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CB1AF68F-4155-46A9-A3B5-D9328120170A}" xr6:coauthVersionLast="47" xr6:coauthVersionMax="47" xr10:uidLastSave="{00000000-0000-0000-0000-000000000000}"/>
  <bookViews>
    <workbookView xWindow="3510" yWindow="3870" windowWidth="43200" windowHeight="12915" activeTab="1" xr2:uid="{62DE3315-87FB-4BEF-8B46-0163C0ACE327}"/>
  </bookViews>
  <sheets>
    <sheet name="Hoja2" sheetId="13" r:id="rId1"/>
    <sheet name="2021" sheetId="34" r:id="rId2"/>
    <sheet name="2020" sheetId="33" r:id="rId3"/>
    <sheet name="2019" sheetId="32" r:id="rId4"/>
    <sheet name="2018" sheetId="15" r:id="rId5"/>
    <sheet name="2017" sheetId="14" r:id="rId6"/>
    <sheet name="2016" sheetId="12" r:id="rId7"/>
    <sheet name="2015" sheetId="17" r:id="rId8"/>
    <sheet name="2012" sheetId="27" r:id="rId9"/>
    <sheet name="2009" sheetId="28" r:id="rId10"/>
    <sheet name="2008" sheetId="19" r:id="rId11"/>
    <sheet name="2007" sheetId="20" r:id="rId12"/>
    <sheet name="2006" sheetId="21" r:id="rId13"/>
    <sheet name="2005" sheetId="22" r:id="rId14"/>
    <sheet name="2004" sheetId="23" r:id="rId15"/>
    <sheet name="2003" sheetId="24" r:id="rId16"/>
    <sheet name="2002" sheetId="25" r:id="rId17"/>
    <sheet name="2001" sheetId="30" r:id="rId18"/>
    <sheet name="1998" sheetId="31" r:id="rId19"/>
    <sheet name="Todos" sheetId="2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9" i="34" l="1"/>
  <c r="P169" i="34" s="1"/>
  <c r="P168" i="34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" i="13"/>
  <c r="N296" i="34"/>
  <c r="P296" i="34" s="1"/>
  <c r="N293" i="34"/>
  <c r="N292" i="34"/>
  <c r="N291" i="34"/>
  <c r="N320" i="34"/>
  <c r="N319" i="34"/>
  <c r="N318" i="34"/>
  <c r="N317" i="34"/>
  <c r="N316" i="34"/>
  <c r="P316" i="34" s="1"/>
  <c r="N315" i="34"/>
  <c r="N314" i="34"/>
  <c r="N313" i="34"/>
  <c r="N312" i="34"/>
  <c r="N311" i="34"/>
  <c r="N310" i="34"/>
  <c r="P310" i="34" s="1"/>
  <c r="N309" i="34"/>
  <c r="N308" i="34"/>
  <c r="N307" i="34"/>
  <c r="N306" i="34"/>
  <c r="N305" i="34"/>
  <c r="N304" i="34"/>
  <c r="N303" i="34"/>
  <c r="N302" i="34"/>
  <c r="N301" i="34"/>
  <c r="N300" i="34"/>
  <c r="N299" i="34"/>
  <c r="N298" i="34"/>
  <c r="N297" i="34"/>
  <c r="P298" i="34" s="1"/>
  <c r="N295" i="34"/>
  <c r="N294" i="34"/>
  <c r="N290" i="34"/>
  <c r="N289" i="34"/>
  <c r="N288" i="34"/>
  <c r="N287" i="34"/>
  <c r="N286" i="34"/>
  <c r="N285" i="34"/>
  <c r="N284" i="34"/>
  <c r="N283" i="34"/>
  <c r="N282" i="34"/>
  <c r="N281" i="34"/>
  <c r="N280" i="34"/>
  <c r="N279" i="34"/>
  <c r="N278" i="34"/>
  <c r="N277" i="34"/>
  <c r="P278" i="34" s="1"/>
  <c r="N276" i="34"/>
  <c r="N275" i="34"/>
  <c r="N274" i="34"/>
  <c r="N273" i="34"/>
  <c r="N272" i="34"/>
  <c r="N271" i="34"/>
  <c r="N270" i="34"/>
  <c r="N269" i="34"/>
  <c r="N268" i="34"/>
  <c r="N267" i="34"/>
  <c r="N266" i="34"/>
  <c r="N265" i="34"/>
  <c r="N264" i="34"/>
  <c r="N263" i="34"/>
  <c r="N262" i="34"/>
  <c r="N261" i="34"/>
  <c r="N260" i="34"/>
  <c r="N259" i="34"/>
  <c r="N258" i="34"/>
  <c r="N257" i="34"/>
  <c r="N256" i="34"/>
  <c r="N255" i="34"/>
  <c r="N254" i="34"/>
  <c r="N253" i="34"/>
  <c r="P254" i="34" s="1"/>
  <c r="N352" i="34"/>
  <c r="N351" i="34"/>
  <c r="N350" i="34"/>
  <c r="N349" i="34"/>
  <c r="N348" i="34"/>
  <c r="N347" i="34"/>
  <c r="N346" i="34"/>
  <c r="N345" i="34"/>
  <c r="P346" i="34" s="1"/>
  <c r="N344" i="34"/>
  <c r="N343" i="34"/>
  <c r="N342" i="34"/>
  <c r="N341" i="34"/>
  <c r="N340" i="34"/>
  <c r="N339" i="34"/>
  <c r="N338" i="34"/>
  <c r="N337" i="34"/>
  <c r="P338" i="34" s="1"/>
  <c r="N336" i="34"/>
  <c r="P336" i="34" s="1"/>
  <c r="N335" i="34"/>
  <c r="N334" i="34"/>
  <c r="N333" i="34"/>
  <c r="N332" i="34"/>
  <c r="P332" i="34" s="1"/>
  <c r="N331" i="34"/>
  <c r="N330" i="34"/>
  <c r="N329" i="34"/>
  <c r="N328" i="34"/>
  <c r="N327" i="34"/>
  <c r="N326" i="34"/>
  <c r="N325" i="34"/>
  <c r="N324" i="34"/>
  <c r="N323" i="34"/>
  <c r="N322" i="34"/>
  <c r="N321" i="34"/>
  <c r="N368" i="34"/>
  <c r="N367" i="34"/>
  <c r="N366" i="34"/>
  <c r="N365" i="34"/>
  <c r="N364" i="34"/>
  <c r="N363" i="34"/>
  <c r="N362" i="34"/>
  <c r="N361" i="34"/>
  <c r="P362" i="34" s="1"/>
  <c r="N360" i="34"/>
  <c r="N359" i="34"/>
  <c r="N358" i="34"/>
  <c r="P358" i="34" s="1"/>
  <c r="N357" i="34"/>
  <c r="N356" i="34"/>
  <c r="N355" i="34"/>
  <c r="N354" i="34"/>
  <c r="N353" i="34"/>
  <c r="N376" i="34"/>
  <c r="N375" i="34"/>
  <c r="N374" i="34"/>
  <c r="N373" i="34"/>
  <c r="N372" i="34"/>
  <c r="N371" i="34"/>
  <c r="N370" i="34"/>
  <c r="N369" i="34"/>
  <c r="N380" i="34"/>
  <c r="N379" i="34"/>
  <c r="N378" i="34"/>
  <c r="N377" i="34"/>
  <c r="N384" i="34"/>
  <c r="N383" i="34"/>
  <c r="N382" i="34"/>
  <c r="N381" i="34"/>
  <c r="N243" i="34"/>
  <c r="N242" i="34"/>
  <c r="N241" i="34"/>
  <c r="N240" i="34"/>
  <c r="N239" i="34"/>
  <c r="N238" i="34"/>
  <c r="N237" i="34"/>
  <c r="N236" i="34"/>
  <c r="N235" i="34"/>
  <c r="N234" i="34"/>
  <c r="N233" i="34"/>
  <c r="N232" i="34"/>
  <c r="N231" i="34"/>
  <c r="N230" i="34"/>
  <c r="N229" i="34"/>
  <c r="N246" i="34"/>
  <c r="N245" i="34"/>
  <c r="N244" i="34"/>
  <c r="N228" i="34"/>
  <c r="N227" i="34"/>
  <c r="N226" i="34"/>
  <c r="N225" i="34"/>
  <c r="N224" i="34"/>
  <c r="N223" i="34"/>
  <c r="N222" i="34"/>
  <c r="N221" i="34"/>
  <c r="N220" i="34"/>
  <c r="N252" i="34"/>
  <c r="N251" i="34"/>
  <c r="N250" i="34"/>
  <c r="N249" i="34"/>
  <c r="N248" i="34"/>
  <c r="N247" i="34"/>
  <c r="N219" i="34"/>
  <c r="N218" i="34"/>
  <c r="N217" i="34"/>
  <c r="P217" i="34" s="1"/>
  <c r="N216" i="34"/>
  <c r="P216" i="34" s="1"/>
  <c r="N215" i="34"/>
  <c r="P215" i="34" s="1"/>
  <c r="N214" i="34"/>
  <c r="N213" i="34"/>
  <c r="N212" i="34"/>
  <c r="N211" i="34"/>
  <c r="N210" i="34"/>
  <c r="N209" i="34"/>
  <c r="P209" i="34" s="1"/>
  <c r="N208" i="34"/>
  <c r="P208" i="34" s="1"/>
  <c r="N207" i="34"/>
  <c r="P207" i="34" s="1"/>
  <c r="N206" i="34"/>
  <c r="N205" i="34"/>
  <c r="N204" i="34"/>
  <c r="N203" i="34"/>
  <c r="N202" i="34"/>
  <c r="N201" i="34"/>
  <c r="N200" i="34"/>
  <c r="P200" i="34" s="1"/>
  <c r="N199" i="34"/>
  <c r="N198" i="34"/>
  <c r="N197" i="34"/>
  <c r="N196" i="34"/>
  <c r="N387" i="34"/>
  <c r="N386" i="34"/>
  <c r="N385" i="34"/>
  <c r="N195" i="34"/>
  <c r="P195" i="34" s="1"/>
  <c r="N194" i="34"/>
  <c r="P194" i="34" s="1"/>
  <c r="N193" i="34"/>
  <c r="N192" i="34"/>
  <c r="N191" i="34"/>
  <c r="N190" i="34"/>
  <c r="N189" i="34"/>
  <c r="P189" i="34" s="1"/>
  <c r="N188" i="34"/>
  <c r="P188" i="34" s="1"/>
  <c r="N187" i="34"/>
  <c r="P187" i="34" s="1"/>
  <c r="N186" i="34"/>
  <c r="N185" i="34"/>
  <c r="N184" i="34"/>
  <c r="N183" i="34"/>
  <c r="N182" i="34"/>
  <c r="N181" i="34"/>
  <c r="N180" i="34"/>
  <c r="N179" i="34"/>
  <c r="N178" i="34"/>
  <c r="N177" i="34"/>
  <c r="N176" i="34"/>
  <c r="P176" i="34" s="1"/>
  <c r="N175" i="34"/>
  <c r="N174" i="34"/>
  <c r="N173" i="34"/>
  <c r="N172" i="34"/>
  <c r="N171" i="34"/>
  <c r="N170" i="34"/>
  <c r="N406" i="34"/>
  <c r="N405" i="34"/>
  <c r="N404" i="34"/>
  <c r="N403" i="34"/>
  <c r="N402" i="34"/>
  <c r="N401" i="34"/>
  <c r="N400" i="34"/>
  <c r="N399" i="34"/>
  <c r="N398" i="34"/>
  <c r="N397" i="34"/>
  <c r="N396" i="34"/>
  <c r="N395" i="34"/>
  <c r="N394" i="34"/>
  <c r="N167" i="34"/>
  <c r="N166" i="34"/>
  <c r="G166" i="34"/>
  <c r="N165" i="34"/>
  <c r="N164" i="34"/>
  <c r="G164" i="34"/>
  <c r="N163" i="34"/>
  <c r="G162" i="34"/>
  <c r="N161" i="34"/>
  <c r="G161" i="34"/>
  <c r="N160" i="34"/>
  <c r="N159" i="34"/>
  <c r="G159" i="34"/>
  <c r="N158" i="34"/>
  <c r="N157" i="34"/>
  <c r="G157" i="34"/>
  <c r="N156" i="34"/>
  <c r="N155" i="34"/>
  <c r="G155" i="34"/>
  <c r="N154" i="34"/>
  <c r="G153" i="34"/>
  <c r="N152" i="34"/>
  <c r="N151" i="34"/>
  <c r="G151" i="34"/>
  <c r="N150" i="34"/>
  <c r="G150" i="34"/>
  <c r="N149" i="34"/>
  <c r="G149" i="34"/>
  <c r="N148" i="34"/>
  <c r="G148" i="34"/>
  <c r="N147" i="34"/>
  <c r="G147" i="34"/>
  <c r="N146" i="34"/>
  <c r="G146" i="34"/>
  <c r="N142" i="34"/>
  <c r="N141" i="34"/>
  <c r="G141" i="34"/>
  <c r="N139" i="34"/>
  <c r="G139" i="34"/>
  <c r="N138" i="34"/>
  <c r="G138" i="34"/>
  <c r="N137" i="34"/>
  <c r="G137" i="34"/>
  <c r="N136" i="34"/>
  <c r="G136" i="34"/>
  <c r="N135" i="34"/>
  <c r="G135" i="34"/>
  <c r="N134" i="34"/>
  <c r="G134" i="34"/>
  <c r="N133" i="34"/>
  <c r="G133" i="34"/>
  <c r="N132" i="34"/>
  <c r="G132" i="34"/>
  <c r="N131" i="34"/>
  <c r="G131" i="34"/>
  <c r="N130" i="34"/>
  <c r="G130" i="34"/>
  <c r="N129" i="34"/>
  <c r="G129" i="34"/>
  <c r="N128" i="34"/>
  <c r="G128" i="34"/>
  <c r="N127" i="34"/>
  <c r="G127" i="34"/>
  <c r="N126" i="34"/>
  <c r="G126" i="34"/>
  <c r="N140" i="34"/>
  <c r="G140" i="34"/>
  <c r="N125" i="34"/>
  <c r="G125" i="34"/>
  <c r="N124" i="34"/>
  <c r="G124" i="34"/>
  <c r="N123" i="34"/>
  <c r="G123" i="34"/>
  <c r="N122" i="34"/>
  <c r="G122" i="34"/>
  <c r="N121" i="34"/>
  <c r="G121" i="34"/>
  <c r="N120" i="34"/>
  <c r="G120" i="34"/>
  <c r="N119" i="34"/>
  <c r="G119" i="34"/>
  <c r="N118" i="34"/>
  <c r="G118" i="34"/>
  <c r="N117" i="34"/>
  <c r="G117" i="34"/>
  <c r="N116" i="34"/>
  <c r="G116" i="34"/>
  <c r="N115" i="34"/>
  <c r="G115" i="34"/>
  <c r="N114" i="34"/>
  <c r="G114" i="34"/>
  <c r="N113" i="34"/>
  <c r="G113" i="34"/>
  <c r="N112" i="34"/>
  <c r="G112" i="34"/>
  <c r="N111" i="34"/>
  <c r="G111" i="34"/>
  <c r="N106" i="34"/>
  <c r="G106" i="34"/>
  <c r="N105" i="34"/>
  <c r="G105" i="34"/>
  <c r="N102" i="34"/>
  <c r="G102" i="34"/>
  <c r="N101" i="34"/>
  <c r="G101" i="34"/>
  <c r="N100" i="34"/>
  <c r="G100" i="34"/>
  <c r="N99" i="34"/>
  <c r="G99" i="34"/>
  <c r="N98" i="34"/>
  <c r="G98" i="34"/>
  <c r="N97" i="34"/>
  <c r="G97" i="34"/>
  <c r="N96" i="34"/>
  <c r="G96" i="34"/>
  <c r="N95" i="34"/>
  <c r="G95" i="34"/>
  <c r="N94" i="34"/>
  <c r="N93" i="34"/>
  <c r="N92" i="34"/>
  <c r="N91" i="34"/>
  <c r="G91" i="34"/>
  <c r="N90" i="34"/>
  <c r="N89" i="34"/>
  <c r="N88" i="34"/>
  <c r="N87" i="34"/>
  <c r="G87" i="34"/>
  <c r="N86" i="34"/>
  <c r="G86" i="34"/>
  <c r="N83" i="34"/>
  <c r="N82" i="34"/>
  <c r="N81" i="34"/>
  <c r="N80" i="34"/>
  <c r="N79" i="34"/>
  <c r="G79" i="34"/>
  <c r="N78" i="34"/>
  <c r="G78" i="34"/>
  <c r="L84" i="31"/>
  <c r="L83" i="31"/>
  <c r="L82" i="31"/>
  <c r="L81" i="31"/>
  <c r="L80" i="31"/>
  <c r="L79" i="31"/>
  <c r="L78" i="31"/>
  <c r="L77" i="31"/>
  <c r="L76" i="31"/>
  <c r="L75" i="31"/>
  <c r="L74" i="31"/>
  <c r="L73" i="31"/>
  <c r="L72" i="31"/>
  <c r="L71" i="31"/>
  <c r="L70" i="31"/>
  <c r="L69" i="31"/>
  <c r="L68" i="31"/>
  <c r="L67" i="31"/>
  <c r="L66" i="31"/>
  <c r="L65" i="31"/>
  <c r="L64" i="31"/>
  <c r="L63" i="31"/>
  <c r="L62" i="31"/>
  <c r="L61" i="31"/>
  <c r="L60" i="31"/>
  <c r="L59" i="31"/>
  <c r="L58" i="31"/>
  <c r="L57" i="31"/>
  <c r="L56" i="31"/>
  <c r="L55" i="31"/>
  <c r="L54" i="31"/>
  <c r="L53" i="31"/>
  <c r="L52" i="31"/>
  <c r="L51" i="31"/>
  <c r="L50" i="31"/>
  <c r="L49" i="31"/>
  <c r="L48" i="31"/>
  <c r="L47" i="31"/>
  <c r="L46" i="31"/>
  <c r="L45" i="31"/>
  <c r="L44" i="31"/>
  <c r="L43" i="31"/>
  <c r="L42" i="31"/>
  <c r="L41" i="31"/>
  <c r="L40" i="31"/>
  <c r="L39" i="31"/>
  <c r="L38" i="31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6" i="30"/>
  <c r="H5" i="30"/>
  <c r="H4" i="30"/>
  <c r="H3" i="30"/>
  <c r="N44" i="25"/>
  <c r="N43" i="25"/>
  <c r="N38" i="25"/>
  <c r="N37" i="25"/>
  <c r="N36" i="25"/>
  <c r="N35" i="25"/>
  <c r="N34" i="25"/>
  <c r="N33" i="25"/>
  <c r="N32" i="25"/>
  <c r="N31" i="25"/>
  <c r="N30" i="25"/>
  <c r="N29" i="25"/>
  <c r="N28" i="25"/>
  <c r="N27" i="25"/>
  <c r="N26" i="25"/>
  <c r="N25" i="25"/>
  <c r="N24" i="25"/>
  <c r="N23" i="25"/>
  <c r="N22" i="25"/>
  <c r="N21" i="25"/>
  <c r="N20" i="25"/>
  <c r="N19" i="25"/>
  <c r="N18" i="25"/>
  <c r="N17" i="25"/>
  <c r="N16" i="25"/>
  <c r="N15" i="25"/>
  <c r="N14" i="25"/>
  <c r="N13" i="25"/>
  <c r="N12" i="25"/>
  <c r="N11" i="25"/>
  <c r="N10" i="25"/>
  <c r="N9" i="25"/>
  <c r="N8" i="25"/>
  <c r="N7" i="25"/>
  <c r="N6" i="25"/>
  <c r="N5" i="25"/>
  <c r="N4" i="25"/>
  <c r="N3" i="25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5" i="24"/>
  <c r="N4" i="24"/>
  <c r="N3" i="24"/>
  <c r="R279" i="23"/>
  <c r="R278" i="23"/>
  <c r="R277" i="23"/>
  <c r="R276" i="23"/>
  <c r="R275" i="23"/>
  <c r="R274" i="23"/>
  <c r="R273" i="23"/>
  <c r="R272" i="23"/>
  <c r="R271" i="23"/>
  <c r="R270" i="23"/>
  <c r="R269" i="23"/>
  <c r="R268" i="23"/>
  <c r="R267" i="23"/>
  <c r="R266" i="23"/>
  <c r="R265" i="23"/>
  <c r="R264" i="23"/>
  <c r="R263" i="23"/>
  <c r="R262" i="23"/>
  <c r="R261" i="23"/>
  <c r="R260" i="23"/>
  <c r="R259" i="23"/>
  <c r="R258" i="23"/>
  <c r="R257" i="23"/>
  <c r="R256" i="23"/>
  <c r="R255" i="23"/>
  <c r="R254" i="23"/>
  <c r="R252" i="23"/>
  <c r="R251" i="23"/>
  <c r="R250" i="23"/>
  <c r="R249" i="23"/>
  <c r="R248" i="23"/>
  <c r="R247" i="23"/>
  <c r="R246" i="23"/>
  <c r="R245" i="23"/>
  <c r="R244" i="23"/>
  <c r="R243" i="23"/>
  <c r="R242" i="23"/>
  <c r="R241" i="23"/>
  <c r="R240" i="23"/>
  <c r="R239" i="23"/>
  <c r="R238" i="23"/>
  <c r="R237" i="23"/>
  <c r="R236" i="23"/>
  <c r="R235" i="23"/>
  <c r="R234" i="23"/>
  <c r="R233" i="23"/>
  <c r="R232" i="23"/>
  <c r="R231" i="23"/>
  <c r="R230" i="23"/>
  <c r="R229" i="23"/>
  <c r="R228" i="23"/>
  <c r="R227" i="23"/>
  <c r="R226" i="23"/>
  <c r="R225" i="23"/>
  <c r="R224" i="23"/>
  <c r="R223" i="23"/>
  <c r="R222" i="23"/>
  <c r="R221" i="23"/>
  <c r="R220" i="23"/>
  <c r="R219" i="23"/>
  <c r="R218" i="23"/>
  <c r="R217" i="23"/>
  <c r="R216" i="23"/>
  <c r="R215" i="23"/>
  <c r="R214" i="23"/>
  <c r="R213" i="23"/>
  <c r="R212" i="23"/>
  <c r="R211" i="23"/>
  <c r="R210" i="23"/>
  <c r="R209" i="23"/>
  <c r="R208" i="23"/>
  <c r="R207" i="23"/>
  <c r="R206" i="23"/>
  <c r="R205" i="23"/>
  <c r="R204" i="23"/>
  <c r="R203" i="23"/>
  <c r="R202" i="23"/>
  <c r="R201" i="23"/>
  <c r="R200" i="23"/>
  <c r="R199" i="23"/>
  <c r="R198" i="23"/>
  <c r="R197" i="23"/>
  <c r="R196" i="23"/>
  <c r="R195" i="23"/>
  <c r="R194" i="23"/>
  <c r="R193" i="23"/>
  <c r="R192" i="23"/>
  <c r="R191" i="23"/>
  <c r="R190" i="23"/>
  <c r="R189" i="23"/>
  <c r="R188" i="23"/>
  <c r="R187" i="23"/>
  <c r="R186" i="23"/>
  <c r="R185" i="23"/>
  <c r="R184" i="23"/>
  <c r="R183" i="23"/>
  <c r="R182" i="23"/>
  <c r="R181" i="23"/>
  <c r="R180" i="23"/>
  <c r="R179" i="23"/>
  <c r="R178" i="23"/>
  <c r="R177" i="23"/>
  <c r="R176" i="23"/>
  <c r="R175" i="23"/>
  <c r="R174" i="23"/>
  <c r="R173" i="23"/>
  <c r="R172" i="23"/>
  <c r="R171" i="23"/>
  <c r="R170" i="23"/>
  <c r="R169" i="23"/>
  <c r="R168" i="23"/>
  <c r="R167" i="23"/>
  <c r="R166" i="23"/>
  <c r="R165" i="23"/>
  <c r="R164" i="23"/>
  <c r="R163" i="23"/>
  <c r="R162" i="23"/>
  <c r="R152" i="23"/>
  <c r="R151" i="23"/>
  <c r="R150" i="23"/>
  <c r="R149" i="23"/>
  <c r="R148" i="23"/>
  <c r="R147" i="23"/>
  <c r="R146" i="23"/>
  <c r="R145" i="23"/>
  <c r="R144" i="23"/>
  <c r="R143" i="23"/>
  <c r="R142" i="23"/>
  <c r="R141" i="23"/>
  <c r="R140" i="23"/>
  <c r="R139" i="23"/>
  <c r="R138" i="23"/>
  <c r="R137" i="23"/>
  <c r="R134" i="23"/>
  <c r="R133" i="23"/>
  <c r="R132" i="23"/>
  <c r="R131" i="23"/>
  <c r="R130" i="23"/>
  <c r="R129" i="23"/>
  <c r="R128" i="23"/>
  <c r="R127" i="23"/>
  <c r="R126" i="23"/>
  <c r="R125" i="23"/>
  <c r="R124" i="23"/>
  <c r="R123" i="23"/>
  <c r="R122" i="23"/>
  <c r="R121" i="23"/>
  <c r="R120" i="23"/>
  <c r="R119" i="23"/>
  <c r="R118" i="23"/>
  <c r="R117" i="23"/>
  <c r="R116" i="23"/>
  <c r="R115" i="23"/>
  <c r="R114" i="23"/>
  <c r="R113" i="23"/>
  <c r="R112" i="23"/>
  <c r="R111" i="23"/>
  <c r="R82" i="23"/>
  <c r="R81" i="23"/>
  <c r="R80" i="23"/>
  <c r="R79" i="23"/>
  <c r="R78" i="23"/>
  <c r="R77" i="23"/>
  <c r="R76" i="23"/>
  <c r="R75" i="23"/>
  <c r="R74" i="23"/>
  <c r="R73" i="23"/>
  <c r="R72" i="23"/>
  <c r="R71" i="23"/>
  <c r="R70" i="23"/>
  <c r="R69" i="23"/>
  <c r="R68" i="23"/>
  <c r="R67" i="23"/>
  <c r="R66" i="23"/>
  <c r="R65" i="23"/>
  <c r="R64" i="23"/>
  <c r="R63" i="23"/>
  <c r="R62" i="23"/>
  <c r="R61" i="23"/>
  <c r="R60" i="23"/>
  <c r="R59" i="23"/>
  <c r="R58" i="23"/>
  <c r="R57" i="23"/>
  <c r="R56" i="23"/>
  <c r="R55" i="23"/>
  <c r="R54" i="23"/>
  <c r="R53" i="23"/>
  <c r="R52" i="23"/>
  <c r="R51" i="23"/>
  <c r="R50" i="23"/>
  <c r="R49" i="23"/>
  <c r="R48" i="23"/>
  <c r="R47" i="23"/>
  <c r="R46" i="23"/>
  <c r="R45" i="23"/>
  <c r="R44" i="23"/>
  <c r="R43" i="23"/>
  <c r="R42" i="23"/>
  <c r="R41" i="23"/>
  <c r="R40" i="23"/>
  <c r="R39" i="23"/>
  <c r="R38" i="23"/>
  <c r="R37" i="23"/>
  <c r="R36" i="23"/>
  <c r="R33" i="23"/>
  <c r="R32" i="23"/>
  <c r="R31" i="23"/>
  <c r="R30" i="23"/>
  <c r="R29" i="23"/>
  <c r="R28" i="23"/>
  <c r="R27" i="23"/>
  <c r="R26" i="23"/>
  <c r="R25" i="23"/>
  <c r="R24" i="23"/>
  <c r="R23" i="23"/>
  <c r="R22" i="23"/>
  <c r="R21" i="23"/>
  <c r="R20" i="23"/>
  <c r="R19" i="23"/>
  <c r="R18" i="23"/>
  <c r="R17" i="23"/>
  <c r="R16" i="23"/>
  <c r="R15" i="23"/>
  <c r="R14" i="23"/>
  <c r="R13" i="23"/>
  <c r="R12" i="23"/>
  <c r="R11" i="23"/>
  <c r="R10" i="23"/>
  <c r="R9" i="23"/>
  <c r="R8" i="23"/>
  <c r="R7" i="23"/>
  <c r="R6" i="23"/>
  <c r="R5" i="23"/>
  <c r="R4" i="23"/>
  <c r="R3" i="23"/>
  <c r="R161" i="23"/>
  <c r="R159" i="23"/>
  <c r="R35" i="23"/>
  <c r="R37" i="22"/>
  <c r="R46" i="22"/>
  <c r="R45" i="22"/>
  <c r="R44" i="22"/>
  <c r="R43" i="22"/>
  <c r="R42" i="22"/>
  <c r="R41" i="22"/>
  <c r="R40" i="22"/>
  <c r="R39" i="22"/>
  <c r="R38" i="22"/>
  <c r="R35" i="22"/>
  <c r="R34" i="22"/>
  <c r="R33" i="22"/>
  <c r="R32" i="22"/>
  <c r="R31" i="22"/>
  <c r="R30" i="22"/>
  <c r="R29" i="22"/>
  <c r="R28" i="22"/>
  <c r="R27" i="22"/>
  <c r="R26" i="22"/>
  <c r="R25" i="22"/>
  <c r="R24" i="22"/>
  <c r="R23" i="22"/>
  <c r="R22" i="22"/>
  <c r="R21" i="22"/>
  <c r="R20" i="22"/>
  <c r="R19" i="22"/>
  <c r="R18" i="22"/>
  <c r="R17" i="22"/>
  <c r="R16" i="22"/>
  <c r="R15" i="22"/>
  <c r="R14" i="22"/>
  <c r="R13" i="22"/>
  <c r="R12" i="22"/>
  <c r="R11" i="22"/>
  <c r="R10" i="22"/>
  <c r="R9" i="22"/>
  <c r="R8" i="22"/>
  <c r="R7" i="22"/>
  <c r="R6" i="22"/>
  <c r="R5" i="22"/>
  <c r="R4" i="22"/>
  <c r="R3" i="22"/>
  <c r="R18" i="21"/>
  <c r="R20" i="21"/>
  <c r="R40" i="21"/>
  <c r="R38" i="21"/>
  <c r="R37" i="21"/>
  <c r="R36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16" i="21"/>
  <c r="R15" i="21"/>
  <c r="R14" i="21"/>
  <c r="R13" i="21"/>
  <c r="R12" i="21"/>
  <c r="R11" i="21"/>
  <c r="R10" i="21"/>
  <c r="R9" i="21"/>
  <c r="R8" i="21"/>
  <c r="R7" i="21"/>
  <c r="R6" i="21"/>
  <c r="R5" i="21"/>
  <c r="R4" i="21"/>
  <c r="R3" i="21"/>
  <c r="R255" i="20"/>
  <c r="R229" i="20"/>
  <c r="R282" i="20"/>
  <c r="R102" i="20"/>
  <c r="R18" i="20"/>
  <c r="R7" i="20"/>
  <c r="R280" i="20"/>
  <c r="R279" i="20"/>
  <c r="R278" i="20"/>
  <c r="R277" i="20"/>
  <c r="R276" i="20"/>
  <c r="R275" i="20"/>
  <c r="R274" i="20"/>
  <c r="R273" i="20"/>
  <c r="R272" i="20"/>
  <c r="R271" i="20"/>
  <c r="R270" i="20"/>
  <c r="R269" i="20"/>
  <c r="R268" i="20"/>
  <c r="R267" i="20"/>
  <c r="R266" i="20"/>
  <c r="R265" i="20"/>
  <c r="R264" i="20"/>
  <c r="R263" i="20"/>
  <c r="R262" i="20"/>
  <c r="R261" i="20"/>
  <c r="R260" i="20"/>
  <c r="R259" i="20"/>
  <c r="R258" i="20"/>
  <c r="R257" i="20"/>
  <c r="R256" i="20"/>
  <c r="R252" i="20"/>
  <c r="R251" i="20"/>
  <c r="R250" i="20"/>
  <c r="R249" i="20"/>
  <c r="R248" i="20"/>
  <c r="R247" i="20"/>
  <c r="R246" i="20"/>
  <c r="R245" i="20"/>
  <c r="R244" i="20"/>
  <c r="R243" i="20"/>
  <c r="R242" i="20"/>
  <c r="R241" i="20"/>
  <c r="R240" i="20"/>
  <c r="R239" i="20"/>
  <c r="R238" i="20"/>
  <c r="R237" i="20"/>
  <c r="R236" i="20"/>
  <c r="R235" i="20"/>
  <c r="R234" i="20"/>
  <c r="R233" i="20"/>
  <c r="R232" i="20"/>
  <c r="R231" i="20"/>
  <c r="R230" i="20"/>
  <c r="R227" i="20"/>
  <c r="R226" i="20"/>
  <c r="R225" i="20"/>
  <c r="R224" i="20"/>
  <c r="R223" i="20"/>
  <c r="R222" i="20"/>
  <c r="R221" i="20"/>
  <c r="R220" i="20"/>
  <c r="R219" i="20"/>
  <c r="R218" i="20"/>
  <c r="R217" i="20"/>
  <c r="R216" i="20"/>
  <c r="R215" i="20"/>
  <c r="R214" i="20"/>
  <c r="R213" i="20"/>
  <c r="R212" i="20"/>
  <c r="R211" i="20"/>
  <c r="R210" i="20"/>
  <c r="R209" i="20"/>
  <c r="R208" i="20"/>
  <c r="R207" i="20"/>
  <c r="R206" i="20"/>
  <c r="R205" i="20"/>
  <c r="R204" i="20"/>
  <c r="R203" i="20"/>
  <c r="R202" i="20"/>
  <c r="R201" i="20"/>
  <c r="R200" i="20"/>
  <c r="R199" i="20"/>
  <c r="R198" i="20"/>
  <c r="R197" i="20"/>
  <c r="R196" i="20"/>
  <c r="R195" i="20"/>
  <c r="R194" i="20"/>
  <c r="R193" i="20"/>
  <c r="R192" i="20"/>
  <c r="R191" i="20"/>
  <c r="R190" i="20"/>
  <c r="R189" i="20"/>
  <c r="R188" i="20"/>
  <c r="R187" i="20"/>
  <c r="R186" i="20"/>
  <c r="R185" i="20"/>
  <c r="R184" i="20"/>
  <c r="R183" i="20"/>
  <c r="R182" i="20"/>
  <c r="R181" i="20"/>
  <c r="R180" i="20"/>
  <c r="R179" i="20"/>
  <c r="R178" i="20"/>
  <c r="R177" i="20"/>
  <c r="R176" i="20"/>
  <c r="R175" i="20"/>
  <c r="R174" i="20"/>
  <c r="R173" i="20"/>
  <c r="R172" i="20"/>
  <c r="R171" i="20"/>
  <c r="R170" i="20"/>
  <c r="R169" i="20"/>
  <c r="R168" i="20"/>
  <c r="R167" i="20"/>
  <c r="R166" i="20"/>
  <c r="R165" i="20"/>
  <c r="R164" i="20"/>
  <c r="R163" i="20"/>
  <c r="R162" i="20"/>
  <c r="R161" i="20"/>
  <c r="R160" i="20"/>
  <c r="R159" i="20"/>
  <c r="R158" i="20"/>
  <c r="R157" i="20"/>
  <c r="R156" i="20"/>
  <c r="R155" i="20"/>
  <c r="R154" i="20"/>
  <c r="R153" i="20"/>
  <c r="R152" i="20"/>
  <c r="R151" i="20"/>
  <c r="R150" i="20"/>
  <c r="R149" i="20"/>
  <c r="R148" i="20"/>
  <c r="R147" i="20"/>
  <c r="R146" i="20"/>
  <c r="R145" i="20"/>
  <c r="R144" i="20"/>
  <c r="R143" i="20"/>
  <c r="R142" i="20"/>
  <c r="R141" i="20"/>
  <c r="R140" i="20"/>
  <c r="R139" i="20"/>
  <c r="R138" i="20"/>
  <c r="R137" i="20"/>
  <c r="R136" i="20"/>
  <c r="R135" i="20"/>
  <c r="R134" i="20"/>
  <c r="R133" i="20"/>
  <c r="R132" i="20"/>
  <c r="R131" i="20"/>
  <c r="R130" i="20"/>
  <c r="R129" i="20"/>
  <c r="R128" i="20"/>
  <c r="R127" i="20"/>
  <c r="R126" i="20"/>
  <c r="R125" i="20"/>
  <c r="R124" i="20"/>
  <c r="R123" i="20"/>
  <c r="R122" i="20"/>
  <c r="R121" i="20"/>
  <c r="R120" i="20"/>
  <c r="R119" i="20"/>
  <c r="R118" i="20"/>
  <c r="R117" i="20"/>
  <c r="R116" i="20"/>
  <c r="R115" i="20"/>
  <c r="R114" i="20"/>
  <c r="R113" i="20"/>
  <c r="R112" i="20"/>
  <c r="R111" i="20"/>
  <c r="R110" i="20"/>
  <c r="R109" i="20"/>
  <c r="R108" i="20"/>
  <c r="R107" i="20"/>
  <c r="R105" i="20"/>
  <c r="R104" i="20"/>
  <c r="R103" i="20"/>
  <c r="R100" i="20"/>
  <c r="R99" i="20"/>
  <c r="R98" i="20"/>
  <c r="R97" i="20"/>
  <c r="R96" i="20"/>
  <c r="R95" i="20"/>
  <c r="R94" i="20"/>
  <c r="R93" i="20"/>
  <c r="R92" i="20"/>
  <c r="R91" i="20"/>
  <c r="R90" i="20"/>
  <c r="R89" i="20"/>
  <c r="R88" i="20"/>
  <c r="R87" i="20"/>
  <c r="R86" i="20"/>
  <c r="R85" i="20"/>
  <c r="R84" i="20"/>
  <c r="R83" i="20"/>
  <c r="R82" i="20"/>
  <c r="R81" i="20"/>
  <c r="R80" i="20"/>
  <c r="R79" i="20"/>
  <c r="R78" i="20"/>
  <c r="R77" i="20"/>
  <c r="R76" i="20"/>
  <c r="R75" i="20"/>
  <c r="R74" i="20"/>
  <c r="R73" i="20"/>
  <c r="R72" i="20"/>
  <c r="R71" i="20"/>
  <c r="R70" i="20"/>
  <c r="R69" i="20"/>
  <c r="R68" i="20"/>
  <c r="R67" i="20"/>
  <c r="R66" i="20"/>
  <c r="R65" i="20"/>
  <c r="R64" i="20"/>
  <c r="R63" i="20"/>
  <c r="R62" i="20"/>
  <c r="R61" i="20"/>
  <c r="R60" i="20"/>
  <c r="R59" i="20"/>
  <c r="R58" i="20"/>
  <c r="R57" i="20"/>
  <c r="R56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R43" i="20"/>
  <c r="R42" i="20"/>
  <c r="R41" i="20"/>
  <c r="R40" i="20"/>
  <c r="R39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6" i="20"/>
  <c r="R15" i="20"/>
  <c r="R14" i="20"/>
  <c r="R13" i="20"/>
  <c r="R12" i="20"/>
  <c r="R11" i="20"/>
  <c r="R10" i="20"/>
  <c r="R9" i="20"/>
  <c r="R8" i="20"/>
  <c r="R5" i="20"/>
  <c r="R4" i="20"/>
  <c r="R3" i="20"/>
  <c r="R121" i="19"/>
  <c r="R108" i="19"/>
  <c r="R149" i="19"/>
  <c r="R150" i="19"/>
  <c r="R146" i="19"/>
  <c r="R145" i="19"/>
  <c r="R144" i="19"/>
  <c r="R143" i="19"/>
  <c r="R142" i="19"/>
  <c r="R141" i="19"/>
  <c r="R140" i="19"/>
  <c r="R139" i="19"/>
  <c r="R138" i="19"/>
  <c r="R137" i="19"/>
  <c r="R136" i="19"/>
  <c r="R135" i="19"/>
  <c r="R134" i="19"/>
  <c r="R133" i="19"/>
  <c r="R132" i="19"/>
  <c r="R131" i="19"/>
  <c r="R130" i="19"/>
  <c r="R129" i="19"/>
  <c r="R128" i="19"/>
  <c r="R127" i="19"/>
  <c r="R126" i="19"/>
  <c r="R125" i="19"/>
  <c r="R124" i="19"/>
  <c r="R123" i="19"/>
  <c r="R122" i="19"/>
  <c r="R115" i="19"/>
  <c r="R114" i="19"/>
  <c r="R113" i="19"/>
  <c r="R112" i="19"/>
  <c r="R111" i="19"/>
  <c r="R110" i="19"/>
  <c r="R109" i="19"/>
  <c r="R106" i="19"/>
  <c r="R105" i="19"/>
  <c r="R104" i="19"/>
  <c r="R103" i="19"/>
  <c r="R102" i="19"/>
  <c r="R101" i="19"/>
  <c r="R100" i="19"/>
  <c r="R99" i="19"/>
  <c r="R98" i="19"/>
  <c r="R97" i="19"/>
  <c r="R96" i="19"/>
  <c r="R95" i="19"/>
  <c r="R94" i="19"/>
  <c r="R93" i="19"/>
  <c r="R92" i="19"/>
  <c r="R91" i="19"/>
  <c r="R90" i="19"/>
  <c r="R89" i="19"/>
  <c r="R88" i="19"/>
  <c r="R87" i="19"/>
  <c r="R86" i="19"/>
  <c r="R85" i="19"/>
  <c r="R84" i="19"/>
  <c r="R83" i="19"/>
  <c r="R82" i="19"/>
  <c r="R81" i="19"/>
  <c r="R80" i="19"/>
  <c r="R79" i="19"/>
  <c r="R78" i="19"/>
  <c r="R77" i="19"/>
  <c r="R76" i="19"/>
  <c r="R75" i="19"/>
  <c r="R74" i="19"/>
  <c r="R73" i="19"/>
  <c r="R72" i="19"/>
  <c r="R71" i="19"/>
  <c r="R70" i="19"/>
  <c r="R69" i="19"/>
  <c r="R68" i="19"/>
  <c r="R67" i="19"/>
  <c r="R66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5" i="19"/>
  <c r="R34" i="19"/>
  <c r="R33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13" i="28"/>
  <c r="R9" i="28"/>
  <c r="R5" i="28"/>
  <c r="R51" i="28"/>
  <c r="R48" i="28"/>
  <c r="R17" i="28"/>
  <c r="R10" i="28"/>
  <c r="R6" i="28"/>
  <c r="R15" i="28"/>
  <c r="R14" i="28"/>
  <c r="R62" i="28"/>
  <c r="R61" i="28"/>
  <c r="R60" i="28"/>
  <c r="R59" i="28"/>
  <c r="R58" i="28"/>
  <c r="R57" i="28"/>
  <c r="R56" i="28"/>
  <c r="R55" i="28"/>
  <c r="R54" i="28"/>
  <c r="R53" i="28"/>
  <c r="R52" i="28"/>
  <c r="R49" i="28"/>
  <c r="R46" i="28"/>
  <c r="R45" i="28"/>
  <c r="R44" i="28"/>
  <c r="R43" i="28"/>
  <c r="R42" i="28"/>
  <c r="R41" i="28"/>
  <c r="R40" i="28"/>
  <c r="R39" i="28"/>
  <c r="R38" i="28"/>
  <c r="R37" i="28"/>
  <c r="R36" i="28"/>
  <c r="R35" i="28"/>
  <c r="R34" i="28"/>
  <c r="R33" i="28"/>
  <c r="R32" i="28"/>
  <c r="R31" i="28"/>
  <c r="R30" i="28"/>
  <c r="R29" i="28"/>
  <c r="R28" i="28"/>
  <c r="R27" i="28"/>
  <c r="R26" i="28"/>
  <c r="R25" i="28"/>
  <c r="R24" i="28"/>
  <c r="R23" i="28"/>
  <c r="R22" i="28"/>
  <c r="R21" i="28"/>
  <c r="R20" i="28"/>
  <c r="R19" i="28"/>
  <c r="R18" i="28"/>
  <c r="R26" i="27"/>
  <c r="R36" i="27"/>
  <c r="R35" i="27"/>
  <c r="R34" i="27"/>
  <c r="R33" i="27"/>
  <c r="R32" i="27"/>
  <c r="R31" i="27"/>
  <c r="R30" i="27"/>
  <c r="R29" i="27"/>
  <c r="R28" i="27"/>
  <c r="R27" i="27"/>
  <c r="R24" i="27"/>
  <c r="R23" i="27"/>
  <c r="R22" i="27"/>
  <c r="R21" i="27"/>
  <c r="R20" i="27"/>
  <c r="R19" i="27"/>
  <c r="R18" i="27"/>
  <c r="R17" i="27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86" i="17"/>
  <c r="R62" i="17"/>
  <c r="R95" i="17"/>
  <c r="R91" i="17"/>
  <c r="R60" i="17"/>
  <c r="R35" i="17"/>
  <c r="R33" i="17"/>
  <c r="R31" i="17"/>
  <c r="R29" i="17"/>
  <c r="R27" i="17"/>
  <c r="R25" i="17"/>
  <c r="R8" i="17"/>
  <c r="R5" i="17"/>
  <c r="R6" i="17"/>
  <c r="R93" i="17"/>
  <c r="R92" i="17"/>
  <c r="R88" i="17"/>
  <c r="R87" i="17"/>
  <c r="R80" i="17"/>
  <c r="R75" i="17"/>
  <c r="R73" i="17"/>
  <c r="R68" i="17"/>
  <c r="R67" i="17"/>
  <c r="R66" i="17"/>
  <c r="R65" i="17"/>
  <c r="R64" i="17"/>
  <c r="R58" i="17"/>
  <c r="R57" i="17"/>
  <c r="R56" i="17"/>
  <c r="R55" i="17"/>
  <c r="R54" i="17"/>
  <c r="R53" i="17"/>
  <c r="R51" i="17"/>
  <c r="R50" i="17"/>
  <c r="R49" i="17"/>
  <c r="R48" i="17"/>
  <c r="R47" i="17"/>
  <c r="R46" i="17"/>
  <c r="R44" i="17"/>
  <c r="R43" i="17"/>
  <c r="R42" i="17"/>
  <c r="R41" i="17"/>
  <c r="R40" i="17"/>
  <c r="R39" i="17"/>
  <c r="R38" i="17"/>
  <c r="R37" i="17"/>
  <c r="R36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188" i="12"/>
  <c r="R14" i="12"/>
  <c r="R318" i="12"/>
  <c r="R5" i="12"/>
  <c r="R322" i="12"/>
  <c r="R320" i="12"/>
  <c r="R309" i="12"/>
  <c r="R10" i="12"/>
  <c r="R332" i="12"/>
  <c r="R331" i="12"/>
  <c r="R330" i="12"/>
  <c r="R329" i="12"/>
  <c r="R328" i="12"/>
  <c r="R327" i="12"/>
  <c r="R325" i="12"/>
  <c r="R324" i="12"/>
  <c r="R323" i="12"/>
  <c r="R315" i="12"/>
  <c r="R314" i="12"/>
  <c r="R313" i="12"/>
  <c r="R312" i="12"/>
  <c r="R311" i="12"/>
  <c r="R310" i="12"/>
  <c r="R307" i="12"/>
  <c r="R306" i="12"/>
  <c r="R305" i="12"/>
  <c r="R304" i="12"/>
  <c r="R303" i="12"/>
  <c r="R302" i="12"/>
  <c r="R301" i="12"/>
  <c r="R300" i="12"/>
  <c r="R299" i="12"/>
  <c r="R298" i="12"/>
  <c r="R297" i="12"/>
  <c r="R296" i="12"/>
  <c r="R295" i="12"/>
  <c r="R294" i="12"/>
  <c r="R292" i="12"/>
  <c r="R291" i="12"/>
  <c r="R290" i="12"/>
  <c r="R289" i="12"/>
  <c r="R288" i="12"/>
  <c r="R287" i="12"/>
  <c r="R286" i="12"/>
  <c r="R285" i="12"/>
  <c r="R284" i="12"/>
  <c r="R283" i="12"/>
  <c r="R282" i="12"/>
  <c r="R281" i="12"/>
  <c r="R280" i="12"/>
  <c r="R279" i="12"/>
  <c r="R278" i="12"/>
  <c r="R277" i="12"/>
  <c r="R276" i="12"/>
  <c r="R275" i="12"/>
  <c r="R274" i="12"/>
  <c r="R273" i="12"/>
  <c r="R272" i="12"/>
  <c r="R271" i="12"/>
  <c r="R270" i="12"/>
  <c r="R269" i="12"/>
  <c r="R268" i="12"/>
  <c r="R267" i="12"/>
  <c r="R266" i="12"/>
  <c r="R265" i="12"/>
  <c r="R264" i="12"/>
  <c r="R263" i="12"/>
  <c r="R262" i="12"/>
  <c r="R261" i="12"/>
  <c r="R260" i="12"/>
  <c r="R259" i="12"/>
  <c r="R258" i="12"/>
  <c r="R257" i="12"/>
  <c r="R256" i="12"/>
  <c r="R255" i="12"/>
  <c r="R254" i="12"/>
  <c r="R253" i="12"/>
  <c r="R252" i="12"/>
  <c r="R251" i="12"/>
  <c r="R250" i="12"/>
  <c r="R249" i="12"/>
  <c r="R248" i="12"/>
  <c r="R247" i="12"/>
  <c r="R246" i="12"/>
  <c r="R245" i="12"/>
  <c r="R244" i="12"/>
  <c r="R243" i="12"/>
  <c r="R241" i="12"/>
  <c r="R240" i="12"/>
  <c r="R239" i="12"/>
  <c r="R238" i="12"/>
  <c r="R237" i="12"/>
  <c r="R236" i="12"/>
  <c r="R235" i="12"/>
  <c r="R234" i="12"/>
  <c r="R233" i="12"/>
  <c r="R232" i="12"/>
  <c r="R231" i="12"/>
  <c r="R230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R211" i="12"/>
  <c r="R210" i="12"/>
  <c r="R209" i="12"/>
  <c r="R208" i="12"/>
  <c r="R207" i="12"/>
  <c r="R206" i="12"/>
  <c r="R205" i="12"/>
  <c r="R204" i="12"/>
  <c r="R203" i="12"/>
  <c r="R202" i="12"/>
  <c r="R201" i="12"/>
  <c r="R200" i="12"/>
  <c r="R199" i="12"/>
  <c r="R198" i="12"/>
  <c r="R197" i="12"/>
  <c r="R196" i="12"/>
  <c r="R195" i="12"/>
  <c r="R194" i="12"/>
  <c r="R193" i="12"/>
  <c r="R192" i="12"/>
  <c r="R191" i="12"/>
  <c r="R190" i="12"/>
  <c r="R189" i="12"/>
  <c r="R184" i="12"/>
  <c r="R182" i="12"/>
  <c r="R181" i="12"/>
  <c r="R180" i="12"/>
  <c r="R179" i="12"/>
  <c r="R178" i="12"/>
  <c r="R177" i="12"/>
  <c r="R176" i="12"/>
  <c r="R175" i="12"/>
  <c r="R174" i="12"/>
  <c r="R173" i="12"/>
  <c r="R172" i="12"/>
  <c r="R171" i="12"/>
  <c r="R170" i="12"/>
  <c r="R169" i="12"/>
  <c r="R168" i="12"/>
  <c r="R167" i="12"/>
  <c r="R166" i="12"/>
  <c r="R165" i="12"/>
  <c r="R164" i="12"/>
  <c r="R163" i="12"/>
  <c r="R162" i="12"/>
  <c r="R161" i="12"/>
  <c r="R160" i="12"/>
  <c r="R159" i="12"/>
  <c r="R158" i="12"/>
  <c r="R157" i="12"/>
  <c r="R156" i="12"/>
  <c r="R155" i="12"/>
  <c r="R154" i="12"/>
  <c r="R153" i="12"/>
  <c r="R152" i="12"/>
  <c r="R151" i="12"/>
  <c r="R150" i="12"/>
  <c r="R149" i="12"/>
  <c r="R148" i="12"/>
  <c r="R147" i="12"/>
  <c r="R146" i="12"/>
  <c r="R145" i="12"/>
  <c r="R144" i="12"/>
  <c r="R143" i="12"/>
  <c r="R142" i="12"/>
  <c r="R141" i="12"/>
  <c r="R140" i="12"/>
  <c r="R139" i="12"/>
  <c r="R138" i="12"/>
  <c r="R137" i="12"/>
  <c r="R136" i="12"/>
  <c r="R135" i="12"/>
  <c r="R134" i="12"/>
  <c r="R133" i="12"/>
  <c r="R132" i="12"/>
  <c r="R131" i="12"/>
  <c r="R130" i="12"/>
  <c r="R129" i="12"/>
  <c r="R128" i="12"/>
  <c r="R127" i="12"/>
  <c r="R126" i="12"/>
  <c r="R125" i="12"/>
  <c r="R124" i="12"/>
  <c r="R123" i="12"/>
  <c r="R121" i="12"/>
  <c r="R120" i="12"/>
  <c r="R119" i="12"/>
  <c r="R118" i="12"/>
  <c r="R117" i="12"/>
  <c r="R116" i="12"/>
  <c r="R115" i="12"/>
  <c r="R114" i="12"/>
  <c r="R113" i="12"/>
  <c r="R112" i="12"/>
  <c r="R111" i="12"/>
  <c r="R110" i="12"/>
  <c r="R109" i="12"/>
  <c r="R108" i="12"/>
  <c r="R107" i="12"/>
  <c r="R106" i="12"/>
  <c r="R105" i="12"/>
  <c r="R104" i="12"/>
  <c r="R103" i="12"/>
  <c r="R102" i="12"/>
  <c r="R101" i="12"/>
  <c r="R100" i="12"/>
  <c r="R99" i="12"/>
  <c r="R98" i="12"/>
  <c r="R97" i="12"/>
  <c r="R96" i="12"/>
  <c r="R95" i="12"/>
  <c r="R94" i="12"/>
  <c r="R93" i="12"/>
  <c r="R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8" i="12"/>
  <c r="R7" i="12"/>
  <c r="R6" i="12"/>
  <c r="R135" i="14"/>
  <c r="R90" i="14"/>
  <c r="R40" i="14"/>
  <c r="R115" i="14"/>
  <c r="R110" i="14"/>
  <c r="R103" i="14"/>
  <c r="R57" i="14"/>
  <c r="R62" i="14"/>
  <c r="R157" i="14"/>
  <c r="R151" i="14"/>
  <c r="R149" i="14"/>
  <c r="R145" i="14"/>
  <c r="R143" i="14"/>
  <c r="R140" i="14"/>
  <c r="R126" i="14"/>
  <c r="R124" i="14"/>
  <c r="R122" i="14"/>
  <c r="R119" i="14"/>
  <c r="R117" i="14"/>
  <c r="R112" i="14"/>
  <c r="R107" i="14"/>
  <c r="R105" i="14"/>
  <c r="R92" i="14"/>
  <c r="R84" i="14"/>
  <c r="R82" i="14"/>
  <c r="R64" i="14"/>
  <c r="R61" i="14"/>
  <c r="R59" i="14"/>
  <c r="R54" i="14"/>
  <c r="R44" i="14"/>
  <c r="R36" i="14"/>
  <c r="R31" i="14"/>
  <c r="R29" i="14"/>
  <c r="R27" i="14"/>
  <c r="R25" i="14"/>
  <c r="R23" i="14"/>
  <c r="R21" i="14"/>
  <c r="R18" i="14"/>
  <c r="R14" i="14"/>
  <c r="R12" i="14"/>
  <c r="R9" i="14"/>
  <c r="R7" i="14"/>
  <c r="R4" i="14"/>
  <c r="R155" i="14"/>
  <c r="R154" i="14"/>
  <c r="R153" i="14"/>
  <c r="R152" i="14"/>
  <c r="R147" i="14"/>
  <c r="R146" i="14"/>
  <c r="R141" i="14"/>
  <c r="R138" i="14"/>
  <c r="R137" i="14"/>
  <c r="R136" i="14"/>
  <c r="R128" i="14"/>
  <c r="R127" i="14"/>
  <c r="R120" i="14"/>
  <c r="R100" i="14"/>
  <c r="R99" i="14"/>
  <c r="R98" i="14"/>
  <c r="R97" i="14"/>
  <c r="R96" i="14"/>
  <c r="R95" i="14"/>
  <c r="R94" i="14"/>
  <c r="R93" i="14"/>
  <c r="R86" i="14"/>
  <c r="R85" i="14"/>
  <c r="R80" i="14"/>
  <c r="R79" i="14"/>
  <c r="R78" i="14"/>
  <c r="R77" i="14"/>
  <c r="R76" i="14"/>
  <c r="R75" i="14"/>
  <c r="R74" i="14"/>
  <c r="R73" i="14"/>
  <c r="R72" i="14"/>
  <c r="R71" i="14"/>
  <c r="R70" i="14"/>
  <c r="R69" i="14"/>
  <c r="R68" i="14"/>
  <c r="R67" i="14"/>
  <c r="R66" i="14"/>
  <c r="R65" i="14"/>
  <c r="R52" i="14"/>
  <c r="R51" i="14"/>
  <c r="R50" i="14"/>
  <c r="R49" i="14"/>
  <c r="R48" i="14"/>
  <c r="R47" i="14"/>
  <c r="R46" i="14"/>
  <c r="R45" i="14"/>
  <c r="R42" i="14"/>
  <c r="R41" i="14"/>
  <c r="R34" i="14"/>
  <c r="R33" i="14"/>
  <c r="R32" i="14"/>
  <c r="R19" i="14"/>
  <c r="R16" i="14"/>
  <c r="R15" i="14"/>
  <c r="R10" i="14"/>
  <c r="R5" i="14"/>
  <c r="R146" i="15"/>
  <c r="R11" i="15"/>
  <c r="R90" i="15"/>
  <c r="R78" i="15"/>
  <c r="R82" i="15"/>
  <c r="R67" i="15"/>
  <c r="R64" i="15"/>
  <c r="R50" i="15"/>
  <c r="R47" i="15"/>
  <c r="R153" i="15"/>
  <c r="R152" i="15"/>
  <c r="R151" i="15"/>
  <c r="R150" i="15"/>
  <c r="R149" i="15"/>
  <c r="R142" i="15"/>
  <c r="R141" i="15"/>
  <c r="R140" i="15"/>
  <c r="R139" i="15"/>
  <c r="R138" i="15"/>
  <c r="R137" i="15"/>
  <c r="R127" i="15"/>
  <c r="R126" i="15"/>
  <c r="R125" i="15"/>
  <c r="R124" i="15"/>
  <c r="R123" i="15"/>
  <c r="R122" i="15"/>
  <c r="R121" i="15"/>
  <c r="R120" i="15"/>
  <c r="R119" i="15"/>
  <c r="R118" i="15"/>
  <c r="R115" i="15"/>
  <c r="R114" i="15"/>
  <c r="R113" i="15"/>
  <c r="R112" i="15"/>
  <c r="R111" i="15"/>
  <c r="R110" i="15"/>
  <c r="R109" i="15"/>
  <c r="R108" i="15"/>
  <c r="R107" i="15"/>
  <c r="R104" i="15"/>
  <c r="R103" i="15"/>
  <c r="R98" i="15"/>
  <c r="R97" i="15"/>
  <c r="R94" i="15"/>
  <c r="R91" i="15"/>
  <c r="R85" i="15"/>
  <c r="R84" i="15"/>
  <c r="R83" i="15"/>
  <c r="R79" i="15"/>
  <c r="R75" i="15"/>
  <c r="R72" i="15"/>
  <c r="R71" i="15"/>
  <c r="R70" i="15"/>
  <c r="R69" i="15"/>
  <c r="R68" i="15"/>
  <c r="R61" i="15"/>
  <c r="R58" i="15"/>
  <c r="R57" i="15"/>
  <c r="R56" i="15"/>
  <c r="R55" i="15"/>
  <c r="R54" i="15"/>
  <c r="R53" i="15"/>
  <c r="R30" i="15"/>
  <c r="R29" i="15"/>
  <c r="R28" i="15"/>
  <c r="R21" i="15"/>
  <c r="R7" i="15"/>
  <c r="R27" i="15"/>
  <c r="R24" i="15"/>
  <c r="R14" i="15"/>
  <c r="R129" i="15"/>
  <c r="R155" i="15"/>
  <c r="R157" i="15"/>
  <c r="R148" i="15"/>
  <c r="R136" i="15"/>
  <c r="R134" i="15"/>
  <c r="R132" i="15"/>
  <c r="R117" i="15"/>
  <c r="R106" i="15"/>
  <c r="R96" i="15"/>
  <c r="R93" i="15"/>
  <c r="R87" i="15"/>
  <c r="R74" i="15"/>
  <c r="R60" i="15"/>
  <c r="R52" i="15"/>
  <c r="R44" i="15"/>
  <c r="R42" i="15"/>
  <c r="R40" i="15"/>
  <c r="R38" i="15"/>
  <c r="R36" i="15"/>
  <c r="R34" i="15"/>
  <c r="R32" i="15"/>
  <c r="R20" i="15"/>
  <c r="R18" i="15"/>
  <c r="R16" i="15"/>
  <c r="R6" i="15"/>
  <c r="R4" i="15"/>
  <c r="R51" i="32"/>
  <c r="R34" i="32"/>
  <c r="R70" i="32"/>
  <c r="R76" i="32"/>
  <c r="R68" i="32"/>
  <c r="R54" i="32"/>
  <c r="R47" i="32"/>
  <c r="R28" i="32"/>
  <c r="R83" i="32"/>
  <c r="R81" i="32"/>
  <c r="R78" i="32"/>
  <c r="R73" i="32"/>
  <c r="R64" i="32"/>
  <c r="R62" i="32"/>
  <c r="R60" i="32"/>
  <c r="R58" i="32"/>
  <c r="R43" i="32"/>
  <c r="R41" i="32"/>
  <c r="R39" i="32"/>
  <c r="R37" i="32"/>
  <c r="R32" i="32"/>
  <c r="R30" i="32"/>
  <c r="R25" i="32"/>
  <c r="R23" i="32"/>
  <c r="R21" i="32"/>
  <c r="R18" i="32"/>
  <c r="R14" i="32"/>
  <c r="R11" i="32"/>
  <c r="R8" i="32"/>
  <c r="R6" i="32"/>
  <c r="R4" i="32"/>
  <c r="P8" i="32"/>
  <c r="R9" i="32"/>
  <c r="R12" i="32"/>
  <c r="R16" i="32"/>
  <c r="R15" i="32"/>
  <c r="R35" i="32"/>
  <c r="R44" i="32"/>
  <c r="R56" i="32"/>
  <c r="R55" i="32"/>
  <c r="R65" i="32"/>
  <c r="R71" i="32"/>
  <c r="R79" i="32"/>
  <c r="R84" i="32"/>
  <c r="R83" i="33"/>
  <c r="R106" i="33"/>
  <c r="R117" i="33"/>
  <c r="R149" i="33"/>
  <c r="R133" i="33"/>
  <c r="R87" i="33"/>
  <c r="R151" i="33"/>
  <c r="R179" i="33"/>
  <c r="R168" i="33"/>
  <c r="R161" i="33"/>
  <c r="R138" i="33"/>
  <c r="R127" i="33"/>
  <c r="R124" i="33"/>
  <c r="R120" i="33"/>
  <c r="R109" i="33"/>
  <c r="R96" i="33"/>
  <c r="R90" i="33"/>
  <c r="R66" i="33"/>
  <c r="R54" i="33"/>
  <c r="R48" i="33"/>
  <c r="R7" i="33"/>
  <c r="R180" i="33"/>
  <c r="R176" i="33"/>
  <c r="R175" i="33"/>
  <c r="R174" i="33"/>
  <c r="R173" i="33"/>
  <c r="R172" i="33"/>
  <c r="R171" i="33"/>
  <c r="R170" i="33"/>
  <c r="R169" i="33"/>
  <c r="R163" i="33"/>
  <c r="R162" i="33"/>
  <c r="R158" i="33"/>
  <c r="R157" i="33"/>
  <c r="R154" i="33"/>
  <c r="R121" i="33"/>
  <c r="R111" i="33"/>
  <c r="R110" i="33"/>
  <c r="R97" i="33"/>
  <c r="R91" i="33"/>
  <c r="R63" i="33"/>
  <c r="R62" i="33"/>
  <c r="R57" i="33"/>
  <c r="R49" i="33"/>
  <c r="R45" i="33"/>
  <c r="R44" i="33"/>
  <c r="R33" i="33"/>
  <c r="R32" i="33"/>
  <c r="R31" i="33"/>
  <c r="R28" i="33"/>
  <c r="R27" i="33"/>
  <c r="R24" i="33"/>
  <c r="R23" i="33"/>
  <c r="R22" i="33"/>
  <c r="R21" i="33"/>
  <c r="R20" i="33"/>
  <c r="R19" i="33"/>
  <c r="R18" i="33"/>
  <c r="R17" i="33"/>
  <c r="R16" i="33"/>
  <c r="R15" i="33"/>
  <c r="R8" i="33"/>
  <c r="R165" i="33"/>
  <c r="R156" i="33"/>
  <c r="R153" i="33"/>
  <c r="R145" i="33"/>
  <c r="R142" i="33"/>
  <c r="R140" i="33"/>
  <c r="R135" i="33"/>
  <c r="R129" i="33"/>
  <c r="R93" i="33"/>
  <c r="R74" i="33"/>
  <c r="R72" i="33"/>
  <c r="R70" i="33"/>
  <c r="R68" i="33"/>
  <c r="R61" i="33"/>
  <c r="R59" i="33"/>
  <c r="R56" i="33"/>
  <c r="R51" i="33"/>
  <c r="R43" i="33"/>
  <c r="R41" i="33"/>
  <c r="R39" i="33"/>
  <c r="R37" i="33"/>
  <c r="R35" i="33"/>
  <c r="R30" i="33"/>
  <c r="R26" i="33"/>
  <c r="R14" i="33"/>
  <c r="R12" i="33"/>
  <c r="R10" i="33"/>
  <c r="R4" i="33"/>
  <c r="L279" i="23"/>
  <c r="P279" i="23"/>
  <c r="P251" i="23"/>
  <c r="P250" i="23"/>
  <c r="P249" i="23"/>
  <c r="P248" i="23"/>
  <c r="P247" i="23"/>
  <c r="P246" i="23"/>
  <c r="P245" i="23"/>
  <c r="P244" i="23"/>
  <c r="P243" i="23"/>
  <c r="P242" i="23"/>
  <c r="P241" i="23"/>
  <c r="P240" i="23"/>
  <c r="P239" i="23"/>
  <c r="P238" i="23"/>
  <c r="P237" i="23"/>
  <c r="P236" i="23"/>
  <c r="P235" i="23"/>
  <c r="P234" i="23"/>
  <c r="P233" i="23"/>
  <c r="P232" i="23"/>
  <c r="P231" i="23"/>
  <c r="P230" i="23"/>
  <c r="P229" i="23"/>
  <c r="P228" i="23"/>
  <c r="P227" i="23"/>
  <c r="P226" i="23"/>
  <c r="P225" i="23"/>
  <c r="P224" i="23"/>
  <c r="P223" i="23"/>
  <c r="P222" i="23"/>
  <c r="P221" i="23"/>
  <c r="P220" i="23"/>
  <c r="P219" i="23"/>
  <c r="P218" i="23"/>
  <c r="P217" i="23"/>
  <c r="P216" i="23"/>
  <c r="P215" i="23"/>
  <c r="P214" i="23"/>
  <c r="P213" i="23"/>
  <c r="P212" i="23"/>
  <c r="P211" i="23"/>
  <c r="P210" i="23"/>
  <c r="P209" i="23"/>
  <c r="P208" i="23"/>
  <c r="P207" i="23"/>
  <c r="P206" i="23"/>
  <c r="P205" i="23"/>
  <c r="P204" i="23"/>
  <c r="P203" i="23"/>
  <c r="P202" i="23"/>
  <c r="P201" i="23"/>
  <c r="P200" i="23"/>
  <c r="P199" i="23"/>
  <c r="P198" i="23"/>
  <c r="P197" i="23"/>
  <c r="P196" i="23"/>
  <c r="P195" i="23"/>
  <c r="P194" i="23"/>
  <c r="P193" i="23"/>
  <c r="P10" i="33"/>
  <c r="P12" i="33"/>
  <c r="N7" i="34"/>
  <c r="N41" i="34"/>
  <c r="N39" i="34"/>
  <c r="N21" i="34"/>
  <c r="N9" i="34"/>
  <c r="N71" i="34"/>
  <c r="N70" i="34"/>
  <c r="N69" i="34"/>
  <c r="G69" i="34"/>
  <c r="N68" i="34"/>
  <c r="N67" i="34"/>
  <c r="N66" i="34"/>
  <c r="G66" i="34"/>
  <c r="N65" i="34"/>
  <c r="N64" i="34"/>
  <c r="N63" i="34"/>
  <c r="N62" i="34"/>
  <c r="G62" i="34"/>
  <c r="N72" i="34"/>
  <c r="G72" i="34"/>
  <c r="N61" i="34"/>
  <c r="G61" i="34"/>
  <c r="N60" i="34"/>
  <c r="G60" i="34"/>
  <c r="N59" i="34"/>
  <c r="G59" i="34"/>
  <c r="N58" i="34"/>
  <c r="G58" i="34"/>
  <c r="G45" i="34"/>
  <c r="N45" i="34"/>
  <c r="N46" i="34"/>
  <c r="N37" i="34"/>
  <c r="N36" i="34"/>
  <c r="N35" i="34"/>
  <c r="N34" i="34"/>
  <c r="G34" i="34"/>
  <c r="N33" i="34"/>
  <c r="G33" i="34"/>
  <c r="N32" i="34"/>
  <c r="G32" i="34"/>
  <c r="N31" i="34"/>
  <c r="G31" i="34"/>
  <c r="N30" i="34"/>
  <c r="G30" i="34"/>
  <c r="N29" i="34"/>
  <c r="G29" i="34"/>
  <c r="N28" i="34"/>
  <c r="G28" i="34"/>
  <c r="N27" i="34"/>
  <c r="G27" i="34"/>
  <c r="N26" i="34"/>
  <c r="G26" i="34"/>
  <c r="N20" i="34"/>
  <c r="G20" i="34"/>
  <c r="N19" i="34"/>
  <c r="N18" i="34"/>
  <c r="N17" i="34"/>
  <c r="N16" i="34"/>
  <c r="N15" i="34"/>
  <c r="G15" i="34"/>
  <c r="N14" i="34"/>
  <c r="G14" i="34"/>
  <c r="N13" i="34"/>
  <c r="N12" i="34"/>
  <c r="N11" i="34"/>
  <c r="N10" i="34"/>
  <c r="G10" i="34"/>
  <c r="N8" i="34"/>
  <c r="G8" i="34"/>
  <c r="N5" i="34"/>
  <c r="G5" i="34"/>
  <c r="N4" i="34"/>
  <c r="G4" i="34"/>
  <c r="N3" i="34"/>
  <c r="G3" i="34"/>
  <c r="G407" i="34"/>
  <c r="N411" i="34" s="1"/>
  <c r="N393" i="34"/>
  <c r="N391" i="34"/>
  <c r="N390" i="34"/>
  <c r="N145" i="34"/>
  <c r="G145" i="34"/>
  <c r="N144" i="34"/>
  <c r="G144" i="34"/>
  <c r="N143" i="34"/>
  <c r="G142" i="34"/>
  <c r="N110" i="34"/>
  <c r="N109" i="34"/>
  <c r="G109" i="34"/>
  <c r="N108" i="34"/>
  <c r="N107" i="34"/>
  <c r="G107" i="34"/>
  <c r="N104" i="34"/>
  <c r="N103" i="34"/>
  <c r="G103" i="34"/>
  <c r="N85" i="34"/>
  <c r="N84" i="34"/>
  <c r="G84" i="34"/>
  <c r="N77" i="34"/>
  <c r="G77" i="34"/>
  <c r="N76" i="34"/>
  <c r="G76" i="34"/>
  <c r="N75" i="34"/>
  <c r="G75" i="34"/>
  <c r="N74" i="34"/>
  <c r="N73" i="34"/>
  <c r="G73" i="34"/>
  <c r="N57" i="34"/>
  <c r="G57" i="34"/>
  <c r="N56" i="34"/>
  <c r="G56" i="34"/>
  <c r="N55" i="34"/>
  <c r="N54" i="34"/>
  <c r="G54" i="34"/>
  <c r="N53" i="34"/>
  <c r="G53" i="34"/>
  <c r="N52" i="34"/>
  <c r="G52" i="34"/>
  <c r="N51" i="34"/>
  <c r="G51" i="34"/>
  <c r="N50" i="34"/>
  <c r="G50" i="34"/>
  <c r="N49" i="34"/>
  <c r="G49" i="34"/>
  <c r="N48" i="34"/>
  <c r="G48" i="34"/>
  <c r="N47" i="34"/>
  <c r="G47" i="34"/>
  <c r="N44" i="34"/>
  <c r="G44" i="34"/>
  <c r="N43" i="34"/>
  <c r="G43" i="34"/>
  <c r="N42" i="34"/>
  <c r="G42" i="34"/>
  <c r="N40" i="34"/>
  <c r="G40" i="34"/>
  <c r="N38" i="34"/>
  <c r="G38" i="34"/>
  <c r="N25" i="34"/>
  <c r="G25" i="34"/>
  <c r="N24" i="34"/>
  <c r="N23" i="34"/>
  <c r="N22" i="34"/>
  <c r="G22" i="34"/>
  <c r="N6" i="34"/>
  <c r="G6" i="34"/>
  <c r="P150" i="33"/>
  <c r="P179" i="33"/>
  <c r="P178" i="33"/>
  <c r="P168" i="33"/>
  <c r="P167" i="33"/>
  <c r="P165" i="33"/>
  <c r="P161" i="33"/>
  <c r="P160" i="33"/>
  <c r="P156" i="33"/>
  <c r="P153" i="33"/>
  <c r="P151" i="33"/>
  <c r="P149" i="33"/>
  <c r="P148" i="33"/>
  <c r="P147" i="33"/>
  <c r="P145" i="33"/>
  <c r="P142" i="33"/>
  <c r="P140" i="33"/>
  <c r="P138" i="33"/>
  <c r="P137" i="33"/>
  <c r="P135" i="33"/>
  <c r="P133" i="33"/>
  <c r="P132" i="33"/>
  <c r="P131" i="33"/>
  <c r="P129" i="33"/>
  <c r="P127" i="33"/>
  <c r="P126" i="33"/>
  <c r="P124" i="33"/>
  <c r="P123" i="33"/>
  <c r="P120" i="33"/>
  <c r="P119" i="33"/>
  <c r="P117" i="33"/>
  <c r="P116" i="33"/>
  <c r="P115" i="33"/>
  <c r="P114" i="33"/>
  <c r="P113" i="33"/>
  <c r="P109" i="33"/>
  <c r="P108" i="33"/>
  <c r="P106" i="33"/>
  <c r="P105" i="33"/>
  <c r="P104" i="33"/>
  <c r="P103" i="33"/>
  <c r="P102" i="33"/>
  <c r="P101" i="33"/>
  <c r="P100" i="33"/>
  <c r="P99" i="33"/>
  <c r="P96" i="33"/>
  <c r="P95" i="33"/>
  <c r="P93" i="33"/>
  <c r="P90" i="33"/>
  <c r="P89" i="33"/>
  <c r="P87" i="33"/>
  <c r="P86" i="33"/>
  <c r="P85" i="33"/>
  <c r="P83" i="33"/>
  <c r="P82" i="33"/>
  <c r="P81" i="33"/>
  <c r="P80" i="33"/>
  <c r="P79" i="33"/>
  <c r="P78" i="33"/>
  <c r="P77" i="33"/>
  <c r="P76" i="33"/>
  <c r="P74" i="33"/>
  <c r="P72" i="33"/>
  <c r="P70" i="33"/>
  <c r="P68" i="33"/>
  <c r="P66" i="33"/>
  <c r="P65" i="33"/>
  <c r="P61" i="33"/>
  <c r="P59" i="33"/>
  <c r="P56" i="33"/>
  <c r="P54" i="33"/>
  <c r="P53" i="33"/>
  <c r="P51" i="33"/>
  <c r="P48" i="33"/>
  <c r="P47" i="33"/>
  <c r="P43" i="33"/>
  <c r="P41" i="33"/>
  <c r="P39" i="33"/>
  <c r="P37" i="33"/>
  <c r="P35" i="33"/>
  <c r="P30" i="33"/>
  <c r="P26" i="33"/>
  <c r="P14" i="33"/>
  <c r="P7" i="33"/>
  <c r="P6" i="33"/>
  <c r="L179" i="33"/>
  <c r="L178" i="33"/>
  <c r="P177" i="33"/>
  <c r="L177" i="33"/>
  <c r="I177" i="33"/>
  <c r="P180" i="33"/>
  <c r="L180" i="33"/>
  <c r="I180" i="33"/>
  <c r="P176" i="33"/>
  <c r="L176" i="33"/>
  <c r="I176" i="33"/>
  <c r="P175" i="33"/>
  <c r="L175" i="33"/>
  <c r="I175" i="33"/>
  <c r="P174" i="33"/>
  <c r="L174" i="33"/>
  <c r="I174" i="33"/>
  <c r="P173" i="33"/>
  <c r="L173" i="33"/>
  <c r="I173" i="33"/>
  <c r="P172" i="33"/>
  <c r="L172" i="33"/>
  <c r="I172" i="33"/>
  <c r="P171" i="33"/>
  <c r="L171" i="33"/>
  <c r="I171" i="33"/>
  <c r="P170" i="33"/>
  <c r="L170" i="33"/>
  <c r="I170" i="33"/>
  <c r="L168" i="33"/>
  <c r="L167" i="33"/>
  <c r="P166" i="33"/>
  <c r="L166" i="33"/>
  <c r="I166" i="33"/>
  <c r="P163" i="33"/>
  <c r="L163" i="33"/>
  <c r="I163" i="33"/>
  <c r="P162" i="33"/>
  <c r="L162" i="33"/>
  <c r="I162" i="33"/>
  <c r="P158" i="33"/>
  <c r="L158" i="33"/>
  <c r="I158" i="33"/>
  <c r="P157" i="33"/>
  <c r="L157" i="33"/>
  <c r="I157" i="33"/>
  <c r="L156" i="33"/>
  <c r="P155" i="33"/>
  <c r="L155" i="33"/>
  <c r="I155" i="33"/>
  <c r="L149" i="33"/>
  <c r="L148" i="33"/>
  <c r="L147" i="33"/>
  <c r="P146" i="33"/>
  <c r="L146" i="33"/>
  <c r="I146" i="33"/>
  <c r="P143" i="33"/>
  <c r="L143" i="33"/>
  <c r="I143" i="33"/>
  <c r="L135" i="33"/>
  <c r="P134" i="33"/>
  <c r="L134" i="33"/>
  <c r="I134" i="33"/>
  <c r="L133" i="33"/>
  <c r="L132" i="33"/>
  <c r="L131" i="33"/>
  <c r="P130" i="33"/>
  <c r="L130" i="33"/>
  <c r="I130" i="33"/>
  <c r="L138" i="33"/>
  <c r="L137" i="33"/>
  <c r="P136" i="33"/>
  <c r="L136" i="33"/>
  <c r="I136" i="33"/>
  <c r="L127" i="33"/>
  <c r="L126" i="33"/>
  <c r="P125" i="33"/>
  <c r="L125" i="33"/>
  <c r="I125" i="33"/>
  <c r="L124" i="33"/>
  <c r="L123" i="33"/>
  <c r="P122" i="33"/>
  <c r="L122" i="33"/>
  <c r="I122" i="33"/>
  <c r="L140" i="33"/>
  <c r="P139" i="33"/>
  <c r="L139" i="33"/>
  <c r="I139" i="33"/>
  <c r="L129" i="33"/>
  <c r="P128" i="33"/>
  <c r="L128" i="33"/>
  <c r="I128" i="33"/>
  <c r="P121" i="33"/>
  <c r="L121" i="33"/>
  <c r="I121" i="33"/>
  <c r="L120" i="33"/>
  <c r="L119" i="33"/>
  <c r="P118" i="33"/>
  <c r="L118" i="33"/>
  <c r="I118" i="33"/>
  <c r="L117" i="33"/>
  <c r="L116" i="33"/>
  <c r="L115" i="33"/>
  <c r="L114" i="33"/>
  <c r="L113" i="33"/>
  <c r="P112" i="33"/>
  <c r="L112" i="33"/>
  <c r="I112" i="33"/>
  <c r="P111" i="33"/>
  <c r="L111" i="33"/>
  <c r="I111" i="33"/>
  <c r="P110" i="33"/>
  <c r="L110" i="33"/>
  <c r="I110" i="33"/>
  <c r="L109" i="33"/>
  <c r="L108" i="33"/>
  <c r="P107" i="33"/>
  <c r="L107" i="33"/>
  <c r="I107" i="33"/>
  <c r="L106" i="33"/>
  <c r="L105" i="33"/>
  <c r="L104" i="33"/>
  <c r="L103" i="33"/>
  <c r="L102" i="33"/>
  <c r="L101" i="33"/>
  <c r="L100" i="33"/>
  <c r="L99" i="33"/>
  <c r="P98" i="33"/>
  <c r="L98" i="33"/>
  <c r="I98" i="33"/>
  <c r="L93" i="33"/>
  <c r="P92" i="33"/>
  <c r="L92" i="33"/>
  <c r="I92" i="33"/>
  <c r="P97" i="33"/>
  <c r="L97" i="33"/>
  <c r="I97" i="33"/>
  <c r="L96" i="33"/>
  <c r="L95" i="33"/>
  <c r="P94" i="33"/>
  <c r="L94" i="33"/>
  <c r="I94" i="33"/>
  <c r="L90" i="33"/>
  <c r="L89" i="33"/>
  <c r="P88" i="33"/>
  <c r="L88" i="33"/>
  <c r="I88" i="33"/>
  <c r="L85" i="33"/>
  <c r="L78" i="33"/>
  <c r="L77" i="33"/>
  <c r="L76" i="33"/>
  <c r="L80" i="33"/>
  <c r="L79" i="33"/>
  <c r="L74" i="33"/>
  <c r="P73" i="33"/>
  <c r="L73" i="33"/>
  <c r="I73" i="33"/>
  <c r="L72" i="33"/>
  <c r="L71" i="33"/>
  <c r="I71" i="33"/>
  <c r="L70" i="33"/>
  <c r="P69" i="33"/>
  <c r="L69" i="33"/>
  <c r="I69" i="33"/>
  <c r="L68" i="33"/>
  <c r="P67" i="33"/>
  <c r="L67" i="33"/>
  <c r="I67" i="33"/>
  <c r="P63" i="33"/>
  <c r="L63" i="33"/>
  <c r="I63" i="33"/>
  <c r="P57" i="33"/>
  <c r="L57" i="33"/>
  <c r="I57" i="33"/>
  <c r="L54" i="33"/>
  <c r="L53" i="33"/>
  <c r="P52" i="33"/>
  <c r="L52" i="33"/>
  <c r="I52" i="33"/>
  <c r="P49" i="33"/>
  <c r="L49" i="33"/>
  <c r="I49" i="33"/>
  <c r="L48" i="33"/>
  <c r="L47" i="33"/>
  <c r="P46" i="33"/>
  <c r="L46" i="33"/>
  <c r="I46" i="33"/>
  <c r="P45" i="33"/>
  <c r="L45" i="33"/>
  <c r="I45" i="33"/>
  <c r="L37" i="33"/>
  <c r="P36" i="33"/>
  <c r="L36" i="33"/>
  <c r="I36" i="33"/>
  <c r="P33" i="33"/>
  <c r="L33" i="33"/>
  <c r="I33" i="33"/>
  <c r="P32" i="33"/>
  <c r="L32" i="33"/>
  <c r="I32" i="33"/>
  <c r="P31" i="33"/>
  <c r="L31" i="33"/>
  <c r="I31" i="33"/>
  <c r="P27" i="33"/>
  <c r="L27" i="33"/>
  <c r="I27" i="33"/>
  <c r="P24" i="33"/>
  <c r="L24" i="33"/>
  <c r="I24" i="33"/>
  <c r="P19" i="33"/>
  <c r="L19" i="33"/>
  <c r="I19" i="33"/>
  <c r="P18" i="33"/>
  <c r="L18" i="33"/>
  <c r="I18" i="33"/>
  <c r="P17" i="33"/>
  <c r="L17" i="33"/>
  <c r="I17" i="33"/>
  <c r="P16" i="33"/>
  <c r="L16" i="33"/>
  <c r="I16" i="33"/>
  <c r="P15" i="33"/>
  <c r="L15" i="33"/>
  <c r="I15" i="33"/>
  <c r="P22" i="33"/>
  <c r="L22" i="33"/>
  <c r="I22" i="33"/>
  <c r="P21" i="33"/>
  <c r="L21" i="33"/>
  <c r="I21" i="33"/>
  <c r="P8" i="33"/>
  <c r="L8" i="33"/>
  <c r="I8" i="33"/>
  <c r="L7" i="33"/>
  <c r="L6" i="33"/>
  <c r="P5" i="33"/>
  <c r="L5" i="33"/>
  <c r="I5" i="33"/>
  <c r="P169" i="33"/>
  <c r="L169" i="33"/>
  <c r="I169" i="33"/>
  <c r="L165" i="33"/>
  <c r="P164" i="33"/>
  <c r="L164" i="33"/>
  <c r="I164" i="33"/>
  <c r="L161" i="33"/>
  <c r="L160" i="33"/>
  <c r="P159" i="33"/>
  <c r="L159" i="33"/>
  <c r="I159" i="33"/>
  <c r="P154" i="33"/>
  <c r="L154" i="33"/>
  <c r="I154" i="33"/>
  <c r="L153" i="33"/>
  <c r="P152" i="33"/>
  <c r="L152" i="33"/>
  <c r="I152" i="33"/>
  <c r="L151" i="33"/>
  <c r="L150" i="33"/>
  <c r="I150" i="33"/>
  <c r="L145" i="33"/>
  <c r="P144" i="33"/>
  <c r="L144" i="33"/>
  <c r="I144" i="33"/>
  <c r="L142" i="33"/>
  <c r="P141" i="33"/>
  <c r="L141" i="33"/>
  <c r="I141" i="33"/>
  <c r="P91" i="33"/>
  <c r="L91" i="33"/>
  <c r="I91" i="33"/>
  <c r="L87" i="33"/>
  <c r="L86" i="33"/>
  <c r="P84" i="33"/>
  <c r="L84" i="33"/>
  <c r="I84" i="33"/>
  <c r="L83" i="33"/>
  <c r="L82" i="33"/>
  <c r="L81" i="33"/>
  <c r="P75" i="33"/>
  <c r="L75" i="33"/>
  <c r="I75" i="33"/>
  <c r="L66" i="33"/>
  <c r="L65" i="33"/>
  <c r="P64" i="33"/>
  <c r="L64" i="33"/>
  <c r="I64" i="33"/>
  <c r="P62" i="33"/>
  <c r="L62" i="33"/>
  <c r="I62" i="33"/>
  <c r="L61" i="33"/>
  <c r="P60" i="33"/>
  <c r="L60" i="33"/>
  <c r="I60" i="33"/>
  <c r="L59" i="33"/>
  <c r="L58" i="33"/>
  <c r="I58" i="33"/>
  <c r="L56" i="33"/>
  <c r="P55" i="33"/>
  <c r="L55" i="33"/>
  <c r="I55" i="33"/>
  <c r="L51" i="33"/>
  <c r="P50" i="33"/>
  <c r="L50" i="33"/>
  <c r="I50" i="33"/>
  <c r="P44" i="33"/>
  <c r="L44" i="33"/>
  <c r="I44" i="33"/>
  <c r="L43" i="33"/>
  <c r="L42" i="33"/>
  <c r="I42" i="33"/>
  <c r="L41" i="33"/>
  <c r="P40" i="33"/>
  <c r="L40" i="33"/>
  <c r="I40" i="33"/>
  <c r="L39" i="33"/>
  <c r="P38" i="33"/>
  <c r="L38" i="33"/>
  <c r="I38" i="33"/>
  <c r="L35" i="33"/>
  <c r="P34" i="33"/>
  <c r="L34" i="33"/>
  <c r="I34" i="33"/>
  <c r="L30" i="33"/>
  <c r="P29" i="33"/>
  <c r="L29" i="33"/>
  <c r="I29" i="33"/>
  <c r="P28" i="33"/>
  <c r="L28" i="33"/>
  <c r="I28" i="33"/>
  <c r="L26" i="33"/>
  <c r="P25" i="33"/>
  <c r="L25" i="33"/>
  <c r="I25" i="33"/>
  <c r="P23" i="33"/>
  <c r="L23" i="33"/>
  <c r="I23" i="33"/>
  <c r="P20" i="33"/>
  <c r="L20" i="33"/>
  <c r="I20" i="33"/>
  <c r="L14" i="33"/>
  <c r="P13" i="33"/>
  <c r="L13" i="33"/>
  <c r="I13" i="33"/>
  <c r="L12" i="33"/>
  <c r="P11" i="33"/>
  <c r="L11" i="33"/>
  <c r="I11" i="33"/>
  <c r="L10" i="33"/>
  <c r="P9" i="33"/>
  <c r="L9" i="33"/>
  <c r="I9" i="33"/>
  <c r="L4" i="33"/>
  <c r="P3" i="33"/>
  <c r="L3" i="33"/>
  <c r="I3" i="33"/>
  <c r="P79" i="32"/>
  <c r="L79" i="32"/>
  <c r="I79" i="32"/>
  <c r="P78" i="32"/>
  <c r="L78" i="32"/>
  <c r="P77" i="32"/>
  <c r="L77" i="32"/>
  <c r="I77" i="32"/>
  <c r="P84" i="32"/>
  <c r="L84" i="32"/>
  <c r="I84" i="32"/>
  <c r="P83" i="32"/>
  <c r="L83" i="32"/>
  <c r="P82" i="32"/>
  <c r="L82" i="32"/>
  <c r="I82" i="32"/>
  <c r="P81" i="32"/>
  <c r="L81" i="32"/>
  <c r="P80" i="32"/>
  <c r="L80" i="32"/>
  <c r="I80" i="32"/>
  <c r="P76" i="32"/>
  <c r="L76" i="32"/>
  <c r="P75" i="32"/>
  <c r="L75" i="32"/>
  <c r="P74" i="32"/>
  <c r="L74" i="32"/>
  <c r="I74" i="32"/>
  <c r="P73" i="32"/>
  <c r="L73" i="32"/>
  <c r="P72" i="32"/>
  <c r="L72" i="32"/>
  <c r="I72" i="32"/>
  <c r="P71" i="32"/>
  <c r="L71" i="32"/>
  <c r="I71" i="32"/>
  <c r="P70" i="32"/>
  <c r="L70" i="32"/>
  <c r="P69" i="32"/>
  <c r="L69" i="32"/>
  <c r="I69" i="32"/>
  <c r="P64" i="32"/>
  <c r="L64" i="32"/>
  <c r="P63" i="32"/>
  <c r="L63" i="32"/>
  <c r="I63" i="32"/>
  <c r="P56" i="32"/>
  <c r="L56" i="32"/>
  <c r="I56" i="32"/>
  <c r="P55" i="32"/>
  <c r="L55" i="32"/>
  <c r="I55" i="32"/>
  <c r="P47" i="32"/>
  <c r="L47" i="32"/>
  <c r="P46" i="32"/>
  <c r="L46" i="32"/>
  <c r="P45" i="32"/>
  <c r="L45" i="32"/>
  <c r="I45" i="32"/>
  <c r="P44" i="32"/>
  <c r="L44" i="32"/>
  <c r="I44" i="32"/>
  <c r="P308" i="34" l="1"/>
  <c r="P366" i="34"/>
  <c r="P318" i="34"/>
  <c r="P312" i="34"/>
  <c r="P304" i="34"/>
  <c r="P330" i="34"/>
  <c r="P324" i="34"/>
  <c r="P348" i="34"/>
  <c r="P272" i="34"/>
  <c r="P288" i="34"/>
  <c r="P314" i="34"/>
  <c r="P326" i="34"/>
  <c r="P334" i="34"/>
  <c r="P342" i="34"/>
  <c r="P258" i="34"/>
  <c r="P290" i="34"/>
  <c r="P368" i="34"/>
  <c r="P328" i="34"/>
  <c r="P293" i="34"/>
  <c r="P340" i="34"/>
  <c r="P262" i="34"/>
  <c r="P306" i="34"/>
  <c r="P320" i="34"/>
  <c r="P380" i="34"/>
  <c r="P256" i="34"/>
  <c r="P264" i="34"/>
  <c r="P280" i="34"/>
  <c r="P300" i="34"/>
  <c r="P274" i="34"/>
  <c r="P302" i="34"/>
  <c r="P295" i="34"/>
  <c r="P286" i="34"/>
  <c r="P284" i="34"/>
  <c r="P282" i="34"/>
  <c r="P276" i="34"/>
  <c r="P270" i="34"/>
  <c r="P268" i="34"/>
  <c r="P266" i="34"/>
  <c r="P260" i="34"/>
  <c r="P354" i="34"/>
  <c r="P322" i="34"/>
  <c r="P344" i="34"/>
  <c r="P350" i="34"/>
  <c r="P364" i="34"/>
  <c r="P352" i="34"/>
  <c r="P356" i="34"/>
  <c r="P360" i="34"/>
  <c r="P370" i="34"/>
  <c r="P372" i="34"/>
  <c r="P374" i="34"/>
  <c r="P376" i="34"/>
  <c r="P382" i="34"/>
  <c r="P378" i="34"/>
  <c r="P384" i="34"/>
  <c r="P231" i="34"/>
  <c r="P228" i="34"/>
  <c r="P240" i="34"/>
  <c r="P234" i="34"/>
  <c r="P243" i="34"/>
  <c r="P237" i="34"/>
  <c r="P225" i="34"/>
  <c r="P246" i="34"/>
  <c r="P222" i="34"/>
  <c r="P252" i="34"/>
  <c r="P249" i="34"/>
  <c r="P214" i="34"/>
  <c r="P219" i="34"/>
  <c r="P212" i="34"/>
  <c r="P202" i="34"/>
  <c r="P204" i="34"/>
  <c r="P206" i="34"/>
  <c r="P199" i="34"/>
  <c r="P387" i="34"/>
  <c r="P180" i="34"/>
  <c r="P193" i="34"/>
  <c r="P186" i="34"/>
  <c r="P178" i="34"/>
  <c r="P184" i="34"/>
  <c r="P182" i="34"/>
  <c r="P173" i="34"/>
  <c r="P175" i="34"/>
  <c r="P171" i="34"/>
  <c r="N408" i="34"/>
  <c r="N409" i="34"/>
  <c r="N412" i="34"/>
  <c r="N407" i="34"/>
  <c r="N410" i="34"/>
  <c r="N388" i="34"/>
  <c r="N389" i="34"/>
  <c r="N392" i="34"/>
  <c r="P393" i="34" s="1"/>
  <c r="P161" i="34"/>
  <c r="P165" i="34"/>
  <c r="P167" i="34"/>
  <c r="P163" i="34"/>
  <c r="P158" i="34"/>
  <c r="P160" i="34"/>
  <c r="P156" i="34"/>
  <c r="P154" i="34"/>
  <c r="P105" i="34"/>
  <c r="P128" i="34"/>
  <c r="P152" i="34"/>
  <c r="P130" i="34"/>
  <c r="P134" i="34"/>
  <c r="P138" i="34"/>
  <c r="P150" i="34"/>
  <c r="P141" i="34"/>
  <c r="P148" i="34"/>
  <c r="P149" i="34"/>
  <c r="P147" i="34"/>
  <c r="P146" i="34"/>
  <c r="P107" i="34"/>
  <c r="P102" i="34"/>
  <c r="P112" i="34"/>
  <c r="P139" i="34"/>
  <c r="P118" i="34"/>
  <c r="P103" i="34"/>
  <c r="P136" i="34"/>
  <c r="P116" i="34"/>
  <c r="P126" i="34"/>
  <c r="P137" i="34"/>
  <c r="P127" i="34"/>
  <c r="P121" i="34"/>
  <c r="P125" i="34"/>
  <c r="P114" i="34"/>
  <c r="P123" i="34"/>
  <c r="P129" i="34"/>
  <c r="P133" i="34"/>
  <c r="P113" i="34"/>
  <c r="P131" i="34"/>
  <c r="P122" i="34"/>
  <c r="P140" i="34"/>
  <c r="P132" i="34"/>
  <c r="P135" i="34"/>
  <c r="P115" i="34"/>
  <c r="P124" i="34"/>
  <c r="P120" i="34"/>
  <c r="P119" i="34"/>
  <c r="P117" i="34"/>
  <c r="P111" i="34"/>
  <c r="P99" i="34"/>
  <c r="P100" i="34"/>
  <c r="P106" i="34"/>
  <c r="P98" i="34"/>
  <c r="P101" i="34"/>
  <c r="P96" i="34"/>
  <c r="P97" i="34"/>
  <c r="P95" i="34"/>
  <c r="P56" i="34"/>
  <c r="P94" i="34"/>
  <c r="P14" i="34"/>
  <c r="P29" i="34"/>
  <c r="P33" i="34"/>
  <c r="P61" i="34"/>
  <c r="P26" i="34"/>
  <c r="P30" i="34"/>
  <c r="P25" i="34"/>
  <c r="P43" i="34"/>
  <c r="P49" i="34"/>
  <c r="P53" i="34"/>
  <c r="P77" i="34"/>
  <c r="P144" i="34"/>
  <c r="P391" i="34"/>
  <c r="P4" i="34"/>
  <c r="P90" i="34"/>
  <c r="P58" i="34"/>
  <c r="P86" i="34"/>
  <c r="P104" i="34"/>
  <c r="P108" i="34"/>
  <c r="P406" i="34"/>
  <c r="P28" i="34"/>
  <c r="P32" i="34"/>
  <c r="P44" i="34"/>
  <c r="P3" i="34"/>
  <c r="P71" i="34"/>
  <c r="P83" i="34"/>
  <c r="P31" i="34"/>
  <c r="P60" i="34"/>
  <c r="P72" i="34"/>
  <c r="P37" i="34"/>
  <c r="P42" i="34"/>
  <c r="P48" i="34"/>
  <c r="P52" i="34"/>
  <c r="P143" i="34"/>
  <c r="P13" i="34"/>
  <c r="P78" i="34"/>
  <c r="P19" i="34"/>
  <c r="P57" i="34"/>
  <c r="P27" i="34"/>
  <c r="P59" i="34"/>
  <c r="P74" i="34"/>
  <c r="P7" i="34"/>
  <c r="P39" i="34"/>
  <c r="P50" i="34"/>
  <c r="P85" i="34"/>
  <c r="P145" i="34"/>
  <c r="P5" i="34"/>
  <c r="P21" i="34"/>
  <c r="P110" i="34"/>
  <c r="P24" i="34"/>
  <c r="P41" i="34"/>
  <c r="P47" i="34"/>
  <c r="P51" i="34"/>
  <c r="P75" i="34"/>
  <c r="P9" i="34"/>
  <c r="P46" i="34"/>
  <c r="P68" i="34"/>
  <c r="P76" i="34"/>
  <c r="P65" i="34"/>
  <c r="P55" i="34"/>
  <c r="P43" i="32"/>
  <c r="L43" i="32"/>
  <c r="P42" i="32"/>
  <c r="L42" i="32"/>
  <c r="I42" i="32"/>
  <c r="P41" i="32"/>
  <c r="L41" i="32"/>
  <c r="L40" i="32"/>
  <c r="I40" i="32"/>
  <c r="P39" i="32"/>
  <c r="L39" i="32"/>
  <c r="P38" i="32"/>
  <c r="L38" i="32"/>
  <c r="I38" i="32"/>
  <c r="P37" i="32"/>
  <c r="L37" i="32"/>
  <c r="P36" i="32"/>
  <c r="L36" i="32"/>
  <c r="I36" i="32"/>
  <c r="P35" i="32"/>
  <c r="L35" i="32"/>
  <c r="I35" i="32"/>
  <c r="P34" i="32"/>
  <c r="L34" i="32"/>
  <c r="L33" i="32"/>
  <c r="I33" i="32"/>
  <c r="P32" i="32"/>
  <c r="L32" i="32"/>
  <c r="P31" i="32"/>
  <c r="L31" i="32"/>
  <c r="I31" i="32"/>
  <c r="P30" i="32"/>
  <c r="L30" i="32"/>
  <c r="P29" i="32"/>
  <c r="L29" i="32"/>
  <c r="I29" i="32"/>
  <c r="P28" i="32"/>
  <c r="L28" i="32"/>
  <c r="P27" i="32"/>
  <c r="L27" i="32"/>
  <c r="P26" i="32"/>
  <c r="L26" i="32"/>
  <c r="I26" i="32"/>
  <c r="P25" i="32"/>
  <c r="L25" i="32"/>
  <c r="P24" i="32"/>
  <c r="L24" i="32"/>
  <c r="I24" i="32"/>
  <c r="P68" i="32"/>
  <c r="P67" i="32"/>
  <c r="P54" i="32"/>
  <c r="P53" i="32"/>
  <c r="P57" i="32"/>
  <c r="P51" i="32"/>
  <c r="P50" i="32"/>
  <c r="P49" i="32"/>
  <c r="P23" i="32"/>
  <c r="P62" i="32"/>
  <c r="P60" i="32"/>
  <c r="P58" i="32"/>
  <c r="P21" i="32"/>
  <c r="P18" i="32"/>
  <c r="P14" i="32"/>
  <c r="P11" i="32"/>
  <c r="L23" i="32"/>
  <c r="P22" i="32"/>
  <c r="L22" i="32"/>
  <c r="I22" i="32"/>
  <c r="L21" i="32"/>
  <c r="P20" i="32"/>
  <c r="L20" i="32"/>
  <c r="I20" i="32"/>
  <c r="P19" i="32"/>
  <c r="L19" i="32"/>
  <c r="I19" i="32"/>
  <c r="I66" i="32"/>
  <c r="I65" i="32"/>
  <c r="I61" i="32"/>
  <c r="I59" i="32"/>
  <c r="I57" i="32"/>
  <c r="I52" i="32"/>
  <c r="I48" i="32"/>
  <c r="I17" i="32"/>
  <c r="I16" i="32"/>
  <c r="I15" i="32"/>
  <c r="I13" i="32"/>
  <c r="I12" i="32"/>
  <c r="I10" i="32"/>
  <c r="I9" i="32"/>
  <c r="I7" i="32"/>
  <c r="I5" i="32"/>
  <c r="I3" i="32"/>
  <c r="L18" i="32"/>
  <c r="P17" i="32"/>
  <c r="L17" i="32"/>
  <c r="P16" i="32"/>
  <c r="L16" i="32"/>
  <c r="P15" i="32"/>
  <c r="L15" i="32"/>
  <c r="L14" i="32"/>
  <c r="P13" i="32"/>
  <c r="L13" i="32"/>
  <c r="P12" i="32"/>
  <c r="L12" i="32"/>
  <c r="L11" i="32"/>
  <c r="P10" i="32"/>
  <c r="L10" i="32"/>
  <c r="L8" i="32"/>
  <c r="P7" i="32"/>
  <c r="L7" i="32"/>
  <c r="L68" i="32"/>
  <c r="L67" i="32"/>
  <c r="P66" i="32"/>
  <c r="L66" i="32"/>
  <c r="P65" i="32"/>
  <c r="L65" i="32"/>
  <c r="L62" i="32"/>
  <c r="L61" i="32"/>
  <c r="L60" i="32"/>
  <c r="P59" i="32"/>
  <c r="L59" i="32"/>
  <c r="L58" i="32"/>
  <c r="L57" i="32"/>
  <c r="L54" i="32"/>
  <c r="L53" i="32"/>
  <c r="P52" i="32"/>
  <c r="L52" i="32"/>
  <c r="L51" i="32"/>
  <c r="L50" i="32"/>
  <c r="L49" i="32"/>
  <c r="P48" i="32"/>
  <c r="L48" i="32"/>
  <c r="P9" i="32"/>
  <c r="L9" i="32"/>
  <c r="L6" i="32"/>
  <c r="P5" i="32"/>
  <c r="L5" i="32"/>
  <c r="L4" i="32"/>
  <c r="P3" i="32"/>
  <c r="L3" i="32"/>
  <c r="J84" i="31"/>
  <c r="F84" i="31"/>
  <c r="J83" i="31"/>
  <c r="F83" i="31"/>
  <c r="J82" i="31"/>
  <c r="J81" i="31"/>
  <c r="J80" i="31"/>
  <c r="J79" i="31"/>
  <c r="J78" i="31"/>
  <c r="J77" i="31"/>
  <c r="J76" i="31"/>
  <c r="J75" i="31"/>
  <c r="F75" i="31"/>
  <c r="J74" i="31"/>
  <c r="F74" i="31"/>
  <c r="J73" i="31"/>
  <c r="F73" i="31"/>
  <c r="J72" i="31"/>
  <c r="F72" i="31"/>
  <c r="J71" i="31"/>
  <c r="F71" i="31"/>
  <c r="J70" i="31"/>
  <c r="F70" i="31"/>
  <c r="J69" i="31"/>
  <c r="F69" i="31"/>
  <c r="J68" i="31"/>
  <c r="F68" i="31"/>
  <c r="J67" i="31"/>
  <c r="F67" i="31"/>
  <c r="J66" i="31"/>
  <c r="F66" i="31"/>
  <c r="J65" i="31"/>
  <c r="F65" i="31"/>
  <c r="J64" i="31"/>
  <c r="F64" i="31"/>
  <c r="J63" i="31"/>
  <c r="F63" i="31"/>
  <c r="J62" i="31"/>
  <c r="F62" i="31"/>
  <c r="J61" i="31"/>
  <c r="F61" i="31"/>
  <c r="J60" i="31"/>
  <c r="F60" i="31"/>
  <c r="J59" i="31"/>
  <c r="F59" i="31"/>
  <c r="J58" i="31"/>
  <c r="F58" i="31"/>
  <c r="J57" i="31"/>
  <c r="F57" i="31"/>
  <c r="J56" i="31"/>
  <c r="F56" i="31"/>
  <c r="J55" i="31"/>
  <c r="F55" i="31"/>
  <c r="J54" i="31"/>
  <c r="F54" i="31"/>
  <c r="J53" i="31"/>
  <c r="F53" i="31"/>
  <c r="J52" i="31"/>
  <c r="F52" i="31"/>
  <c r="J51" i="31"/>
  <c r="F51" i="31"/>
  <c r="J50" i="31"/>
  <c r="F50" i="31"/>
  <c r="J49" i="31"/>
  <c r="F49" i="31"/>
  <c r="J48" i="31"/>
  <c r="F48" i="31"/>
  <c r="J47" i="31"/>
  <c r="F47" i="31"/>
  <c r="J46" i="31"/>
  <c r="F46" i="31"/>
  <c r="J45" i="31"/>
  <c r="F45" i="31"/>
  <c r="J44" i="31"/>
  <c r="F44" i="31"/>
  <c r="J43" i="31"/>
  <c r="F43" i="31"/>
  <c r="J42" i="31"/>
  <c r="F42" i="31"/>
  <c r="J41" i="31"/>
  <c r="F41" i="31"/>
  <c r="J40" i="31"/>
  <c r="F40" i="31"/>
  <c r="J39" i="31"/>
  <c r="F39" i="31"/>
  <c r="J38" i="31"/>
  <c r="F38" i="31"/>
  <c r="J37" i="31"/>
  <c r="F37" i="31"/>
  <c r="J36" i="31"/>
  <c r="F36" i="31"/>
  <c r="J35" i="31"/>
  <c r="F35" i="31"/>
  <c r="J34" i="31"/>
  <c r="F34" i="31"/>
  <c r="J33" i="31"/>
  <c r="F33" i="31"/>
  <c r="J32" i="31"/>
  <c r="F32" i="31"/>
  <c r="J31" i="31"/>
  <c r="F31" i="31"/>
  <c r="J30" i="31"/>
  <c r="F30" i="31"/>
  <c r="J29" i="31"/>
  <c r="F29" i="31"/>
  <c r="J28" i="31"/>
  <c r="F28" i="31"/>
  <c r="J27" i="31"/>
  <c r="F27" i="31"/>
  <c r="J26" i="31"/>
  <c r="F26" i="31"/>
  <c r="J25" i="31"/>
  <c r="F25" i="31"/>
  <c r="J24" i="31"/>
  <c r="F24" i="31"/>
  <c r="J23" i="31"/>
  <c r="F23" i="31"/>
  <c r="J22" i="31"/>
  <c r="F22" i="31"/>
  <c r="J21" i="31"/>
  <c r="F21" i="31"/>
  <c r="J20" i="31"/>
  <c r="F20" i="31"/>
  <c r="J19" i="31"/>
  <c r="F19" i="31"/>
  <c r="J18" i="31"/>
  <c r="F18" i="31"/>
  <c r="J17" i="31"/>
  <c r="F17" i="31"/>
  <c r="J16" i="31"/>
  <c r="F16" i="31"/>
  <c r="J15" i="31"/>
  <c r="F15" i="31"/>
  <c r="J14" i="31"/>
  <c r="F14" i="31"/>
  <c r="J13" i="31"/>
  <c r="F13" i="31"/>
  <c r="J12" i="31"/>
  <c r="F12" i="31"/>
  <c r="J11" i="31"/>
  <c r="F11" i="31"/>
  <c r="J10" i="31"/>
  <c r="F10" i="31"/>
  <c r="J9" i="31"/>
  <c r="F9" i="31"/>
  <c r="J8" i="31"/>
  <c r="F8" i="31"/>
  <c r="J7" i="31"/>
  <c r="F7" i="31"/>
  <c r="J6" i="31"/>
  <c r="F6" i="31"/>
  <c r="J5" i="31"/>
  <c r="F5" i="31"/>
  <c r="J4" i="31"/>
  <c r="F4" i="31"/>
  <c r="J3" i="31"/>
  <c r="F3" i="31"/>
  <c r="F6" i="30"/>
  <c r="F5" i="30"/>
  <c r="F4" i="30"/>
  <c r="F3" i="30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43" i="25"/>
  <c r="P49" i="28"/>
  <c r="L49" i="28"/>
  <c r="I49" i="28"/>
  <c r="P46" i="28"/>
  <c r="L46" i="28"/>
  <c r="I46" i="28"/>
  <c r="P45" i="28"/>
  <c r="L45" i="28"/>
  <c r="I45" i="28"/>
  <c r="P44" i="28"/>
  <c r="L44" i="28"/>
  <c r="I44" i="28"/>
  <c r="P42" i="28"/>
  <c r="L42" i="28"/>
  <c r="I42" i="28"/>
  <c r="P41" i="28"/>
  <c r="L41" i="28"/>
  <c r="I41" i="28"/>
  <c r="P40" i="28"/>
  <c r="L40" i="28"/>
  <c r="I40" i="28"/>
  <c r="P39" i="28"/>
  <c r="L39" i="28"/>
  <c r="I39" i="28"/>
  <c r="P38" i="28"/>
  <c r="L38" i="28"/>
  <c r="I38" i="28"/>
  <c r="P37" i="28"/>
  <c r="L37" i="28"/>
  <c r="I37" i="28"/>
  <c r="P36" i="28"/>
  <c r="L36" i="28"/>
  <c r="I36" i="28"/>
  <c r="P35" i="28"/>
  <c r="L35" i="28"/>
  <c r="I35" i="28"/>
  <c r="P34" i="28"/>
  <c r="L34" i="28"/>
  <c r="I34" i="28"/>
  <c r="P33" i="28"/>
  <c r="L33" i="28"/>
  <c r="I33" i="28"/>
  <c r="P32" i="28"/>
  <c r="L32" i="28"/>
  <c r="I32" i="28"/>
  <c r="P31" i="28"/>
  <c r="L31" i="28"/>
  <c r="I31" i="28"/>
  <c r="I43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P18" i="28"/>
  <c r="L18" i="28"/>
  <c r="L13" i="28"/>
  <c r="L12" i="28"/>
  <c r="P11" i="28"/>
  <c r="L11" i="28"/>
  <c r="I11" i="28"/>
  <c r="P10" i="28"/>
  <c r="L10" i="28"/>
  <c r="I10" i="28"/>
  <c r="L9" i="28"/>
  <c r="L8" i="28"/>
  <c r="P7" i="28"/>
  <c r="L7" i="28"/>
  <c r="I7" i="28"/>
  <c r="L5" i="28"/>
  <c r="L4" i="28"/>
  <c r="I62" i="28"/>
  <c r="P62" i="28" s="1"/>
  <c r="I61" i="28"/>
  <c r="P61" i="28" s="1"/>
  <c r="I60" i="28"/>
  <c r="P60" i="28" s="1"/>
  <c r="I59" i="28"/>
  <c r="I58" i="28"/>
  <c r="I57" i="28"/>
  <c r="I56" i="28"/>
  <c r="I55" i="28"/>
  <c r="I54" i="28"/>
  <c r="I53" i="28"/>
  <c r="I52" i="28"/>
  <c r="I50" i="28"/>
  <c r="P51" i="28" s="1"/>
  <c r="I47" i="28"/>
  <c r="P48" i="28" s="1"/>
  <c r="I15" i="28"/>
  <c r="I14" i="28"/>
  <c r="I16" i="28"/>
  <c r="P17" i="28" s="1"/>
  <c r="I6" i="28"/>
  <c r="I3" i="28"/>
  <c r="P4" i="28" s="1"/>
  <c r="L62" i="28"/>
  <c r="L61" i="28"/>
  <c r="L60" i="28"/>
  <c r="P59" i="28"/>
  <c r="L59" i="28"/>
  <c r="P58" i="28"/>
  <c r="L58" i="28"/>
  <c r="P57" i="28"/>
  <c r="L57" i="28"/>
  <c r="P56" i="28"/>
  <c r="L56" i="28"/>
  <c r="P55" i="28"/>
  <c r="L55" i="28"/>
  <c r="P54" i="28"/>
  <c r="L54" i="28"/>
  <c r="P53" i="28"/>
  <c r="L53" i="28"/>
  <c r="P52" i="28"/>
  <c r="L52" i="28"/>
  <c r="L51" i="28"/>
  <c r="P50" i="28"/>
  <c r="L50" i="28"/>
  <c r="L48" i="28"/>
  <c r="P47" i="28"/>
  <c r="L47" i="28"/>
  <c r="P43" i="28"/>
  <c r="L43" i="28"/>
  <c r="P30" i="28"/>
  <c r="L30" i="28"/>
  <c r="P29" i="28"/>
  <c r="L29" i="28"/>
  <c r="P28" i="28"/>
  <c r="L28" i="28"/>
  <c r="P27" i="28"/>
  <c r="L27" i="28"/>
  <c r="P26" i="28"/>
  <c r="L26" i="28"/>
  <c r="P25" i="28"/>
  <c r="L25" i="28"/>
  <c r="P24" i="28"/>
  <c r="L24" i="28"/>
  <c r="P23" i="28"/>
  <c r="L23" i="28"/>
  <c r="P22" i="28"/>
  <c r="L22" i="28"/>
  <c r="P21" i="28"/>
  <c r="L21" i="28"/>
  <c r="P20" i="28"/>
  <c r="L20" i="28"/>
  <c r="P15" i="28"/>
  <c r="L15" i="28"/>
  <c r="P14" i="28"/>
  <c r="L14" i="28"/>
  <c r="P19" i="28"/>
  <c r="L19" i="28"/>
  <c r="L17" i="28"/>
  <c r="P16" i="28"/>
  <c r="L16" i="28"/>
  <c r="P6" i="28"/>
  <c r="L6" i="28"/>
  <c r="P3" i="28"/>
  <c r="L3" i="28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P26" i="27"/>
  <c r="P25" i="27"/>
  <c r="I25" i="27"/>
  <c r="L3" i="27"/>
  <c r="P36" i="27"/>
  <c r="I36" i="27"/>
  <c r="P35" i="27"/>
  <c r="I35" i="27"/>
  <c r="P34" i="27"/>
  <c r="I34" i="27"/>
  <c r="P33" i="27"/>
  <c r="I33" i="27"/>
  <c r="P32" i="27"/>
  <c r="I32" i="27"/>
  <c r="P31" i="27"/>
  <c r="I31" i="27"/>
  <c r="P30" i="27"/>
  <c r="I30" i="27"/>
  <c r="P29" i="27"/>
  <c r="I29" i="27"/>
  <c r="P28" i="27"/>
  <c r="I28" i="27"/>
  <c r="P27" i="27"/>
  <c r="I27" i="27"/>
  <c r="P24" i="27"/>
  <c r="I24" i="27"/>
  <c r="P23" i="27"/>
  <c r="I23" i="27"/>
  <c r="P22" i="27"/>
  <c r="I22" i="27"/>
  <c r="P21" i="27"/>
  <c r="I21" i="27"/>
  <c r="P20" i="27"/>
  <c r="I20" i="27"/>
  <c r="P19" i="27"/>
  <c r="I19" i="27"/>
  <c r="P18" i="27"/>
  <c r="I18" i="27"/>
  <c r="P17" i="27"/>
  <c r="I17" i="27"/>
  <c r="P16" i="27"/>
  <c r="I16" i="27"/>
  <c r="P15" i="27"/>
  <c r="I15" i="27"/>
  <c r="P14" i="27"/>
  <c r="I14" i="27"/>
  <c r="P13" i="27"/>
  <c r="I13" i="27"/>
  <c r="P12" i="27"/>
  <c r="I12" i="27"/>
  <c r="P11" i="27"/>
  <c r="I11" i="27"/>
  <c r="P10" i="27"/>
  <c r="I10" i="27"/>
  <c r="P9" i="27"/>
  <c r="I9" i="27"/>
  <c r="P8" i="27"/>
  <c r="I8" i="27"/>
  <c r="P7" i="27"/>
  <c r="I7" i="27"/>
  <c r="P6" i="27"/>
  <c r="I6" i="27"/>
  <c r="P5" i="27"/>
  <c r="I5" i="27"/>
  <c r="P4" i="27"/>
  <c r="I4" i="27"/>
  <c r="P3" i="27"/>
  <c r="I3" i="27"/>
  <c r="P412" i="34" l="1"/>
  <c r="P390" i="34"/>
  <c r="P12" i="28"/>
  <c r="P13" i="28"/>
  <c r="P5" i="28"/>
  <c r="P8" i="28"/>
  <c r="P9" i="28"/>
  <c r="P282" i="20"/>
  <c r="P255" i="20"/>
  <c r="P254" i="20"/>
  <c r="P229" i="20"/>
  <c r="P102" i="20"/>
  <c r="P18" i="20"/>
  <c r="P7" i="20"/>
  <c r="P108" i="19"/>
  <c r="P149" i="19"/>
  <c r="P148" i="19"/>
  <c r="P121" i="19"/>
  <c r="P120" i="19"/>
  <c r="P119" i="19"/>
  <c r="P118" i="19"/>
  <c r="P117" i="19"/>
  <c r="P95" i="17"/>
  <c r="P94" i="17"/>
  <c r="P93" i="17"/>
  <c r="P92" i="17"/>
  <c r="P91" i="17"/>
  <c r="P90" i="17"/>
  <c r="P89" i="17"/>
  <c r="P88" i="17"/>
  <c r="P87" i="17"/>
  <c r="P86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0" i="17"/>
  <c r="P59" i="17"/>
  <c r="P54" i="17"/>
  <c r="P55" i="17"/>
  <c r="P56" i="17"/>
  <c r="P57" i="17"/>
  <c r="P58" i="17"/>
  <c r="P53" i="17"/>
  <c r="P52" i="17"/>
  <c r="P49" i="17"/>
  <c r="P50" i="17"/>
  <c r="P51" i="17"/>
  <c r="P48" i="17"/>
  <c r="P47" i="17"/>
  <c r="P46" i="17"/>
  <c r="P45" i="17"/>
  <c r="P44" i="17"/>
  <c r="P35" i="17"/>
  <c r="P33" i="17"/>
  <c r="P31" i="17"/>
  <c r="P29" i="17"/>
  <c r="P27" i="17"/>
  <c r="P25" i="17"/>
  <c r="P8" i="17"/>
  <c r="P5" i="17"/>
  <c r="L44" i="25"/>
  <c r="L43" i="25"/>
  <c r="L38" i="25"/>
  <c r="L37" i="25"/>
  <c r="L36" i="25"/>
  <c r="L35" i="25"/>
  <c r="L34" i="25"/>
  <c r="L33" i="25"/>
  <c r="L32" i="25"/>
  <c r="L31" i="25"/>
  <c r="L30" i="25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L5" i="25"/>
  <c r="L4" i="25"/>
  <c r="L3" i="25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57" i="23"/>
  <c r="P258" i="23"/>
  <c r="L256" i="23"/>
  <c r="P257" i="23"/>
  <c r="L255" i="23"/>
  <c r="P256" i="23"/>
  <c r="L254" i="23"/>
  <c r="P255" i="23"/>
  <c r="L253" i="23"/>
  <c r="P254" i="23"/>
  <c r="P253" i="23"/>
  <c r="L252" i="23"/>
  <c r="P252" i="23"/>
  <c r="L251" i="23"/>
  <c r="L250" i="23"/>
  <c r="L249" i="23"/>
  <c r="L248" i="23"/>
  <c r="L247" i="23"/>
  <c r="L246" i="23"/>
  <c r="L245" i="23"/>
  <c r="L244" i="23"/>
  <c r="L243" i="23"/>
  <c r="L242" i="23"/>
  <c r="L241" i="23"/>
  <c r="L240" i="23"/>
  <c r="L239" i="23"/>
  <c r="L238" i="23"/>
  <c r="L237" i="23"/>
  <c r="L236" i="23"/>
  <c r="L235" i="23"/>
  <c r="L234" i="23"/>
  <c r="L233" i="23"/>
  <c r="L232" i="23"/>
  <c r="L231" i="23"/>
  <c r="L230" i="23"/>
  <c r="L229" i="23"/>
  <c r="L228" i="23"/>
  <c r="L227" i="23"/>
  <c r="L226" i="23"/>
  <c r="L225" i="23"/>
  <c r="L224" i="23"/>
  <c r="L223" i="23"/>
  <c r="L222" i="23"/>
  <c r="L221" i="23"/>
  <c r="L220" i="23"/>
  <c r="L219" i="23"/>
  <c r="L218" i="23"/>
  <c r="L217" i="23"/>
  <c r="L216" i="23"/>
  <c r="L215" i="23"/>
  <c r="L214" i="23"/>
  <c r="L213" i="23"/>
  <c r="L212" i="23"/>
  <c r="L211" i="23"/>
  <c r="L210" i="23"/>
  <c r="L209" i="23"/>
  <c r="L208" i="23"/>
  <c r="L207" i="23"/>
  <c r="L206" i="23"/>
  <c r="L205" i="23"/>
  <c r="L204" i="23"/>
  <c r="L203" i="23"/>
  <c r="L202" i="23"/>
  <c r="L201" i="23"/>
  <c r="L200" i="23"/>
  <c r="L199" i="23"/>
  <c r="L198" i="23"/>
  <c r="L197" i="23"/>
  <c r="L196" i="23"/>
  <c r="L195" i="23"/>
  <c r="L194" i="23"/>
  <c r="L193" i="23"/>
  <c r="L192" i="23"/>
  <c r="P191" i="23"/>
  <c r="L191" i="23"/>
  <c r="I191" i="23"/>
  <c r="P190" i="23"/>
  <c r="L190" i="23"/>
  <c r="I190" i="23"/>
  <c r="P189" i="23"/>
  <c r="L189" i="23"/>
  <c r="I189" i="23"/>
  <c r="P188" i="23"/>
  <c r="L188" i="23"/>
  <c r="I188" i="23"/>
  <c r="P187" i="23"/>
  <c r="L187" i="23"/>
  <c r="I187" i="23"/>
  <c r="P186" i="23"/>
  <c r="L186" i="23"/>
  <c r="I186" i="23"/>
  <c r="P185" i="23"/>
  <c r="L185" i="23"/>
  <c r="I185" i="23"/>
  <c r="P184" i="23"/>
  <c r="L184" i="23"/>
  <c r="I184" i="23"/>
  <c r="P183" i="23"/>
  <c r="L183" i="23"/>
  <c r="I183" i="23"/>
  <c r="P182" i="23"/>
  <c r="L182" i="23"/>
  <c r="I182" i="23"/>
  <c r="P181" i="23"/>
  <c r="L181" i="23"/>
  <c r="I181" i="23"/>
  <c r="P180" i="23"/>
  <c r="L180" i="23"/>
  <c r="I180" i="23"/>
  <c r="P179" i="23"/>
  <c r="L179" i="23"/>
  <c r="I179" i="23"/>
  <c r="P178" i="23"/>
  <c r="L178" i="23"/>
  <c r="I178" i="23"/>
  <c r="P177" i="23"/>
  <c r="L177" i="23"/>
  <c r="I177" i="23"/>
  <c r="P176" i="23"/>
  <c r="L176" i="23"/>
  <c r="I176" i="23"/>
  <c r="P175" i="23"/>
  <c r="L175" i="23"/>
  <c r="I175" i="23"/>
  <c r="P174" i="23"/>
  <c r="L174" i="23"/>
  <c r="I174" i="23"/>
  <c r="P173" i="23"/>
  <c r="L173" i="23"/>
  <c r="I173" i="23"/>
  <c r="P172" i="23"/>
  <c r="L172" i="23"/>
  <c r="I172" i="23"/>
  <c r="P171" i="23"/>
  <c r="L171" i="23"/>
  <c r="I171" i="23"/>
  <c r="P170" i="23"/>
  <c r="L170" i="23"/>
  <c r="I170" i="23"/>
  <c r="P169" i="23"/>
  <c r="L169" i="23"/>
  <c r="I169" i="23"/>
  <c r="P168" i="23"/>
  <c r="L168" i="23"/>
  <c r="I168" i="23"/>
  <c r="P167" i="23"/>
  <c r="L167" i="23"/>
  <c r="I167" i="23"/>
  <c r="P166" i="23"/>
  <c r="L166" i="23"/>
  <c r="I166" i="23"/>
  <c r="P165" i="23"/>
  <c r="L165" i="23"/>
  <c r="I165" i="23"/>
  <c r="P164" i="23"/>
  <c r="L164" i="23"/>
  <c r="I164" i="23"/>
  <c r="P163" i="23"/>
  <c r="L163" i="23"/>
  <c r="I163" i="23"/>
  <c r="L278" i="23"/>
  <c r="L277" i="23"/>
  <c r="P278" i="23"/>
  <c r="L276" i="23"/>
  <c r="P277" i="23"/>
  <c r="L275" i="23"/>
  <c r="P276" i="23"/>
  <c r="L274" i="23"/>
  <c r="P275" i="23"/>
  <c r="L273" i="23"/>
  <c r="P274" i="23"/>
  <c r="L272" i="23"/>
  <c r="P273" i="23"/>
  <c r="L271" i="23"/>
  <c r="P272" i="23"/>
  <c r="L270" i="23"/>
  <c r="P271" i="23"/>
  <c r="L269" i="23"/>
  <c r="P270" i="23"/>
  <c r="L268" i="23"/>
  <c r="P269" i="23"/>
  <c r="L267" i="23"/>
  <c r="P268" i="23"/>
  <c r="L266" i="23"/>
  <c r="P267" i="23"/>
  <c r="L265" i="23"/>
  <c r="P266" i="23"/>
  <c r="L264" i="23"/>
  <c r="P265" i="23"/>
  <c r="L263" i="23"/>
  <c r="P264" i="23"/>
  <c r="L262" i="23"/>
  <c r="P263" i="23"/>
  <c r="L261" i="23"/>
  <c r="P262" i="23"/>
  <c r="L260" i="23"/>
  <c r="P261" i="23"/>
  <c r="L259" i="23"/>
  <c r="P260" i="23"/>
  <c r="L258" i="23"/>
  <c r="P259" i="23"/>
  <c r="P161" i="23"/>
  <c r="L161" i="23"/>
  <c r="P160" i="23"/>
  <c r="L160" i="23"/>
  <c r="I160" i="23"/>
  <c r="P159" i="23"/>
  <c r="L159" i="23"/>
  <c r="P158" i="23"/>
  <c r="L158" i="23"/>
  <c r="I158" i="23"/>
  <c r="P101" i="23"/>
  <c r="L101" i="23"/>
  <c r="I101" i="23"/>
  <c r="P100" i="23"/>
  <c r="L100" i="23"/>
  <c r="I100" i="23"/>
  <c r="P99" i="23"/>
  <c r="L99" i="23"/>
  <c r="I99" i="23"/>
  <c r="P98" i="23"/>
  <c r="L98" i="23"/>
  <c r="I98" i="23"/>
  <c r="P97" i="23"/>
  <c r="L97" i="23"/>
  <c r="I97" i="23"/>
  <c r="P96" i="23"/>
  <c r="L96" i="23"/>
  <c r="I96" i="23"/>
  <c r="P95" i="23"/>
  <c r="L95" i="23"/>
  <c r="I95" i="23"/>
  <c r="P94" i="23"/>
  <c r="L94" i="23"/>
  <c r="I94" i="23"/>
  <c r="P93" i="23"/>
  <c r="L93" i="23"/>
  <c r="I93" i="23"/>
  <c r="P92" i="23"/>
  <c r="L92" i="23"/>
  <c r="I92" i="23"/>
  <c r="P91" i="23"/>
  <c r="L91" i="23"/>
  <c r="I91" i="23"/>
  <c r="P90" i="23"/>
  <c r="L90" i="23"/>
  <c r="I90" i="23"/>
  <c r="P89" i="23"/>
  <c r="L89" i="23"/>
  <c r="I89" i="23"/>
  <c r="P88" i="23"/>
  <c r="L88" i="23"/>
  <c r="I88" i="23"/>
  <c r="P87" i="23"/>
  <c r="L87" i="23"/>
  <c r="I87" i="23"/>
  <c r="P86" i="23"/>
  <c r="L86" i="23"/>
  <c r="I86" i="23"/>
  <c r="P85" i="23"/>
  <c r="L85" i="23"/>
  <c r="I85" i="23"/>
  <c r="P84" i="23"/>
  <c r="L84" i="23"/>
  <c r="I84" i="23"/>
  <c r="P83" i="23"/>
  <c r="L83" i="23"/>
  <c r="I83" i="23"/>
  <c r="P82" i="23"/>
  <c r="L82" i="23"/>
  <c r="I82" i="23"/>
  <c r="P81" i="23"/>
  <c r="L81" i="23"/>
  <c r="I81" i="23"/>
  <c r="P80" i="23"/>
  <c r="L80" i="23"/>
  <c r="I80" i="23"/>
  <c r="P79" i="23"/>
  <c r="L79" i="23"/>
  <c r="I79" i="23"/>
  <c r="P78" i="23"/>
  <c r="L78" i="23"/>
  <c r="I78" i="23"/>
  <c r="P77" i="23"/>
  <c r="L77" i="23"/>
  <c r="I77" i="23"/>
  <c r="P76" i="23"/>
  <c r="L76" i="23"/>
  <c r="I76" i="23"/>
  <c r="P75" i="23"/>
  <c r="L75" i="23"/>
  <c r="I75" i="23"/>
  <c r="P74" i="23"/>
  <c r="L74" i="23"/>
  <c r="I74" i="23"/>
  <c r="P73" i="23"/>
  <c r="L73" i="23"/>
  <c r="I73" i="23"/>
  <c r="P72" i="23"/>
  <c r="L72" i="23"/>
  <c r="I72" i="23"/>
  <c r="P71" i="23"/>
  <c r="L71" i="23"/>
  <c r="I71" i="23"/>
  <c r="P70" i="23"/>
  <c r="L70" i="23"/>
  <c r="I70" i="23"/>
  <c r="P69" i="23"/>
  <c r="L69" i="23"/>
  <c r="I69" i="23"/>
  <c r="P68" i="23"/>
  <c r="L68" i="23"/>
  <c r="I68" i="23"/>
  <c r="P67" i="23"/>
  <c r="L67" i="23"/>
  <c r="I67" i="23"/>
  <c r="P66" i="23"/>
  <c r="L66" i="23"/>
  <c r="I66" i="23"/>
  <c r="P65" i="23"/>
  <c r="L65" i="23"/>
  <c r="I65" i="23"/>
  <c r="P64" i="23"/>
  <c r="L64" i="23"/>
  <c r="I64" i="23"/>
  <c r="P63" i="23"/>
  <c r="L63" i="23"/>
  <c r="I63" i="23"/>
  <c r="P62" i="23"/>
  <c r="L62" i="23"/>
  <c r="I62" i="23"/>
  <c r="P61" i="23"/>
  <c r="L61" i="23"/>
  <c r="I61" i="23"/>
  <c r="P60" i="23"/>
  <c r="L60" i="23"/>
  <c r="I60" i="23"/>
  <c r="P59" i="23"/>
  <c r="L59" i="23"/>
  <c r="I59" i="23"/>
  <c r="P58" i="23"/>
  <c r="L58" i="23"/>
  <c r="I58" i="23"/>
  <c r="P57" i="23"/>
  <c r="L57" i="23"/>
  <c r="I57" i="23"/>
  <c r="P56" i="23"/>
  <c r="L56" i="23"/>
  <c r="I56" i="23"/>
  <c r="P55" i="23"/>
  <c r="L55" i="23"/>
  <c r="I55" i="23"/>
  <c r="P54" i="23"/>
  <c r="L54" i="23"/>
  <c r="I54" i="23"/>
  <c r="P53" i="23"/>
  <c r="L53" i="23"/>
  <c r="I53" i="23"/>
  <c r="P52" i="23"/>
  <c r="L52" i="23"/>
  <c r="I52" i="23"/>
  <c r="P51" i="23"/>
  <c r="L51" i="23"/>
  <c r="I51" i="23"/>
  <c r="P50" i="23"/>
  <c r="L50" i="23"/>
  <c r="I50" i="23"/>
  <c r="P49" i="23"/>
  <c r="L49" i="23"/>
  <c r="I49" i="23"/>
  <c r="P48" i="23"/>
  <c r="L48" i="23"/>
  <c r="I48" i="23"/>
  <c r="P47" i="23"/>
  <c r="L47" i="23"/>
  <c r="I47" i="23"/>
  <c r="P46" i="23"/>
  <c r="L46" i="23"/>
  <c r="I46" i="23"/>
  <c r="P45" i="23"/>
  <c r="L45" i="23"/>
  <c r="I45" i="23"/>
  <c r="P44" i="23"/>
  <c r="L44" i="23"/>
  <c r="I44" i="23"/>
  <c r="P43" i="23"/>
  <c r="L43" i="23"/>
  <c r="I43" i="23"/>
  <c r="P42" i="23"/>
  <c r="L42" i="23"/>
  <c r="I42" i="23"/>
  <c r="P41" i="23"/>
  <c r="L41" i="23"/>
  <c r="I41" i="23"/>
  <c r="P40" i="23"/>
  <c r="L40" i="23"/>
  <c r="I40" i="23"/>
  <c r="P39" i="23"/>
  <c r="L39" i="23"/>
  <c r="I39" i="23"/>
  <c r="P38" i="23"/>
  <c r="L38" i="23"/>
  <c r="I38" i="23"/>
  <c r="P37" i="23"/>
  <c r="L37" i="23"/>
  <c r="I37" i="23"/>
  <c r="P133" i="23"/>
  <c r="L133" i="23"/>
  <c r="I133" i="23"/>
  <c r="P132" i="23"/>
  <c r="L132" i="23"/>
  <c r="I132" i="23"/>
  <c r="P131" i="23"/>
  <c r="L131" i="23"/>
  <c r="I131" i="23"/>
  <c r="P130" i="23"/>
  <c r="L130" i="23"/>
  <c r="I130" i="23"/>
  <c r="P129" i="23"/>
  <c r="L129" i="23"/>
  <c r="I129" i="23"/>
  <c r="P128" i="23"/>
  <c r="L128" i="23"/>
  <c r="I128" i="23"/>
  <c r="P127" i="23"/>
  <c r="L127" i="23"/>
  <c r="I127" i="23"/>
  <c r="P126" i="23"/>
  <c r="L126" i="23"/>
  <c r="I126" i="23"/>
  <c r="P125" i="23"/>
  <c r="L125" i="23"/>
  <c r="I125" i="23"/>
  <c r="P124" i="23"/>
  <c r="L124" i="23"/>
  <c r="I124" i="23"/>
  <c r="P123" i="23"/>
  <c r="L123" i="23"/>
  <c r="I123" i="23"/>
  <c r="P122" i="23"/>
  <c r="L122" i="23"/>
  <c r="I122" i="23"/>
  <c r="P121" i="23"/>
  <c r="L121" i="23"/>
  <c r="I121" i="23"/>
  <c r="P120" i="23"/>
  <c r="L120" i="23"/>
  <c r="I120" i="23"/>
  <c r="P119" i="23"/>
  <c r="L119" i="23"/>
  <c r="I119" i="23"/>
  <c r="P118" i="23"/>
  <c r="L118" i="23"/>
  <c r="I118" i="23"/>
  <c r="P117" i="23"/>
  <c r="L117" i="23"/>
  <c r="I117" i="23"/>
  <c r="P116" i="23"/>
  <c r="L116" i="23"/>
  <c r="I116" i="23"/>
  <c r="P115" i="23"/>
  <c r="L115" i="23"/>
  <c r="I115" i="23"/>
  <c r="P114" i="23"/>
  <c r="L114" i="23"/>
  <c r="I114" i="23"/>
  <c r="P113" i="23"/>
  <c r="L113" i="23"/>
  <c r="I113" i="23"/>
  <c r="P112" i="23"/>
  <c r="L112" i="23"/>
  <c r="I112" i="23"/>
  <c r="P111" i="23"/>
  <c r="L111" i="23"/>
  <c r="I111" i="23"/>
  <c r="P110" i="23"/>
  <c r="L110" i="23"/>
  <c r="I110" i="23"/>
  <c r="P109" i="23"/>
  <c r="L109" i="23"/>
  <c r="I109" i="23"/>
  <c r="P108" i="23"/>
  <c r="L108" i="23"/>
  <c r="I108" i="23"/>
  <c r="P107" i="23"/>
  <c r="L107" i="23"/>
  <c r="I107" i="23"/>
  <c r="P106" i="23"/>
  <c r="L106" i="23"/>
  <c r="I106" i="23"/>
  <c r="P105" i="23"/>
  <c r="L105" i="23"/>
  <c r="I105" i="23"/>
  <c r="P104" i="23"/>
  <c r="L104" i="23"/>
  <c r="I104" i="23"/>
  <c r="P103" i="23"/>
  <c r="L103" i="23"/>
  <c r="I103" i="23"/>
  <c r="P102" i="23"/>
  <c r="L102" i="23"/>
  <c r="I102" i="23"/>
  <c r="P36" i="23"/>
  <c r="L36" i="23"/>
  <c r="I36" i="23"/>
  <c r="P149" i="23"/>
  <c r="L149" i="23"/>
  <c r="I149" i="23"/>
  <c r="P148" i="23"/>
  <c r="L148" i="23"/>
  <c r="I148" i="23"/>
  <c r="P147" i="23"/>
  <c r="L147" i="23"/>
  <c r="I147" i="23"/>
  <c r="P146" i="23"/>
  <c r="L146" i="23"/>
  <c r="I146" i="23"/>
  <c r="P145" i="23"/>
  <c r="L145" i="23"/>
  <c r="I145" i="23"/>
  <c r="P144" i="23"/>
  <c r="L144" i="23"/>
  <c r="I144" i="23"/>
  <c r="P143" i="23"/>
  <c r="L143" i="23"/>
  <c r="I143" i="23"/>
  <c r="P142" i="23"/>
  <c r="L142" i="23"/>
  <c r="I142" i="23"/>
  <c r="P141" i="23"/>
  <c r="L141" i="23"/>
  <c r="I141" i="23"/>
  <c r="P140" i="23"/>
  <c r="L140" i="23"/>
  <c r="I140" i="23"/>
  <c r="P139" i="23"/>
  <c r="L139" i="23"/>
  <c r="I139" i="23"/>
  <c r="P138" i="23"/>
  <c r="L138" i="23"/>
  <c r="I138" i="23"/>
  <c r="P137" i="23"/>
  <c r="L137" i="23"/>
  <c r="I137" i="23"/>
  <c r="P136" i="23"/>
  <c r="L136" i="23"/>
  <c r="I136" i="23"/>
  <c r="P135" i="23"/>
  <c r="L135" i="23"/>
  <c r="I135" i="23"/>
  <c r="P134" i="23"/>
  <c r="L134" i="23"/>
  <c r="I134" i="23"/>
  <c r="P157" i="23"/>
  <c r="L157" i="23"/>
  <c r="I157" i="23"/>
  <c r="P156" i="23"/>
  <c r="L156" i="23"/>
  <c r="I156" i="23"/>
  <c r="P155" i="23"/>
  <c r="L155" i="23"/>
  <c r="I155" i="23"/>
  <c r="P154" i="23"/>
  <c r="L154" i="23"/>
  <c r="I154" i="23"/>
  <c r="P153" i="23"/>
  <c r="L153" i="23"/>
  <c r="I153" i="23"/>
  <c r="P152" i="23"/>
  <c r="L152" i="23"/>
  <c r="I152" i="23"/>
  <c r="P151" i="23"/>
  <c r="L151" i="23"/>
  <c r="I151" i="23"/>
  <c r="P150" i="23"/>
  <c r="L150" i="23"/>
  <c r="I150" i="23"/>
  <c r="P162" i="23"/>
  <c r="L162" i="23"/>
  <c r="I162" i="23"/>
  <c r="P35" i="23"/>
  <c r="L35" i="23"/>
  <c r="P34" i="23"/>
  <c r="L34" i="23"/>
  <c r="I34" i="23"/>
  <c r="P33" i="23"/>
  <c r="L33" i="23"/>
  <c r="I33" i="23"/>
  <c r="P32" i="23"/>
  <c r="L32" i="23"/>
  <c r="I32" i="23"/>
  <c r="P31" i="23"/>
  <c r="L31" i="23"/>
  <c r="I31" i="23"/>
  <c r="P30" i="23"/>
  <c r="L30" i="23"/>
  <c r="I30" i="23"/>
  <c r="P29" i="23"/>
  <c r="L29" i="23"/>
  <c r="I29" i="23"/>
  <c r="P28" i="23"/>
  <c r="L28" i="23"/>
  <c r="I28" i="23"/>
  <c r="P27" i="23"/>
  <c r="L27" i="23"/>
  <c r="I27" i="23"/>
  <c r="P26" i="23"/>
  <c r="L26" i="23"/>
  <c r="I26" i="23"/>
  <c r="P25" i="23"/>
  <c r="L25" i="23"/>
  <c r="I25" i="23"/>
  <c r="P24" i="23"/>
  <c r="L24" i="23"/>
  <c r="I24" i="23"/>
  <c r="P23" i="23"/>
  <c r="L23" i="23"/>
  <c r="I23" i="23"/>
  <c r="P22" i="23"/>
  <c r="L22" i="23"/>
  <c r="I22" i="23"/>
  <c r="P21" i="23"/>
  <c r="L21" i="23"/>
  <c r="I21" i="23"/>
  <c r="P20" i="23"/>
  <c r="L20" i="23"/>
  <c r="I20" i="23"/>
  <c r="P19" i="23"/>
  <c r="L19" i="23"/>
  <c r="I19" i="23"/>
  <c r="P18" i="23"/>
  <c r="L18" i="23"/>
  <c r="I18" i="23"/>
  <c r="P17" i="23"/>
  <c r="L17" i="23"/>
  <c r="I17" i="23"/>
  <c r="P16" i="23"/>
  <c r="L16" i="23"/>
  <c r="I16" i="23"/>
  <c r="P15" i="23"/>
  <c r="L15" i="23"/>
  <c r="I15" i="23"/>
  <c r="P14" i="23"/>
  <c r="L14" i="23"/>
  <c r="I14" i="23"/>
  <c r="P13" i="23"/>
  <c r="L13" i="23"/>
  <c r="I13" i="23"/>
  <c r="P12" i="23"/>
  <c r="L12" i="23"/>
  <c r="I12" i="23"/>
  <c r="P11" i="23"/>
  <c r="L11" i="23"/>
  <c r="I11" i="23"/>
  <c r="P10" i="23"/>
  <c r="L10" i="23"/>
  <c r="I10" i="23"/>
  <c r="P9" i="23"/>
  <c r="L9" i="23"/>
  <c r="I9" i="23"/>
  <c r="P8" i="23"/>
  <c r="L8" i="23"/>
  <c r="I8" i="23"/>
  <c r="P7" i="23"/>
  <c r="L7" i="23"/>
  <c r="I7" i="23"/>
  <c r="P6" i="23"/>
  <c r="L6" i="23"/>
  <c r="I6" i="23"/>
  <c r="P5" i="23"/>
  <c r="L5" i="23"/>
  <c r="I5" i="23"/>
  <c r="P4" i="23"/>
  <c r="L4" i="23"/>
  <c r="I4" i="23"/>
  <c r="P3" i="23"/>
  <c r="L3" i="23"/>
  <c r="I3" i="23"/>
  <c r="P37" i="22"/>
  <c r="L37" i="22"/>
  <c r="P36" i="22"/>
  <c r="L36" i="22"/>
  <c r="I36" i="22"/>
  <c r="P46" i="22"/>
  <c r="L46" i="22"/>
  <c r="I46" i="22"/>
  <c r="P45" i="22"/>
  <c r="L45" i="22"/>
  <c r="I45" i="22"/>
  <c r="P44" i="22"/>
  <c r="L44" i="22"/>
  <c r="I44" i="22"/>
  <c r="P43" i="22"/>
  <c r="L43" i="22"/>
  <c r="I43" i="22"/>
  <c r="P42" i="22"/>
  <c r="L42" i="22"/>
  <c r="I42" i="22"/>
  <c r="P41" i="22"/>
  <c r="L41" i="22"/>
  <c r="I41" i="22"/>
  <c r="P40" i="22"/>
  <c r="L40" i="22"/>
  <c r="I40" i="22"/>
  <c r="P39" i="22"/>
  <c r="L39" i="22"/>
  <c r="I39" i="22"/>
  <c r="P38" i="22"/>
  <c r="L38" i="22"/>
  <c r="I38" i="22"/>
  <c r="P35" i="22"/>
  <c r="L35" i="22"/>
  <c r="I35" i="22"/>
  <c r="P34" i="22"/>
  <c r="L34" i="22"/>
  <c r="I34" i="22"/>
  <c r="P33" i="22"/>
  <c r="L33" i="22"/>
  <c r="I33" i="22"/>
  <c r="L31" i="22"/>
  <c r="L6" i="22"/>
  <c r="L5" i="22"/>
  <c r="P32" i="22"/>
  <c r="L32" i="22"/>
  <c r="I32" i="22"/>
  <c r="P31" i="22"/>
  <c r="I31" i="22"/>
  <c r="P30" i="22"/>
  <c r="L30" i="22"/>
  <c r="I30" i="22"/>
  <c r="P29" i="22"/>
  <c r="L29" i="22"/>
  <c r="I29" i="22"/>
  <c r="P28" i="22"/>
  <c r="L28" i="22"/>
  <c r="I28" i="22"/>
  <c r="P27" i="22"/>
  <c r="L27" i="22"/>
  <c r="I27" i="22"/>
  <c r="P26" i="22"/>
  <c r="L26" i="22"/>
  <c r="I26" i="22"/>
  <c r="P25" i="22"/>
  <c r="L25" i="22"/>
  <c r="I25" i="22"/>
  <c r="P24" i="22"/>
  <c r="L24" i="22"/>
  <c r="I24" i="22"/>
  <c r="P23" i="22"/>
  <c r="L23" i="22"/>
  <c r="I23" i="22"/>
  <c r="P22" i="22"/>
  <c r="L22" i="22"/>
  <c r="I22" i="22"/>
  <c r="P21" i="22"/>
  <c r="L21" i="22"/>
  <c r="I21" i="22"/>
  <c r="P20" i="22"/>
  <c r="L20" i="22"/>
  <c r="I20" i="22"/>
  <c r="P19" i="22"/>
  <c r="L19" i="22"/>
  <c r="I19" i="22"/>
  <c r="P18" i="22"/>
  <c r="L18" i="22"/>
  <c r="I18" i="22"/>
  <c r="P17" i="22"/>
  <c r="L17" i="22"/>
  <c r="I17" i="22"/>
  <c r="P16" i="22"/>
  <c r="L16" i="22"/>
  <c r="I16" i="22"/>
  <c r="P15" i="22"/>
  <c r="L15" i="22"/>
  <c r="I15" i="22"/>
  <c r="P14" i="22"/>
  <c r="L14" i="22"/>
  <c r="I14" i="22"/>
  <c r="P13" i="22"/>
  <c r="L13" i="22"/>
  <c r="I13" i="22"/>
  <c r="P12" i="22"/>
  <c r="L12" i="22"/>
  <c r="I12" i="22"/>
  <c r="P11" i="22"/>
  <c r="L11" i="22"/>
  <c r="I11" i="22"/>
  <c r="P10" i="22"/>
  <c r="L10" i="22"/>
  <c r="I10" i="22"/>
  <c r="P9" i="22"/>
  <c r="L9" i="22"/>
  <c r="I9" i="22"/>
  <c r="P8" i="22"/>
  <c r="L8" i="22"/>
  <c r="I8" i="22"/>
  <c r="P7" i="22"/>
  <c r="L7" i="22"/>
  <c r="I7" i="22"/>
  <c r="P6" i="22"/>
  <c r="I6" i="22"/>
  <c r="P5" i="22"/>
  <c r="I5" i="22"/>
  <c r="P4" i="22"/>
  <c r="L4" i="22"/>
  <c r="I4" i="22"/>
  <c r="P3" i="22"/>
  <c r="L3" i="22"/>
  <c r="I3" i="22"/>
  <c r="P20" i="21"/>
  <c r="L20" i="21"/>
  <c r="P19" i="21"/>
  <c r="L19" i="21"/>
  <c r="I19" i="21"/>
  <c r="P16" i="21"/>
  <c r="L16" i="21"/>
  <c r="I16" i="21"/>
  <c r="P15" i="21"/>
  <c r="L15" i="21"/>
  <c r="I15" i="21"/>
  <c r="P14" i="21"/>
  <c r="L14" i="21"/>
  <c r="I14" i="21"/>
  <c r="P13" i="21"/>
  <c r="L13" i="21"/>
  <c r="I13" i="21"/>
  <c r="P12" i="21"/>
  <c r="L12" i="21"/>
  <c r="I12" i="21"/>
  <c r="P11" i="21"/>
  <c r="L11" i="21"/>
  <c r="I11" i="21"/>
  <c r="P10" i="21"/>
  <c r="L10" i="21"/>
  <c r="I10" i="21"/>
  <c r="P9" i="21"/>
  <c r="L9" i="21"/>
  <c r="I9" i="21"/>
  <c r="P8" i="21"/>
  <c r="L8" i="21"/>
  <c r="I8" i="21"/>
  <c r="P7" i="21"/>
  <c r="L7" i="21"/>
  <c r="I7" i="21"/>
  <c r="P6" i="21"/>
  <c r="I6" i="21"/>
  <c r="P40" i="21"/>
  <c r="P18" i="21"/>
  <c r="L40" i="21"/>
  <c r="P39" i="21"/>
  <c r="L39" i="21"/>
  <c r="I39" i="21"/>
  <c r="P38" i="21"/>
  <c r="L38" i="21"/>
  <c r="I38" i="21"/>
  <c r="P37" i="21"/>
  <c r="L37" i="21"/>
  <c r="I37" i="21"/>
  <c r="P36" i="21"/>
  <c r="L36" i="21"/>
  <c r="I36" i="21"/>
  <c r="P35" i="21"/>
  <c r="I35" i="21"/>
  <c r="P34" i="21"/>
  <c r="L34" i="21"/>
  <c r="I34" i="21"/>
  <c r="P33" i="21"/>
  <c r="L33" i="21"/>
  <c r="I33" i="21"/>
  <c r="P32" i="21"/>
  <c r="L32" i="21"/>
  <c r="I32" i="21"/>
  <c r="P31" i="21"/>
  <c r="L31" i="21"/>
  <c r="I31" i="21"/>
  <c r="P30" i="21"/>
  <c r="L30" i="21"/>
  <c r="I30" i="21"/>
  <c r="P29" i="21"/>
  <c r="L29" i="21"/>
  <c r="I29" i="21"/>
  <c r="P28" i="21"/>
  <c r="L28" i="21"/>
  <c r="I28" i="21"/>
  <c r="P27" i="21"/>
  <c r="L27" i="21"/>
  <c r="I27" i="21"/>
  <c r="P26" i="21"/>
  <c r="L26" i="21"/>
  <c r="I26" i="21"/>
  <c r="P25" i="21"/>
  <c r="L25" i="21"/>
  <c r="I25" i="21"/>
  <c r="P24" i="21"/>
  <c r="L24" i="21"/>
  <c r="I24" i="21"/>
  <c r="P23" i="21"/>
  <c r="L23" i="21"/>
  <c r="I23" i="21"/>
  <c r="P22" i="21"/>
  <c r="L22" i="21"/>
  <c r="I22" i="21"/>
  <c r="P21" i="21"/>
  <c r="L21" i="21"/>
  <c r="I21" i="21"/>
  <c r="L18" i="21"/>
  <c r="P17" i="21"/>
  <c r="L17" i="21"/>
  <c r="I17" i="21"/>
  <c r="P5" i="21"/>
  <c r="I5" i="21"/>
  <c r="P4" i="21"/>
  <c r="L4" i="21"/>
  <c r="I4" i="21"/>
  <c r="P3" i="21"/>
  <c r="L3" i="21"/>
  <c r="I3" i="21"/>
  <c r="L282" i="20"/>
  <c r="P281" i="20"/>
  <c r="L281" i="20"/>
  <c r="I281" i="20"/>
  <c r="L255" i="20"/>
  <c r="L254" i="20"/>
  <c r="P253" i="20"/>
  <c r="L253" i="20"/>
  <c r="I253" i="20"/>
  <c r="P280" i="20"/>
  <c r="L280" i="20"/>
  <c r="I280" i="20"/>
  <c r="P279" i="20"/>
  <c r="L279" i="20"/>
  <c r="I279" i="20"/>
  <c r="P278" i="20"/>
  <c r="L278" i="20"/>
  <c r="I278" i="20"/>
  <c r="P277" i="20"/>
  <c r="L277" i="20"/>
  <c r="I277" i="20"/>
  <c r="P276" i="20"/>
  <c r="L276" i="20"/>
  <c r="I276" i="20"/>
  <c r="P275" i="20"/>
  <c r="L275" i="20"/>
  <c r="I275" i="20"/>
  <c r="P274" i="20"/>
  <c r="L274" i="20"/>
  <c r="I274" i="20"/>
  <c r="P273" i="20"/>
  <c r="L273" i="20"/>
  <c r="I273" i="20"/>
  <c r="P272" i="20"/>
  <c r="L272" i="20"/>
  <c r="I272" i="20"/>
  <c r="P271" i="20"/>
  <c r="L271" i="20"/>
  <c r="I271" i="20"/>
  <c r="P270" i="20"/>
  <c r="L270" i="20"/>
  <c r="I270" i="20"/>
  <c r="P269" i="20"/>
  <c r="L269" i="20"/>
  <c r="I269" i="20"/>
  <c r="P268" i="20"/>
  <c r="L268" i="20"/>
  <c r="I268" i="20"/>
  <c r="P267" i="20"/>
  <c r="L267" i="20"/>
  <c r="I267" i="20"/>
  <c r="P266" i="20"/>
  <c r="L266" i="20"/>
  <c r="I266" i="20"/>
  <c r="P265" i="20"/>
  <c r="L265" i="20"/>
  <c r="I265" i="20"/>
  <c r="P264" i="20"/>
  <c r="L264" i="20"/>
  <c r="I264" i="20"/>
  <c r="P263" i="20"/>
  <c r="L263" i="20"/>
  <c r="I263" i="20"/>
  <c r="P262" i="20"/>
  <c r="L262" i="20"/>
  <c r="I262" i="20"/>
  <c r="P261" i="20"/>
  <c r="L261" i="20"/>
  <c r="I261" i="20"/>
  <c r="P260" i="20"/>
  <c r="L260" i="20"/>
  <c r="I260" i="20"/>
  <c r="P259" i="20"/>
  <c r="L259" i="20"/>
  <c r="I259" i="20"/>
  <c r="P258" i="20"/>
  <c r="L258" i="20"/>
  <c r="I258" i="20"/>
  <c r="P257" i="20"/>
  <c r="L257" i="20"/>
  <c r="I257" i="20"/>
  <c r="P256" i="20"/>
  <c r="L256" i="20"/>
  <c r="I256" i="20"/>
  <c r="P252" i="20"/>
  <c r="L252" i="20"/>
  <c r="I252" i="20"/>
  <c r="P251" i="20"/>
  <c r="L251" i="20"/>
  <c r="I251" i="20"/>
  <c r="P250" i="20"/>
  <c r="L250" i="20"/>
  <c r="I250" i="20"/>
  <c r="P249" i="20"/>
  <c r="L249" i="20"/>
  <c r="I249" i="20"/>
  <c r="P248" i="20"/>
  <c r="L248" i="20"/>
  <c r="I248" i="20"/>
  <c r="P247" i="20"/>
  <c r="L247" i="20"/>
  <c r="I247" i="20"/>
  <c r="P246" i="20"/>
  <c r="L246" i="20"/>
  <c r="I246" i="20"/>
  <c r="P245" i="20"/>
  <c r="L245" i="20"/>
  <c r="I245" i="20"/>
  <c r="P244" i="20"/>
  <c r="L244" i="20"/>
  <c r="I244" i="20"/>
  <c r="P243" i="20"/>
  <c r="L243" i="20"/>
  <c r="I243" i="20"/>
  <c r="P242" i="20"/>
  <c r="L242" i="20"/>
  <c r="I242" i="20"/>
  <c r="P241" i="20"/>
  <c r="L241" i="20"/>
  <c r="I241" i="20"/>
  <c r="P240" i="20"/>
  <c r="L240" i="20"/>
  <c r="I240" i="20"/>
  <c r="P239" i="20"/>
  <c r="L239" i="20"/>
  <c r="I239" i="20"/>
  <c r="P238" i="20"/>
  <c r="L238" i="20"/>
  <c r="I238" i="20"/>
  <c r="P237" i="20"/>
  <c r="L237" i="20"/>
  <c r="I237" i="20"/>
  <c r="P236" i="20"/>
  <c r="L236" i="20"/>
  <c r="I236" i="20"/>
  <c r="P235" i="20"/>
  <c r="L235" i="20"/>
  <c r="I235" i="20"/>
  <c r="P234" i="20"/>
  <c r="L234" i="20"/>
  <c r="I234" i="20"/>
  <c r="P233" i="20"/>
  <c r="L233" i="20"/>
  <c r="I233" i="20"/>
  <c r="P232" i="20"/>
  <c r="L232" i="20"/>
  <c r="I232" i="20"/>
  <c r="P231" i="20"/>
  <c r="L231" i="20"/>
  <c r="I231" i="20"/>
  <c r="L229" i="20"/>
  <c r="P228" i="20"/>
  <c r="L228" i="20"/>
  <c r="I228" i="20"/>
  <c r="P230" i="20"/>
  <c r="L230" i="20"/>
  <c r="I230" i="20"/>
  <c r="P227" i="20"/>
  <c r="L227" i="20"/>
  <c r="I227" i="20"/>
  <c r="P226" i="20"/>
  <c r="L226" i="20"/>
  <c r="I226" i="20"/>
  <c r="P225" i="20"/>
  <c r="L225" i="20"/>
  <c r="I225" i="20"/>
  <c r="P224" i="20"/>
  <c r="L224" i="20"/>
  <c r="I224" i="20"/>
  <c r="P223" i="20"/>
  <c r="L223" i="20"/>
  <c r="I223" i="20"/>
  <c r="P222" i="20"/>
  <c r="L222" i="20"/>
  <c r="I222" i="20"/>
  <c r="P221" i="20"/>
  <c r="L221" i="20"/>
  <c r="I221" i="20"/>
  <c r="P220" i="20"/>
  <c r="L220" i="20"/>
  <c r="I220" i="20"/>
  <c r="P219" i="20"/>
  <c r="L219" i="20"/>
  <c r="I219" i="20"/>
  <c r="P218" i="20"/>
  <c r="L218" i="20"/>
  <c r="I218" i="20"/>
  <c r="P217" i="20"/>
  <c r="L217" i="20"/>
  <c r="I217" i="20"/>
  <c r="P216" i="20"/>
  <c r="L216" i="20"/>
  <c r="I216" i="20"/>
  <c r="P215" i="20"/>
  <c r="L215" i="20"/>
  <c r="I215" i="20"/>
  <c r="P214" i="20"/>
  <c r="L214" i="20"/>
  <c r="I214" i="20"/>
  <c r="P213" i="20"/>
  <c r="L213" i="20"/>
  <c r="I213" i="20"/>
  <c r="P212" i="20"/>
  <c r="L212" i="20"/>
  <c r="I212" i="20"/>
  <c r="P211" i="20"/>
  <c r="L211" i="20"/>
  <c r="I211" i="20"/>
  <c r="P210" i="20"/>
  <c r="L210" i="20"/>
  <c r="I210" i="20"/>
  <c r="P209" i="20"/>
  <c r="L209" i="20"/>
  <c r="I209" i="20"/>
  <c r="P208" i="20"/>
  <c r="L208" i="20"/>
  <c r="I208" i="20"/>
  <c r="P207" i="20"/>
  <c r="L207" i="20"/>
  <c r="I207" i="20"/>
  <c r="P206" i="20"/>
  <c r="L206" i="20"/>
  <c r="I206" i="20"/>
  <c r="P205" i="20"/>
  <c r="L205" i="20"/>
  <c r="I205" i="20"/>
  <c r="P204" i="20"/>
  <c r="L204" i="20"/>
  <c r="I204" i="20"/>
  <c r="P203" i="20"/>
  <c r="L203" i="20"/>
  <c r="I203" i="20"/>
  <c r="P202" i="20"/>
  <c r="L202" i="20"/>
  <c r="I202" i="20"/>
  <c r="P201" i="20"/>
  <c r="L201" i="20"/>
  <c r="I201" i="20"/>
  <c r="P200" i="20"/>
  <c r="L200" i="20"/>
  <c r="I200" i="20"/>
  <c r="P199" i="20"/>
  <c r="L199" i="20"/>
  <c r="I199" i="20"/>
  <c r="P198" i="20"/>
  <c r="L198" i="20"/>
  <c r="I198" i="20"/>
  <c r="P197" i="20"/>
  <c r="L197" i="20"/>
  <c r="I197" i="20"/>
  <c r="P196" i="20"/>
  <c r="L196" i="20"/>
  <c r="I196" i="20"/>
  <c r="P195" i="20"/>
  <c r="L195" i="20"/>
  <c r="I195" i="20"/>
  <c r="P194" i="20"/>
  <c r="L194" i="20"/>
  <c r="I194" i="20"/>
  <c r="P193" i="20"/>
  <c r="L193" i="20"/>
  <c r="I193" i="20"/>
  <c r="P192" i="20"/>
  <c r="L192" i="20"/>
  <c r="I192" i="20"/>
  <c r="P191" i="20"/>
  <c r="L191" i="20"/>
  <c r="I191" i="20"/>
  <c r="P190" i="20"/>
  <c r="L190" i="20"/>
  <c r="I190" i="20"/>
  <c r="P189" i="20"/>
  <c r="L189" i="20"/>
  <c r="I189" i="20"/>
  <c r="P188" i="20"/>
  <c r="L188" i="20"/>
  <c r="I188" i="20"/>
  <c r="P187" i="20"/>
  <c r="L187" i="20"/>
  <c r="I187" i="20"/>
  <c r="P186" i="20"/>
  <c r="L186" i="20"/>
  <c r="I186" i="20"/>
  <c r="P185" i="20"/>
  <c r="L185" i="20"/>
  <c r="I185" i="20"/>
  <c r="P184" i="20"/>
  <c r="L184" i="20"/>
  <c r="I184" i="20"/>
  <c r="P183" i="20"/>
  <c r="L183" i="20"/>
  <c r="I183" i="20"/>
  <c r="P182" i="20"/>
  <c r="L182" i="20"/>
  <c r="I182" i="20"/>
  <c r="P181" i="20"/>
  <c r="L181" i="20"/>
  <c r="I181" i="20"/>
  <c r="P180" i="20"/>
  <c r="L180" i="20"/>
  <c r="I180" i="20"/>
  <c r="P179" i="20"/>
  <c r="L179" i="20"/>
  <c r="I179" i="20"/>
  <c r="P178" i="20"/>
  <c r="L178" i="20"/>
  <c r="I178" i="20"/>
  <c r="P177" i="20"/>
  <c r="L177" i="20"/>
  <c r="I177" i="20"/>
  <c r="P176" i="20"/>
  <c r="L176" i="20"/>
  <c r="I176" i="20"/>
  <c r="P175" i="20"/>
  <c r="L175" i="20"/>
  <c r="I175" i="20"/>
  <c r="P174" i="20"/>
  <c r="L174" i="20"/>
  <c r="I174" i="20"/>
  <c r="P173" i="20"/>
  <c r="L173" i="20"/>
  <c r="I173" i="20"/>
  <c r="P172" i="20"/>
  <c r="L172" i="20"/>
  <c r="I172" i="20"/>
  <c r="P171" i="20"/>
  <c r="L171" i="20"/>
  <c r="I171" i="20"/>
  <c r="P170" i="20"/>
  <c r="L170" i="20"/>
  <c r="I170" i="20"/>
  <c r="P169" i="20"/>
  <c r="L169" i="20"/>
  <c r="I169" i="20"/>
  <c r="P168" i="20"/>
  <c r="L168" i="20"/>
  <c r="I168" i="20"/>
  <c r="P167" i="20"/>
  <c r="L167" i="20"/>
  <c r="I167" i="20"/>
  <c r="P166" i="20"/>
  <c r="L166" i="20"/>
  <c r="I166" i="20"/>
  <c r="P165" i="20"/>
  <c r="L165" i="20"/>
  <c r="I165" i="20"/>
  <c r="P164" i="20"/>
  <c r="L164" i="20"/>
  <c r="I164" i="20"/>
  <c r="P163" i="20"/>
  <c r="L163" i="20"/>
  <c r="I163" i="20"/>
  <c r="P162" i="20"/>
  <c r="L162" i="20"/>
  <c r="I162" i="20"/>
  <c r="P161" i="20"/>
  <c r="L161" i="20"/>
  <c r="I161" i="20"/>
  <c r="P160" i="20"/>
  <c r="L160" i="20"/>
  <c r="I160" i="20"/>
  <c r="P159" i="20"/>
  <c r="L159" i="20"/>
  <c r="I159" i="20"/>
  <c r="P158" i="20"/>
  <c r="L158" i="20"/>
  <c r="I158" i="20"/>
  <c r="P157" i="20"/>
  <c r="L157" i="20"/>
  <c r="I157" i="20"/>
  <c r="P156" i="20"/>
  <c r="L156" i="20"/>
  <c r="I156" i="20"/>
  <c r="P155" i="20"/>
  <c r="L155" i="20"/>
  <c r="I155" i="20"/>
  <c r="P154" i="20"/>
  <c r="L154" i="20"/>
  <c r="I154" i="20"/>
  <c r="P153" i="20"/>
  <c r="L153" i="20"/>
  <c r="I153" i="20"/>
  <c r="P152" i="20"/>
  <c r="L152" i="20"/>
  <c r="I152" i="20"/>
  <c r="P151" i="20"/>
  <c r="L151" i="20"/>
  <c r="I151" i="20"/>
  <c r="P150" i="20"/>
  <c r="L150" i="20"/>
  <c r="I150" i="20"/>
  <c r="P149" i="20"/>
  <c r="L149" i="20"/>
  <c r="I149" i="20"/>
  <c r="P148" i="20"/>
  <c r="L148" i="20"/>
  <c r="I148" i="20"/>
  <c r="P147" i="20"/>
  <c r="L147" i="20"/>
  <c r="I147" i="20"/>
  <c r="P146" i="20"/>
  <c r="L146" i="20"/>
  <c r="I146" i="20"/>
  <c r="P145" i="20"/>
  <c r="L145" i="20"/>
  <c r="I145" i="20"/>
  <c r="P144" i="20"/>
  <c r="L144" i="20"/>
  <c r="I144" i="20"/>
  <c r="P143" i="20"/>
  <c r="L143" i="20"/>
  <c r="I143" i="20"/>
  <c r="P142" i="20"/>
  <c r="L142" i="20"/>
  <c r="I142" i="20"/>
  <c r="P141" i="20"/>
  <c r="L141" i="20"/>
  <c r="I141" i="20"/>
  <c r="L102" i="20"/>
  <c r="P101" i="20"/>
  <c r="L101" i="20"/>
  <c r="I101" i="20"/>
  <c r="L18" i="20"/>
  <c r="P17" i="20"/>
  <c r="L17" i="20"/>
  <c r="I17" i="20"/>
  <c r="L7" i="20"/>
  <c r="P6" i="20"/>
  <c r="L6" i="20"/>
  <c r="I6" i="20"/>
  <c r="P140" i="20"/>
  <c r="L140" i="20"/>
  <c r="I140" i="20"/>
  <c r="P139" i="20"/>
  <c r="L139" i="20"/>
  <c r="I139" i="20"/>
  <c r="P138" i="20"/>
  <c r="L138" i="20"/>
  <c r="I138" i="20"/>
  <c r="P137" i="20"/>
  <c r="L137" i="20"/>
  <c r="I137" i="20"/>
  <c r="P136" i="20"/>
  <c r="L136" i="20"/>
  <c r="I136" i="20"/>
  <c r="P135" i="20"/>
  <c r="L135" i="20"/>
  <c r="I135" i="20"/>
  <c r="P134" i="20"/>
  <c r="L134" i="20"/>
  <c r="I134" i="20"/>
  <c r="P133" i="20"/>
  <c r="L133" i="20"/>
  <c r="I133" i="20"/>
  <c r="P132" i="20"/>
  <c r="L132" i="20"/>
  <c r="I132" i="20"/>
  <c r="P131" i="20"/>
  <c r="L131" i="20"/>
  <c r="I131" i="20"/>
  <c r="P130" i="20"/>
  <c r="L130" i="20"/>
  <c r="I130" i="20"/>
  <c r="P129" i="20"/>
  <c r="L129" i="20"/>
  <c r="I129" i="20"/>
  <c r="P128" i="20"/>
  <c r="L128" i="20"/>
  <c r="I128" i="20"/>
  <c r="P127" i="20"/>
  <c r="L127" i="20"/>
  <c r="I127" i="20"/>
  <c r="P126" i="20"/>
  <c r="L126" i="20"/>
  <c r="I126" i="20"/>
  <c r="P125" i="20"/>
  <c r="L125" i="20"/>
  <c r="I125" i="20"/>
  <c r="P124" i="20"/>
  <c r="L124" i="20"/>
  <c r="I124" i="20"/>
  <c r="P123" i="20"/>
  <c r="L123" i="20"/>
  <c r="I123" i="20"/>
  <c r="P122" i="20"/>
  <c r="L122" i="20"/>
  <c r="I122" i="20"/>
  <c r="P121" i="20"/>
  <c r="L121" i="20"/>
  <c r="I121" i="20"/>
  <c r="P120" i="20"/>
  <c r="L120" i="20"/>
  <c r="I120" i="20"/>
  <c r="P119" i="20"/>
  <c r="L119" i="20"/>
  <c r="I119" i="20"/>
  <c r="P118" i="20"/>
  <c r="L118" i="20"/>
  <c r="I118" i="20"/>
  <c r="P117" i="20"/>
  <c r="L117" i="20"/>
  <c r="I117" i="20"/>
  <c r="P116" i="20"/>
  <c r="L116" i="20"/>
  <c r="I116" i="20"/>
  <c r="P115" i="20"/>
  <c r="L115" i="20"/>
  <c r="I115" i="20"/>
  <c r="P114" i="20"/>
  <c r="L114" i="20"/>
  <c r="I114" i="20"/>
  <c r="P113" i="20"/>
  <c r="L113" i="20"/>
  <c r="I113" i="20"/>
  <c r="P112" i="20"/>
  <c r="L112" i="20"/>
  <c r="I112" i="20"/>
  <c r="P111" i="20"/>
  <c r="L111" i="20"/>
  <c r="I111" i="20"/>
  <c r="P110" i="20"/>
  <c r="L110" i="20"/>
  <c r="I110" i="20"/>
  <c r="P109" i="20"/>
  <c r="L109" i="20"/>
  <c r="I109" i="20"/>
  <c r="P108" i="20"/>
  <c r="L108" i="20"/>
  <c r="I108" i="20"/>
  <c r="P107" i="20"/>
  <c r="L107" i="20"/>
  <c r="I107" i="20"/>
  <c r="P106" i="20"/>
  <c r="L106" i="20"/>
  <c r="I106" i="20"/>
  <c r="P105" i="20"/>
  <c r="L105" i="20"/>
  <c r="I105" i="20"/>
  <c r="P104" i="20"/>
  <c r="L104" i="20"/>
  <c r="I104" i="20"/>
  <c r="P103" i="20"/>
  <c r="L103" i="20"/>
  <c r="I103" i="20"/>
  <c r="P100" i="20"/>
  <c r="L100" i="20"/>
  <c r="I100" i="20"/>
  <c r="P99" i="20"/>
  <c r="L99" i="20"/>
  <c r="I99" i="20"/>
  <c r="P98" i="20"/>
  <c r="L98" i="20"/>
  <c r="I98" i="20"/>
  <c r="P97" i="20"/>
  <c r="L97" i="20"/>
  <c r="I97" i="20"/>
  <c r="P96" i="20"/>
  <c r="L96" i="20"/>
  <c r="I96" i="20"/>
  <c r="P95" i="20"/>
  <c r="L95" i="20"/>
  <c r="I95" i="20"/>
  <c r="P94" i="20"/>
  <c r="L94" i="20"/>
  <c r="I94" i="20"/>
  <c r="P93" i="20"/>
  <c r="L93" i="20"/>
  <c r="I93" i="20"/>
  <c r="P92" i="20"/>
  <c r="L92" i="20"/>
  <c r="I92" i="20"/>
  <c r="P91" i="20"/>
  <c r="L91" i="20"/>
  <c r="I91" i="20"/>
  <c r="P90" i="20"/>
  <c r="L90" i="20"/>
  <c r="I90" i="20"/>
  <c r="P89" i="20"/>
  <c r="L89" i="20"/>
  <c r="I89" i="20"/>
  <c r="P88" i="20"/>
  <c r="L88" i="20"/>
  <c r="I88" i="20"/>
  <c r="P87" i="20"/>
  <c r="L87" i="20"/>
  <c r="I87" i="20"/>
  <c r="P86" i="20"/>
  <c r="L86" i="20"/>
  <c r="I86" i="20"/>
  <c r="P85" i="20"/>
  <c r="L85" i="20"/>
  <c r="I85" i="20"/>
  <c r="P84" i="20"/>
  <c r="L84" i="20"/>
  <c r="I84" i="20"/>
  <c r="P83" i="20"/>
  <c r="L83" i="20"/>
  <c r="I83" i="20"/>
  <c r="P82" i="20"/>
  <c r="L82" i="20"/>
  <c r="I82" i="20"/>
  <c r="P81" i="20"/>
  <c r="L81" i="20"/>
  <c r="I81" i="20"/>
  <c r="P80" i="20"/>
  <c r="L80" i="20"/>
  <c r="I80" i="20"/>
  <c r="P79" i="20"/>
  <c r="L79" i="20"/>
  <c r="I79" i="20"/>
  <c r="P78" i="20"/>
  <c r="L78" i="20"/>
  <c r="I78" i="20"/>
  <c r="P77" i="20"/>
  <c r="L77" i="20"/>
  <c r="I77" i="20"/>
  <c r="P76" i="20"/>
  <c r="L76" i="20"/>
  <c r="I76" i="20"/>
  <c r="P75" i="20"/>
  <c r="L75" i="20"/>
  <c r="I75" i="20"/>
  <c r="P74" i="20"/>
  <c r="L74" i="20"/>
  <c r="I74" i="20"/>
  <c r="P73" i="20"/>
  <c r="L73" i="20"/>
  <c r="I73" i="20"/>
  <c r="P72" i="20"/>
  <c r="L72" i="20"/>
  <c r="I72" i="20"/>
  <c r="P71" i="20"/>
  <c r="L71" i="20"/>
  <c r="I71" i="20"/>
  <c r="P70" i="20"/>
  <c r="L70" i="20"/>
  <c r="I70" i="20"/>
  <c r="P69" i="20"/>
  <c r="L69" i="20"/>
  <c r="I69" i="20"/>
  <c r="P68" i="20"/>
  <c r="L68" i="20"/>
  <c r="I68" i="20"/>
  <c r="P67" i="20"/>
  <c r="L67" i="20"/>
  <c r="I67" i="20"/>
  <c r="P66" i="20"/>
  <c r="L66" i="20"/>
  <c r="I66" i="20"/>
  <c r="P65" i="20"/>
  <c r="L65" i="20"/>
  <c r="I65" i="20"/>
  <c r="P64" i="20"/>
  <c r="L64" i="20"/>
  <c r="I64" i="20"/>
  <c r="P63" i="20"/>
  <c r="L63" i="20"/>
  <c r="I63" i="20"/>
  <c r="P62" i="20"/>
  <c r="L62" i="20"/>
  <c r="I62" i="20"/>
  <c r="P61" i="20"/>
  <c r="L61" i="20"/>
  <c r="I61" i="20"/>
  <c r="P60" i="20"/>
  <c r="L60" i="20"/>
  <c r="I60" i="20"/>
  <c r="P59" i="20"/>
  <c r="L59" i="20"/>
  <c r="I59" i="20"/>
  <c r="P58" i="20"/>
  <c r="L58" i="20"/>
  <c r="I58" i="20"/>
  <c r="P57" i="20"/>
  <c r="L57" i="20"/>
  <c r="I57" i="20"/>
  <c r="P56" i="20"/>
  <c r="L56" i="20"/>
  <c r="I56" i="20"/>
  <c r="P55" i="20"/>
  <c r="L55" i="20"/>
  <c r="I55" i="20"/>
  <c r="P54" i="20"/>
  <c r="L54" i="20"/>
  <c r="I54" i="20"/>
  <c r="P53" i="20"/>
  <c r="L53" i="20"/>
  <c r="I53" i="20"/>
  <c r="P52" i="20"/>
  <c r="L52" i="20"/>
  <c r="I52" i="20"/>
  <c r="P51" i="20"/>
  <c r="L51" i="20"/>
  <c r="I51" i="20"/>
  <c r="P50" i="20"/>
  <c r="L50" i="20"/>
  <c r="I50" i="20"/>
  <c r="P49" i="20"/>
  <c r="L49" i="20"/>
  <c r="I49" i="20"/>
  <c r="P48" i="20"/>
  <c r="L48" i="20"/>
  <c r="I48" i="20"/>
  <c r="P47" i="20"/>
  <c r="L47" i="20"/>
  <c r="I47" i="20"/>
  <c r="P46" i="20"/>
  <c r="L46" i="20"/>
  <c r="I46" i="20"/>
  <c r="P45" i="20"/>
  <c r="L45" i="20"/>
  <c r="I45" i="20"/>
  <c r="P44" i="20"/>
  <c r="L44" i="20"/>
  <c r="I44" i="20"/>
  <c r="P43" i="20"/>
  <c r="L43" i="20"/>
  <c r="I43" i="20"/>
  <c r="P42" i="20"/>
  <c r="L42" i="20"/>
  <c r="I42" i="20"/>
  <c r="P41" i="20"/>
  <c r="L41" i="20"/>
  <c r="I41" i="20"/>
  <c r="P40" i="20"/>
  <c r="L40" i="20"/>
  <c r="I40" i="20"/>
  <c r="P39" i="20"/>
  <c r="L39" i="20"/>
  <c r="I39" i="20"/>
  <c r="P38" i="20"/>
  <c r="L38" i="20"/>
  <c r="I38" i="20"/>
  <c r="P37" i="20"/>
  <c r="L37" i="20"/>
  <c r="I37" i="20"/>
  <c r="P36" i="20"/>
  <c r="L36" i="20"/>
  <c r="I36" i="20"/>
  <c r="P35" i="20"/>
  <c r="L35" i="20"/>
  <c r="I35" i="20"/>
  <c r="P34" i="20"/>
  <c r="L34" i="20"/>
  <c r="I34" i="20"/>
  <c r="P33" i="20"/>
  <c r="L33" i="20"/>
  <c r="I33" i="20"/>
  <c r="P32" i="20"/>
  <c r="L32" i="20"/>
  <c r="I32" i="20"/>
  <c r="P31" i="20"/>
  <c r="L31" i="20"/>
  <c r="I31" i="20"/>
  <c r="P30" i="20"/>
  <c r="L30" i="20"/>
  <c r="I30" i="20"/>
  <c r="P29" i="20"/>
  <c r="L29" i="20"/>
  <c r="I29" i="20"/>
  <c r="P28" i="20"/>
  <c r="L28" i="20"/>
  <c r="I28" i="20"/>
  <c r="P27" i="20"/>
  <c r="L27" i="20"/>
  <c r="I27" i="20"/>
  <c r="P26" i="20"/>
  <c r="L26" i="20"/>
  <c r="I26" i="20"/>
  <c r="P25" i="20"/>
  <c r="L25" i="20"/>
  <c r="I25" i="20"/>
  <c r="P24" i="20"/>
  <c r="L24" i="20"/>
  <c r="I24" i="20"/>
  <c r="P23" i="20"/>
  <c r="L23" i="20"/>
  <c r="I23" i="20"/>
  <c r="P22" i="20"/>
  <c r="L22" i="20"/>
  <c r="I22" i="20"/>
  <c r="P21" i="20"/>
  <c r="L21" i="20"/>
  <c r="I21" i="20"/>
  <c r="P20" i="20"/>
  <c r="L20" i="20"/>
  <c r="I20" i="20"/>
  <c r="P19" i="20"/>
  <c r="L19" i="20"/>
  <c r="I19" i="20"/>
  <c r="P16" i="20"/>
  <c r="L16" i="20"/>
  <c r="I16" i="20"/>
  <c r="P15" i="20"/>
  <c r="L15" i="20"/>
  <c r="I15" i="20"/>
  <c r="P14" i="20"/>
  <c r="L14" i="20"/>
  <c r="I14" i="20"/>
  <c r="P13" i="20"/>
  <c r="L13" i="20"/>
  <c r="I13" i="20"/>
  <c r="P12" i="20"/>
  <c r="L12" i="20"/>
  <c r="I12" i="20"/>
  <c r="P11" i="20"/>
  <c r="L11" i="20"/>
  <c r="I11" i="20"/>
  <c r="P10" i="20"/>
  <c r="L10" i="20"/>
  <c r="I10" i="20"/>
  <c r="P9" i="20"/>
  <c r="L9" i="20"/>
  <c r="I9" i="20"/>
  <c r="P8" i="20"/>
  <c r="L8" i="20"/>
  <c r="I8" i="20"/>
  <c r="P5" i="20"/>
  <c r="L5" i="20"/>
  <c r="I5" i="20"/>
  <c r="P4" i="20"/>
  <c r="L4" i="20"/>
  <c r="I4" i="20"/>
  <c r="P3" i="20"/>
  <c r="L3" i="20"/>
  <c r="I3" i="20"/>
  <c r="L149" i="19"/>
  <c r="L148" i="19"/>
  <c r="P147" i="19"/>
  <c r="L147" i="19"/>
  <c r="I147" i="19"/>
  <c r="L121" i="19"/>
  <c r="L120" i="19"/>
  <c r="L119" i="19"/>
  <c r="L118" i="19"/>
  <c r="L117" i="19"/>
  <c r="P116" i="19"/>
  <c r="L116" i="19"/>
  <c r="I116" i="19"/>
  <c r="I150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15" i="19"/>
  <c r="I114" i="19"/>
  <c r="I113" i="19"/>
  <c r="I112" i="19"/>
  <c r="I111" i="19"/>
  <c r="I110" i="19"/>
  <c r="I109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P107" i="19"/>
  <c r="L108" i="19"/>
  <c r="L107" i="19"/>
  <c r="P150" i="19"/>
  <c r="L150" i="19"/>
  <c r="P146" i="19"/>
  <c r="L146" i="19"/>
  <c r="P145" i="19"/>
  <c r="L145" i="19"/>
  <c r="P144" i="19"/>
  <c r="L144" i="19"/>
  <c r="P143" i="19"/>
  <c r="L143" i="19"/>
  <c r="P142" i="19"/>
  <c r="L142" i="19"/>
  <c r="P141" i="19"/>
  <c r="L141" i="19"/>
  <c r="P140" i="19"/>
  <c r="L140" i="19"/>
  <c r="P139" i="19"/>
  <c r="L139" i="19"/>
  <c r="P138" i="19"/>
  <c r="L138" i="19"/>
  <c r="P137" i="19"/>
  <c r="L137" i="19"/>
  <c r="P136" i="19"/>
  <c r="L136" i="19"/>
  <c r="P135" i="19"/>
  <c r="L135" i="19"/>
  <c r="P134" i="19"/>
  <c r="L134" i="19"/>
  <c r="P133" i="19"/>
  <c r="L133" i="19"/>
  <c r="P132" i="19"/>
  <c r="L132" i="19"/>
  <c r="P131" i="19"/>
  <c r="L131" i="19"/>
  <c r="P130" i="19"/>
  <c r="L130" i="19"/>
  <c r="P129" i="19"/>
  <c r="L129" i="19"/>
  <c r="P128" i="19"/>
  <c r="L128" i="19"/>
  <c r="P127" i="19"/>
  <c r="L127" i="19"/>
  <c r="P126" i="19"/>
  <c r="L126" i="19"/>
  <c r="P125" i="19"/>
  <c r="L125" i="19"/>
  <c r="P124" i="19"/>
  <c r="L124" i="19"/>
  <c r="P123" i="19"/>
  <c r="L123" i="19"/>
  <c r="P122" i="19"/>
  <c r="L122" i="19"/>
  <c r="P115" i="19"/>
  <c r="L115" i="19"/>
  <c r="P114" i="19"/>
  <c r="L114" i="19"/>
  <c r="P113" i="19"/>
  <c r="L113" i="19"/>
  <c r="P112" i="19"/>
  <c r="L112" i="19"/>
  <c r="P111" i="19"/>
  <c r="L111" i="19"/>
  <c r="P110" i="19"/>
  <c r="L110" i="19"/>
  <c r="P109" i="19"/>
  <c r="L109" i="19"/>
  <c r="P106" i="19"/>
  <c r="L106" i="19"/>
  <c r="P105" i="19"/>
  <c r="L105" i="19"/>
  <c r="P104" i="19"/>
  <c r="L104" i="19"/>
  <c r="P103" i="19"/>
  <c r="L103" i="19"/>
  <c r="P102" i="19"/>
  <c r="L102" i="19"/>
  <c r="P101" i="19"/>
  <c r="L101" i="19"/>
  <c r="P100" i="19"/>
  <c r="L100" i="19"/>
  <c r="P99" i="19"/>
  <c r="L99" i="19"/>
  <c r="P98" i="19"/>
  <c r="L98" i="19"/>
  <c r="P97" i="19"/>
  <c r="L97" i="19"/>
  <c r="P96" i="19"/>
  <c r="L96" i="19"/>
  <c r="P95" i="19"/>
  <c r="L95" i="19"/>
  <c r="P94" i="19"/>
  <c r="L94" i="19"/>
  <c r="P93" i="19"/>
  <c r="L93" i="19"/>
  <c r="P92" i="19"/>
  <c r="L92" i="19"/>
  <c r="P91" i="19"/>
  <c r="L91" i="19"/>
  <c r="P90" i="19"/>
  <c r="L90" i="19"/>
  <c r="P89" i="19"/>
  <c r="L89" i="19"/>
  <c r="P88" i="19"/>
  <c r="L88" i="19"/>
  <c r="P87" i="19"/>
  <c r="L87" i="19"/>
  <c r="P86" i="19"/>
  <c r="L86" i="19"/>
  <c r="P85" i="19"/>
  <c r="L85" i="19"/>
  <c r="P84" i="19"/>
  <c r="L84" i="19"/>
  <c r="P83" i="19"/>
  <c r="L83" i="19"/>
  <c r="P82" i="19"/>
  <c r="L82" i="19"/>
  <c r="P81" i="19"/>
  <c r="L81" i="19"/>
  <c r="P80" i="19"/>
  <c r="L80" i="19"/>
  <c r="P79" i="19"/>
  <c r="L79" i="19"/>
  <c r="P78" i="19"/>
  <c r="L78" i="19"/>
  <c r="P77" i="19"/>
  <c r="L77" i="19"/>
  <c r="P76" i="19"/>
  <c r="L76" i="19"/>
  <c r="P75" i="19"/>
  <c r="L75" i="19"/>
  <c r="P74" i="19"/>
  <c r="L74" i="19"/>
  <c r="P73" i="19"/>
  <c r="L73" i="19"/>
  <c r="P72" i="19"/>
  <c r="L72" i="19"/>
  <c r="P71" i="19"/>
  <c r="L71" i="19"/>
  <c r="P70" i="19"/>
  <c r="L70" i="19"/>
  <c r="P69" i="19"/>
  <c r="L69" i="19"/>
  <c r="P68" i="19"/>
  <c r="L68" i="19"/>
  <c r="P67" i="19"/>
  <c r="L67" i="19"/>
  <c r="P66" i="19"/>
  <c r="L66" i="19"/>
  <c r="P65" i="19"/>
  <c r="L65" i="19"/>
  <c r="P64" i="19"/>
  <c r="L64" i="19"/>
  <c r="P63" i="19"/>
  <c r="L63" i="19"/>
  <c r="P62" i="19"/>
  <c r="L62" i="19"/>
  <c r="P61" i="19"/>
  <c r="L61" i="19"/>
  <c r="P60" i="19"/>
  <c r="L60" i="19"/>
  <c r="P59" i="19"/>
  <c r="L59" i="19"/>
  <c r="P58" i="19"/>
  <c r="L58" i="19"/>
  <c r="P57" i="19"/>
  <c r="L57" i="19"/>
  <c r="P56" i="19"/>
  <c r="L56" i="19"/>
  <c r="P55" i="19"/>
  <c r="L55" i="19"/>
  <c r="P54" i="19"/>
  <c r="L54" i="19"/>
  <c r="P53" i="19"/>
  <c r="L53" i="19"/>
  <c r="P52" i="19"/>
  <c r="L52" i="19"/>
  <c r="P51" i="19"/>
  <c r="L51" i="19"/>
  <c r="P50" i="19"/>
  <c r="L50" i="19"/>
  <c r="P49" i="19"/>
  <c r="L49" i="19"/>
  <c r="P48" i="19"/>
  <c r="L48" i="19"/>
  <c r="P47" i="19"/>
  <c r="L47" i="19"/>
  <c r="P46" i="19"/>
  <c r="L46" i="19"/>
  <c r="P45" i="19"/>
  <c r="L45" i="19"/>
  <c r="P44" i="19"/>
  <c r="L44" i="19"/>
  <c r="P43" i="19"/>
  <c r="L43" i="19"/>
  <c r="P42" i="19"/>
  <c r="L42" i="19"/>
  <c r="P41" i="19"/>
  <c r="L41" i="19"/>
  <c r="P40" i="19"/>
  <c r="L40" i="19"/>
  <c r="P39" i="19"/>
  <c r="L39" i="19"/>
  <c r="P38" i="19"/>
  <c r="L38" i="19"/>
  <c r="P37" i="19"/>
  <c r="L37" i="19"/>
  <c r="P36" i="19"/>
  <c r="L36" i="19"/>
  <c r="P35" i="19"/>
  <c r="L35" i="19"/>
  <c r="P34" i="19"/>
  <c r="L34" i="19"/>
  <c r="P33" i="19"/>
  <c r="L33" i="19"/>
  <c r="P32" i="19"/>
  <c r="L32" i="19"/>
  <c r="P31" i="19"/>
  <c r="L31" i="19"/>
  <c r="P30" i="19"/>
  <c r="L30" i="19"/>
  <c r="P29" i="19"/>
  <c r="L29" i="19"/>
  <c r="P28" i="19"/>
  <c r="L28" i="19"/>
  <c r="P27" i="19"/>
  <c r="L27" i="19"/>
  <c r="P26" i="19"/>
  <c r="L26" i="19"/>
  <c r="P25" i="19"/>
  <c r="L25" i="19"/>
  <c r="P24" i="19"/>
  <c r="L24" i="19"/>
  <c r="P23" i="19"/>
  <c r="L23" i="19"/>
  <c r="P22" i="19"/>
  <c r="L22" i="19"/>
  <c r="P21" i="19"/>
  <c r="L21" i="19"/>
  <c r="P20" i="19"/>
  <c r="L20" i="19"/>
  <c r="P19" i="19"/>
  <c r="L19" i="19"/>
  <c r="P18" i="19"/>
  <c r="L18" i="19"/>
  <c r="P17" i="19"/>
  <c r="L17" i="19"/>
  <c r="P16" i="19"/>
  <c r="L16" i="19"/>
  <c r="P15" i="19"/>
  <c r="L15" i="19"/>
  <c r="P14" i="19"/>
  <c r="L14" i="19"/>
  <c r="P13" i="19"/>
  <c r="L13" i="19"/>
  <c r="P12" i="19"/>
  <c r="L12" i="19"/>
  <c r="P11" i="19"/>
  <c r="L11" i="19"/>
  <c r="P10" i="19"/>
  <c r="L10" i="19"/>
  <c r="P9" i="19"/>
  <c r="L9" i="19"/>
  <c r="P8" i="19"/>
  <c r="L8" i="19"/>
  <c r="P7" i="19"/>
  <c r="L7" i="19"/>
  <c r="P6" i="19"/>
  <c r="L6" i="19"/>
  <c r="P5" i="19"/>
  <c r="L5" i="19"/>
  <c r="P4" i="19"/>
  <c r="L4" i="19"/>
  <c r="P3" i="19"/>
  <c r="L3" i="19"/>
  <c r="L128" i="15"/>
  <c r="L129" i="15"/>
  <c r="I128" i="15"/>
  <c r="L63" i="17"/>
  <c r="L95" i="17"/>
  <c r="L94" i="17"/>
  <c r="L91" i="17"/>
  <c r="L90" i="17"/>
  <c r="L85" i="17"/>
  <c r="L86" i="17"/>
  <c r="L62" i="17"/>
  <c r="L61" i="17"/>
  <c r="L60" i="17"/>
  <c r="L59" i="17"/>
  <c r="L35" i="17"/>
  <c r="P34" i="17"/>
  <c r="L34" i="17"/>
  <c r="L33" i="17"/>
  <c r="P32" i="17"/>
  <c r="L32" i="17"/>
  <c r="L31" i="17"/>
  <c r="P30" i="17"/>
  <c r="L30" i="17"/>
  <c r="L29" i="17"/>
  <c r="P28" i="17"/>
  <c r="L28" i="17"/>
  <c r="L27" i="17"/>
  <c r="P26" i="17"/>
  <c r="L26" i="17"/>
  <c r="L25" i="17"/>
  <c r="P24" i="17"/>
  <c r="L24" i="17"/>
  <c r="P23" i="17"/>
  <c r="L23" i="17"/>
  <c r="P22" i="17"/>
  <c r="L22" i="17"/>
  <c r="P21" i="17"/>
  <c r="L21" i="17"/>
  <c r="P20" i="17"/>
  <c r="L20" i="17"/>
  <c r="P19" i="17"/>
  <c r="L19" i="17"/>
  <c r="P18" i="17"/>
  <c r="L18" i="17"/>
  <c r="P17" i="17"/>
  <c r="L17" i="17"/>
  <c r="P16" i="17"/>
  <c r="L16" i="17"/>
  <c r="P15" i="17"/>
  <c r="L15" i="17"/>
  <c r="P14" i="17"/>
  <c r="L14" i="17"/>
  <c r="P13" i="17"/>
  <c r="L13" i="17"/>
  <c r="P12" i="17"/>
  <c r="L12" i="17"/>
  <c r="P11" i="17"/>
  <c r="L11" i="17"/>
  <c r="P10" i="17"/>
  <c r="L10" i="17"/>
  <c r="P9" i="17"/>
  <c r="L9" i="17"/>
  <c r="L8" i="17"/>
  <c r="P7" i="17"/>
  <c r="L7" i="17"/>
  <c r="P6" i="17"/>
  <c r="L6" i="17"/>
  <c r="L5" i="17"/>
  <c r="P4" i="17"/>
  <c r="L4" i="17"/>
  <c r="P3" i="17"/>
  <c r="L3" i="17"/>
  <c r="L93" i="17"/>
  <c r="L92" i="17"/>
  <c r="L89" i="17"/>
  <c r="L88" i="17"/>
  <c r="L87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P43" i="17"/>
  <c r="L43" i="17"/>
  <c r="P42" i="17"/>
  <c r="L42" i="17"/>
  <c r="P41" i="17"/>
  <c r="L41" i="17"/>
  <c r="P40" i="17"/>
  <c r="L40" i="17"/>
  <c r="P39" i="17"/>
  <c r="L39" i="17"/>
  <c r="P38" i="17"/>
  <c r="L38" i="17"/>
  <c r="P37" i="17"/>
  <c r="L37" i="17"/>
  <c r="P36" i="17"/>
  <c r="L36" i="17"/>
  <c r="L157" i="15"/>
  <c r="P156" i="15"/>
  <c r="L156" i="15"/>
  <c r="I156" i="15"/>
  <c r="P151" i="15"/>
  <c r="L151" i="15"/>
  <c r="I151" i="15"/>
  <c r="P152" i="15"/>
  <c r="L152" i="15"/>
  <c r="I152" i="15"/>
  <c r="L148" i="15"/>
  <c r="P147" i="15"/>
  <c r="L147" i="15"/>
  <c r="I147" i="15"/>
  <c r="L146" i="15"/>
  <c r="L145" i="15"/>
  <c r="L144" i="15"/>
  <c r="P143" i="15"/>
  <c r="L143" i="15"/>
  <c r="I143" i="15"/>
  <c r="L135" i="15"/>
  <c r="L136" i="15"/>
  <c r="P135" i="15"/>
  <c r="I135" i="15"/>
  <c r="L134" i="15"/>
  <c r="P133" i="15"/>
  <c r="I133" i="15"/>
  <c r="L132" i="15"/>
  <c r="P131" i="15"/>
  <c r="I131" i="15"/>
  <c r="P153" i="15"/>
  <c r="L153" i="15"/>
  <c r="I153" i="15"/>
  <c r="P150" i="15"/>
  <c r="L150" i="15"/>
  <c r="I150" i="15"/>
  <c r="P149" i="15"/>
  <c r="L149" i="15"/>
  <c r="I149" i="15"/>
  <c r="P142" i="15"/>
  <c r="L142" i="15"/>
  <c r="I142" i="15"/>
  <c r="P141" i="15"/>
  <c r="L141" i="15"/>
  <c r="I141" i="15"/>
  <c r="P140" i="15"/>
  <c r="L140" i="15"/>
  <c r="I140" i="15"/>
  <c r="P139" i="15"/>
  <c r="L139" i="15"/>
  <c r="I139" i="15"/>
  <c r="P138" i="15"/>
  <c r="L138" i="15"/>
  <c r="I138" i="15"/>
  <c r="P137" i="15"/>
  <c r="I137" i="15"/>
  <c r="P102" i="15"/>
  <c r="L102" i="15"/>
  <c r="I102" i="15"/>
  <c r="P100" i="15"/>
  <c r="L100" i="15"/>
  <c r="I100" i="15"/>
  <c r="P99" i="15"/>
  <c r="L99" i="15"/>
  <c r="I99" i="15"/>
  <c r="P101" i="15"/>
  <c r="L101" i="15"/>
  <c r="I101" i="15"/>
  <c r="P115" i="15"/>
  <c r="L115" i="15"/>
  <c r="I115" i="15"/>
  <c r="P104" i="15"/>
  <c r="L104" i="15"/>
  <c r="I104" i="15"/>
  <c r="P103" i="15"/>
  <c r="L103" i="15"/>
  <c r="I103" i="15"/>
  <c r="P85" i="15"/>
  <c r="L85" i="15"/>
  <c r="I85" i="15"/>
  <c r="P84" i="15"/>
  <c r="L84" i="15"/>
  <c r="I84" i="15"/>
  <c r="P83" i="15"/>
  <c r="L83" i="15"/>
  <c r="I83" i="15"/>
  <c r="P65" i="15"/>
  <c r="L96" i="15"/>
  <c r="P95" i="15"/>
  <c r="I95" i="15"/>
  <c r="P94" i="15"/>
  <c r="L94" i="15"/>
  <c r="I94" i="15"/>
  <c r="L90" i="15"/>
  <c r="L89" i="15"/>
  <c r="P88" i="15"/>
  <c r="L88" i="15"/>
  <c r="I88" i="15"/>
  <c r="L87" i="15"/>
  <c r="P86" i="15"/>
  <c r="L86" i="15"/>
  <c r="I86" i="15"/>
  <c r="L82" i="15"/>
  <c r="L81" i="15"/>
  <c r="P80" i="15"/>
  <c r="L80" i="15"/>
  <c r="I80" i="15"/>
  <c r="P75" i="15"/>
  <c r="L75" i="15"/>
  <c r="I75" i="15"/>
  <c r="P72" i="15"/>
  <c r="L72" i="15"/>
  <c r="I72" i="15"/>
  <c r="P71" i="15"/>
  <c r="L71" i="15"/>
  <c r="I71" i="15"/>
  <c r="P70" i="15"/>
  <c r="L70" i="15"/>
  <c r="I70" i="15"/>
  <c r="P69" i="15"/>
  <c r="L69" i="15"/>
  <c r="I69" i="15"/>
  <c r="L67" i="15"/>
  <c r="L66" i="15"/>
  <c r="L65" i="15"/>
  <c r="I65" i="15"/>
  <c r="L64" i="15"/>
  <c r="L63" i="15"/>
  <c r="P62" i="15"/>
  <c r="L62" i="15"/>
  <c r="I62" i="15"/>
  <c r="L60" i="15"/>
  <c r="P59" i="15"/>
  <c r="L59" i="15"/>
  <c r="I59" i="15"/>
  <c r="L50" i="15"/>
  <c r="L49" i="15"/>
  <c r="P48" i="15"/>
  <c r="L48" i="15"/>
  <c r="I48" i="15"/>
  <c r="L47" i="15"/>
  <c r="L46" i="15"/>
  <c r="P45" i="15"/>
  <c r="L45" i="15"/>
  <c r="I45" i="15"/>
  <c r="L44" i="15"/>
  <c r="P43" i="15"/>
  <c r="L43" i="15"/>
  <c r="L42" i="15"/>
  <c r="P41" i="15"/>
  <c r="L41" i="15"/>
  <c r="I41" i="15"/>
  <c r="L40" i="15"/>
  <c r="P39" i="15"/>
  <c r="L39" i="15"/>
  <c r="I39" i="15"/>
  <c r="P30" i="15"/>
  <c r="L30" i="15"/>
  <c r="I30" i="15"/>
  <c r="P29" i="15"/>
  <c r="L29" i="15"/>
  <c r="I29" i="15"/>
  <c r="P28" i="15"/>
  <c r="L28" i="15"/>
  <c r="I28" i="15"/>
  <c r="L3" i="15"/>
  <c r="L27" i="15"/>
  <c r="L26" i="15"/>
  <c r="P25" i="15"/>
  <c r="L25" i="15"/>
  <c r="I25" i="15"/>
  <c r="L24" i="15"/>
  <c r="L23" i="15"/>
  <c r="P22" i="15"/>
  <c r="L22" i="15"/>
  <c r="I22" i="15"/>
  <c r="L21" i="15"/>
  <c r="P21" i="15"/>
  <c r="L20" i="15"/>
  <c r="L19" i="15"/>
  <c r="I19" i="15"/>
  <c r="L14" i="15"/>
  <c r="L13" i="15"/>
  <c r="P12" i="15"/>
  <c r="L12" i="15"/>
  <c r="I12" i="15"/>
  <c r="L11" i="15"/>
  <c r="L10" i="15"/>
  <c r="L9" i="15"/>
  <c r="P8" i="15"/>
  <c r="L8" i="15"/>
  <c r="I8" i="15"/>
  <c r="P7" i="15"/>
  <c r="L7" i="15"/>
  <c r="I7" i="15"/>
  <c r="L6" i="15"/>
  <c r="P5" i="15"/>
  <c r="L5" i="15"/>
  <c r="L155" i="15"/>
  <c r="P154" i="15"/>
  <c r="L154" i="15"/>
  <c r="I154" i="15"/>
  <c r="P130" i="15"/>
  <c r="L130" i="15"/>
  <c r="I130" i="15"/>
  <c r="P127" i="15"/>
  <c r="L127" i="15"/>
  <c r="I127" i="15"/>
  <c r="P126" i="15"/>
  <c r="L126" i="15"/>
  <c r="I126" i="15"/>
  <c r="P125" i="15"/>
  <c r="L125" i="15"/>
  <c r="I125" i="15"/>
  <c r="P124" i="15"/>
  <c r="L124" i="15"/>
  <c r="I124" i="15"/>
  <c r="P123" i="15"/>
  <c r="L123" i="15"/>
  <c r="I123" i="15"/>
  <c r="P122" i="15"/>
  <c r="L122" i="15"/>
  <c r="I122" i="15"/>
  <c r="P121" i="15"/>
  <c r="L121" i="15"/>
  <c r="I121" i="15"/>
  <c r="P120" i="15"/>
  <c r="L120" i="15"/>
  <c r="I120" i="15"/>
  <c r="P119" i="15"/>
  <c r="L119" i="15"/>
  <c r="I119" i="15"/>
  <c r="P118" i="15"/>
  <c r="L118" i="15"/>
  <c r="I118" i="15"/>
  <c r="L117" i="15"/>
  <c r="P116" i="15"/>
  <c r="L116" i="15"/>
  <c r="I116" i="15"/>
  <c r="P114" i="15"/>
  <c r="L114" i="15"/>
  <c r="I114" i="15"/>
  <c r="P113" i="15"/>
  <c r="L113" i="15"/>
  <c r="I113" i="15"/>
  <c r="P112" i="15"/>
  <c r="L112" i="15"/>
  <c r="I112" i="15"/>
  <c r="P111" i="15"/>
  <c r="L111" i="15"/>
  <c r="I111" i="15"/>
  <c r="P110" i="15"/>
  <c r="L110" i="15"/>
  <c r="I110" i="15"/>
  <c r="P109" i="15"/>
  <c r="L109" i="15"/>
  <c r="I109" i="15"/>
  <c r="P108" i="15"/>
  <c r="L108" i="15"/>
  <c r="I108" i="15"/>
  <c r="P107" i="15"/>
  <c r="L107" i="15"/>
  <c r="I107" i="15"/>
  <c r="L106" i="15"/>
  <c r="P105" i="15"/>
  <c r="L105" i="15"/>
  <c r="I105" i="15"/>
  <c r="P98" i="15"/>
  <c r="L98" i="15"/>
  <c r="I98" i="15"/>
  <c r="P97" i="15"/>
  <c r="L97" i="15"/>
  <c r="I97" i="15"/>
  <c r="L93" i="15"/>
  <c r="P92" i="15"/>
  <c r="L92" i="15"/>
  <c r="I92" i="15"/>
  <c r="P91" i="15"/>
  <c r="L91" i="15"/>
  <c r="I91" i="15"/>
  <c r="P79" i="15"/>
  <c r="L79" i="15"/>
  <c r="I79" i="15"/>
  <c r="L78" i="15"/>
  <c r="L77" i="15"/>
  <c r="P76" i="15"/>
  <c r="L76" i="15"/>
  <c r="I76" i="15"/>
  <c r="L74" i="15"/>
  <c r="P73" i="15"/>
  <c r="L73" i="15"/>
  <c r="I73" i="15"/>
  <c r="P68" i="15"/>
  <c r="L68" i="15"/>
  <c r="I68" i="15"/>
  <c r="P61" i="15"/>
  <c r="L61" i="15"/>
  <c r="I61" i="15"/>
  <c r="P58" i="15"/>
  <c r="L58" i="15"/>
  <c r="I58" i="15"/>
  <c r="P57" i="15"/>
  <c r="L57" i="15"/>
  <c r="I57" i="15"/>
  <c r="P56" i="15"/>
  <c r="L56" i="15"/>
  <c r="I56" i="15"/>
  <c r="P55" i="15"/>
  <c r="L55" i="15"/>
  <c r="I55" i="15"/>
  <c r="P54" i="15"/>
  <c r="L54" i="15"/>
  <c r="I54" i="15"/>
  <c r="P53" i="15"/>
  <c r="L53" i="15"/>
  <c r="I53" i="15"/>
  <c r="L52" i="15"/>
  <c r="P51" i="15"/>
  <c r="L51" i="15"/>
  <c r="I51" i="15"/>
  <c r="L38" i="15"/>
  <c r="P37" i="15"/>
  <c r="L37" i="15"/>
  <c r="L36" i="15"/>
  <c r="P35" i="15"/>
  <c r="L35" i="15"/>
  <c r="I35" i="15"/>
  <c r="L34" i="15"/>
  <c r="P33" i="15"/>
  <c r="L33" i="15"/>
  <c r="I33" i="15"/>
  <c r="L32" i="15"/>
  <c r="P31" i="15"/>
  <c r="L31" i="15"/>
  <c r="I31" i="15"/>
  <c r="L18" i="15"/>
  <c r="P17" i="15"/>
  <c r="L17" i="15"/>
  <c r="L16" i="15"/>
  <c r="P15" i="15"/>
  <c r="L15" i="15"/>
  <c r="L4" i="15"/>
  <c r="P3" i="15"/>
  <c r="L332" i="12"/>
  <c r="L331" i="12"/>
  <c r="L330" i="12"/>
  <c r="L329" i="12"/>
  <c r="L328" i="12"/>
  <c r="L327" i="12"/>
  <c r="L326" i="12"/>
  <c r="L325" i="12"/>
  <c r="L324" i="12"/>
  <c r="L323" i="12"/>
  <c r="L322" i="12"/>
  <c r="L321" i="12"/>
  <c r="L320" i="12"/>
  <c r="L319" i="12"/>
  <c r="L318" i="12"/>
  <c r="L317" i="12"/>
  <c r="L316" i="12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4" i="14"/>
  <c r="P156" i="14"/>
  <c r="I156" i="14"/>
  <c r="P150" i="14"/>
  <c r="I150" i="14"/>
  <c r="P148" i="14"/>
  <c r="I148" i="14"/>
  <c r="P144" i="14"/>
  <c r="I144" i="14"/>
  <c r="P142" i="14"/>
  <c r="I142" i="14"/>
  <c r="P139" i="14"/>
  <c r="I139" i="14"/>
  <c r="P129" i="14"/>
  <c r="I129" i="14"/>
  <c r="P125" i="14"/>
  <c r="I125" i="14"/>
  <c r="P123" i="14"/>
  <c r="I123" i="14"/>
  <c r="P121" i="14"/>
  <c r="I121" i="14"/>
  <c r="P118" i="14"/>
  <c r="I118" i="14"/>
  <c r="P116" i="14"/>
  <c r="I116" i="14"/>
  <c r="P113" i="14"/>
  <c r="I113" i="14"/>
  <c r="P111" i="14"/>
  <c r="I111" i="14"/>
  <c r="P108" i="14"/>
  <c r="I108" i="14"/>
  <c r="I155" i="14"/>
  <c r="I154" i="14"/>
  <c r="I153" i="14"/>
  <c r="I152" i="14"/>
  <c r="I147" i="14"/>
  <c r="I146" i="14"/>
  <c r="I141" i="14"/>
  <c r="I138" i="14"/>
  <c r="I137" i="14"/>
  <c r="I136" i="14"/>
  <c r="I128" i="14"/>
  <c r="I127" i="14"/>
  <c r="I120" i="14"/>
  <c r="I106" i="14"/>
  <c r="I104" i="14"/>
  <c r="I101" i="14"/>
  <c r="I100" i="14"/>
  <c r="I99" i="14"/>
  <c r="I98" i="14"/>
  <c r="I97" i="14"/>
  <c r="I96" i="14"/>
  <c r="I95" i="14"/>
  <c r="I94" i="14"/>
  <c r="I93" i="14"/>
  <c r="I91" i="14"/>
  <c r="I87" i="14"/>
  <c r="I86" i="14"/>
  <c r="I85" i="14"/>
  <c r="I83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3" i="14"/>
  <c r="I62" i="14"/>
  <c r="I60" i="14"/>
  <c r="I58" i="14"/>
  <c r="I55" i="14"/>
  <c r="I53" i="14"/>
  <c r="I52" i="14"/>
  <c r="I51" i="14"/>
  <c r="I50" i="14"/>
  <c r="I49" i="14"/>
  <c r="I48" i="14"/>
  <c r="I47" i="14"/>
  <c r="I46" i="14"/>
  <c r="I45" i="14"/>
  <c r="I43" i="14"/>
  <c r="I42" i="14"/>
  <c r="I41" i="14"/>
  <c r="I37" i="14"/>
  <c r="I34" i="14"/>
  <c r="I33" i="14"/>
  <c r="I32" i="14"/>
  <c r="I30" i="14"/>
  <c r="I28" i="14"/>
  <c r="I26" i="14"/>
  <c r="I24" i="14"/>
  <c r="I22" i="14"/>
  <c r="I20" i="14"/>
  <c r="I17" i="14"/>
  <c r="P106" i="14"/>
  <c r="P104" i="14"/>
  <c r="P101" i="14"/>
  <c r="P91" i="14"/>
  <c r="P87" i="14"/>
  <c r="P83" i="14"/>
  <c r="P81" i="14"/>
  <c r="P53" i="14"/>
  <c r="P63" i="14"/>
  <c r="P60" i="14"/>
  <c r="P58" i="14"/>
  <c r="P55" i="14"/>
  <c r="P43" i="14"/>
  <c r="P37" i="14"/>
  <c r="P35" i="14"/>
  <c r="P30" i="14"/>
  <c r="P28" i="14"/>
  <c r="P26" i="14"/>
  <c r="P24" i="14"/>
  <c r="P22" i="14"/>
  <c r="P20" i="14"/>
  <c r="P17" i="14"/>
  <c r="P13" i="14"/>
  <c r="P11" i="14"/>
  <c r="P155" i="14"/>
  <c r="P154" i="14"/>
  <c r="P153" i="14"/>
  <c r="P152" i="14"/>
  <c r="P147" i="14"/>
  <c r="P146" i="14"/>
  <c r="P141" i="14"/>
  <c r="P138" i="14"/>
  <c r="P137" i="14"/>
  <c r="P136" i="14"/>
  <c r="P128" i="14"/>
  <c r="P127" i="14"/>
  <c r="P120" i="14"/>
  <c r="P100" i="14"/>
  <c r="P99" i="14"/>
  <c r="P98" i="14"/>
  <c r="P97" i="14"/>
  <c r="P96" i="14"/>
  <c r="P95" i="14"/>
  <c r="P94" i="14"/>
  <c r="P93" i="14"/>
  <c r="P86" i="14"/>
  <c r="P85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2" i="14"/>
  <c r="P52" i="14"/>
  <c r="P51" i="14"/>
  <c r="P50" i="14"/>
  <c r="P49" i="14"/>
  <c r="P48" i="14"/>
  <c r="P47" i="14"/>
  <c r="P46" i="14"/>
  <c r="P45" i="14"/>
  <c r="P42" i="14"/>
  <c r="P41" i="14"/>
  <c r="P34" i="14"/>
  <c r="P33" i="14"/>
  <c r="P32" i="14"/>
  <c r="P19" i="14"/>
  <c r="P16" i="14"/>
  <c r="P15" i="14"/>
  <c r="P10" i="14"/>
  <c r="P8" i="14"/>
  <c r="P6" i="14"/>
  <c r="P5" i="14"/>
  <c r="P3" i="14"/>
  <c r="P285" i="12"/>
  <c r="P286" i="12"/>
  <c r="P287" i="12"/>
  <c r="P288" i="12"/>
  <c r="P289" i="12"/>
  <c r="P290" i="12"/>
  <c r="P291" i="12"/>
  <c r="P292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P264" i="12"/>
  <c r="P263" i="12"/>
  <c r="P262" i="12"/>
  <c r="P261" i="12"/>
  <c r="P260" i="12"/>
  <c r="P259" i="12"/>
  <c r="P258" i="12"/>
  <c r="P257" i="12"/>
  <c r="P256" i="12"/>
  <c r="P255" i="12"/>
  <c r="P254" i="12"/>
  <c r="P253" i="12"/>
  <c r="P252" i="12"/>
  <c r="P251" i="12"/>
  <c r="P250" i="12"/>
  <c r="P249" i="12"/>
  <c r="P248" i="12"/>
  <c r="P247" i="12"/>
  <c r="P246" i="12"/>
  <c r="P245" i="12"/>
  <c r="P244" i="12"/>
  <c r="P243" i="12"/>
  <c r="P242" i="12"/>
  <c r="P241" i="12"/>
  <c r="P240" i="12"/>
  <c r="P239" i="12"/>
  <c r="P238" i="12"/>
  <c r="P237" i="12"/>
  <c r="P236" i="12"/>
  <c r="P235" i="12"/>
  <c r="P234" i="12"/>
  <c r="P233" i="12"/>
  <c r="P232" i="12"/>
  <c r="P231" i="12"/>
  <c r="P230" i="12"/>
  <c r="P229" i="12"/>
  <c r="P228" i="12"/>
  <c r="P227" i="12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P213" i="12"/>
  <c r="P212" i="12"/>
  <c r="P211" i="12"/>
  <c r="P210" i="12"/>
  <c r="P209" i="12"/>
  <c r="P208" i="12"/>
  <c r="P207" i="12"/>
  <c r="P206" i="12"/>
  <c r="P205" i="12"/>
  <c r="P204" i="12"/>
  <c r="P203" i="12"/>
  <c r="P202" i="12"/>
  <c r="P201" i="12"/>
  <c r="P200" i="12"/>
  <c r="P199" i="12"/>
  <c r="P198" i="12"/>
  <c r="P197" i="12"/>
  <c r="P196" i="12"/>
  <c r="P195" i="12"/>
  <c r="P194" i="12"/>
  <c r="P193" i="12"/>
  <c r="P192" i="12"/>
  <c r="P191" i="12"/>
  <c r="P190" i="12"/>
  <c r="P189" i="12"/>
  <c r="P185" i="12"/>
  <c r="P184" i="12"/>
  <c r="P183" i="12"/>
  <c r="P182" i="12"/>
  <c r="P181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1" i="12"/>
  <c r="P9" i="12"/>
  <c r="P8" i="12"/>
  <c r="P7" i="12"/>
  <c r="P6" i="12"/>
  <c r="P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N97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N122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sharedStrings.xml><?xml version="1.0" encoding="utf-8"?>
<sst xmlns="http://schemas.openxmlformats.org/spreadsheetml/2006/main" count="27556" uniqueCount="2653">
  <si>
    <t>-</t>
  </si>
  <si>
    <t>.pdf"}`),},</t>
  </si>
  <si>
    <t>11-ENE</t>
  </si>
  <si>
    <t>12-ENE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</si>
  <si>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</si>
  <si>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</si>
  <si>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</si>
  <si>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</si>
  <si>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</si>
  <si>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</si>
  <si>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</si>
  <si>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LINEAMIENTOS, METODOLOGÍA Y MECANISMOS APLICADOS EN EL PROCESO 2007</t>
  </si>
  <si>
    <t>13-MAR</t>
  </si>
  <si>
    <t>31-MAR</t>
  </si>
  <si>
    <t>04-ABR</t>
  </si>
  <si>
    <t>30-ABR</t>
  </si>
  <si>
    <t>29-MAY</t>
  </si>
  <si>
    <t>23-JUN</t>
  </si>
  <si>
    <t>ACUERDO JUNTA GENERAL EJECUTIVA</t>
  </si>
  <si>
    <t>30-JUN</t>
  </si>
  <si>
    <t>31-JUL</t>
  </si>
  <si>
    <t>ACUERDO CUMPL. RESOLUCIÓN NORMATIVIDAD</t>
  </si>
  <si>
    <t>15-AGO</t>
  </si>
  <si>
    <t>30-SEP</t>
  </si>
  <si>
    <t>31-OCT</t>
  </si>
  <si>
    <t>23-DIC</t>
  </si>
  <si>
    <t>ACUERDO JAVIER HERNANDEZ ATLAHAPA</t>
  </si>
  <si>
    <t>CUMPLIMIENTO RESOLUCIÓN TOCA 96-2006 PCDT-1</t>
  </si>
  <si>
    <t>04-ENE</t>
  </si>
  <si>
    <t>16-FEB</t>
  </si>
  <si>
    <t>28-FEB</t>
  </si>
  <si>
    <t>DETERMINACIÓN REGIDORES 2007 1</t>
  </si>
  <si>
    <t>FECHA INICIO PROCESO ELECTORAL 2007-1</t>
  </si>
  <si>
    <t>15-MAR</t>
  </si>
  <si>
    <t>30-MAR</t>
  </si>
  <si>
    <t>DICTAMEN PS</t>
  </si>
  <si>
    <t>14-ABR</t>
  </si>
  <si>
    <t>20-ABR</t>
  </si>
  <si>
    <t>27-ABR</t>
  </si>
  <si>
    <t>DIRECTOR DE PRERROGATIVAS</t>
  </si>
  <si>
    <t>09-MAY</t>
  </si>
  <si>
    <t>CONVOCATORIA ELECCIONES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</si>
  <si>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</si>
  <si>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</si>
  <si>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</si>
  <si>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</si>
  <si>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</si>
  <si>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</si>
  <si>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</si>
  <si>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</si>
  <si>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</si>
  <si>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</si>
  <si>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31-MAY</t>
  </si>
  <si>
    <t xml:space="preserve">SANCIÓN </t>
  </si>
  <si>
    <t>12-JUN</t>
  </si>
  <si>
    <t>15-JUN</t>
  </si>
  <si>
    <t>CONVOCATORIA CONSEJOS DISTRITALES Y MUNICIPALES 2007</t>
  </si>
  <si>
    <t>26-JUN</t>
  </si>
  <si>
    <t>28-JUN</t>
  </si>
  <si>
    <t>13-JUL</t>
  </si>
  <si>
    <t>27-JUL</t>
  </si>
  <si>
    <t>03-AGO</t>
  </si>
  <si>
    <t>09-AGO</t>
  </si>
  <si>
    <t>CRITERIOS CANDIDATOS</t>
  </si>
  <si>
    <t>PROYECTO DE ACUERDO PLATAFORMA ELECTORAL PT</t>
  </si>
  <si>
    <t>PLATAFORMA CONVERGENCIA</t>
  </si>
  <si>
    <t>PLATAFORMA NUEVA ALIANZA</t>
  </si>
  <si>
    <t>PROYECTO DE ACUERDO PLATAFORMA ELECTORAL PS</t>
  </si>
  <si>
    <t>31-AGO</t>
  </si>
  <si>
    <t>COALICIÓN ALIANZA SIGLO XXI</t>
  </si>
  <si>
    <t>COALICIÓN PAN-PAC AYUNTAMIENTOS</t>
  </si>
  <si>
    <t>COALICIÓN PAN-PAN PRESIDENTES DE COMUNIDAD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</si>
  <si>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</si>
  <si>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</si>
  <si>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</si>
  <si>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</si>
  <si>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</si>
  <si>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</si>
  <si>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</si>
  <si>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</si>
  <si>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</si>
  <si>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</si>
  <si>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12-SEP</t>
  </si>
  <si>
    <t>14-SEP</t>
  </si>
  <si>
    <t>PLATAFORMA PARTIDO REVOLUCIONARIO INSTITUCIONAL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</si>
  <si>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</si>
  <si>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</si>
  <si>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</si>
  <si>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</si>
  <si>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</si>
  <si>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</si>
  <si>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</si>
  <si>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</si>
  <si>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</si>
  <si>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</si>
  <si>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</si>
  <si>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</si>
  <si>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ALIANZA SIGLO XXI INTEGRANTES DE AYUNTAMIENTO</t>
  </si>
  <si>
    <t>PRI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</si>
  <si>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</si>
  <si>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</si>
  <si>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</si>
  <si>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</si>
  <si>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</si>
  <si>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</si>
  <si>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</si>
  <si>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INTEGRANTES AYUNTAMIENTO NUEVA ALIANZA</t>
  </si>
  <si>
    <t>SUSTITUCIÓN DE PARTIDO DEL TRABAJO DISTRITO XIX PROPIETARIO</t>
  </si>
  <si>
    <t>SUSTITUCIÓN REGIDOR QUINTO Y SEXTO DEL PT, TEPETITLA</t>
  </si>
  <si>
    <t>DISTRIBUCIÓN DE FINANCIAMIENTO PÚBLICO PARA AYUNTAMIENTOS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</si>
  <si>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</si>
  <si>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</si>
  <si>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</si>
  <si>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</si>
  <si>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</si>
  <si>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</si>
  <si>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</si>
  <si>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</si>
  <si>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</si>
  <si>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DIRECTOR DE ASUNTOS JURÍDICOS</t>
  </si>
  <si>
    <t>COMITÉ DE ADQUISICIONES</t>
  </si>
  <si>
    <t>DICTAMEN DE ALTERNATIVA SOCIAL DEMÓCRATA Y CAMPESINA</t>
  </si>
  <si>
    <t>AMPLIACIÓN PLAZO CONSEJOS DISTRITALES Y MUNICIPALES</t>
  </si>
  <si>
    <t>COALICIÓN ALIANZA PROGRESO PARA TLAXCALA</t>
  </si>
  <si>
    <t>PLATAFORMA ALTERNATIVA SOCIAL DEMÓCRATA</t>
  </si>
  <si>
    <t>COAL.AYUN. PRI, VERDE,PS. MPIO. TENANCINGO Y TLAX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</si>
  <si>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</si>
  <si>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</si>
  <si>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</si>
  <si>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</si>
  <si>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</si>
  <si>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</si>
  <si>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</si>
  <si>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</si>
  <si>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</si>
  <si>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</si>
  <si>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</si>
  <si>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</si>
  <si>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</si>
  <si>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</si>
  <si>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</si>
  <si>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</si>
  <si>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</si>
  <si>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</si>
  <si>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</si>
  <si>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</si>
  <si>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</si>
  <si>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</si>
  <si>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</si>
  <si>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</si>
  <si>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RENUNCIA DE PRES.DE COM.TEXCALAC TLAX</t>
  </si>
  <si>
    <t>SUST. SINDICO AYTO. NATIVITAS</t>
  </si>
  <si>
    <t>SUST. DTO. XVI ALTERNATIVA</t>
  </si>
  <si>
    <t>SUSTITUCIÓN SR TEPETITLA DE LARDIZABAL CASTRO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</si>
  <si>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</si>
  <si>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</si>
  <si>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</si>
  <si>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</si>
  <si>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</si>
  <si>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</si>
  <si>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</si>
  <si>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</si>
  <si>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</si>
  <si>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</si>
  <si>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</si>
  <si>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</si>
  <si>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</si>
  <si>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20-OCT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</si>
  <si>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</si>
  <si>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</si>
  <si>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</si>
  <si>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</si>
  <si>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</si>
  <si>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</si>
  <si>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</si>
  <si>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</si>
  <si>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</si>
  <si>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</si>
  <si>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</si>
  <si>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</si>
  <si>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</si>
  <si>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</si>
  <si>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</si>
  <si>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</si>
  <si>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</si>
  <si>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</si>
  <si>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</si>
  <si>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</si>
  <si>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</si>
  <si>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</si>
  <si>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</si>
  <si>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</si>
  <si>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</si>
  <si>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</si>
  <si>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</si>
  <si>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</si>
  <si>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</si>
  <si>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SEGUNDO REGIDOR YAUHQUEMECAN PCDT</t>
  </si>
  <si>
    <t>SUSTITUCIÓN CONTLA PARTIDOSOCIALISTA</t>
  </si>
  <si>
    <t>NÚMERO Y UBICACIÓN DE CASILLAS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</si>
  <si>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</si>
  <si>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</si>
  <si>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</si>
  <si>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</si>
  <si>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</si>
  <si>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</si>
  <si>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</si>
  <si>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</si>
  <si>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</si>
  <si>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</si>
  <si>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SUSTITUCIÓN TERCER REGIDOR SUPLENTE TZOMPANTEPEC PT</t>
  </si>
  <si>
    <t>SUSTITUCIÓN SINDICO MUNICIPAL PROPIETARIO TLAXCO PS</t>
  </si>
  <si>
    <t>02-NOV</t>
  </si>
  <si>
    <t>SUSTITUCIÓN FUNCIONARIOS CASILLA 2007</t>
  </si>
  <si>
    <t>DICTAMEN CUMPLIMIENTO QUEJA TOCA 217.2007</t>
  </si>
  <si>
    <t>SUSTITUCIÓN CONSEJERO ELECTORAL PROPIETARIO DISTRITO XI</t>
  </si>
  <si>
    <t>CUMPLIMIENTO TOCA 216-2007 ESPAÑITA PRD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</si>
  <si>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</si>
  <si>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</si>
  <si>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</si>
  <si>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</si>
  <si>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</si>
  <si>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</si>
  <si>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</si>
  <si>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</si>
  <si>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</si>
  <si>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</si>
  <si>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</si>
  <si>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</si>
  <si>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</si>
  <si>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</si>
  <si>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</si>
  <si>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</si>
  <si>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</si>
  <si>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</si>
  <si>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</si>
  <si>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</si>
  <si>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</si>
  <si>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</si>
  <si>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</si>
  <si>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</si>
  <si>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</si>
  <si>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</si>
  <si>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</si>
  <si>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</si>
  <si>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</si>
  <si>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</si>
  <si>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</si>
  <si>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</si>
  <si>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</si>
  <si>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</si>
  <si>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</si>
  <si>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</si>
  <si>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</si>
  <si>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</si>
  <si>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</si>
  <si>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</si>
  <si>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MODIFICACIÓN ACUERDO 269 ASIGNACIÓN REGIDURIAS 2007</t>
  </si>
  <si>
    <t>16-NOV</t>
  </si>
  <si>
    <t>19-NOV</t>
  </si>
  <si>
    <t>15-DIC</t>
  </si>
  <si>
    <t>28-DIC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</si>
  <si>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</si>
  <si>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</si>
  <si>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</si>
  <si>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</si>
  <si>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</si>
  <si>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</si>
  <si>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</si>
  <si>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</si>
  <si>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</si>
  <si>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INFORME ANUAL RELATIVO A LOS INGRESOS Y EGRESOS DEL 2005 CONVERGENCIA</t>
  </si>
  <si>
    <t>17-MAY</t>
  </si>
  <si>
    <t>21-JUN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</si>
  <si>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</si>
  <si>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</si>
  <si>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</si>
  <si>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</si>
  <si>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</si>
  <si>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</si>
  <si>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</si>
  <si>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CUMPLIMIENTO SANCIÓN PCDT</t>
  </si>
  <si>
    <t>CUMPLIMIENTO TOCA 962006 CG 152006 PCDT</t>
  </si>
  <si>
    <t>29-SEP</t>
  </si>
  <si>
    <t>31-DIC</t>
  </si>
  <si>
    <t>22-DIC</t>
  </si>
  <si>
    <t>08-DIC</t>
  </si>
  <si>
    <t>30-NOV</t>
  </si>
  <si>
    <t>16-OCT</t>
  </si>
  <si>
    <t>11-DIC</t>
  </si>
  <si>
    <t>14-MAR</t>
  </si>
  <si>
    <t>30-MAY</t>
  </si>
  <si>
    <t>06-JUN</t>
  </si>
  <si>
    <t>01-JUL</t>
  </si>
  <si>
    <t>15-JUL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</si>
  <si>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</si>
  <si>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</si>
  <si>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</si>
  <si>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</si>
  <si>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</si>
  <si>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30-AGO</t>
  </si>
  <si>
    <t>18-OCT</t>
  </si>
  <si>
    <t>02-DIC</t>
  </si>
  <si>
    <t>05-DIC</t>
  </si>
  <si>
    <t>30-DIC</t>
  </si>
  <si>
    <t>ACREDITACIÓN ALTERNATIVA SOCIALDEMÓCRATA Y CAMPESINA</t>
  </si>
  <si>
    <t>FINANCIAMIENTO NUEVOS PARTIDOS</t>
  </si>
  <si>
    <t>APLICACIÓN MINISTRACIONES PRD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</si>
  <si>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</si>
  <si>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</si>
  <si>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</si>
  <si>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</si>
  <si>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</si>
  <si>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</si>
  <si>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</si>
  <si>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</si>
  <si>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</si>
  <si>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</si>
  <si>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08-ENE</t>
  </si>
  <si>
    <t>21-ENE</t>
  </si>
  <si>
    <t>26-FEB</t>
  </si>
  <si>
    <t>26-MAR</t>
  </si>
  <si>
    <t>FECHA DE INICIO DEL PROCESO ELECTORAL</t>
  </si>
  <si>
    <t>NOMBRAMIENTO DIRECTOR DE ORGANIZACION</t>
  </si>
  <si>
    <t>NOMBRAMIENTO DIRECTOR DEL SERVICIO PROFESIONAL</t>
  </si>
  <si>
    <t>NOMBRAMIENTO DIRECTOS ASUNTOS JURIDICOS</t>
  </si>
  <si>
    <t>CONVENIO UVT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</si>
  <si>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</si>
  <si>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</si>
  <si>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</si>
  <si>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</si>
  <si>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</si>
  <si>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</si>
  <si>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</si>
  <si>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</si>
  <si>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</si>
  <si>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</si>
  <si>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</si>
  <si>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ACUERDO-CRITERIO- REGIDOR ACUAMANALA-PDTE</t>
  </si>
  <si>
    <t>PARTIDO JUSTICIA SOCIAL SUP-JDC-809-2002</t>
  </si>
  <si>
    <t>28-MAY</t>
  </si>
  <si>
    <t>INSACULACIÓN MES BASE</t>
  </si>
  <si>
    <t>PROTECCIÓN DE LA ZONAS Y MONUMENTOS HISTÓRICOS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</si>
  <si>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</si>
  <si>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</si>
  <si>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</si>
  <si>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</si>
  <si>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</si>
  <si>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</si>
  <si>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</si>
  <si>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</si>
  <si>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</si>
  <si>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</si>
  <si>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</si>
  <si>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</si>
  <si>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</si>
  <si>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</si>
  <si>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</si>
  <si>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</si>
  <si>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</si>
  <si>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</si>
  <si>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</si>
  <si>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</si>
  <si>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</si>
  <si>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</si>
  <si>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</si>
  <si>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</si>
  <si>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</si>
  <si>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</si>
  <si>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</si>
  <si>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</si>
  <si>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</si>
  <si>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DICTAMEN OBSERVADORES 2a LISTA OK</t>
  </si>
  <si>
    <t>SUSTITUCIÓN DIPUT PT</t>
  </si>
  <si>
    <t>SUTITUCIÓN ATLAGATEPEC 20-09-04</t>
  </si>
  <si>
    <t>SUSTITUCION DIPUT PAN</t>
  </si>
  <si>
    <t>INCLUIR A TERRENATE CHIPILO VOTO CONST</t>
  </si>
  <si>
    <t>INCLUIR SANTA MARTHA SECCIÓN TERCERA DE XALOZTOC VOTO CONST</t>
  </si>
  <si>
    <t>16-SEP</t>
  </si>
  <si>
    <t>22-SEP</t>
  </si>
  <si>
    <t>ASIGNACIÓN PRERROGATIVAS AYUNTAMIENTOS</t>
  </si>
  <si>
    <t>SUSTITUCIÓN CONSEJOS DISTRITALES VII,XVI y XIX y CONSEJOS MUNICIPALES</t>
  </si>
  <si>
    <t>TRANSFERENCIA PARA PROGRAMAS DEL IET</t>
  </si>
  <si>
    <t>CUMPLIMIENTO EJECUTORIA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</si>
  <si>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</si>
  <si>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</si>
  <si>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</si>
  <si>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</si>
  <si>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</si>
  <si>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</si>
  <si>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</si>
  <si>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LISTA NOMINAL-PRESIDENCIAS DE COMUNIDAD</t>
  </si>
  <si>
    <t>SUSTITUCIONES DE AYUNTAMIENTOS</t>
  </si>
  <si>
    <t>26-OCT</t>
  </si>
  <si>
    <t>CUMPLIMIENTO PJS II T173-04</t>
  </si>
  <si>
    <t>CUMPLIMIENTO APETATI VICTOR</t>
  </si>
  <si>
    <t>CUMPLIMIENTO REGIDOR PCDT</t>
  </si>
  <si>
    <t>SUSTITUCIONES DE FUNCIONARIOS MESAS DIRECTIVAS DE CASILLA</t>
  </si>
  <si>
    <t>EXPEDIENTE 096-04</t>
  </si>
  <si>
    <t>CUMPLIMIENTO TLAXCO PAN</t>
  </si>
  <si>
    <t>CUMPLIMIENTO SANTA MARTHA XALOSTOC</t>
  </si>
  <si>
    <t>CUMPLIMIENTO SUP-JRC-623-2004 MARCO EDGARDO SÁNCHEZ ORTEGA</t>
  </si>
  <si>
    <t>CUMPLIMIENTO SARJE</t>
  </si>
  <si>
    <t>IMPRESION BOLETAS EXTRAS</t>
  </si>
  <si>
    <t>REVOCACIÓN MARCO EDGARDO</t>
  </si>
  <si>
    <t>ASIGNACIÓN DIPUTADOS RP</t>
  </si>
  <si>
    <t>03-NOV</t>
  </si>
  <si>
    <t>13-NOV</t>
  </si>
  <si>
    <t>21-DIC</t>
  </si>
  <si>
    <t>29-DIC</t>
  </si>
  <si>
    <t>25-FEB</t>
  </si>
  <si>
    <t>28-ABR</t>
  </si>
  <si>
    <t>21-AGO</t>
  </si>
  <si>
    <t>07-NOV</t>
  </si>
  <si>
    <t>DECLARACIÓN CONSTITUCIONAL PCDT</t>
  </si>
  <si>
    <t>13-ENE</t>
  </si>
  <si>
    <t>CALENDARIO PROCESO EXTRAORDINARIAS 2002</t>
  </si>
  <si>
    <t>MES BASE ELECCIONES EXTRAORDINARIAS</t>
  </si>
  <si>
    <t>ACUERDOS TOPES DE CAMPAÑA ELECCIONES EXTRAORDINARIAS</t>
  </si>
  <si>
    <t>04-FEB</t>
  </si>
  <si>
    <t>08-FEB</t>
  </si>
  <si>
    <t>REASIGNACIÓN DE PRERROGATIVAS 2002 BUENO</t>
  </si>
  <si>
    <t>EXCLUSIÓN DE BOLETAS ELECTORALES DE LA VENTA MUNICIPIO DE CALPULALPAN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</si>
  <si>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</si>
  <si>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</si>
  <si>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</si>
  <si>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</si>
  <si>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</si>
  <si>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</si>
  <si>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05-ABR</t>
  </si>
  <si>
    <t>15-ABR</t>
  </si>
  <si>
    <t>DESTRUCCIÓN DE PAQUETERIA 2001 Y 2002</t>
  </si>
  <si>
    <t>ACREDITACIÓN PARTIDO LIBERAL PROGRESISTA</t>
  </si>
  <si>
    <t>11-SEP</t>
  </si>
  <si>
    <t>DICTAMEN FINAL SANCIÓN PARTIDOS POLÍTICOS</t>
  </si>
  <si>
    <t>19-MAY</t>
  </si>
  <si>
    <t>CALENDARIO ELECTORAL 2001</t>
  </si>
  <si>
    <t>11-MAY</t>
  </si>
  <si>
    <t>16-JUL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</si>
  <si>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</si>
  <si>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</si>
  <si>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</si>
  <si>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</si>
  <si>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</si>
  <si>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</si>
  <si>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</si>
  <si>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</si>
  <si>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</si>
  <si>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</si>
  <si>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</si>
  <si>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</si>
  <si>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</si>
  <si>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</si>
  <si>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</si>
  <si>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</si>
  <si>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</si>
  <si>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</si>
  <si>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</si>
  <si>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</si>
  <si>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</si>
  <si>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</si>
  <si>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</si>
  <si>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</si>
  <si>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</si>
  <si>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</si>
  <si>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</si>
  <si>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</si>
  <si>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</si>
  <si>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</si>
  <si>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</si>
  <si>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</si>
  <si>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</si>
  <si>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</si>
  <si>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</si>
  <si>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</si>
  <si>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</si>
  <si>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</si>
  <si>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</si>
  <si>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</si>
  <si>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</si>
  <si>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</si>
  <si>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</si>
  <si>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</si>
  <si>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</si>
  <si>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</si>
  <si>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</si>
  <si>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</si>
  <si>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</si>
  <si>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</si>
  <si>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</si>
  <si>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</si>
  <si>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</si>
  <si>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</si>
  <si>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</si>
  <si>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</si>
  <si>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</si>
  <si>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</si>
  <si>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</si>
  <si>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</si>
  <si>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</si>
  <si>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</si>
  <si>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</si>
  <si>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</si>
  <si>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</si>
  <si>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</si>
  <si>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</si>
  <si>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</si>
  <si>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</si>
  <si>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</si>
  <si>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</si>
  <si>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</si>
  <si>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</si>
  <si>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</si>
  <si>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</si>
  <si>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</si>
  <si>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</si>
  <si>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</si>
  <si>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</si>
  <si>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</si>
  <si>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</si>
  <si>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</si>
  <si>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</si>
  <si>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</si>
  <si>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</si>
  <si>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</si>
  <si>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</si>
  <si>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</si>
  <si>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</si>
  <si>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</si>
  <si>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</si>
  <si>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</si>
  <si>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</si>
  <si>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</si>
  <si>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</si>
  <si>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</si>
  <si>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</si>
  <si>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</si>
  <si>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</si>
  <si>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</si>
  <si>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</si>
  <si>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</si>
  <si>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</si>
  <si>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</si>
  <si>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</si>
  <si>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</si>
  <si>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</si>
  <si>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</si>
  <si>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</si>
  <si>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</si>
  <si>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</si>
  <si>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</si>
  <si>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</si>
  <si>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</si>
  <si>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</si>
  <si>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</si>
  <si>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</si>
  <si>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</si>
  <si>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</si>
  <si>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</si>
  <si>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</si>
  <si>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</si>
  <si>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</si>
  <si>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</si>
  <si>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</si>
  <si>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</si>
  <si>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</si>
  <si>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</si>
  <si>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01-JUN</t>
  </si>
  <si>
    <t>23-JUL</t>
  </si>
  <si>
    <t>SUSTITUCIÓN DE CANDIDATURAS A DIPUTADO</t>
  </si>
  <si>
    <t>ADO. SE FACULTA A LOS CONSEJOS MUNICIPALES PARA RE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</si>
  <si>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</si>
  <si>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</si>
  <si>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</si>
  <si>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</si>
  <si>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PUBLICACIÓN DE LISTA DE PMA</t>
  </si>
  <si>
    <t>ADO. POR EL QUE SE APRUEBA LA INCLUSIÓN DE LA FOTO</t>
  </si>
  <si>
    <t>10-AGO</t>
  </si>
  <si>
    <t>INCLUCIÓN DE POBLACIONES QUE ELEGIRÁN A SU PMA. X VOTO DIRECTO</t>
  </si>
  <si>
    <t>06-SEP</t>
  </si>
  <si>
    <t>09-SEP</t>
  </si>
  <si>
    <t>23-SEP</t>
  </si>
  <si>
    <t>SUSTITUCIÓN POR CIUDADANÁ DE LA LOC. DE TLATEMPA</t>
  </si>
  <si>
    <t>SUSTITUCIÓN PT</t>
  </si>
  <si>
    <t>SUSTITUCIONES PT</t>
  </si>
  <si>
    <t>SUSTITUCIÓN DEL PDM</t>
  </si>
  <si>
    <t>SUSTITUCIÓN POR CIUDADANÍA</t>
  </si>
  <si>
    <t>SUSTITUCIONES PAN</t>
  </si>
  <si>
    <t>SUSTITUCIONES PRD</t>
  </si>
  <si>
    <t>SUSTITUCIONES PRI</t>
  </si>
  <si>
    <t>SUSTITUCIONES PVEM</t>
  </si>
  <si>
    <t>METODOLOGÍA QUE SEGUIRAN LAS MDC PARA LA ENTR. BOLETAS</t>
  </si>
  <si>
    <t>SE ORDENA LA PUBLICACIÓN DE INT. DE MDC</t>
  </si>
  <si>
    <t>06-OCT</t>
  </si>
  <si>
    <t>14-OCT</t>
  </si>
  <si>
    <t>28-OCT</t>
  </si>
  <si>
    <t>ACREDITACIÓN DE OBSERVADORES ELECTORALES</t>
  </si>
  <si>
    <t>01-NOV</t>
  </si>
  <si>
    <t>06-NOV</t>
  </si>
  <si>
    <t>15-NOV</t>
  </si>
  <si>
    <t>SE DEFINE PROCEDIMIENTO PARA CALIFICACIÓN</t>
  </si>
  <si>
    <t>03-DIC</t>
  </si>
  <si>
    <t>09-ENE</t>
  </si>
  <si>
    <t>17-JUL</t>
  </si>
  <si>
    <t>28-AGO</t>
  </si>
  <si>
    <t>15-ENE</t>
  </si>
  <si>
    <t>30-ENE</t>
  </si>
  <si>
    <t>18-SEP</t>
  </si>
  <si>
    <t>29-OCT</t>
  </si>
  <si>
    <t>30-OCT</t>
  </si>
  <si>
    <t>ACUERDO LINEAMIENTOS REGISTRO DE CANDIDATOS</t>
  </si>
  <si>
    <t>""</t>
  </si>
  <si>
    <t>ANEXO FORMATOS DE REGISTRO DE CANDIDATOS</t>
  </si>
  <si>
    <t>.pdf"}`),subRows:[</t>
  </si>
  <si>
    <t>ANEXO CALENDARIO ELECTORAL LEGAL 2015-2016</t>
  </si>
  <si>
    <t>27-NOV</t>
  </si>
  <si>
    <t>REGLAMENTO CONSTITUCIÓN DE PARTIDOS</t>
  </si>
  <si>
    <t>ANEXO PLASTICOS</t>
  </si>
  <si>
    <t>16-DIC</t>
  </si>
  <si>
    <t>24-DIC</t>
  </si>
  <si>
    <t>12-DIC</t>
  </si>
  <si>
    <t>ANEXO CONVOCATORIA CANDIDATOS INDEPENDIENTES</t>
  </si>
  <si>
    <t>ANEXO CONVOCATORIA</t>
  </si>
  <si>
    <t>.pdf"}`),},],},</t>
  </si>
  <si>
    <t>ANEXO 1 FORMATOS DE CANDIDATURAS INDEPENDIENTES</t>
  </si>
  <si>
    <t>ANEXO 2 REGLAMENTO PARA EL REGISTRO DE CANDIDATURAS INDEPENDIENTES</t>
  </si>
  <si>
    <t>10-ENE</t>
  </si>
  <si>
    <t>20-ENE</t>
  </si>
  <si>
    <t>ANEXO DICTAMEN PAC</t>
  </si>
  <si>
    <t>ANEXO 1 CONVOCATORIA CONSEJOS DISTRITALES Y MUNICIPALES</t>
  </si>
  <si>
    <t>ANEXO 2 MANIFIESTO BAJO PROTESTA CDyM</t>
  </si>
  <si>
    <t>ANEXO 3 SOLICITUD</t>
  </si>
  <si>
    <t>10-FEB</t>
  </si>
  <si>
    <t>20-FEB</t>
  </si>
  <si>
    <t>21-FEB</t>
  </si>
  <si>
    <t>02-MAR</t>
  </si>
  <si>
    <t>12-MAR</t>
  </si>
  <si>
    <t>24-MAR</t>
  </si>
  <si>
    <t>25-MAR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</si>
  <si>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</si>
  <si>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</si>
  <si>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</si>
  <si>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</si>
  <si>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</si>
  <si>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</si>
  <si>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</si>
  <si>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</si>
  <si>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02-MAY</t>
  </si>
  <si>
    <t>07-MAY</t>
  </si>
  <si>
    <t>03-MAY</t>
  </si>
  <si>
    <t>05-MAY</t>
  </si>
  <si>
    <t>08-MAY</t>
  </si>
  <si>
    <t>12-MAY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</si>
  <si>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</si>
  <si>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</si>
  <si>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</si>
  <si>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</si>
  <si>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</si>
  <si>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</si>
  <si>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</si>
  <si>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</si>
  <si>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</si>
  <si>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</si>
  <si>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</si>
  <si>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</si>
  <si>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</si>
  <si>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</si>
  <si>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</si>
  <si>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</si>
  <si>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</si>
  <si>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</si>
  <si>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</si>
  <si>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</si>
  <si>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SUSTITUCIÓN AYUNTAMIENTO YAUHQUEMEHCAN PRI</t>
  </si>
  <si>
    <t>SUSTITUCIÓN SÍNDICO PROPIETARIO AYOMETLA PRI</t>
  </si>
  <si>
    <t>SUSTITUCIÓN AYUNTAMIENTO PRESIDENTE SUPLENTE TETLA PRD</t>
  </si>
  <si>
    <t xml:space="preserve">SUSTITUCIÓN AYUNTAMIENTO PNA 01 06 16 2 </t>
  </si>
  <si>
    <t>PROYECTO SUSTITUCIÓN LAZARO CARDENAS PRI</t>
  </si>
  <si>
    <t>SUSTITUCIÓN DIPUTADA SUPLENTE MR MARIA DEL ROCIO RAMIREZ DIEGUEZ PAN</t>
  </si>
  <si>
    <t>SUSTITUCIÓN DE PAN NANACAMILPA</t>
  </si>
  <si>
    <t>SUSTITUCIÓN PAN LA MAGDALENA</t>
  </si>
  <si>
    <t>SUSTITUCIÓN PRESIDENTA SUPLENTE TZOMPANTEPEC PES</t>
  </si>
  <si>
    <t>SUSTITUCIÓN FORMULA DIPUTADA MR TLAXCO PES</t>
  </si>
  <si>
    <t>SUSTITUCIÓN AYUNTAMIENTO PT 29 05 2016</t>
  </si>
  <si>
    <t>SUSTITUCIÓN PRESIDENCIA DE COM PS CHIMALPA TLAXCALA</t>
  </si>
  <si>
    <t>SUSTITUCIÓN PAN CALPULALPAN DIPUTADO LOCAL SUPLENTE DITO. 01</t>
  </si>
  <si>
    <t>SUSTITUCIÓN AYUNTAMIENTO NA 02 06 16</t>
  </si>
  <si>
    <t>03-JUN</t>
  </si>
  <si>
    <t>10-JUN</t>
  </si>
  <si>
    <t>26-JUL</t>
  </si>
  <si>
    <t>18-AGO</t>
  </si>
  <si>
    <t>ANEXO PRESUPUESTO AGOSTO</t>
  </si>
  <si>
    <t>13-SEP</t>
  </si>
  <si>
    <t>17-SEP</t>
  </si>
  <si>
    <t>DICTAMEN PROTOCOLO VIOLENCIA CONTRA MUJERES</t>
  </si>
  <si>
    <t>ANEXO ÚNICO DE DICTAMEN PROTOCOLO VIOLENCIA CONTRA MUJERES</t>
  </si>
  <si>
    <t>ANEXO 1</t>
  </si>
  <si>
    <t>ACUERDO PRESUPUESTO 2017</t>
  </si>
  <si>
    <t>11-NOV</t>
  </si>
  <si>
    <t>ANEXO 1 LINEAMIENTOS PARA LA DESTRUCCIÓN DE MATERIAL ELECTORAL</t>
  </si>
  <si>
    <t>ANEXO ÚNICO PERSONAL AUTORIZADO</t>
  </si>
  <si>
    <t>15-FEB</t>
  </si>
  <si>
    <t>17-FEB</t>
  </si>
  <si>
    <t>23-MAR</t>
  </si>
  <si>
    <t>29-MAR</t>
  </si>
  <si>
    <t>ANEXO CALENDARIO PROCESO ELECTORAL EXTRAORDINARIO 2017</t>
  </si>
  <si>
    <t>ANEXO CONVOCATORIA INDEPENDIENTES 2017</t>
  </si>
  <si>
    <t>ANEXO DICTAMEN CPPPAYF</t>
  </si>
  <si>
    <t>ANEXO VOTO RAZONADO</t>
  </si>
  <si>
    <t>13-ABR</t>
  </si>
  <si>
    <t>19-ABR</t>
  </si>
  <si>
    <t>ANEXO PROGRAMA DE PROMOCIÓN DEL VOTO EN LAS ELECCIONES EXTRAORDINARIAS 2017.</t>
  </si>
  <si>
    <t>ANEXO 2</t>
  </si>
  <si>
    <t>ANEXO 3</t>
  </si>
  <si>
    <t>16-MAY</t>
  </si>
  <si>
    <t>ANEXO MANUAL DE REGISTRO DE CANDIDATOS P.E.E. 2017</t>
  </si>
  <si>
    <t>ANEXO DICTAMEN SISTEMAS INFORMÁTICOS</t>
  </si>
  <si>
    <t>ANEXO MODELO OPERATIVO</t>
  </si>
  <si>
    <t>ANEXO RECIBO DE ENTREGA DEL PAQUETE ELECTORAL AL CG</t>
  </si>
  <si>
    <t>ANEXO ESTRATEGIA DOCUMENTACIÓN ELECTORAL PROCESO EXTRAORDINARIO 2017</t>
  </si>
  <si>
    <t>ANEXO VOTO CONCURRENTE</t>
  </si>
  <si>
    <t>ANEXO VOTOS PARTICULARES</t>
  </si>
  <si>
    <t>07-JUN</t>
  </si>
  <si>
    <t>09-JUN</t>
  </si>
  <si>
    <t>27-JUN</t>
  </si>
  <si>
    <t>05-JUL</t>
  </si>
  <si>
    <t>21-JUL</t>
  </si>
  <si>
    <t>16-AGO</t>
  </si>
  <si>
    <t>29-AGO</t>
  </si>
  <si>
    <t>ANEXO 1 CUADERNILLO DE CONCULTA VOTOS VÁLIDOS Y NULOS ITE 2018</t>
  </si>
  <si>
    <t>ANEXO 2 LINEAMIENTOS CÓMPUTOS LOCALES ITE 2018</t>
  </si>
  <si>
    <t>ANEXO 1 VOTO PARTICULAR CONSEJERA ELECTORAL DORA RODRÍGUEZ SORIANO</t>
  </si>
  <si>
    <t>ANEXO 2 VOTO PARTICULAR CONSEJERA ELECTORAL YARELI ALVAREZ MEZA</t>
  </si>
  <si>
    <t>ANEXO 1VOTO RAZONADO CONSEJERA ELECTORAL YARELI ALVAREZ MEZA</t>
  </si>
  <si>
    <t>ANEXO 1 CALENDARIO PROCESO ELECTORAL ORDINARIO 2018</t>
  </si>
  <si>
    <t>ANEXO MANUAL DEL PROCEDIMIENTO LABORAL DISCIPLINARIO</t>
  </si>
  <si>
    <t>ANEXO 1 VOTO CONCURRENTE CONSEJERA ELECTORAL DORA RODRÍGUEZ SORIANO</t>
  </si>
  <si>
    <t>ANEXO 1 PROYECTO DE PRESUPUESTO DE EGRESOS 2018</t>
  </si>
  <si>
    <t>23-NOV</t>
  </si>
  <si>
    <t>ANEXO ESTATUTO CANDIDATOS INDEPENDIENTES 2018</t>
  </si>
  <si>
    <t>ANEXO UNO FORMATO DE MANIFESTACION DE INTENCION ITE</t>
  </si>
  <si>
    <t>ANEXO DOS FORMATO DE SOLICITUD DE REGISTRO DE CANDIDATURA INDEPENDIENTE ITE</t>
  </si>
  <si>
    <t>ANEXO TRES FORMATO DE MANIFESTACION DE VOLUNTAD ITE</t>
  </si>
  <si>
    <t>ANEXO CUATRO FORMATO DE NO ACEPTACION DE RECURSOS ILICITOS</t>
  </si>
  <si>
    <t>ANEXO CINCO FORMATO DE ESCRITO DE CONFORMIDAD PARA FISCALIZACION INE</t>
  </si>
  <si>
    <t>13-DIC</t>
  </si>
  <si>
    <t>18-DIC</t>
  </si>
  <si>
    <t>DIC</t>
  </si>
  <si>
    <t>ANEXO CONVOCATORIA CUMPLIMIENTO A SENTENCIA DEL EXPEDIENTE TET JDC 054 2017</t>
  </si>
  <si>
    <t>ANEXO LINEAMIENTOS PARIDAD DE GÉNERO DIPUTADOS</t>
  </si>
  <si>
    <t>ANEXO LINEAMIENTOS PARA LA VERIFICACIÓN DEL PORCENTAJE DE APOYO CIUDADANO</t>
  </si>
  <si>
    <t>ANEXO LINEAMIENTOS RADIO Y TELEVISIÓN</t>
  </si>
  <si>
    <t>ANEXO REFORMA REGLAMENTO DE QUEJAS Y DENUNCIAS</t>
  </si>
  <si>
    <t>DOCUMENTOS Y MATERIALES ELECTORALES</t>
  </si>
  <si>
    <t>ANEXOS DICTAMEN Y ESPECIFICACIONES TÉCNICAS DE DOCUMENTACIÓN ELECTORAL</t>
  </si>
  <si>
    <t>",link: Acuerdos__pdfpath(`./${"2016/"}${"</t>
  </si>
  <si>
    <t>{id:</t>
  </si>
  <si>
    <t>",link: Acuerdos__pdfpath(`./${"2017/"}${"</t>
  </si>
  <si>
    <t>FEB</t>
  </si>
  <si>
    <t>ENE</t>
  </si>
  <si>
    <t>07-ENE</t>
  </si>
  <si>
    <t>MAY</t>
  </si>
  <si>
    <t>JUN</t>
  </si>
  <si>
    <t>",link: "</t>
  </si>
  <si>
    <t>",subRows:[</t>
  </si>
  <si>
    <t>01-ENE</t>
  </si>
  <si>
    <t>03-ENE</t>
  </si>
  <si>
    <t>06-ENE</t>
  </si>
  <si>
    <t>19-ENE</t>
  </si>
  <si>
    <t>25-ENE</t>
  </si>
  <si>
    <t>",link: Acuerdos__pdfpath(`./${"2018/"}${"</t>
  </si>
  <si>
    <t>ACUERDO CONVOCATOTIA OBSERVADORES PROCESO ELECTORAL LOCAL 2018</t>
  </si>
  <si>
    <t>ANEXO CONVOCATORIA OBSERVADORES ELECTORALES</t>
  </si>
  <si>
    <t>ACUERDO CATALOGO DE PROGRAMAS DE RADIO Y TELEVISIÓN PELO 2018</t>
  </si>
  <si>
    <t>ANEXO LISTADO DE NOTICIARIOS</t>
  </si>
  <si>
    <t>ACUERDO POR EL QUE SE RESUELVE LA PROCEDENCIA DE MANIFESTANCIONES DE INTENCIÓN CI PELO 2018</t>
  </si>
  <si>
    <t>ACUERDO DE ADECUACIÓN AL PRESUPUESTO DE EGRESOS DEL ITE CUMPLIMIENTO A LA SENTENCIA SCM JRC 21 2017 Y AMPLIACIÓN PRESUPUESTAL</t>
  </si>
  <si>
    <t>ANEXO ÚNICO</t>
  </si>
  <si>
    <t>VOTO CONCURRENTE CONSEJERA ELECTORAL DORA RODRÍGUEZ SORIANO 3</t>
  </si>
  <si>
    <t>VOTO CONCURRENTE CONSEJERO ELECTORAL JUAN CARLOS MINOR MÁRQUEZ</t>
  </si>
  <si>
    <t>ACUERDO POR EL QUE SE ESTABLECE LA FORMA DE EJECUTAR LAS MULTAS PREVISTAS EN LA RESOLUCIÓN INE CG309 2017 Y ACUERDO INE CG461 2017</t>
  </si>
  <si>
    <t>ANEXO UNO</t>
  </si>
  <si>
    <t>ANEXO DOS</t>
  </si>
  <si>
    <t>ACUERDO POR EL QUE SE REFORMAN LOS LINEAMIENTOS PARA REGULAR LOS CÓMPUTOS DISTRITALES Y ESTATAL DE DIPUTADOS LOCALES, PELO 2018</t>
  </si>
  <si>
    <t>ANEXO ÚNICO LINEAMIENTOS CÓMPUTOS DISTRITALES Y ESTATAL DE LA ELECCIÓN DE DIPUTADOS LOCALES PELO 2018</t>
  </si>
  <si>
    <t>ACUERDO POR EL QUE SE DA CUMPLIMIENTO A LA SENTENCIA EMITIDA POR EL TRIBUNAL ELECTORAL DE TLAXCALA DICTADA DENTRO DEL EXPEDIENTE TET JE 060 2017</t>
  </si>
  <si>
    <t>ANEXO ÚNICO LINEAMIENTOS PARIDAD DE GÉNERO PELO 2018</t>
  </si>
  <si>
    <t>CONVOCATORIA CONSEJOS DISTRITALES</t>
  </si>
  <si>
    <t>01-FEB</t>
  </si>
  <si>
    <t>02-FEB</t>
  </si>
  <si>
    <t>06-FEB</t>
  </si>
  <si>
    <t>RESOLUCIÓN A LA SOLICITUD DE RERGISTRO DE CONVENIO DE COALICIÓN PAN PRD PAC PARA LA ELECCIÓN DE DIPUTADOS PELO 2018</t>
  </si>
  <si>
    <t>RESOLUCIÓN DEL CONSEJO GENERAL RESPECTO A LA SOLICITUD DE REGISTRO DEL CONVENIO DE COALICIÓN PARCIAL JUNTOS HAREMOS HISTORIA, MORENA, PT Y PES</t>
  </si>
  <si>
    <t>VOTO CONCURRENTE DRA. DORA RODRÍGUEZ SORIANO</t>
  </si>
  <si>
    <t>VOTO PARTICULAR MTRA. YARELI ALVAREZ MEZA</t>
  </si>
  <si>
    <t>ACUERDO POR EL QUE SE APRUEBA EL PROCESO TÉCNICO OPERATIVO PREP</t>
  </si>
  <si>
    <t>PROCESO TÉCNICO OPERATIVO PREP 2018</t>
  </si>
  <si>
    <t>VOTO RAZONADO MTRA. YARELI ALVAREZ MEZA</t>
  </si>
  <si>
    <t>CUMPLIMIENTO SENTENCIA DICTADA DENTRO DEL EXPEDIENTE TET JDC 003 2018</t>
  </si>
  <si>
    <t>RESOLUCIÓN CANDIDATURA COMÚN PRI PVEM PANAL Y PS</t>
  </si>
  <si>
    <t>ACUERDO AJUSTE DE PLAZO PARA VERIFICACIÓN DE APOYO CIUDADANO ASPIRANTES A CANDIDATOS INDEPENDIENTES</t>
  </si>
  <si>
    <t>ACUERDO POR EL QUE SE DA RESPUESTA A CIUDADANO MOISÉS PALACIOS PAREDES IMPACTO SOCIAL</t>
  </si>
  <si>
    <t>VOTO CONCURRENTE CONSEJERA YARELI ALVAREZ MEZA</t>
  </si>
  <si>
    <t>27-FEB</t>
  </si>
  <si>
    <t>07-MAR</t>
  </si>
  <si>
    <t>ACUERDO CUMPLIMIENTO SENTENCIA TET JE 002 2018</t>
  </si>
  <si>
    <t>VOTO PARTICULAR CONSEJERO ELECTORAL JUAN CARLOS MINOR MÁRQUEZ</t>
  </si>
  <si>
    <t>MANUAL DE REGISTRO DE CANDIDATOS ITE 2018</t>
  </si>
  <si>
    <t>ACUERDO LINEAMIENTOS DE DEBATES</t>
  </si>
  <si>
    <t>LINEAMIENTOS DEBATES</t>
  </si>
  <si>
    <t>ACUERDO REGLAMENTO EN MATERIA DE TRANSPARENCIA Y ACCESO A LA INFORMACIÓN PUBLICA.</t>
  </si>
  <si>
    <t>REGLAMENTO TRANSPARENCIA</t>
  </si>
  <si>
    <t>ACUERDO DE CLASIFICACIÓN Y DESCLASIFIACIÓN DE LA INFORMACIÓN</t>
  </si>
  <si>
    <t>REGLAMENTO PARA LA CLASIFICACIÓN Y DESCLASIFICACIÓN DE LA INFORMACIÓN DEL INSTITUTO TLAXCALTECA DE ELECCIONES FINAL</t>
  </si>
  <si>
    <t>ACUERDO DE LINEAMIENTOS PARA LA PROTECCIÓN DE DATOS PERSONALES</t>
  </si>
  <si>
    <t>LINEAMIENTOS PARA LA PROTECCIÓN DE DATOS PERSONALES EN POSESIÓN DEL INSTITUTO TLAXCALTECA DE ELECCIONES</t>
  </si>
  <si>
    <t>ACUERDO INTEGRACIÓN CONSEJOS DISTRITALES</t>
  </si>
  <si>
    <t>VOTO PARTICULAR CONSEJERA ELECTORAL YARELI ALVAREZ MEZA</t>
  </si>
  <si>
    <t>ACUERDO DE UBICACIÓN DE LOS CATD</t>
  </si>
  <si>
    <t>ACUERDO DE TOPES DE GASTO DE CAMPAÑA</t>
  </si>
  <si>
    <t>VOTO RAZONADO CONSEJERA ELECTORAL YARELI ALVAREZ MEZA</t>
  </si>
  <si>
    <t>ACUERDO PLATAFORMA ELECTORAL PT</t>
  </si>
  <si>
    <t>ACUERDO PLATAFORMA ELECTORAL MC</t>
  </si>
  <si>
    <t>ACUERDO PLATAFORMA ELECTORAL PAC</t>
  </si>
  <si>
    <t>ACUERDO PLATAFORMA ELECTORAL MORENA</t>
  </si>
  <si>
    <t>ACUERDO PLATAFORMA ELECTORAL PES</t>
  </si>
  <si>
    <t>ACUERDO SOBRE CUMPLIMIENTO DEL PORCENTAJE APOYO CIUDADANO</t>
  </si>
  <si>
    <t>RESOLUCION MODIFICACIÓN AL CONVENIO DE COALICION</t>
  </si>
  <si>
    <t>VOTO RAZONADO CONSEJERA YARELI ALVAREZ MEZA</t>
  </si>
  <si>
    <t>ACUERDO POR EL QUE SE DESIGNA AL PERSONAL AUTORIZADO PARA ACCEDER A LA BODEGA ELECTORAL</t>
  </si>
  <si>
    <t>VOTO CONCURRENTE CONSEJERO ELECTORAL JUAN CARLOS MINOR MARQUEZ</t>
  </si>
  <si>
    <t>VOTO CONCURRENTE CONSEJERO JUAN CARLOS MINOR MÁRQUEZ</t>
  </si>
  <si>
    <t>RESOLUCIÓN REGISTRO DE CANDIDATOS MAYORÍA RELATIVA CANDIDATURA COMÚN PRI, PVEM, PANAL Y PS</t>
  </si>
  <si>
    <t>RESOLUCIÓN REGISTRO DE CANDIDATURAS INDEPENDIENTES A DIPUTADOS LOCALES</t>
  </si>
  <si>
    <t>RESOLUCIÓN REGISTRO DE CANDIDATOS PT MAYORÍA Y RP</t>
  </si>
  <si>
    <t>RESOLUCIÓN REGISTRO DE CANDIDATOS MC MAYORÍA RELATIVA Y RP</t>
  </si>
  <si>
    <t>RESOLUCIÓN REGISTRO DE CANDIDATOS PANAL MAYORÍA RELATIVA Y RP</t>
  </si>
  <si>
    <t>RESOLUCIÓN REGISTRO DE CANDIDATOS MORENA MAYORÍA Y RP</t>
  </si>
  <si>
    <t>RESOLUCIÓN REGISTRO DE CANDIDATOS PES MAYORÍA Y RP</t>
  </si>
  <si>
    <t>RESOLUCIÓN REGISTRO DE CANDIDATOS PAN RP</t>
  </si>
  <si>
    <t>RESOLUCIÓN REGISTRO DE CANDIDATOS PRI RP</t>
  </si>
  <si>
    <t>RESOLUCIÓN REGISTRO DE CANDIDATOS PRD RP</t>
  </si>
  <si>
    <t>VOTO CONCURRENTE CONSEJERO JUAN CARLOS MINOR MÁRQUEZ PROYECTO DE RESOLUCIÓN PRD RP</t>
  </si>
  <si>
    <t>21-MAY</t>
  </si>
  <si>
    <t>26-MAY</t>
  </si>
  <si>
    <t>ACUERDO POR EL QUE APRUEBA EL CÁLCULO DEL MONTO DE FINANCIAMIENTO PÚBLICO PARA LA OBTENCIÓN DEL VOTO</t>
  </si>
  <si>
    <t>ACUERDO POR EL QUE SE APRUEBAN LOS CRITERIOS RELATIVOS A LOS CIERRES DE CAMPAÑA</t>
  </si>
  <si>
    <t>ACUERDO POR EL QUE SE APRUEBA EL MODELO OPERATIVO DE REMISIÓN Y RECEPCIÓN DE LOS PAQUETES ELECTORALES</t>
  </si>
  <si>
    <t>MODELO OPERATIVO RECEPCIÓN DE PAQUETES ELECTORALES 2018</t>
  </si>
  <si>
    <t>ACUERDO POR EL QUE SE APRUEBAN LAS MEDIDAS DE SEGURIDAD QUE CONTENDRÁN LAS BOLETAS ELECTORALES, ASÍ COMO LA DETERMINACIÓN DE FECHA LÍMITE EN QUE SE PODRÁN MODIFICAR</t>
  </si>
  <si>
    <t>ACUERDO POR EL QUE SE DA RESPUESTA AL ESCRITO PRESENTADO POR LA LICENCIADA LAURA YAMILI FLORES LOZANO</t>
  </si>
  <si>
    <t>ACUERDO POR EL QUE SE DA RESPUESTA AL OFICIO PRESENTADO POR LA LICENCIADA ROSALÍA PEREDO AGUILAR</t>
  </si>
  <si>
    <t>ACUERDO POR EL QUE SE DA CUMPLIMIENTO A LA SENTENCIA DICTADA POR EL TET EXPEDIENTE TET JDC 023 2018 Y ACUMULADO TET JDC 024 2018.</t>
  </si>
  <si>
    <t>RESOLUCIÓN RESPECTO DE LAS SUSTITUCIONES DE CANDIDATAS Y CANDIDATOS AL CARGO DE DIPUTADAS Y DIPUTADOS LOCALES</t>
  </si>
  <si>
    <t>ACUERDO POR EL QUE SE APRUEBA EL CAMBIO DE EMBLEMA DEL CANDIDATO INDEPENDIENTE</t>
  </si>
  <si>
    <t>RESOLUCIÓN SUSTITUCIONES DE CANDIDATAS Y CANDIDATOS AL CARGO DE DIPUTADAS Y DIPUTADOS LOCALES</t>
  </si>
  <si>
    <t>ACUERDO NO INCLUSIÓN DE NOMBRES E INCLUSIÓN DE SOBRENOMBRES</t>
  </si>
  <si>
    <t>20-JUN</t>
  </si>
  <si>
    <t>22-JUN</t>
  </si>
  <si>
    <t>24-JUN</t>
  </si>
  <si>
    <t>RESOLUCIÓN DE SUSTITUCIÓN MOVIMIENTO CIUDADANO DISTRITO 06</t>
  </si>
  <si>
    <t>ACUERDO POR EL QUE SE DESIGNA AL PERSONAL AUTORIZADO PARA EL CONTEO, SELLADO Y AGRUPAMIENTO DE LAS BOLETAS ELECTORALES</t>
  </si>
  <si>
    <t>ANEXO POR EL QUE SE DESIGNA AL PERSONAL AUTORIZADO PARA EL CONTEO, SELLADO Y AGRUPAMIENTO DE LAS BOLETAS ELECTORALES</t>
  </si>
  <si>
    <t>ACUERDO POR EL QUE SE APRUEBA LA REUBICACIÓN DEL CATD DISTRITO 08</t>
  </si>
  <si>
    <t>RESOLUCIÓN RESPECTO DE LA SUSTITUCIÓN DE LA CANDIDATA PROPIETARIA AL CARGO DE DIPUTADA LOCAL POR EL PRINCIPIO DE RP CON ORDEN DE PRELACIÓN UNO PANAL</t>
  </si>
  <si>
    <t>ACUERDO POR EL QUE SE APRUEBA LA SUSTITUCIÓN DE CONSEJEROS SUPLENTES DE LOS C D 04, 08 Y 13</t>
  </si>
  <si>
    <t>ACUERDO POR EL QUE SE APRUEBA LA SUSTITUCIÓN DE INTEGRANTES DEL CONSEJO DISTRITAL 04, CON CABECERA EN APIZACO</t>
  </si>
  <si>
    <t>ACUERDO POR EL QUE SE APRUEBA LA DESIGNACIÓN DE LAS MEDIDAS DE SEGURIDAD EN LAS BOLETAS ELECTORALES</t>
  </si>
  <si>
    <t>POR EL QUE SE APRUEBA LA REIMPRESIÓN Y MEDIDAS DE SEGURIDAD DE LAS BOLETAS ELECTORALES QUE SE UTILIZARÁN EN LA SECCIÓN 79, CASILLA BÁSICA 1 CALPULALPAN</t>
  </si>
  <si>
    <t>RESOLUCIÓN RESPECTO DE LAS SUSTITUCIONES DE LOS CANDIDATOS A DIPUTADOS SUPLENTES POR EL PRD</t>
  </si>
  <si>
    <t>RESOLUCIÓN RESPECTO DE LA SUSTITUCIÓN DE LA CANDIDATA SUPLENTE AL CARGO DE DIPUTADA LOCAL POR EL PRINCIPIO DE MR EN EL DISTRITO 02 CON CABECERA EN TLAXCO DE MORELOS</t>
  </si>
  <si>
    <t>ACUERDO POR EL QUE SE HABILITA AL PERSONAL PARA LA IMPLEMENTACIÓN Y OPERACIÓN, DEL “MODELO OPERATIVO DE RECEPCIÓN DE LOS PAQUETES ELECTORALES</t>
  </si>
  <si>
    <t>ACUERDO POR EL QUE SE DA RESPUESTA A LA SOLICITUD REALIZADA POR LA CIUDADANA MA. BEATRIZ MUÑOZ AGUILAR, INTEGRANTE DEL COMITÉ DIRECTIVO NACIONAL DE ENCUENTRO SOCIAL</t>
  </si>
  <si>
    <t>ANEXO POR EL QUE SE DESIGNA PERSONAL QUE FUNGIRÁ COMO ENLACES DE COMUNICACIÓN Y RESPONSABLES DE TRASLADO, ENTREGA, RECEPCIÓN E INTERCAMBIO DE PAQUETES ELECTORALES</t>
  </si>
  <si>
    <t>08-JUL</t>
  </si>
  <si>
    <t>CÓMPUTO DIPUTADOS LOCALES Y ASIGNACIÓN RP</t>
  </si>
  <si>
    <t>AGO</t>
  </si>
  <si>
    <t>RETIRO DE LA PROPAGANDA</t>
  </si>
  <si>
    <t>ANEXO PROCEDIMIENTO RETIRO DE PROPAGANDA 2018</t>
  </si>
  <si>
    <t>ANEXO</t>
  </si>
  <si>
    <t>02-AGO</t>
  </si>
  <si>
    <t>19-SEP</t>
  </si>
  <si>
    <t>26-SEP</t>
  </si>
  <si>
    <t>27-SEP</t>
  </si>
  <si>
    <t>PROYECTO DE ACUERDO PRESUPUESTO DE EGRESOS 2019</t>
  </si>
  <si>
    <t>ANEXO 1 AO</t>
  </si>
  <si>
    <t>ANEXO 2 AE</t>
  </si>
  <si>
    <t>ANEXO 3 PRESUPUESTO 2019</t>
  </si>
  <si>
    <t>RESOLUCIÓN REGISTRO DE CANDIDATOS COALICIÓN POR TLAXCALA AL FRENTE</t>
  </si>
  <si>
    <t>RESOLUCIÓN REGISTRO DE CANDIDATOS COALICIÓN JUNTOS HAREMOS HISTORIA</t>
  </si>
  <si>
    <t>",link: Acuerdos__pdfpath(`./${"2015/"}${"</t>
  </si>
  <si>
    <t>ANEXO 1 VALIDEZ DE ELECCIÓN DE LA COMUNIDAD SAN JOSÉ TEXOPA</t>
  </si>
  <si>
    <t>ANEXO VALIDEZ DE ELECCIÓN DE LA COMUNIDAD DE BARRIO DE SANTIAGO</t>
  </si>
  <si>
    <t>ANEXO 1 FORMATO ITE 01 RPPL</t>
  </si>
  <si>
    <t>ANEXO 2 FORMATO ITE 02 RPPL</t>
  </si>
  <si>
    <t>ANEXO 3 FORMATO ITE 03 RPPL</t>
  </si>
  <si>
    <t>ANEXO 1 LINEAMIENTOS</t>
  </si>
  <si>
    <t>ANEXO 1 PRESUPUESTO 2015 IET</t>
  </si>
  <si>
    <t>ANEXO RESOLUCIÓN PANAL 2015</t>
  </si>
  <si>
    <t>ANEXO 1 RESOLUCIÓN PANAL 2015</t>
  </si>
  <si>
    <t>ANEXO RESOLUCIÓN PAN</t>
  </si>
  <si>
    <t>ANEXO 1 RESOLUCIÓN SANCIÓN PRD</t>
  </si>
  <si>
    <t>ANEXO 1 RESOLUCIÓN SANCIÓN PAC</t>
  </si>
  <si>
    <t>ANEXO 1 RESOLUCIÓN SANCIÓN MORENA</t>
  </si>
  <si>
    <t>ANEXO 1 RESOLUCIÓN QUEJA CQYDIET-002-2015</t>
  </si>
  <si>
    <t>08-JUN</t>
  </si>
  <si>
    <t>",link:"</t>
  </si>
  <si>
    <t>",link: Acuerdos__pdfpath(`./${"2008/"}${"</t>
  </si>
  <si>
    <t>ANEXO 1 CALENDARIO ELECCIÓN EXTRAORDINARIA</t>
  </si>
  <si>
    <t>ANEXO 1 NORMATIVIDAD 04 ABRIL 08</t>
  </si>
  <si>
    <t>ANEXO 2 FORMATOS NORMATIVIDAD 2008</t>
  </si>
  <si>
    <t>ANEXO 3 FORMATO IA 2008</t>
  </si>
  <si>
    <t>ANEXO 4 FORMATO PRECAM</t>
  </si>
  <si>
    <t>ANEXO 5 BITACORA DE GASOLINA</t>
  </si>
  <si>
    <t>DICTAMEN PNA</t>
  </si>
  <si>
    <t>DICTAMEN PAS</t>
  </si>
  <si>
    <t>DICTAMEN PAC</t>
  </si>
  <si>
    <t>DICTAMEN PS-1</t>
  </si>
  <si>
    <t>ANEXO 1 DICTAMEN METODOLOGÍA LIBERAL TLAXCALTECA</t>
  </si>
  <si>
    <t>ANEXO 2 METODOLOGÍA LIBERAL TLAXCALTECA</t>
  </si>
  <si>
    <t>",link: Acuerdos__pdfpath(`./${"2007/"}${"</t>
  </si>
  <si>
    <t>ANEXO 1 CALENDARIO ELECTORAL 2007</t>
  </si>
  <si>
    <t>ANEXO 1 NORMATIVIDAD DE LOS LINEAMIENTOS Y CRITERIOS METODOLÓGICOS RELATIVOS A ENCUESTAS</t>
  </si>
  <si>
    <t>AMPLIACIÓN PLAZO OBSERVADORES 2007</t>
  </si>
  <si>
    <t>ANEXO 1 DICTAMEN LICITACIÓN ADQUISIÓN MATERIAL ELECTORAL</t>
  </si>
  <si>
    <t>DICTAMEN</t>
  </si>
  <si>
    <t>DICTAMEN PÉRDIDA DE REGISTRO PCDT</t>
  </si>
  <si>
    <t>DICTAMEN ESTATUTOS PCDT</t>
  </si>
  <si>
    <t>DICTAMEN COMISIÓN EJECUTIVA</t>
  </si>
  <si>
    <t>",link: Acuerdos__pdfpath(`./${"2006/"}${"</t>
  </si>
  <si>
    <t>MAR</t>
  </si>
  <si>
    <t>",link: Acuerdos__pdfpath(`./${"2005/"}${"</t>
  </si>
  <si>
    <t>CONVENIO IET-AYUNTAMIENTOS</t>
  </si>
  <si>
    <t>",link: Acuerdos__pdfpath(`./${"2004/"}${"</t>
  </si>
  <si>
    <t>CALENDARIO ELECTORAL 2004</t>
  </si>
  <si>
    <t>ANEXO 1 REGISTROS DE AYUNTAMIENTOS</t>
  </si>
  <si>
    <t>ANEXO REGISTROS DE PRESIDENCIAS DE COMUNIDAD</t>
  </si>
  <si>
    <t>READECUACIÓN PRESUPUESTO 2005</t>
  </si>
  <si>
    <t>",link: Acuerdos__pdfpath(`./${"2003/"}${"</t>
  </si>
  <si>
    <t>export const dataAcuerdos2018 = [</t>
  </si>
  <si>
    <t>];</t>
  </si>
  <si>
    <t>export const dataAcuerdos2017 = [</t>
  </si>
  <si>
    <t>export const dataAcuerdos2016 = [</t>
  </si>
  <si>
    <t>export const dataAcuerdos2015 = [</t>
  </si>
  <si>
    <t>export const dataAcuerdos2008 = [</t>
  </si>
  <si>
    <t>export const dataAcuerdos2007 = [</t>
  </si>
  <si>
    <t>export const dataAcuerdos2005 = [</t>
  </si>
  <si>
    <t>export const dataAcuerdos2006 = [</t>
  </si>
  <si>
    <t>export const dataAcuerdos2004 = [</t>
  </si>
  <si>
    <t>export const dataAcuerdos2003 = [</t>
  </si>
  <si>
    <t>",link: Acuerdos__pdfpath(`./${"2002/"}${"</t>
  </si>
  <si>
    <t>export const dataAcuerdos2002 = [</t>
  </si>
  <si>
    <t>export const dataAA2002 = [</t>
  </si>
  <si>
    <t>export const dataAcuerdos2012 = [</t>
  </si>
  <si>
    <t>SE ADECUA EL PROYECTO DE PRESUPUESTO</t>
  </si>
  <si>
    <t>INFORMES ANUALES 2011</t>
  </si>
  <si>
    <t>DICTAMEN DEL PMC</t>
  </si>
  <si>
    <t>DICTAMEN DEL PANAL</t>
  </si>
  <si>
    <t>DICTAMEN DEL PAC</t>
  </si>
  <si>
    <t>DICTAMEN DEL PS</t>
  </si>
  <si>
    <t>RESOLUCIÓN DEL PAN</t>
  </si>
  <si>
    <t>RESOLUCIÓN DEL PRI</t>
  </si>
  <si>
    <t>RESOLUCIÓN DEL PRD</t>
  </si>
  <si>
    <t>RESOLUCIÓN DEL PT</t>
  </si>
  <si>
    <t>RESOLUCIÓN DEL PVEM</t>
  </si>
  <si>
    <t>RESOLUCIÓN DEL MC</t>
  </si>
  <si>
    <t>RESOLUCIÓN DEL PANAL</t>
  </si>
  <si>
    <t>RESOLUCIÓN DEL PAC</t>
  </si>
  <si>
    <t>RESOLUCIÓN DEL PS</t>
  </si>
  <si>
    <t>RESOLUCIÓN DE LA SALA UNITARIA ADMINISTRATIVA ELECTORAL</t>
  </si>
  <si>
    <t>ACUERDO PRESUPUESTO 2013</t>
  </si>
  <si>
    <t>13-JUN</t>
  </si>
  <si>
    <t>CALENDARIO ELECTORAL 2013</t>
  </si>
  <si>
    <t>ANEXO CALENDARIO ELECTORAL 2013</t>
  </si>
  <si>
    <t>CONVOCATORIA A ELECCIONES 2013</t>
  </si>
  <si>
    <t>ACUERDO DE ENCUESTAS Y ESTUDIOS DE OPINION 2013</t>
  </si>
  <si>
    <t>ACUERDO DE LA INTEGRACIÓN DE LAS COMISIONES</t>
  </si>
  <si>
    <t>ACUERDO MONITOREO 2012</t>
  </si>
  <si>
    <t>ACUERDO SECCIONAMIENTO 2012</t>
  </si>
  <si>
    <t>ACUERDO AUTORIZA FIRMA DE CONVENIO 2012</t>
  </si>
  <si>
    <t>ACUERDO TOPES DE PRECAMPAÑAS 2013</t>
  </si>
  <si>
    <t>ACUERDO DE RADIO Y TV FINAL</t>
  </si>
  <si>
    <t>ACUERDO DE FISCALIZACIÓN DE MEDIOS</t>
  </si>
  <si>
    <t>ACUERDO DE PAUTADO</t>
  </si>
  <si>
    <t>29-NOV</t>
  </si>
  <si>
    <t>06-DIC</t>
  </si>
  <si>
    <t>",link: Acuerdos__pdfpath(`./${"2012/"}${"</t>
  </si>
  <si>
    <t>export const dataAcuerdos2009 = [</t>
  </si>
  <si>
    <t>",link: Acuerdos__pdfpath(`./${"2009/"}${"</t>
  </si>
  <si>
    <t>ACUERDO CONSEJO GENERAL METODOLOGIA PARTIDO POPULAR</t>
  </si>
  <si>
    <t>ANEXO 1 DICTAMEN COMISION QUE PRESENTA METODOLOGIA</t>
  </si>
  <si>
    <t>ANEXO 2 METODOLOGIA PARTIDO POPULAR</t>
  </si>
  <si>
    <t>.pdf"}`),}</t>
  </si>
  <si>
    <t>ACUERDO INFORME LABORES 2008</t>
  </si>
  <si>
    <t>11-FEB</t>
  </si>
  <si>
    <t>ACUERDO POR EL QUE SE DECLARA NO PROCEDENTE REGISTRO DEL PLT</t>
  </si>
  <si>
    <t>ANEXO 1 DICTAMEN REGISTRO PARTIDO LIBERAL TLAXCALTECA</t>
  </si>
  <si>
    <t>ANEXO 2 VOTO PARTICULAR LIC. MAXIMINO HERNÁNDEZ PULIDO</t>
  </si>
  <si>
    <t>ACUERDO CUMPLIMIENTO ART. 114 CIPEET</t>
  </si>
  <si>
    <t>ACUERDO POR EL QUE SE DECLARA NO PROCEDENTE REGISTRO DEL PARTIDO POPULAR</t>
  </si>
  <si>
    <t>ANEXO 1 DICTAMEN DEL REGISTRO DEL PARTIDO POPULAR</t>
  </si>
  <si>
    <t>CUMPLIMENTACION_PCDT TOCA 137-2008</t>
  </si>
  <si>
    <t>ACUERDO POR EL QUE SE DECLARA NO PROCEDENTE REGISTRO DEL PUEBLO TLAXCALTECA</t>
  </si>
  <si>
    <t>ANEXO 1 DICTAMEN DEL PUEBLO TLAXCALTECA</t>
  </si>
  <si>
    <t>DICTAMEN VERDE</t>
  </si>
  <si>
    <t>DICTAMEN NUEVA ALIANZA</t>
  </si>
  <si>
    <t>DICTAMEN PSD</t>
  </si>
  <si>
    <t>SANCIÓN PVEM</t>
  </si>
  <si>
    <t>SANCIÓN NUEVA ALIANZA</t>
  </si>
  <si>
    <t>SANCIÓN SD</t>
  </si>
  <si>
    <t>SANCIÓN PAC</t>
  </si>
  <si>
    <t>SANCIÓN PS</t>
  </si>
  <si>
    <t>ACUERDO READECUACIÓN DE COMISIONES</t>
  </si>
  <si>
    <t>RESOLUCIÓN CUMPLIMIENTO PARTIDO POPULAR</t>
  </si>
  <si>
    <t>RESOLUCIÓN REGISTRO PARTIDO POPULAR</t>
  </si>
  <si>
    <t>RESOLUCIÓN REGISTRO PARTIDO LIBERAL TLAXCALTECA</t>
  </si>
  <si>
    <t>RESOLUCIÓN REGISTRO PARTIDO DEL PUEBLO TLAXCALTECA</t>
  </si>
  <si>
    <t>ACUERDO REESTRUCTURA COMITÉ DE INFORMACIÓN</t>
  </si>
  <si>
    <t>ACUERDO READECUACIÓN PRESUPUESTO FINANCIAMIENTO PP 2009</t>
  </si>
  <si>
    <t>ACUERDO INICIO DE PÉRDIDA DE SOCIALDEMOCRÁTA</t>
  </si>
  <si>
    <t>READECUACIÓN FINANCIAMIENTO</t>
  </si>
  <si>
    <t>02-JUN</t>
  </si>
  <si>
    <t>02-JUL</t>
  </si>
  <si>
    <t>24-AGO</t>
  </si>
  <si>
    <t>04-SEP</t>
  </si>
  <si>
    <t>ANEXO 1 CALENDARIO ELECTORAL 2010</t>
  </si>
  <si>
    <t>ANEXO 1 DICTAMEN QUE PRESENTA LA CPPPAyF PSD</t>
  </si>
  <si>
    <t>04-DIC</t>
  </si>
  <si>
    <t>export const dataAcuerdos2001 = [</t>
  </si>
  <si>
    <t>",link: Acuerdos__pdfpath(`./${"2001/"}${"</t>
  </si>
  <si>
    <t>export const dataAA12001 = [</t>
  </si>
  <si>
    <t>export const dataAA22001 = [</t>
  </si>
  <si>
    <t>export const dataAcuerdos1998 = [</t>
  </si>
  <si>
    <t>",link: Acuerdos__pdfpath(`./${"1998/"}${"</t>
  </si>
  <si>
    <t>export const dataAcuerdos2019 = [</t>
  </si>
  <si>
    <t>",link: Acuerdos__pdfpath(`./${"2019/"}${"</t>
  </si>
  <si>
    <t>RETENCIÓN DE MULTAS. ANEXO</t>
  </si>
  <si>
    <t>21-MAR</t>
  </si>
  <si>
    <t>CUMPLIMIENTO SENT SALA REG PTE COMUNIDAD IXCOTLA</t>
  </si>
  <si>
    <t>VOTO PARTICULAR CUMPLIMIENTO SENT SALA REG PTE COMUNIDAD IXCOTLA</t>
  </si>
  <si>
    <t>RETENCIÓN POR RETIRO DE PROPAGANDA ELECTORAL</t>
  </si>
  <si>
    <t>COMISIÓN DE GOBIERNO INTERNO</t>
  </si>
  <si>
    <t>VOTO PARTICULAR</t>
  </si>
  <si>
    <t>ANEXO RESOLUCIÓN</t>
  </si>
  <si>
    <t>READECUACIÓN PRERROGATIVAS PARTIDOS</t>
  </si>
  <si>
    <t>MULTAS PENDIENTES</t>
  </si>
  <si>
    <t>ACTUALIZACIÓN CANTIDADES A RETENER RESPECTO DE MULTAS</t>
  </si>
  <si>
    <t>RESULTADOS DE EVALUACIÓN</t>
  </si>
  <si>
    <t>REFORMA REGLAMENTO INTERIOR DEL ITE</t>
  </si>
  <si>
    <t>ANEXO REGLAMENTO INTERIOR DEL ITE</t>
  </si>
  <si>
    <t>REFORMA REGLAMENTO DE LA JGE</t>
  </si>
  <si>
    <t>ANEXO REGLAMENTO JUNTA GENERAL</t>
  </si>
  <si>
    <t>MANUAL DE CONTROL DE BIENES</t>
  </si>
  <si>
    <t>ANEXO MANUAL DE CONTROL DE BIENES</t>
  </si>
  <si>
    <t>MANUAL DE ORGANIZACIÓN DEL ITE</t>
  </si>
  <si>
    <t>ANEXO MANUAL DE ORGANIZACIÓN</t>
  </si>
  <si>
    <t>INTEGRACIÓN DE COMISION SPEN</t>
  </si>
  <si>
    <t>ANEXO 1 INFORMES MENSUALES SOLICITUD DE REGISTRO</t>
  </si>
  <si>
    <t>ANEXO 2 INFORMES MENSUALES PROCEDENCIA DE REGISTRO</t>
  </si>
  <si>
    <t>04-jul</t>
  </si>
  <si>
    <t>18-jul</t>
  </si>
  <si>
    <t>INCENTIVOS SPEN</t>
  </si>
  <si>
    <t>ANEXO 1 DICAMEN PARA EL OTORGAMIENTO DE INCENTIVOS 2019</t>
  </si>
  <si>
    <t>ANEXO 2 DICTAMEN ACTUALIZADO DRH</t>
  </si>
  <si>
    <t>ANEXO 3 DICTAMEN ACTUALIZADO JFPT</t>
  </si>
  <si>
    <t>14-AGO</t>
  </si>
  <si>
    <t>ACUERDO DEL PRESUPUESTO DE EGRESOS 2020</t>
  </si>
  <si>
    <t>ANEXO PRESUPUESTO DE EGRESOS</t>
  </si>
  <si>
    <t>VOTO CONCURRENTE</t>
  </si>
  <si>
    <t>RESOLUCIÓN DE LAS MODIFICACIONES DE LOS ESTATUTOS DEL PAC</t>
  </si>
  <si>
    <t>ANEXO 1 REGLAMENTO DE ADQUISICIONES ITE</t>
  </si>
  <si>
    <t>ANEXO 1 RENDIMIENTOS</t>
  </si>
  <si>
    <t>REGLAMENTO COMITÉ DE IGUALDAD</t>
  </si>
  <si>
    <t>ANEXO 1 REGLAMENTO DEL COMITÉ DE IGUALDAD DE GÉNERO Y LABORAL</t>
  </si>
  <si>
    <t>ANEXO 1 CÓDIGO DE CONDUCTA DE LAS Y LOS SERVIDORES PÚBLICOS</t>
  </si>
  <si>
    <t>ANEXO 1 READECUACIÓN DEL PRESUPUESTO</t>
  </si>
  <si>
    <t>export const dataAcuerdos2020 = [</t>
  </si>
  <si>
    <t>",link: Acuerdos__pdfpath(`./${"2020/"}${"</t>
  </si>
  <si>
    <t>ANEXO 1 ADECUACIÓN DE PRESUPUESTO 2020</t>
  </si>
  <si>
    <t>ANEXO 1 ACTUALIZACIÓN DE MULTAS</t>
  </si>
  <si>
    <t>ANEXO 2 ACTUALIZACIÓN DE MULTAS</t>
  </si>
  <si>
    <t>ANEXO ÚNICO MULTAS</t>
  </si>
  <si>
    <t>ANEXO ÚNICO PROGRAMA DE CAPACITACION 2020</t>
  </si>
  <si>
    <t>ANEXO ÚNICO PLAN ANUAL DE DESARROLLO ARCHIVÍSTICO</t>
  </si>
  <si>
    <t>19-MAR</t>
  </si>
  <si>
    <t>16-ABR</t>
  </si>
  <si>
    <t>ANEXO 1 PROGRAMA DE CAPACITACION 2020</t>
  </si>
  <si>
    <t>16-JUN</t>
  </si>
  <si>
    <t>ANEXO ÚNICO RESULTADOS DE EVALUACIÓN SPEN</t>
  </si>
  <si>
    <t>APROBACIÓN DE LINEAMIENTOS PARA EL DESARROLLO DE AUDIENCIAS POR VIDEOCONFERENCIA</t>
  </si>
  <si>
    <t>READECUACIÓN DEL PRESUPUESTO DE EGRESOS</t>
  </si>
  <si>
    <t>MANUAL DE ELECCIONES ESCOLARES</t>
  </si>
  <si>
    <t>10-SEP</t>
  </si>
  <si>
    <t>24-SEP</t>
  </si>
  <si>
    <t>RATIFICACIÓN DE LA INSTANCIA INTERNA PREP</t>
  </si>
  <si>
    <t>MEDIDAS CAUTELARES CQD-Q-RACF-CG-014-2020</t>
  </si>
  <si>
    <t>REFORMAS REGLAMENTO USOS Y COSTUMBRES</t>
  </si>
  <si>
    <t>ANEXO 1 REGLAMENTO DE USOS Y COSTUMBRES</t>
  </si>
  <si>
    <t>DESIGNACION DEL TITULAR DE LA UTCE</t>
  </si>
  <si>
    <t>PROYECTO DE PRESUPUESTO DE EGRESOS 2021</t>
  </si>
  <si>
    <t>ANEXO ÚNICO PRESUPUESTO DE EGRESOS 2021</t>
  </si>
  <si>
    <t>PROPUESTA DE PAQUETE ELECTORAL DISTRITAL Y MUNICIPAL</t>
  </si>
  <si>
    <t>DICTAMEN COECyEC_PROPUESTA DE PAQUETE ELECTORAL Y DISTRITAL</t>
  </si>
  <si>
    <t>ESTATUTO CANDIDATURAS INDEPENDIENTES</t>
  </si>
  <si>
    <t>ESTATUTO DE CANDIDATURAS INDEPENDIENTES</t>
  </si>
  <si>
    <t>INTEGRACIÓN Y ADECUACIÓN COMISIONES</t>
  </si>
  <si>
    <t>INFORME VERIFICACIÓN DE CUMPLIMIENTO DE NÚMERO MÍINIMO DE AFILIADOS PPL</t>
  </si>
  <si>
    <t>ANEXO ÚNICO VERIFICACIÓN DE CUMPLIMIENTO DE NÚMERO MÍINIMO DE AFILIADOS PARTIDOS LOCALES</t>
  </si>
  <si>
    <t>REGLAMENTO DE TRANSPARENCIA</t>
  </si>
  <si>
    <t>ANEXO ACUERDO ITE-CG 38-2020 12-OCTUBRE-2020 REGLAMENTO DE TRANSPARENCIA Y ACCESO A LA INFORMACIÓN PÚBLICA</t>
  </si>
  <si>
    <t>DESIGNACIÓN DE TITULAR CONSULTA CIUDADANA</t>
  </si>
  <si>
    <t>READECUACIÓN DE PRERROGATIVAS PARTIDOS</t>
  </si>
  <si>
    <t>ANEXO 1 ACUERDO ITE-CG 41-2020 15-OCTUBRE-2020 READECUACIÓN DE PRERROGATIVAS PARTIDOS 2020</t>
  </si>
  <si>
    <t>ANEXO 2 ACUERDO ITE-CG 41-2020 15-OCTUBRE-2020 READECUACIÓN DE PRERROGATIVAS PARTIDOS 2020</t>
  </si>
  <si>
    <t>ACTUALIZACIÓN DE MULTAS</t>
  </si>
  <si>
    <t>ANEXO ÚNICO ACUERDO ITE-CG 42-2020 15-OCTUBRE-2020 ACTUALIZACIÓN DE MULTAS 2020</t>
  </si>
  <si>
    <t>APROBACIÓN DE CALENDARIO ELECTORAL 2020-2021</t>
  </si>
  <si>
    <t>ANEXO ÚNICO ACUERDO ITE-CG 43-2020 15-OCTUBRE-2020 CALENDARIO ELECTORAL LEGAL 2020-2021</t>
  </si>
  <si>
    <t>APROBACIÓN DE METODOLOGÍA PARA MONITOREO DE MEDIOS DE COMUNICACIÓN</t>
  </si>
  <si>
    <t>ANEXO ÚNICO ACUERDO ITE-CG 44-2020 15 DE OCTUBRE-2020 METODOLOGÍA PARA MONITOREO</t>
  </si>
  <si>
    <t>CONVOCATORIA A ELECCIONES PELO 2021</t>
  </si>
  <si>
    <t>ANEXO ÚNICO ACUERDO ITE-CG 45-2020 CONVOCATORIA PROCESO ELECTORAL LOCAL ORDINARIO 2020-2021</t>
  </si>
  <si>
    <t>CONVOCATORIA CANDIDATURAS INDEPENDIENTES PELO 2020-2021</t>
  </si>
  <si>
    <t>ANEXO UNO CONVOCATORIA</t>
  </si>
  <si>
    <t>ANEXO 1 DE CONVOCATORIA ORMATO DE MANIFESTACIÓN DE INTENCIÓN</t>
  </si>
  <si>
    <t>ANEXO 2 DE CONVOCATORIA FORMATO DE SOLICITUD DE REGISTRO DE CANDIDATURA INDEPENDIENTE</t>
  </si>
  <si>
    <t>ANEXO 3 DE CONVOCATORIA FORMATO DE MANIFESTACIÓN DE VOLUNTAD</t>
  </si>
  <si>
    <t>ANEXO 4 DE CONVOCATORIA FORMATO DE NO ACEPTACIÓN DE RECURSOS ILÍCITOS</t>
  </si>
  <si>
    <t>ANEXO 5 DE CONVOCATORIA FORMATO DE ESCRITO DE CONFORMIDAD PARA LA FISCALIZACIÓN</t>
  </si>
  <si>
    <t>ANEXO 6 DE CONVOCATORIA FORMATO ESCRITO NO CONDENADO POR VIOLENCIA POLÍTICA EN CONTRA DE LAS MUJERES</t>
  </si>
  <si>
    <t>ANEXO DOS PORCENTAJE DE APOYO CIUDADANO</t>
  </si>
  <si>
    <t>LINEAMIENTOS DE PARIDAD DE GÉNERO</t>
  </si>
  <si>
    <t>ANEXO 1 LINEAMIENTOS DE PARIDAD DE GÉNERO</t>
  </si>
  <si>
    <t>ANEXO ÚNICO DE LOS LINEAMIENTOS DE PARIDAD DE GÉNERO</t>
  </si>
  <si>
    <t>READECUACIÓN DEL PRESEPUESTO</t>
  </si>
  <si>
    <t>ROTACIÓN JGE</t>
  </si>
  <si>
    <t>RESPUESTA OFICIO IXCOTLA</t>
  </si>
  <si>
    <t>INCENTIVOS DEL SPEN</t>
  </si>
  <si>
    <t>ANEXO 1 DICTAMEN OTORGAMIENTO DE INCENTIVOS DIANA RÍOS HERNÁNDEZ</t>
  </si>
  <si>
    <t>ANEXO 2 DICTAMEN OTORGAMIENTO DE INCENTIVOS MIGUEL PÉREZ CASTILLA</t>
  </si>
  <si>
    <t>PONDERACIONES SPEN</t>
  </si>
  <si>
    <t>INTEGRACIÓN COTAPREP 2020</t>
  </si>
  <si>
    <t>ANEXO ACUERDO ITE-CG 53-2020 CV JUAN FELIPE M.L.</t>
  </si>
  <si>
    <t>ANEXO ACUERDO ITE-CG 53-2020 CV AVECITA ALEJANDRA FRAGOSO SANCHEZ</t>
  </si>
  <si>
    <t>ANEXO ACUERDO ITE-CG 53-2020 CV CANDY ATONAL NOLASCO</t>
  </si>
  <si>
    <t>ANEXO ACUERDO ITE-CG 53-2020 CV ENRIQUE HERRERA FERNÁNDEZ</t>
  </si>
  <si>
    <t>ANEXO ACUERDO ITE-CG 53-2020 CV GERARDO GRACIA RODRÍGUEZ</t>
  </si>
  <si>
    <t>ANEXO ACUERDO ITE-CG 53-2020 CV AUGUSTO MELENDEZ</t>
  </si>
  <si>
    <t>ANEXO ACUERDO ITE-CG 53-2020 CV CRISTÓBAL MEDINA</t>
  </si>
  <si>
    <t>ANEXO ACUERDO ITE-CG 53-2020 CV JORGE EDUARDO XALTENO</t>
  </si>
  <si>
    <t>ANEXO 1 REGLAMENTO DE ADQUISICIONES</t>
  </si>
  <si>
    <t xml:space="preserve">ANEXO 1 </t>
  </si>
  <si>
    <t xml:space="preserve">ANEXO 2 </t>
  </si>
  <si>
    <t xml:space="preserve">ANEXO 3 </t>
  </si>
  <si>
    <t xml:space="preserve">ANEXO 4 </t>
  </si>
  <si>
    <t xml:space="preserve">ANEXO 5 </t>
  </si>
  <si>
    <t>LINEAMIENTOS LIBERTAD DE EXPRESIÓN</t>
  </si>
  <si>
    <t>ANEXO ÚNICO LINEAMIENTOS</t>
  </si>
  <si>
    <t>CATALOGO DE PROGRAMAS DE RADIO Y TELEVISIÓN</t>
  </si>
  <si>
    <t>SENTENCIA TET-JE-43-2020 Y ACUMULADOS</t>
  </si>
  <si>
    <t>ANEXO UNO CONVOCATORIA CANDIDATURAS INDEPENDIENTES</t>
  </si>
  <si>
    <t>READECUACIÓN PRERROGATIVAS PARTIDOS 2020</t>
  </si>
  <si>
    <t>ANEXO 1 ACUERDO ITE-CG 61-2020 READECUACIÓN PRERROGATIVAS PARTIDOS 2020</t>
  </si>
  <si>
    <t>ANEXO 2 ACUERDO ITE-CG 61-2020 READECUACIÓN PRERROGATIVAS PARTIDOS 2020</t>
  </si>
  <si>
    <t>ANEXO ÙNICO ACUERDO ITE-CG 62-2020 ACTUALIZACIÓN DE MULTAS</t>
  </si>
  <si>
    <t>ACCIÓN AFIRMATIVA</t>
  </si>
  <si>
    <t>ANEXO 1 ADSCRIPCION INDIGENA POR MUNICIPIOS</t>
  </si>
  <si>
    <t>ANEXO 2 ESTUDIO DE POBLACIÓN INDÍGENA EN TLAXCALA</t>
  </si>
  <si>
    <t>ANEXO 3 CATALOGO DE COMUNIDADES INDÍGENAS IMPI</t>
  </si>
  <si>
    <t>LINEAMIENTOS DE REGISTRO</t>
  </si>
  <si>
    <t>ANEXO 1 LINEAMIENTOS DE REGISTRO DE CANDIDATURAS</t>
  </si>
  <si>
    <t>CONVOCATORIA OBSERVADORES ELECTORALES</t>
  </si>
  <si>
    <t>ANEXO UNO CONVOCATORIA OBSERVADORES ELECTORALES</t>
  </si>
  <si>
    <t>ANEXO DOS SOLICITUD DE ACREDITACIÓN</t>
  </si>
  <si>
    <t>REFORMA AL REGLAMENTO DE ADQUISICIONES</t>
  </si>
  <si>
    <t>READECUACIÓN AL PRESUPUESTO</t>
  </si>
  <si>
    <t>ANEXO ÚNICO READECUACIÓN AL PRESUPUESTO</t>
  </si>
  <si>
    <t>12-NOV</t>
  </si>
  <si>
    <t>26-NOV</t>
  </si>
  <si>
    <t>28-NOV</t>
  </si>
  <si>
    <t>ACUERDO TOPES DE PRECAMPAÑA 2020-2021</t>
  </si>
  <si>
    <t>ANEXO DOS PROTOCOLO DE SEGURIDAD SANITARIA</t>
  </si>
  <si>
    <t>ANEXO ÚNICO METODOLOGÍA PARA MONITOREAR CON PERSPECTIVA DE GÉNERO</t>
  </si>
  <si>
    <t>ACUERDO RECOMENDACIONES SANITARIAS PRECAMPAÑAS Y CAPTACIÓN APOYO CIUDADANO</t>
  </si>
  <si>
    <t>ANEXO ÚNICO LINEAMIENTOS DE PARIDAD DE GÉNERO</t>
  </si>
  <si>
    <t>ANEXO A LOS LINEAMIENTOS DE PARIDAD RESULTADOS ELECTORALES</t>
  </si>
  <si>
    <t>10-DIC</t>
  </si>
  <si>
    <t>17-DIC</t>
  </si>
  <si>
    <t>20-DIC</t>
  </si>
  <si>
    <t>25-DIC</t>
  </si>
  <si>
    <t>export const dataAcuerdos2021 = [</t>
  </si>
  <si>
    <t>",link: Acuerdos__pdfpath(`./${"2021/"}${"</t>
  </si>
  <si>
    <t>APLICACIÓN MÓVIL PARA CAPTACIÓN DE APOYO</t>
  </si>
  <si>
    <t>ANEXO FOLIO 1852-2020</t>
  </si>
  <si>
    <t>ANEXO PROCESO TÉCNICO OPERATIVO PREP</t>
  </si>
  <si>
    <t>MODIFICACIÓN DE CONVOCATORIA DE CONSEJOS DISTRITALES Y MUNICIPALES</t>
  </si>
  <si>
    <t>ANEXO UNO ADENDA A LA CONVOCATORIA</t>
  </si>
  <si>
    <t>ANEXO DE LA CONVOCATORIA. SOLICITUD</t>
  </si>
  <si>
    <t>ANEXO DOS. CD Y CM</t>
  </si>
  <si>
    <t>ANEXO 1 ADECUACION AL PRESUPUESTO 2021</t>
  </si>
  <si>
    <t>ANEXO 2 ACTIVIDADES ORDINARIAS</t>
  </si>
  <si>
    <t>ANEXO 3 OBTENCION DEL VOTO</t>
  </si>
  <si>
    <t>ANEXO 4 ACTIVIDADES ESPECÍFICAS</t>
  </si>
  <si>
    <t>CALENDARIZACIÓN MULTAS</t>
  </si>
  <si>
    <t>PROGRAMA DE CAPACITACIÓN</t>
  </si>
  <si>
    <t>ANEXO ÚNICO PROGRAMA DE CAPACITACIÓN 2021</t>
  </si>
  <si>
    <t>REFORMA EL REGLAMENTO DE QUEJAS Y DENUNCIAS DEL ITE</t>
  </si>
  <si>
    <t>ANEXO UNO REFORMA</t>
  </si>
  <si>
    <t>ANEXO DOS LINEAMIENTOS REGISTRO PERSONAS SANCIONADAS</t>
  </si>
  <si>
    <t>ANEXO 1 DE LINEAMIENTOS</t>
  </si>
  <si>
    <t>ANEXO ÚNICO GUÍA DE ACTUACIÓN PARA LA PREVENCIÓN Y ATENCIÓN DE LA VIOLENCIA POLÍTICA CONTRA LAS MUJERES EN RAZÓN DE GÉNERO</t>
  </si>
  <si>
    <t>,year: "2020",typeDoc:"</t>
  </si>
  <si>
    <t xml:space="preserve">",numDoc:"CG </t>
  </si>
  <si>
    <t>",nameDoc:"</t>
  </si>
  <si>
    <t>2020",monthDoc:"</t>
  </si>
  <si>
    <t>",numDoc:"</t>
  </si>
  <si>
    <t>",monthDoc:"</t>
  </si>
  <si>
    <t>ACUERDO</t>
  </si>
  <si>
    <t>RESOLUCIÓN</t>
  </si>
  <si>
    <t>ADECUACIÓN DE PRESUPUESTO 2020</t>
  </si>
  <si>
    <t>RESPUESTA A FRANCISCO SOSA HERNÁNDEZ</t>
  </si>
  <si>
    <t>FORMA DE EJECUTAR MULTAS</t>
  </si>
  <si>
    <t>APROBACIÓN DE PROGRAMA DE IMPARTICIÓN DE CURSOS</t>
  </si>
  <si>
    <t>PLAN ANUAL DE DESARROLLO ARCHIVÍSTICO</t>
  </si>
  <si>
    <t>CQD Q CG 001 2019</t>
  </si>
  <si>
    <t>CQD Q CG 002 2019</t>
  </si>
  <si>
    <t>CQD Q CG 003 2019</t>
  </si>
  <si>
    <t>CQD Q CG 004 2019</t>
  </si>
  <si>
    <t>CQD Q CG 005 2019</t>
  </si>
  <si>
    <t>CQD Q CG 006 2019</t>
  </si>
  <si>
    <t>CQD Q CG 007 2019</t>
  </si>
  <si>
    <t>ÓRGANO ENLACE</t>
  </si>
  <si>
    <t>PS</t>
  </si>
  <si>
    <t>COVID-19</t>
  </si>
  <si>
    <t>AMPLIACIÓN DE MEDIDAS COVID-19</t>
  </si>
  <si>
    <t>RESPUESTA OFICIO DEL PVEM</t>
  </si>
  <si>
    <t>CRITERIOS PARA RENUNCIA DE FINANCIAMIENTO PÚBLICO</t>
  </si>
  <si>
    <t>MODIFICACIÓN AL PROGRAMA DE CAPACITACIÓN 2020</t>
  </si>
  <si>
    <t>MEDIDAS CAUTELARES CQD-Q-PRD-CG-009-2020</t>
  </si>
  <si>
    <t>MEDIDAS CAUTELARES CQD-Q-PRD-CG-010-2020</t>
  </si>
  <si>
    <t>RESULTADOS DE EVALUACIÓN SPEN</t>
  </si>
  <si>
    <t>LINEAMIENTOS</t>
  </si>
  <si>
    <t>ACREDITACIÓN ENCUENTRO SOLIDARIO</t>
  </si>
  <si>
    <t>ACREDITACIÓN REDES SOCIALES PROGRESISTAS</t>
  </si>
  <si>
    <t>ACREDITACIÓN FUERZA SOCIAL POR MÉXICO</t>
  </si>
  <si>
    <t>PAUTAS DE RADIO Y TV</t>
  </si>
  <si>
    <t>PROCEDENCIA DE MANIFESTACIONES DE INTENCIÓN</t>
  </si>
  <si>
    <t>MODIFICACIONES ESTATUTOS PAC</t>
  </si>
  <si>
    <t>CONVOCATORIA A CONSEJOS DISTRITALES Y MUNICIPALES</t>
  </si>
  <si>
    <t>SE APRUEBA LA METODOLOGÍA PARA EL MONITOREO CON PERSPECTIVA DE GÉNERO</t>
  </si>
  <si>
    <t>SE APRUEBA LA METODOLOGÍA PARA EL MONITOREO ESPACIOS RADIO Y TELEVISIÓN</t>
  </si>
  <si>
    <t>MEDIDAS CAUTELARES CQD-PE-MRR-CG-002-2020</t>
  </si>
  <si>
    <t>ESTATUTOS PES TLAXCALA</t>
  </si>
  <si>
    <t>ASIGNACIÓN REGIDURIAS</t>
  </si>
  <si>
    <t>REGLAS BÁSICAS DE DEBATES</t>
  </si>
  <si>
    <t>PROCEDENCIA MANIFESTACIONES INDEPENDIENTES</t>
  </si>
  <si>
    <t>DESIGNACIÓN E INCORPORACIÓN GANADORAS SPEN 2020</t>
  </si>
  <si>
    <t>READECUACION AL PRESUPUESTO</t>
  </si>
  <si>
    <t>CQD-Q-CG-001-2020 PAN</t>
  </si>
  <si>
    <t>CQD-Q-CG-002-2020 PRI</t>
  </si>
  <si>
    <t>CQD-Q-CG-003-2020 PRD</t>
  </si>
  <si>
    <t>CQD-Q-CG-004-2020 PT</t>
  </si>
  <si>
    <t>CQD-Q-CG-005-2020 PVEM</t>
  </si>
  <si>
    <t>CQD-Q-CG-006-2020 NA TLAXCALA</t>
  </si>
  <si>
    <t>CQD-Q-CG-007-2020 MORENA</t>
  </si>
  <si>
    <t>CQD-Q-CG-008-2020 PES TLAXCALA</t>
  </si>
  <si>
    <t>SE DA CUMPLIMIENTO A TET-JE-038-2020</t>
  </si>
  <si>
    <t>SE DA CUMPLIMIENTO A LA SENTENCIA TET-JE-055-2020</t>
  </si>
  <si>
    <t>,year: "2019",typeDoc:"</t>
  </si>
  <si>
    <t>2019",monthDoc:"</t>
  </si>
  <si>
    <t>READECUACIÓN DE PRERROGATIVAS</t>
  </si>
  <si>
    <t>MULTAS PENDIENTES A PARTIDOS POLÍTICOS</t>
  </si>
  <si>
    <t>ADECUACIÓN PRESUPUESTO EJERCICIO FISCAL 2019</t>
  </si>
  <si>
    <t>DELEGACIÓN DE ESTUDIOS DOCUMENTACIÓN ELECTORAL</t>
  </si>
  <si>
    <t>DESIGNACIÓN TITULARES ÁREA TÉCNICA</t>
  </si>
  <si>
    <t>FORMA DE EJECUTAR LAS MULTAS</t>
  </si>
  <si>
    <t>INTEGRACIÓN COMISIONES</t>
  </si>
  <si>
    <t>IMPACTO SOCIAL SI</t>
  </si>
  <si>
    <t>DICTAMEN ENCUENTRO SOCIAL TLAXCALA</t>
  </si>
  <si>
    <t>SE ADECÚAN COMISIONES</t>
  </si>
  <si>
    <t>DICTÁMENES DE IMPACTO SOCIAL SI</t>
  </si>
  <si>
    <t>COMITÉ DE IGUALDAD LABORAL</t>
  </si>
  <si>
    <t>RENDIMIENTOS Y RECURSO NO EROGADO</t>
  </si>
  <si>
    <t>FORMA DE RETENER MONTOS REMANENTES NO EJERCIDOS</t>
  </si>
  <si>
    <t>COMISIÓN DE QUEJAS Y DENUNCIAS</t>
  </si>
  <si>
    <t>DESIGNACIÓN TITULAR ÁREA TÉCNICA DE TRANSPARENCIA</t>
  </si>
  <si>
    <t>NUEVA ALIANZA</t>
  </si>
  <si>
    <t>SERVICIOS ESPECIALIZADOS</t>
  </si>
  <si>
    <t>RENDIMIENTOS FINANCIEROS</t>
  </si>
  <si>
    <t>SISTEMA INSTITUCIONAL DE ARCHIVOS</t>
  </si>
  <si>
    <t>SE EMITE CÓDIGO DE CONDUCTA</t>
  </si>
  <si>
    <t>READECUACIÓN DEL PRESUPUESTO</t>
  </si>
  <si>
    <t>OFICIO DE REQUERIMIENTO</t>
  </si>
  <si>
    <t>JGE</t>
  </si>
  <si>
    <t>REGLAMENTO DE ADQUISICIONES</t>
  </si>
  <si>
    <t>2021",monthDoc:"</t>
  </si>
  <si>
    <t>2018",monthDoc:"</t>
  </si>
  <si>
    <t>2017",monthDoc:"</t>
  </si>
  <si>
    <t>2016",monthDoc:"</t>
  </si>
  <si>
    <t>2015",monthDoc:"</t>
  </si>
  <si>
    <t>2012",monthDoc:"</t>
  </si>
  <si>
    <t>2009",monthDoc:"</t>
  </si>
  <si>
    <t>2008",monthDoc:"</t>
  </si>
  <si>
    <t>2007",monthDoc:"</t>
  </si>
  <si>
    <t>2006",monthDoc:"</t>
  </si>
  <si>
    <t>2005",monthDoc:"</t>
  </si>
  <si>
    <t>2004",monthDoc:"</t>
  </si>
  <si>
    <t>,year: "2018",typeDoc:"</t>
  </si>
  <si>
    <t>,year: "2017",typeDoc:"</t>
  </si>
  <si>
    <t>,year: "2016",typeDoc:"</t>
  </si>
  <si>
    <t>,year: "2015",typeDoc:"</t>
  </si>
  <si>
    <t>,year: "2012",typeDoc:"</t>
  </si>
  <si>
    <t>,year: "2009",typeDoc:"</t>
  </si>
  <si>
    <t>,year: "2008",typeDoc:"</t>
  </si>
  <si>
    <t>REGISTRO DE CANDIDATOS PVEM</t>
  </si>
  <si>
    <t>REGISTRO DE CANDIDATOS PAC RP</t>
  </si>
  <si>
    <t>REGISTRO DE CANDIDATOS PS RP</t>
  </si>
  <si>
    <t>READECUACIÓN AL PRESUPUESTO 2018 ISR</t>
  </si>
  <si>
    <t>ANEXO 1 READECUACIÓN AL PRESUPUESTO 2018 ISR</t>
  </si>
  <si>
    <t>READECUACIÓN AL PRESUPUESTO 2018</t>
  </si>
  <si>
    <t>ANEXO 1 READECUACIÓN AL PRESUPUESTO 2018</t>
  </si>
  <si>
    <t>DESIGNACIÓN E INCORPORACIÓN SPEN SISTEMA OPLE</t>
  </si>
  <si>
    <t>DIPUTADOS DE MAYORÍA RELATIVA Y RP PARTIDO MC</t>
  </si>
  <si>
    <t>POR LOS PRINCIPIOS DE MAYORÍA RELATIVA Y RP PES</t>
  </si>
  <si>
    <t>HORA DE INICIO Y CIERRE PREP</t>
  </si>
  <si>
    <t>DISEÑO Y MODELOS DEFINITIVOS DE DOCUMENTACIÓN Y MATERIAL ELECTORAL</t>
  </si>
  <si>
    <t>SUSTITUCIONES DE CONSEJOS DISTRITALES 10 Y 15</t>
  </si>
  <si>
    <t>DICTAMEN NUEVA ALIANZA TLAXCALA</t>
  </si>
  <si>
    <t>DESIGNACIÓN DE DIRECTORA DOECYEC</t>
  </si>
  <si>
    <t>ADECUACIÓN DE COMISIONES</t>
  </si>
  <si>
    <t>ESCRITO PRESENTADO POR ENCUENTRO SOCIAL</t>
  </si>
  <si>
    <t>OFICIO PRESENTADO POR NUEVA ALIANZA</t>
  </si>
  <si>
    <t>DESTRUCCIÓN DE MATERIAL ELECTORAL</t>
  </si>
  <si>
    <t>SE DECLARA LA CANCELACIÓN DE LA ACREDITACIÓN DE PANAL Y PES</t>
  </si>
  <si>
    <t>INTEGRACIÓN DE COMISIONES</t>
  </si>
  <si>
    <t>INTEGRACIÓN DE LA JUNTA GENERAL</t>
  </si>
  <si>
    <t>PROCEDIMIENTO ORDINARIO SANCIONADOR CON NÚMERO DE EXPEDIENTE CQDCACG0012018</t>
  </si>
  <si>
    <t>PROCEDIMIENTO ORDINARIO SANCIONADOR CON NÚMERO DE EXPEDIENTE CQDQNSPHCG0022018</t>
  </si>
  <si>
    <t>SE DECLARA LA INTEGRACIÓN DE LA LXIII LEGISLATURA, DEL CONGRESO DEL ESTADO LIBRE Y SOBERANO DE TLAXCALA</t>
  </si>
  <si>
    <t>SE ESTABLECE LA FORMA DE EJECUTAR LAS MULTAS PREVISTAS EN LA RESOLUCIÓN INECG355-2018 DEL INE</t>
  </si>
  <si>
    <t>SE ESTABLECE LA FORMA DE EJECUTAR LAS MULTAS PREVISTAS EN LAS RESOLUCIONES INE-CG528-2017</t>
  </si>
  <si>
    <t xml:space="preserve">",numDoc:"CG0 </t>
  </si>
  <si>
    <t>MONITOREO</t>
  </si>
  <si>
    <t>ADECUACIÓN DEL PRESUPUESTO 2017</t>
  </si>
  <si>
    <t>DESIGNACIÓN DEL RESPONSABLE DE ARCHIVOS E INTEGRACIÓN DEL COMITÉ TÉCNICO DE ARCHIVOS</t>
  </si>
  <si>
    <t>APROBACIÓN DE LINEAMIENTOS PARA LA DESTRUCCIÓN DE MATERIAL ELECTORAL</t>
  </si>
  <si>
    <t>DESIGNACIÓN DEL PERSONAL AUTORIZADO PARA ACCEDER A BODEGA ELECTORAL</t>
  </si>
  <si>
    <t>DESIGNACIÓN DEL DIRECTOR DE ASUNTOS JURÍDICOS</t>
  </si>
  <si>
    <t>CALENDARIO PARA EL PROCESO ELECTORAL EXTRAORDINARIO 2017</t>
  </si>
  <si>
    <t>PRORROGA DE VIGENCIA DE ACUERDOS PARA EL PROCESO ELECTORAL EXTRAORDINARIO 2017</t>
  </si>
  <si>
    <t>COMISIONES TEMPORALES SEGUIMIENTO A SISTEMAS INFORMÁTICOS Y DEBATES</t>
  </si>
  <si>
    <t>CONVOCATORIA INDEPENDIENTES PROCESO ELECTORAL EXTRAORDINARIO 2017</t>
  </si>
  <si>
    <t>MULTAS PARTIDO ALIANZA CIUDADANA</t>
  </si>
  <si>
    <t>DICTAMEN PARA FORMACIÓN DE PARTIDO POLÍTICO</t>
  </si>
  <si>
    <t>DICTAMEN PARTIDO JOVEN</t>
  </si>
  <si>
    <t>DICTAMEN PARTIDO LIBERAL DE TLAXCALA</t>
  </si>
  <si>
    <t>DICTAMEN PARTIDO AUTÉNTICO DE LA REVOLUCIÓN MEXICANA</t>
  </si>
  <si>
    <t>DICTAMEN IMPACTO SOCIAL SI</t>
  </si>
  <si>
    <t>PARA CRITERIOS DE PARIDAD DE GÉNERO</t>
  </si>
  <si>
    <t>LISTADO ADICIONAL LA PROVIDENCIA SANCTORUM DE LÁZARO CÁRDENAS</t>
  </si>
  <si>
    <t>DOCUMENTACIÓN Y MATERIAL ELECTORAL PROCESO ELECTORAL EXTRAORDINARIO 2017.</t>
  </si>
  <si>
    <t>EN EL QUE SE DETERMINA OMITIR LA INTEGRACIÓN DE CONSEJOS MUNICIPALES</t>
  </si>
  <si>
    <t>PROGRAMA DE PROMOCIÓN DEL VOTO ELECCIONES EXTRAORDINARIAS 2017</t>
  </si>
  <si>
    <t>PROCEDIMIENTOS Y PLAZOS PREP</t>
  </si>
  <si>
    <t>DETERMINACIÓN FECHAS Y HORAS DE INICIO Y CIERRE DE PUBLICACIÓN PREP</t>
  </si>
  <si>
    <t>TOPE DE GASTOS DE CAMPAÑA PROCESO ELECTORAL EXTRAORDINARIO 2017.</t>
  </si>
  <si>
    <t>MANUAL DE REGISTRO DE CANDIDATOS PROCESO EXTRAORDINARIO 2017</t>
  </si>
  <si>
    <t>PARA DESIGNACIÓN DE AUTORIDADES PARA SERVICIO PROFESIONAL</t>
  </si>
  <si>
    <t>PROGRAMA DE GOBIERNO COMÚN PAN</t>
  </si>
  <si>
    <t>PROGRAMA DE GOBIERNO COMÚN PRI</t>
  </si>
  <si>
    <t>PROGRAMA DE GOBIERNO COMÚN PRD</t>
  </si>
  <si>
    <t>PROGRAMA DE GOBIERNO COMÚN PT</t>
  </si>
  <si>
    <t>PROGRAMA DE GOBIERNO COMÚN PAC</t>
  </si>
  <si>
    <t>PROGRAMA DE GOBIERNO COMÚN PS</t>
  </si>
  <si>
    <t>PROGRAMA DE GOBIERNO COMÚN MORENA</t>
  </si>
  <si>
    <t>PREP PROCESO ELECTORAL EXTRAORDINARIO 2017</t>
  </si>
  <si>
    <t>MODELO OPERATIVO REMISIÓN Y RECEPCIÓN PAQUETES ELECTORALES</t>
  </si>
  <si>
    <t>ESTRATEGIA DE DISTRIBUCIÓN DE DOCUMENTACIÓN Y MATERIALES ELECTORALES</t>
  </si>
  <si>
    <t>REQUERIMIENTO PARIDAD PAN</t>
  </si>
  <si>
    <t>REQUERIMIENTO PARIDAD PT</t>
  </si>
  <si>
    <t>REQUERIMIENTO PARIDAD PAC</t>
  </si>
  <si>
    <t>PRESIDENCIAS DE COMUNIDAD PRI</t>
  </si>
  <si>
    <t>PRESIDENCIAS DE COMUNIDAD PRD</t>
  </si>
  <si>
    <t>PRESIDENCIAS DE COMUNIDAD PS</t>
  </si>
  <si>
    <t>PRESIDENCIAS DE COMUNIDAD MORENA</t>
  </si>
  <si>
    <t>PRESIDENCIAS DE COMUNIDAD PAN</t>
  </si>
  <si>
    <t>PRESIDENCIAS DE COMUNIDAD PARTIDO DEL TRABAJO</t>
  </si>
  <si>
    <t>PRESIDENCIAS DE COMUNIDAD PAC</t>
  </si>
  <si>
    <t>MEDIDAS DE SEGURIDAD</t>
  </si>
  <si>
    <t>CUMPLIMIENTO SENTENCIA SCM JRC 12 2017</t>
  </si>
  <si>
    <t>RECUENTO BARRIO DE SANTIAGO</t>
  </si>
  <si>
    <t>RECUENTO SAN JOSÉ TOXOPA</t>
  </si>
  <si>
    <t>PERSONAL AUXILIAR PARA CÓMPUTO PEE 2017</t>
  </si>
  <si>
    <t>VALIDEZ DE ELECCIÓN DE LA COMUNIDAD SAN CRISTOBAL ZACACALCO</t>
  </si>
  <si>
    <t>VALIDEZ DE ELECCIÓN DE LA COMUNIDAD LA PROVIDENCIA</t>
  </si>
  <si>
    <t>VALIDEZ DE ELECCIÓN DE LA COMUNIDAD SAN MIGUEL BUENAVISTA</t>
  </si>
  <si>
    <t>VALIDEZ DE ELECCIÓN DE LA COMUNIDAD SECCIÓN TERCERA SANTA MARTHA</t>
  </si>
  <si>
    <t>VALIDEZ DE ELECCIÓN DE LA COMUNIDAD SAN JOSÉ TEXOPA</t>
  </si>
  <si>
    <t>VALIDEZ DE ELECCIÓN DE LA COMUNIDAD BARRIO DE SANTIAGO</t>
  </si>
  <si>
    <t>VALIDEZ DE ELECCIÓN DE LA COMUNIDAD LA GARITA</t>
  </si>
  <si>
    <t>LINEAMIENTOS DE RETIRO DE PROPAGANDA ELECTORAL PEE 2017</t>
  </si>
  <si>
    <t>FORMATOS PARA ORGANIZACIONES DE CIUDADANOS</t>
  </si>
  <si>
    <t>FISCALIZACIÓN ORGANIZACIONES DE CIUDADANOS</t>
  </si>
  <si>
    <t>ADECUACIÓN AL PRESUPUESTO 2017</t>
  </si>
  <si>
    <t>REMANENTES 2017</t>
  </si>
  <si>
    <t>MULTAS 2017</t>
  </si>
  <si>
    <t>PERSONAL HABILITADO PARA ASAMBLEAS</t>
  </si>
  <si>
    <t>FIRMA DE CONVENIOS</t>
  </si>
  <si>
    <t>LINEAMIENTOS COMPUTOS DISTRITALES 2017 2018</t>
  </si>
  <si>
    <t>ADECUACIÓN PRESUPUESTO 2017</t>
  </si>
  <si>
    <t>DESIGNACIÓN DE DIRECTORES Y TITULARES</t>
  </si>
  <si>
    <t>ADECUACIÓN E INTEGRACIÓN DE COMISIONES PERMANENTES Y TEMPORALES</t>
  </si>
  <si>
    <t>CALENDARIO PROCESO ELECTORAL ORDINARIO 2018</t>
  </si>
  <si>
    <t>CONVOCATORIA PROCESO ELECTORAL ORDINARIO 2018</t>
  </si>
  <si>
    <t>MANUAL DE PROCEDIMIENTO LABORAL DISCIPLINARIO</t>
  </si>
  <si>
    <t>SERVICIO PROFESIONAL ELECTORAL NACIONAL OPLE</t>
  </si>
  <si>
    <t>MODELO ÚNICO ESTATUTO CANDIDATOS INDEPENDIENTES</t>
  </si>
  <si>
    <t>PERSONAL HABILITADO PARA ASAMBLEA ESTATAL IMPACTO SOCIAL SI</t>
  </si>
  <si>
    <t>METODOLOGÍA DE MONITOREO DE MEDIOS</t>
  </si>
  <si>
    <t>CONVOCATORIA CANDIDATOS INDEPENDIENTES</t>
  </si>
  <si>
    <t>PAUTAS RADIO Y TELEVISIÓN</t>
  </si>
  <si>
    <t>TITULAR ÁREA TÉCNICA DE TRANSPARENCIA</t>
  </si>
  <si>
    <t>DESIGNACIÓN DE LA INSTANCIA INTERNA PREP</t>
  </si>
  <si>
    <t>POR EL QUE SE DA CUMPLIMIENTO A LA SENTENCIA DEL EXPEDIENTE TET JDC 054 2017</t>
  </si>
  <si>
    <t>PROYECTO DE TOPES DE PRECAMPAÑA 2018</t>
  </si>
  <si>
    <t>LINEAMIENTOS GENERALES DE PARIDAD DE GÉNERO</t>
  </si>
  <si>
    <t>LINEAMIENTOS DE VERIFICACIÓN DE APOYO CIUDADANO</t>
  </si>
  <si>
    <t>INTEGRACIÓN COTAPREP 2018</t>
  </si>
  <si>
    <t>DESIGNACIÓN DEL TITULAR DEL ÁREA TÉCNICA DE INFORMÁTICA</t>
  </si>
  <si>
    <t>LINEAMIENTOS RADIO Y TELEVISIÓN</t>
  </si>
  <si>
    <t>REFORMA REGLAMENTO DE QUEJAS Y DENUNCIAS</t>
  </si>
  <si>
    <t>DESIGNACIÓN DEL PERSONAL APERTURA DE BODEGA PEE 2017</t>
  </si>
  <si>
    <t>METODOLOGIA MONITOREO</t>
  </si>
  <si>
    <t>ADECUACION A PRESUPUESTO</t>
  </si>
  <si>
    <t>CUMPLIMIENTO A LA DICTADA DENTRO DEL EXPEDIENTE TET JDC 026 2017</t>
  </si>
  <si>
    <t>MULTA INE CG810 2017</t>
  </si>
  <si>
    <t>PARTIDO ALIANZA CIUDADANA</t>
  </si>
  <si>
    <t>ANEXO 1 PARTIDO ALIANZA CIUDADANA</t>
  </si>
  <si>
    <t>PARTIDO SOCIALISTA</t>
  </si>
  <si>
    <t>ANEXO 1 PARTIDO SOCIALISTA</t>
  </si>
  <si>
    <t>PROYECTO DE PRESUPUESTO DE EGRESOS 2018</t>
  </si>
  <si>
    <t>,year: "2021", typeDoc:"</t>
  </si>
  <si>
    <t>",numDoc:"CG</t>
  </si>
  <si>
    <t>COALICIONES UNIDOS POR TLAXCALA PELO 2020-2021</t>
  </si>
  <si>
    <t>COALICIÓN JUNTOS HAREMOS HISTORIA EN TLAXCALA PELO 2020-2021</t>
  </si>
  <si>
    <t>MEDIDAS CAUTELARES PES CQD-PE-JFSM-CG-001-2021</t>
  </si>
  <si>
    <t>POS CQD-Q-PRD-CG-009-2020</t>
  </si>
  <si>
    <t>POS CQD-Q-PRD-CG-010-2020</t>
  </si>
  <si>
    <t>POS CQD-Q-CG-017-2020</t>
  </si>
  <si>
    <t>POS CQD-Q-CG-018-2020</t>
  </si>
  <si>
    <t>POS CQD-Q-CG-019-2020</t>
  </si>
  <si>
    <t>POS CQD-Q-CG-020-2020</t>
  </si>
  <si>
    <t>MEDIDAS CAUTELARES</t>
  </si>
  <si>
    <t>POR EL QUE SE DA RESPUESTA A SOLICITUD DE JOSÉ JORGE MORENO DURÁN</t>
  </si>
  <si>
    <t>PROCESO TÉCNICO OPERATIVO PREP</t>
  </si>
  <si>
    <t>ADECUACION AL PRESUPUESTO 2021</t>
  </si>
  <si>
    <t>ITE-CG 10-2021 VOTO CONCURRENTE</t>
  </si>
  <si>
    <t>POR EL QUE SE DA RESPUESTA A ASPIRANTE A CANDIDATO INDEPENDIENTE</t>
  </si>
  <si>
    <t>POR EL QUE SE APRUEBA GUÍA DE ACTUACIÓN PARA PREVENCIÓN, A TENCIÓN Y ERRADICACIÓN DE LA VIOLENCIA POLÍTICA CONTRA LAS MUJERES EN RAZÓN DE GÉNERO</t>
  </si>
  <si>
    <t>POR EL QUE SE MODIFICAN LINEAMIENTOS DE REGISTRO DE CANDIDATURAS</t>
  </si>
  <si>
    <t>",dateDoc:"</t>
  </si>
  <si>
    <t>CANDIDATURA COMÚN DIPUTADOS</t>
  </si>
  <si>
    <t xml:space="preserve"> TOPES DE CAMPAÑA</t>
  </si>
  <si>
    <t>SUSTITUCIÓN CONSEJOS</t>
  </si>
  <si>
    <t>CANDIDATOS COMUNES DIPUTADOS PRI PVEM Y PANAL</t>
  </si>
  <si>
    <t>CANDIDATOS COMUNES DIPUTADOS PRI Y PANAL</t>
  </si>
  <si>
    <t>PVEM MAYORÍA Y RP</t>
  </si>
  <si>
    <t>MC MAYORÍA Y RP</t>
  </si>
  <si>
    <t>PRI RP</t>
  </si>
  <si>
    <t>PANAL RP</t>
  </si>
  <si>
    <t>ADQUISICIÓN</t>
  </si>
  <si>
    <t>CUMPLIMIENTO SUP JDC 1481 2016 DE JORGE MORENO DURAN</t>
  </si>
  <si>
    <t>PREP</t>
  </si>
  <si>
    <t>SUSTITUCIÓN MC</t>
  </si>
  <si>
    <t>EMBLEMA INDEPENDIENTES</t>
  </si>
  <si>
    <t>SUSTITUCIONES CONSEJOS</t>
  </si>
  <si>
    <t>PROMOCIÓN DEL VOTO</t>
  </si>
  <si>
    <t>ALFONSO CANO</t>
  </si>
  <si>
    <t>ADENDA PRI</t>
  </si>
  <si>
    <t>JORGE MORENO</t>
  </si>
  <si>
    <t>AYUNTAM. CANDIDATURA COMÚN PRI PVEM NUEVA ALIANZA PS</t>
  </si>
  <si>
    <t>AYUNTAM. CANDIDATURA COMÚN PRI PVEM NUEVA ALIANZA</t>
  </si>
  <si>
    <t>RESERVA REGISTRO AYUNTAMIENTOS PT</t>
  </si>
  <si>
    <t xml:space="preserve"> AYUNTAM. CANDIDATURA COMÚN PRI PVEM</t>
  </si>
  <si>
    <t>AYUNTAM. CANDIDATURA COMÚN PRI NUEVA ALIANZA PS</t>
  </si>
  <si>
    <t>CANDIDATURA COMÚN PRI NUEVA ALIANZA</t>
  </si>
  <si>
    <t>AYUNTAM. CANDIDATURA COMÚN PRI PS</t>
  </si>
  <si>
    <t>RESERVA REGISTRO AYUNTAMIENTOS CANDIDATURA PRD PT</t>
  </si>
  <si>
    <t>AYUNTAM. CANDIDATURA COMÚN PVEM PS</t>
  </si>
  <si>
    <t>REGISTRO AYUNTAM. PAN</t>
  </si>
  <si>
    <t>REGISTRO AYUNTAM. PRI</t>
  </si>
  <si>
    <t>REGISTRO AYUNTAM. PVEM</t>
  </si>
  <si>
    <t>RESERVA REGISTRO AYUNTAMIENTO MOVIMIENTO CIUDADANO</t>
  </si>
  <si>
    <t>RESERVA NUEVA ALIANZA</t>
  </si>
  <si>
    <t>RESERVA AYUNTAMIENTOS PAC</t>
  </si>
  <si>
    <t>REGISTRO AYUNTAM. PS</t>
  </si>
  <si>
    <t>MORENA AYUNTAMIENTOS</t>
  </si>
  <si>
    <t>RESERVA REGISTRO AYUNTAMIENTO PES</t>
  </si>
  <si>
    <t>MUNICIPIOS INDEPENDIENTES</t>
  </si>
  <si>
    <t>RESERVA REGISTRO AYUNTAMIENTOS PRD</t>
  </si>
  <si>
    <t>SUSTITUCIÓN DIPUTADO PAN</t>
  </si>
  <si>
    <t>NOMBRAMIENTO DIRECTOR JURÍDICO</t>
  </si>
  <si>
    <t>CANDIDATOS INDEPENDIENTES PRESIDENTES DE COMUNIDAD</t>
  </si>
  <si>
    <t>DE APOYO CIUDADANO DE AYUNTAMIENTOS Y DIPUTADOS</t>
  </si>
  <si>
    <t>PLATAFORMA PAN</t>
  </si>
  <si>
    <t>PLATAFORMA PRI</t>
  </si>
  <si>
    <t>PLATAFORMA PRD</t>
  </si>
  <si>
    <t>PLATAFORMA PVEM</t>
  </si>
  <si>
    <t>PLATAFORMA MC</t>
  </si>
  <si>
    <t>PLATAFORMA NA</t>
  </si>
  <si>
    <t>PLATAFORMA PS</t>
  </si>
  <si>
    <t>PLATAFORMA MORENA.</t>
  </si>
  <si>
    <t>PLATAFORMA ENC SOC</t>
  </si>
  <si>
    <t>PLATAFORMA PT</t>
  </si>
  <si>
    <t>CANDIDATURA COMÚN PRI</t>
  </si>
  <si>
    <t>CANDIDATURA PRD PT</t>
  </si>
  <si>
    <t>PRESIDENTE PAC</t>
  </si>
  <si>
    <t>PLATAFORMA PAC</t>
  </si>
  <si>
    <t>AMPLIACIÓN DE VERIFICACIÓN DE PORCENTAJE A GOBERNADOR</t>
  </si>
  <si>
    <t>VERIFICACIÓN DE PORCENTAJE A GOBERNADOR</t>
  </si>
  <si>
    <t>CONSEJOS DISTRITALES Y MUNICIPALES</t>
  </si>
  <si>
    <t>PROGRAMA PAN</t>
  </si>
  <si>
    <t>PROGRAMA PRI</t>
  </si>
  <si>
    <t>PROGRAMA PRD</t>
  </si>
  <si>
    <t>PROGRAMA PT</t>
  </si>
  <si>
    <t>PROGRAMA PVEM</t>
  </si>
  <si>
    <t>PROGRAMA MC</t>
  </si>
  <si>
    <t>PROGRAMA PANAL</t>
  </si>
  <si>
    <t>PROGRAMA PAC</t>
  </si>
  <si>
    <t>PROGRAMA PS</t>
  </si>
  <si>
    <t>PROGRAMA MORENA</t>
  </si>
  <si>
    <t>PROGRAMA PES</t>
  </si>
  <si>
    <t>BENITO Y MELISSA CANDIDATOS INDEPENDIENTES</t>
  </si>
  <si>
    <t>PAC BERNARDINO</t>
  </si>
  <si>
    <t>PRI PVEM PANAL Y PS</t>
  </si>
  <si>
    <t>PRD PT</t>
  </si>
  <si>
    <t>PVEM PS</t>
  </si>
  <si>
    <t>CUMPLIMIENTO SUP JDC 1181 2016 DE JORGE MORENO DURAN</t>
  </si>
  <si>
    <t>DESIGNACIÓN DEL COMITÉ PREP</t>
  </si>
  <si>
    <t>SUSTITUCIONES</t>
  </si>
  <si>
    <t>FINANCIAMIENTO</t>
  </si>
  <si>
    <t>DOCUMENTACIÓN Y MATERIAL ELECTORAL</t>
  </si>
  <si>
    <t>BOLETAS</t>
  </si>
  <si>
    <t>CUMPLIMIENTO JOSÉ EFRÉN SANTACRUZ MOCTEZUMA BUENO</t>
  </si>
  <si>
    <t>GOBERNADOR COALICIÓN PRI PVEM NA PS</t>
  </si>
  <si>
    <t>GOBERNADOR PAN</t>
  </si>
  <si>
    <t>GOBERNADOR PRD</t>
  </si>
  <si>
    <t>GOBERNADOR MOVIMIENTO CIUDADANO</t>
  </si>
  <si>
    <t>GOBERNADOR PAC</t>
  </si>
  <si>
    <t>GOBERNADOR MORENA</t>
  </si>
  <si>
    <t>GOBERNADOR PES</t>
  </si>
  <si>
    <t>GOBERNADOR INDEPENDIENTE JACOB</t>
  </si>
  <si>
    <t>DIPUTADOS MR Y RP PAN</t>
  </si>
  <si>
    <t>DIPUTADOS MR Y RP PARTIDO DE LA REVOLUCIÓN DEMOCRÁTICA</t>
  </si>
  <si>
    <t>DIPUTADOS MR Y RP DEL PARTIDO DEL TRABAJO</t>
  </si>
  <si>
    <t>DIPUTADOS MR Y RP MOVIMIENTO CIUDADANO</t>
  </si>
  <si>
    <t>DIPUTADOS MR Y RP PAC</t>
  </si>
  <si>
    <t>DIPUTADOS MR Y RP PARTIDO SOCIALISTA</t>
  </si>
  <si>
    <t>DIPUTADOS MR Y RP MORENA</t>
  </si>
  <si>
    <t>DIPUTADOS MR Y RP ENCUENTRO SOCIAL</t>
  </si>
  <si>
    <t>DIPUTADA INDEPENDIENTE MELISA IRASEMA VAZQUEZ MOLINA</t>
  </si>
  <si>
    <t>DIPUTADO INDEPENDIENTE BENITO SALDÍVAR SANCHEZ</t>
  </si>
  <si>
    <t>DIPUTADO INDEPENDIENTE BENEBERTO SANCHEZ VAZQUEZ</t>
  </si>
  <si>
    <t>FINANCIAMIENTO CANDIDATOS INDEPENDIENTES</t>
  </si>
  <si>
    <t>MONUMENTOS Y ZONAS ARQUEOLÓGICAS</t>
  </si>
  <si>
    <t>FINANCIAMIENTO AYUNTAMIENTOS</t>
  </si>
  <si>
    <t>COMUNIDADES INDEPENDIENTES</t>
  </si>
  <si>
    <t>RESERVA REGISTRO PRESIDENCIAS DE COMUNIDAD PAN</t>
  </si>
  <si>
    <t>RESERVA REGISTRO PRESIDENCIAS DE COMUNIDAD PRI</t>
  </si>
  <si>
    <t>RESERVA REGISTRO PRESIDENCIAS DE COMUNIDAD PRD</t>
  </si>
  <si>
    <t>RESERVA REGISTRO PRESIDENCIAS DE COMUNIDAD PT</t>
  </si>
  <si>
    <t>RESERVA REGISTRO PRESIDENCIAS DE COMUNIDAD PVEM</t>
  </si>
  <si>
    <t>RESERVA DE COMUNIDAD MC</t>
  </si>
  <si>
    <t>RESERVA REGISTRO PRESIDENCIAS DE COMUNIDAD NUEVA ALIANZA</t>
  </si>
  <si>
    <t>RESERVA REGISTRO PRESIDENCIAS DE COMUNIDAD PAC</t>
  </si>
  <si>
    <t>RESERVA REGISTRO PRESIDENCIAS DE COMUNIDAD PS</t>
  </si>
  <si>
    <t>RESERVA REGISTRO PRESIDENCIAS DE COMUNIDAD MORENA</t>
  </si>
  <si>
    <t>RESERVA REGISTRO PRESIDENCIAS DE COMUNIDAD PES</t>
  </si>
  <si>
    <t>TOPES AYUNTAMIENTOS</t>
  </si>
  <si>
    <t>DISTRIBUCIÓN A CADA CANDIDATO</t>
  </si>
  <si>
    <t>DIRIGENCIA PAC</t>
  </si>
  <si>
    <t>SUSTITUCIÓN DIPUTADO PT</t>
  </si>
  <si>
    <t>SUSTITUCIÓN DIPUTADO PAC</t>
  </si>
  <si>
    <t>SUSTITUCIÓN AYUNTAMIENTO SANTA CRUZ TLAXCALA PAN</t>
  </si>
  <si>
    <t>SUSTITUCIÓN AYUNTAMIENTO TEPETITLA DE LARDIZÁBAL PAN</t>
  </si>
  <si>
    <t>CÓMPUTOS</t>
  </si>
  <si>
    <t>SUSTITUCIÓN PVEM AYUNTAMIENTOS</t>
  </si>
  <si>
    <t>REGISTRO AYUNTAM. PAC</t>
  </si>
  <si>
    <t>SUSTITUCIÓN AYUNTAMIENTO APETATITLÁN PAN</t>
  </si>
  <si>
    <t>REGISTRO AYUNTAMIENTOS DEFINITIVO MC</t>
  </si>
  <si>
    <t>AYUNTAMIENTOS PRD PT</t>
  </si>
  <si>
    <t>AYUNTAMIENTOS PRD</t>
  </si>
  <si>
    <t>MOVIMIENTO CIUDADANO PRESIDENCIAS DE COMUNIDAD</t>
  </si>
  <si>
    <t>PVEM COMUNIDADES</t>
  </si>
  <si>
    <t>AYUNTAMIENTOS PES FINAL</t>
  </si>
  <si>
    <t>AYUNTAM. NUEVA ALIANZA</t>
  </si>
  <si>
    <t>AYUNTAMIENTOS PT</t>
  </si>
  <si>
    <t>DE PRESIDENCIAS DE COMUNIDAD PAN</t>
  </si>
  <si>
    <t>DE PRESIDENCIAS DE COMUNIDAD PRI</t>
  </si>
  <si>
    <t>RESERVA COMUNIDAD MORENA</t>
  </si>
  <si>
    <t>RESERVA COMUNIDAD PES</t>
  </si>
  <si>
    <t>RESERVA PRESIDENCIAS DE COMUNIDAD PRD</t>
  </si>
  <si>
    <t>RESERVA PT</t>
  </si>
  <si>
    <t>RESERVA PRESIDENCIAS DE COMUNIDAD PNA</t>
  </si>
  <si>
    <t>RESERVA PRESIDENCIAS DE COMUNIDAD PS</t>
  </si>
  <si>
    <t>SUSTITUCIÓN DIPUTADOS DISTRITO 12 Y 3 FORMULA</t>
  </si>
  <si>
    <t>COMUNIDADES PRD</t>
  </si>
  <si>
    <t>PRESIDENCIAS DE COMUNIDAD PNA</t>
  </si>
  <si>
    <t>PAC PRESIDENCIAS DE COMUNIDAD DEFINITIVO</t>
  </si>
  <si>
    <t>SUSTITUCIÓN GOBERNADOR PES</t>
  </si>
  <si>
    <t>SUSTITUCIÓN DIPUTADO DISTRITO 03 PVEM</t>
  </si>
  <si>
    <t>COMUNIDADES PT</t>
  </si>
  <si>
    <t>COMUNIDADES FINAL PES</t>
  </si>
  <si>
    <t>COMUNIDADES FINAL PS</t>
  </si>
  <si>
    <t>COMUNIDADES FINAL MORENA</t>
  </si>
  <si>
    <t>SUSTITUCIÓN AYUNTAMIENTO SAN FRANCISCO TETLANOHCAN PRD</t>
  </si>
  <si>
    <t>SUSTITUCIÓN AYUNTAMIENTO APETATITLÁN MC PENDIENTE</t>
  </si>
  <si>
    <t>SUSTITUCIÓN AYUNTAMIENTO TZOMPANTEPEC PRD</t>
  </si>
  <si>
    <t>SUSTITUCIÓN AYUNTAMIENTO MUÑOZ DE DOMINGO ARENAS PNA</t>
  </si>
  <si>
    <t>SOBRENOMBRES 2016</t>
  </si>
  <si>
    <t>CUMPLIMIENTO RESOLUCIÓN INE CG299 2016</t>
  </si>
  <si>
    <t>SUSTITUCIÓN AYUNTAMIENTO DE EMILIANO ZAPATA MORENA</t>
  </si>
  <si>
    <t>SUSTITUCIÓN DIPUTADA 15 PS</t>
  </si>
  <si>
    <t>PROGRAMA OPERACIÓN SIJE</t>
  </si>
  <si>
    <t>PT</t>
  </si>
  <si>
    <t>SUSTITUCIÓN PC COLONIA REFORMA CHIAUTEMPAN PS</t>
  </si>
  <si>
    <t>SUSTITUCIÓN PC TLALTEMPAN MORENA</t>
  </si>
  <si>
    <t>BODEGAS CUMPLIMIENTO ACUERDO INE CG122 2016</t>
  </si>
  <si>
    <t>CANDIDATURA COMÚN PRI PVEM NUEVA ALIANZA PS</t>
  </si>
  <si>
    <t>CANDIDATURA COMÚN PRI PVEM</t>
  </si>
  <si>
    <t>CANDIDATURA COMÚN PRI NUEVA ALIANZA PS</t>
  </si>
  <si>
    <t>REGISTRO AYUNTAM PRI</t>
  </si>
  <si>
    <t>CASILLAS ESPECIALES</t>
  </si>
  <si>
    <t>SUSTITUCIÓN AYUNTAMIENTO XILOXOXTLA PAN</t>
  </si>
  <si>
    <t>SUSTITUCIÓN AYUNTAMIENTO BENITO JUÁREZ PRI</t>
  </si>
  <si>
    <t>SUSTITUCIÓN PC ATLANGATEPEC PAN</t>
  </si>
  <si>
    <t>SUSTITUCIÓN CONSEJOS MUNICIPALES</t>
  </si>
  <si>
    <t>SUSTITUCIÓN SEGUNDA REGIDORA ATLANGATEPEC PRI</t>
  </si>
  <si>
    <t>SUSTITUCIÓN PRIMERA REGIDORA SANTA CRUZ TLAXCALA PT</t>
  </si>
  <si>
    <t>SUSTITUCIÓN PC TLAXCO PRI</t>
  </si>
  <si>
    <t>SUSTITUCIÓN PC SANTA CARINA AYOMETLA PT</t>
  </si>
  <si>
    <t>CAMBIO DE DOMICILIO DE CATD</t>
  </si>
  <si>
    <t>SUSTITUCIÓN DIPUTADO MR 4 MORENA</t>
  </si>
  <si>
    <t>SUSTITUCIÓN DIPUTADO RPP 3 MORENA</t>
  </si>
  <si>
    <t>SUSTITUCIÓN SANTA ISABEL XILOXOXTLA PRD PT</t>
  </si>
  <si>
    <t>SUSTITUCIÓN PRIMER REGIDOR HUAMANTLA PVEM</t>
  </si>
  <si>
    <t>SUSTITUCIÓN PC SAN JORGE TEXOQUIPAN PANOTLA MORENA</t>
  </si>
  <si>
    <t>CUMPLIMIENTO SALA REGIONAL PRD PANOTLA</t>
  </si>
  <si>
    <t>CUMPLIMIENTO SALA REGIONAL PRD APIZACO</t>
  </si>
  <si>
    <t>COMUNIDADES PARTIDO DEL TRABAJO</t>
  </si>
  <si>
    <t>COMUNIDADES MOVIMIENTO CIUDADANO</t>
  </si>
  <si>
    <t>COMUNIDADES MORENA</t>
  </si>
  <si>
    <t>PREP PLAN DE SEGURIDAD Y CONTINUIDAD</t>
  </si>
  <si>
    <t>SUSTITUCIÓN PC XALOZTOC PRI</t>
  </si>
  <si>
    <t>SUSTITUCIÓN PRI SEXTA REGIDORA EL CARMEN TEQUEXQUITLA PRI</t>
  </si>
  <si>
    <t>SUSTITUCIÓN SINDICO Y SEGUNDO REGIDOR CALPULALPAN</t>
  </si>
  <si>
    <t>SUSTITUCIÓN PAN DTTO. 10 PAN</t>
  </si>
  <si>
    <t>REGISTRO MC CUMPLIMIENTO</t>
  </si>
  <si>
    <t>SUSTITUCIÓN PT LÁZARO CÁRDENAS</t>
  </si>
  <si>
    <t>ENTE AUDITOR PREP</t>
  </si>
  <si>
    <t>SUSTITUCIÓN PS TETLA</t>
  </si>
  <si>
    <t>SUSTITUCIÓN PS PTE SUP Y 1REG PROP MUÑOZ DE DOMINGO ARENAS</t>
  </si>
  <si>
    <t>SUSTITUCIÓN PRESIDENCIA DE COM BARRIO LA PRECIOSA HUAMANTLA PNA</t>
  </si>
  <si>
    <t>SUSTITUCIÓN SEGUNDA REGIDORA PROP AYUNT PNA</t>
  </si>
  <si>
    <t>SUSTITUCIÓN 2DA SECCIÓN TEOTLALPAN TETLA PT</t>
  </si>
  <si>
    <t>SUSTITUCIÓN  CONSEJO DISTRITAL Y MUNICIPALES3</t>
  </si>
  <si>
    <t>CUMPLIMIENTO SENTENCIA TET PT</t>
  </si>
  <si>
    <t>SUSTITUCIÓN AYUNTAMIENTO LA MAGDALENA TLALTELULCO PAN</t>
  </si>
  <si>
    <t>SUSTITUCIÓN 1ER. REGIDOR AYUNTAMIENTO ZACATELCO PAN</t>
  </si>
  <si>
    <t>SUSTITUCIÓN AYUNTAMIENTO DE APIZACO PRI</t>
  </si>
  <si>
    <t>SUSTITUCIÓN AYUNTAMIENTO 2DO. REGIDOR PRD</t>
  </si>
  <si>
    <t>SUSTITUCIÓN PTE. MPAL APIZACO VERDE</t>
  </si>
  <si>
    <t>SUSTITUCIÓN AYUNTAMIENTO YAHUQUEMEHCAN Y PRIMER REGIDOR PROP Y SUP VERDE</t>
  </si>
  <si>
    <t>SUSTITUCIÓN AYUNTAMIENTO TETLATLAHUCA PT</t>
  </si>
  <si>
    <t>SUSTITUCIÓN AYUNTAMIENTO TERRENATE 2 REGIDOR PANAL</t>
  </si>
  <si>
    <t>SUSTITUCIÓN AYUNTAMIENTO TLAXCO PANAL</t>
  </si>
  <si>
    <t>SUSTITUCIÓN AYUNTAMIENTO DE ATLTZAYANCA MORENA</t>
  </si>
  <si>
    <t>SUSTITUCIÓN AYUNTAMIENTO NATIVITAS MORENA</t>
  </si>
  <si>
    <t>SUSTITUCIÓN AYUNTAMIENTO TLAXCALA MORENA</t>
  </si>
  <si>
    <t>SUSTITUCIÓN PRIMER REGIDORA PROPIETARIA Y SUPLENTE TETLA DE LA SOLIDARIDAD MORENA</t>
  </si>
  <si>
    <t>SUSTITUCIÓN TERCER REGIDORA SUPLENTE TOTOLAC MORENA</t>
  </si>
  <si>
    <t>SUSTITUCIÓN AYUNTAMIENTO HUAMANTLA 1REGIDOR PAC</t>
  </si>
  <si>
    <t>SUSTITUCIÓN PRESIDENCIA DE COMUNIDAD DE COLHUACA CONTLA PAC</t>
  </si>
  <si>
    <t>SUSTITUCIÓN  CONSEJERO ELECTORAL CONSEJO DISTRITAL 10 HUAMANTLA</t>
  </si>
  <si>
    <t>CELULARES</t>
  </si>
  <si>
    <t>SUSTITUCIÓN 1ER. REGIDOR MUNICIPAL APIZACO PRD</t>
  </si>
  <si>
    <t>SUSTITUCIÓN PRIMER REGIDORA PROPIETARIA SAN JUAN HUACTZINCO PVEM</t>
  </si>
  <si>
    <t>SUSTITUCIÓN AYUNTAMIENTO SAN FRANCISCO TETLANOHCAN Y AMAXAC DE GUERRERO PVEM</t>
  </si>
  <si>
    <t>SUSTITUCIÓN AYUNTAMIENTO PVEM MUN CONTLA DE JUAN C 1ER REGIDOR</t>
  </si>
  <si>
    <t>SUSTITUCIÓN PC SAN HIPÓLITO CHIMALPA PT</t>
  </si>
  <si>
    <t>SUSTITUCIÓN PRIMER REGIDORA PROPIETARIA APETATITLÁN DE ANTONIO CARVAJAL  PES</t>
  </si>
  <si>
    <t>SUSTITUCIÓN AYUNTAMIENTO PES 1 REGIDOR TEACALCO SPM</t>
  </si>
  <si>
    <t>SUSTITUCIÓN AYUNTAMIENTO PES 1ER Y4TO REGIDOR SPM</t>
  </si>
  <si>
    <t>MODELO OPERATIVO PAQUETES</t>
  </si>
  <si>
    <t>PROCEDIMIENTO CONTINUACIÓN COMPUTO DISTRITAL 14</t>
  </si>
  <si>
    <t>CÓMPUTO Y DECLARACIÓN DE VALIDEZ GOBERNADOR</t>
  </si>
  <si>
    <t>CANCELACIÓN DE REGISTRO POR NO ALCANZAR EL 325 SECRETARÍA 16 06 2016</t>
  </si>
  <si>
    <t>ASIGNACIÓN DIPUTADOS DE REPRESENTACIÓN PROPORCIONAL</t>
  </si>
  <si>
    <t>ASIGNACIÓN REGIDURÍAS</t>
  </si>
  <si>
    <t>CUMPLIMIENTO TRIBUNAL ELECTORAL DE TLAXCALA AYUNTAMIENTO DE APIZACO PRI</t>
  </si>
  <si>
    <t>RETIRO PROPAGANDA POLÍTICA</t>
  </si>
  <si>
    <t>SERVICIO PROFESIONAL ELECTORAL NACIONAL</t>
  </si>
  <si>
    <t>REGIDURÍAS ITE CUMPLIMIENTO DE SENTENCIA TET JDC 250 2016</t>
  </si>
  <si>
    <t>ADECUACIÓN COMISIONES PERMANENTES</t>
  </si>
  <si>
    <t>COMITÉ DE TRANSPARENCIA</t>
  </si>
  <si>
    <t>SUTITUCIÓN AYUNTAMIENTO TENANCINGO Y SAN DAMIÁN TEXOLOC MORENA</t>
  </si>
  <si>
    <t>REGIDORA AMAXAC DE GUERRERO PVEM</t>
  </si>
  <si>
    <t>DESIGNACIÓN DE PERSONAL PARA RECUENTO DE VOTOS MUNICIPIO TZOMPANTEPEC</t>
  </si>
  <si>
    <t>DECLARACIÓN DE VALIDEZ TZOMPANTEPEC</t>
  </si>
  <si>
    <t>DESIGNACIÓN DE PERSONAL PARA RECUENTO DE VOTOS NANACAMILPA</t>
  </si>
  <si>
    <t>DESIGNACIÓN DE PERSONAL PARA RECUENTO DE VOTOS DISTRITO 12 TEOLOCHOLCO</t>
  </si>
  <si>
    <t>DECLARACIÓN DE VALIDEZ DISTRITO 12 TEOLOCHOLCO PRI PVEM PNA</t>
  </si>
  <si>
    <t>VIOLENCIA POLÍTICA</t>
  </si>
  <si>
    <t>MODIFICACIÓN SERVICIO PROFESIONAL ELECTORAL NACIONAL</t>
  </si>
  <si>
    <t>MULTAS PREVISTAS EN LA RESOLUCIÓN INE CG598 2016</t>
  </si>
  <si>
    <t>INTEGRACIÓN DE SANTA CRUZ QUILEHTLA</t>
  </si>
  <si>
    <t>INTEGRACIÓN AYUNTAMIENTO CONTLA</t>
  </si>
  <si>
    <t/>
  </si>
  <si>
    <t>DE EJECUCIÓN DE MULTAS EN LA RESOLUCIÓN INE CG598 2016 Y EL ACUERDO INE CG700 2016 MOVIMIENTO CIUDADANO</t>
  </si>
  <si>
    <t>FINANCIAMIENTO PÚBLICO</t>
  </si>
  <si>
    <t>CIENCIA Y TECNOLOGÍA</t>
  </si>
  <si>
    <t>MULTAS PARTIDOS PRI Y MORENA</t>
  </si>
  <si>
    <t>DONDE SE READECUA EL PRESUPUESTO DE EGRESOS PARA EL EJERCICIO FISCAL 2016</t>
  </si>
  <si>
    <t>DECLARACIÓN DE LA VALIDEZ E INTEGRACIÓN DE LA LXII LEGISLATURA DEL CONGRESO</t>
  </si>
  <si>
    <t>CUMPLIMIENTO SALA SUPERIOR CANDIDATOS INDEPENDIENTES</t>
  </si>
  <si>
    <t>COALICIÓN PRI PVEM PNA PS PARA LA ELECCIÓN DE GOBERNADOR</t>
  </si>
  <si>
    <t>ADECUACIÓN PRESUPUESTO</t>
  </si>
  <si>
    <t>RESOLUCIÓN PAC</t>
  </si>
  <si>
    <t>ASPIRANTES CANDIDATOS INDEPENDIENTES</t>
  </si>
  <si>
    <t>CONVOCATORIA CONSEJOS DISTRITALES Y MUNICIPALES</t>
  </si>
  <si>
    <t>SUSTITUCIÓN PC SANTA CRUZ PORVENIR IXTACUIXTA NA</t>
  </si>
  <si>
    <t>SUSTITUCION PC SUPLENTE ACUITLAPILCO PS</t>
  </si>
  <si>
    <t>ACUERDO SUSTITUCIÓN PRI DTO 01 MAY RELAT</t>
  </si>
  <si>
    <t>SUSTITUCION DE INTEGRANTES DE CONSEJO</t>
  </si>
  <si>
    <t>CANDIDATURA COMUN PRD PT</t>
  </si>
  <si>
    <t>SUSTITUCIÓN LÁZARO CARDENAS PRI</t>
  </si>
  <si>
    <t>SUSTITUCIÓN PC RANCHERIA ALTAMIRA DE GUADALUPE HUAMANTLA MORENA</t>
  </si>
  <si>
    <t>REMISIÓN DE INFORMES ANUALES 2014</t>
  </si>
  <si>
    <t>DICTAMEN INFORME ANUAL PAN</t>
  </si>
  <si>
    <t>DICTAMEN INFORME ANUAL PRI</t>
  </si>
  <si>
    <t>DICTAMEN INFORME ANUAL PRD</t>
  </si>
  <si>
    <t>DICTAMEN INFORME ANUAL PT</t>
  </si>
  <si>
    <t>DICTAMEN INFORME ANUAL PVEM</t>
  </si>
  <si>
    <t>DICTAMEN INFORME ANUAL MC</t>
  </si>
  <si>
    <t>DICTAMEN INFORME ANUAL PANAL</t>
  </si>
  <si>
    <t>DICTAMEN INFORME ANUAL PAC</t>
  </si>
  <si>
    <t>DICTAMEN INFORME ANUAL PS</t>
  </si>
  <si>
    <t>DICTAMEN INFORME ANUAL MORENA</t>
  </si>
  <si>
    <t>DICTAMEN INFORME ANUAL HUMANISTA</t>
  </si>
  <si>
    <t>DICTAMEN INFORME ANUAL ENCUENTRO SOCIAL</t>
  </si>
  <si>
    <t>QUEJA 001</t>
  </si>
  <si>
    <t>QUEJA 003</t>
  </si>
  <si>
    <t>INTEGRACIÓN DE JUNTA GENERAL EJECUTIVA</t>
  </si>
  <si>
    <t>ADECUACIÓN PRESUPUESTO DE EGRESOS EJERCICIO FISCAL 2015</t>
  </si>
  <si>
    <t>PROGRAMA ANUAL IET</t>
  </si>
  <si>
    <t>CUMPLIMIENTO SALA ELECTORAL PANAL 2015</t>
  </si>
  <si>
    <t>MODIFICACIÓN SANCIÓN PANAL</t>
  </si>
  <si>
    <t>SANCIÓN INFORME ANUAL 2014 PAN</t>
  </si>
  <si>
    <t>SANCIÓN INFORME ANUAL 2014 PRD</t>
  </si>
  <si>
    <t>SANCIÓN INFORME ANUAL 2014 PAC</t>
  </si>
  <si>
    <t>SANCIÓN INFORME ANUAL 2014 MORENA</t>
  </si>
  <si>
    <t>QUEJA CQYDIET-002-2015</t>
  </si>
  <si>
    <t>SANCIÓN INFORME ANUAL 2014 PRI</t>
  </si>
  <si>
    <t>SANCIÓN INFORME ANUAL 2014 PT</t>
  </si>
  <si>
    <t>SANCIÓN INFORME ANUAL 2014 PVEM</t>
  </si>
  <si>
    <t>SANCIÓN INFORME ANUAL 2014 MC</t>
  </si>
  <si>
    <t>SANCIÓN INFORME ANUAL 2014 PNA</t>
  </si>
  <si>
    <t>SANCIÓN INFORME ANUAL 2014 PS</t>
  </si>
  <si>
    <t>SANCIÓN INFORME ANUAL 2014 ENCUENTRO SOCIAL</t>
  </si>
  <si>
    <t>AJUSTE SANCIÓN FISCALIZACIÓN PT</t>
  </si>
  <si>
    <t>INTEGRACIÓN DE COMISIONES ITE</t>
  </si>
  <si>
    <t>LOGO ITE</t>
  </si>
  <si>
    <t>LINEAMIENTOS PERDIDA Y CANCELACIÓN DE REGISTRO</t>
  </si>
  <si>
    <t>PERDIDA DE ACREDITACIÓN PARTIDO DEL TRABAJO</t>
  </si>
  <si>
    <t>PERDIDA DE ACREDITACIÓN PARTIDO HUMANISTA</t>
  </si>
  <si>
    <t>PRESUPUESTO DE EGRESOS 2016</t>
  </si>
  <si>
    <t>CUMPLIMIENTO SALA ELECTORAL PAC</t>
  </si>
  <si>
    <t>METODOLOGÍA MONITOREO</t>
  </si>
  <si>
    <t>CRITERIOS CIERRES DE CAMPAÑA</t>
  </si>
  <si>
    <t>LINEAMIENTOS CONSULTA CIUDADANA</t>
  </si>
  <si>
    <t>LINEAMIENTOS PROTECCIÓN DE DATOS</t>
  </si>
  <si>
    <t>LINEAMIENTOS REGISTRO DE CANDIDATOS</t>
  </si>
  <si>
    <t>PRESUPUESTO FINAL</t>
  </si>
  <si>
    <t>REGLAMENTO USOS Y COSTUMBRES</t>
  </si>
  <si>
    <t>DEL REGLAMENTO DE CANDIDATOS INDEPENDIENTES</t>
  </si>
  <si>
    <t>DEL ESTATUTO A.C. CANDIDATOS INDEPENDIENTES</t>
  </si>
  <si>
    <t>PLASTICOS</t>
  </si>
  <si>
    <t>RADIO Y TV</t>
  </si>
  <si>
    <t>MODIFICACIÓN NÚMERO DE APOYO CIUDADANO</t>
  </si>
  <si>
    <t>CUMPLIMIENTO SALA DF CONVOCATORIA CANDIDATOS INDEPENDIENTES</t>
  </si>
  <si>
    <t>CUMPLIMIENTO FISCALIZACIÓN PAN</t>
  </si>
  <si>
    <t>CUMPLIMIENTO FISCALIZACIÓN PT</t>
  </si>
  <si>
    <t>TOPES INDEPENDIENTES</t>
  </si>
  <si>
    <t>TOPES DE PRECAMPAÑA</t>
  </si>
  <si>
    <t>SECRETARIO Y DIRECTORES</t>
  </si>
  <si>
    <t>INFORME 2009</t>
  </si>
  <si>
    <t>SECCIONAMIENTO</t>
  </si>
  <si>
    <t>MONITOREO 2010</t>
  </si>
  <si>
    <t>ENCUESTAS Y ESTUDIOS DE OPINION 2010</t>
  </si>
  <si>
    <t>INTEGRACIÓN DE COMISIONES 2009</t>
  </si>
  <si>
    <t>AUTORIZA FIRMA DE CONVENIO</t>
  </si>
  <si>
    <t>REGLAMENTO PARA EL CONOCIMIENTO DE LAS FALTAS Y SANCIONES</t>
  </si>
  <si>
    <t>FISCALIZACION MONITOREO</t>
  </si>
  <si>
    <t>READECUACIÓN COMISIONES</t>
  </si>
  <si>
    <t>REGLAMENTO INFORMACION</t>
  </si>
  <si>
    <t>TOPES DE PRECAMPAÑAS</t>
  </si>
  <si>
    <t>DICTAMEN SOCIALDEMÓCRATA</t>
  </si>
  <si>
    <t>CONVOCATORIA 2010</t>
  </si>
  <si>
    <t>CALENDARIO Y FECHA DE INICIO PROCESO ELECTORAL</t>
  </si>
  <si>
    <t>PRESUPUESTO 2010</t>
  </si>
  <si>
    <t>CALENDARIO</t>
  </si>
  <si>
    <t>QUEJA 02-07</t>
  </si>
  <si>
    <t>QUEJA 07-07</t>
  </si>
  <si>
    <t>QUEJA 16-07</t>
  </si>
  <si>
    <t>QUEJA 17-07</t>
  </si>
  <si>
    <t>QUEJA 18-07</t>
  </si>
  <si>
    <t>QUEJA 19-07</t>
  </si>
  <si>
    <t>QUEJA 20-07</t>
  </si>
  <si>
    <t>QUEJA 21-07</t>
  </si>
  <si>
    <t>QUEJA 22-07</t>
  </si>
  <si>
    <t>QUEJA 24-07</t>
  </si>
  <si>
    <t>QUEJA 25-07</t>
  </si>
  <si>
    <t>QUEJA 27-07</t>
  </si>
  <si>
    <t>QUEJA 28-07</t>
  </si>
  <si>
    <t>QUEJA 29-07</t>
  </si>
  <si>
    <t>QUEJA 30-07</t>
  </si>
  <si>
    <t>QUEJA 31-07</t>
  </si>
  <si>
    <t>QUEJA 32-07</t>
  </si>
  <si>
    <t>QUEJA 34-07</t>
  </si>
  <si>
    <t>QUEJA 40-07</t>
  </si>
  <si>
    <t>QUEJA 41-07</t>
  </si>
  <si>
    <t>QUEJA 42-07</t>
  </si>
  <si>
    <t>QUEJA 43-07</t>
  </si>
  <si>
    <t>QUEJA 47-07</t>
  </si>
  <si>
    <t>QUEJA 49-07</t>
  </si>
  <si>
    <t>QUEJA 50-07</t>
  </si>
  <si>
    <t>QUEJA 51-07</t>
  </si>
  <si>
    <t>QUEJA 52-07</t>
  </si>
  <si>
    <t>QUEJA 53-07</t>
  </si>
  <si>
    <t>QUEJA 54-07</t>
  </si>
  <si>
    <t>QUEJA 56-07</t>
  </si>
  <si>
    <t>QUEJA 57-07</t>
  </si>
  <si>
    <t>QUEJA 58-07</t>
  </si>
  <si>
    <t>QUEJA 59-07</t>
  </si>
  <si>
    <t>QUEJA 60-07</t>
  </si>
  <si>
    <t>QUEJA 64-07</t>
  </si>
  <si>
    <t>QUEJA 69-07</t>
  </si>
  <si>
    <t>QUEJA 70-07</t>
  </si>
  <si>
    <t>QUEJA 71-07</t>
  </si>
  <si>
    <t>QUEJA 73-07</t>
  </si>
  <si>
    <t>QUEJA 74-07</t>
  </si>
  <si>
    <t>QUEJA 75-07</t>
  </si>
  <si>
    <t>QUEJA 78-07</t>
  </si>
  <si>
    <t>QUEJA 80-07</t>
  </si>
  <si>
    <t>QUEJA 81-07</t>
  </si>
  <si>
    <t>QUEJA 83-07</t>
  </si>
  <si>
    <t>QUEJA 84-07</t>
  </si>
  <si>
    <t>QUEJA 85-07</t>
  </si>
  <si>
    <t>QUEJA 87-07</t>
  </si>
  <si>
    <t>QUEJA 88-07</t>
  </si>
  <si>
    <t>QUEJA 90-07</t>
  </si>
  <si>
    <t>QUEJA 93-07</t>
  </si>
  <si>
    <t>QUEJA 94-07</t>
  </si>
  <si>
    <t>QUEJA 96-07</t>
  </si>
  <si>
    <t>QUEJA 97-07</t>
  </si>
  <si>
    <t>QUEJA 99-07</t>
  </si>
  <si>
    <t>QUEJA 101-07</t>
  </si>
  <si>
    <t>QUEJA 103-07</t>
  </si>
  <si>
    <t>QUEJA 104-07</t>
  </si>
  <si>
    <t>QUEJA 105-07</t>
  </si>
  <si>
    <t>QUEJA 106-07</t>
  </si>
  <si>
    <t>QUEJA 109-07</t>
  </si>
  <si>
    <t>QUEJA 01-07</t>
  </si>
  <si>
    <t>QUEJA 08-07</t>
  </si>
  <si>
    <t>QUEJA 26-07</t>
  </si>
  <si>
    <t>QUEJA 48-07</t>
  </si>
  <si>
    <t>QUEJA 72-07</t>
  </si>
  <si>
    <t>QUEJA 77-07</t>
  </si>
  <si>
    <t>QUEJA 79-07</t>
  </si>
  <si>
    <t>QUEJA 108-07</t>
  </si>
  <si>
    <t>QUEJA 102-07</t>
  </si>
  <si>
    <t>QUEJA 91-07</t>
  </si>
  <si>
    <t>QUEJA 95-07</t>
  </si>
  <si>
    <t>QUEJA 44-07</t>
  </si>
  <si>
    <t>QUEJA 45-07</t>
  </si>
  <si>
    <t>QUEJA 92-07</t>
  </si>
  <si>
    <t>QUEJA 68-07</t>
  </si>
  <si>
    <t>QUEJA 98-07</t>
  </si>
  <si>
    <t>INTEGRACIÓN LIX LEGISLATURA</t>
  </si>
  <si>
    <t>QUEJA 04-07</t>
  </si>
  <si>
    <t>QUEJA 05-07</t>
  </si>
  <si>
    <t>QUEJA 06-07</t>
  </si>
  <si>
    <t>QUEJA 23-07</t>
  </si>
  <si>
    <t>QUEJA 33-07</t>
  </si>
  <si>
    <t>QUEJA 36-07</t>
  </si>
  <si>
    <t>QUEJA 37-07</t>
  </si>
  <si>
    <t>QUEJA 38-07</t>
  </si>
  <si>
    <t>QUEJA 39-07</t>
  </si>
  <si>
    <t>QUEJA 46-07</t>
  </si>
  <si>
    <t>QUEJA 55-07</t>
  </si>
  <si>
    <t>QUEJA 61-07</t>
  </si>
  <si>
    <t>QUEJA 62-07</t>
  </si>
  <si>
    <t>QUEJA 63-07</t>
  </si>
  <si>
    <t>QUEJA 65-07</t>
  </si>
  <si>
    <t>QUEJA 67-07</t>
  </si>
  <si>
    <t>QUEJA 76-07</t>
  </si>
  <si>
    <t>QUEJA 82-07</t>
  </si>
  <si>
    <t>QUEJA 86-07</t>
  </si>
  <si>
    <t>QUEJA 89-07</t>
  </si>
  <si>
    <t>QUEJA 100-07</t>
  </si>
  <si>
    <t>QUEJA 107-07</t>
  </si>
  <si>
    <t>QUEJA 110-07</t>
  </si>
  <si>
    <t>QUEJA 66-07</t>
  </si>
  <si>
    <t>NORMATIVIDAD REGLAMENTO 2008 ULTIMO</t>
  </si>
  <si>
    <t>CALENDARIO ELECCIÓN EXTRAORDINARIA</t>
  </si>
  <si>
    <t>REGISTRO CANDIDATOS PARTIDO SOCIALISTA POCITOS</t>
  </si>
  <si>
    <t>REGISTRO CANDIDATOS CIUDADANIA POCITOS</t>
  </si>
  <si>
    <t>APROBACIÓN INFORME GENERAL 2007</t>
  </si>
  <si>
    <t>RENOVACIÓN COMISIÓN DEMARCACIÓN DISTRITAL</t>
  </si>
  <si>
    <t>SELECCIÓN MATERIAL Y DOCUMENTACIÓN ELECTORAL</t>
  </si>
  <si>
    <t>REGIMEN DE FINANCIAMIENTO Y FISCALIZACIÓN 2008</t>
  </si>
  <si>
    <t>JUNTA GENERAL EJECUTIVA</t>
  </si>
  <si>
    <t>ACCESO A LA INFORMACION 29-05-08</t>
  </si>
  <si>
    <t>SANCIÓN PAS</t>
  </si>
  <si>
    <t>,year: "2007",typeDoc:"</t>
  </si>
  <si>
    <t>,year: "2006",typeDoc:"</t>
  </si>
  <si>
    <t>,year: "2005",typeDoc:"</t>
  </si>
  <si>
    <t>,year: "2004",typeDoc:"</t>
  </si>
  <si>
    <t>,year: "2003",typeDoc:"</t>
  </si>
  <si>
    <t>,year: "2002",typeDoc:"</t>
  </si>
  <si>
    <t>REDISTRITACIÓN 2</t>
  </si>
  <si>
    <t>PRESUPUESTO 2009</t>
  </si>
  <si>
    <t>PRERROGATIVAS PS</t>
  </si>
  <si>
    <t>METODOLOGIA LIBERAL TLAXCALTECA</t>
  </si>
  <si>
    <t>PRI</t>
  </si>
  <si>
    <t>OBSERVADORES</t>
  </si>
  <si>
    <t>CONVOCATORIA JURÍDICO Y ADMINISTRATIVO</t>
  </si>
  <si>
    <t>PCDT</t>
  </si>
  <si>
    <t>ADOPCIÓN SECCIONAMIENTO ELECTORAL</t>
  </si>
  <si>
    <t>DE INFORMÁTICA</t>
  </si>
  <si>
    <t>DE COMUNICACION SOCIAL</t>
  </si>
  <si>
    <t>CATALOGO USOS Y COSTUMBRES</t>
  </si>
  <si>
    <t>RATIFICACIÓN DE VIGENCIA NORMATIVIDAD</t>
  </si>
  <si>
    <t>NUEVO LOGOTIPO</t>
  </si>
  <si>
    <t>IFE-IET</t>
  </si>
  <si>
    <t>TOCA 55-2006 PCDT</t>
  </si>
  <si>
    <t>TOCA 56-2006 PCDT</t>
  </si>
  <si>
    <t>CALENDARIO ELECTORAL</t>
  </si>
  <si>
    <t>LINEAMIENTOS Y CONVOCATORIA PARA OBSERVADORES</t>
  </si>
  <si>
    <t>PAC</t>
  </si>
  <si>
    <t>PAN</t>
  </si>
  <si>
    <t>DIRECTOR DE ORGANIZACIÓN</t>
  </si>
  <si>
    <t>INSACULACIÓN</t>
  </si>
  <si>
    <t>CUMPLIMIENTO PT</t>
  </si>
  <si>
    <t>PROTECCIÓN DE ZONAS</t>
  </si>
  <si>
    <t>PÉRDIDA DE REGISTRO PCDT</t>
  </si>
  <si>
    <t>CUMPLIMIENTO DISTRITO V</t>
  </si>
  <si>
    <t>CUMPLIMIENTO PLURINOMINALES</t>
  </si>
  <si>
    <t>ASIGNACIÓN REGIDURIAS AYUNTAMIENTOS</t>
  </si>
  <si>
    <t>PLURIS 2007</t>
  </si>
  <si>
    <t>SARJE 2007</t>
  </si>
  <si>
    <t>COMISION INFORMÁTICA Y RESULTADOS ELECTORALES</t>
  </si>
  <si>
    <t>CUMPLIMIENTO TOCA 207-2007</t>
  </si>
  <si>
    <t>CUMPLIMIENTO TOCA 218-2007 PRD</t>
  </si>
  <si>
    <t>CUMPLIMIENTO QUEJA TOCA 217.2007</t>
  </si>
  <si>
    <t>SUSTITUCIÓN CONSEJERO MUNICIPAL DE ZACATELCO</t>
  </si>
  <si>
    <t>SUSTITUCIÓN CONSEJEROS DISTRITALES Y MUNICIPALES 30 OCTUBRE</t>
  </si>
  <si>
    <t>CUMPLIMIENTO TOCA 223-2007 OLIMPO</t>
  </si>
  <si>
    <t>CUMPLIMIENTO TOCA 215-2007</t>
  </si>
  <si>
    <t>CUMPLIMIENTO TOCA 219-2007</t>
  </si>
  <si>
    <t>SUSTITUCIÓN SEGUNDO REGIDOR PSOCIALISTA HUAMANTLA</t>
  </si>
  <si>
    <t>CONVERGENCIA SEXTO SUPLENTE</t>
  </si>
  <si>
    <t>SANTA CRUZ TETELA SECCIÓN 0150</t>
  </si>
  <si>
    <t>SUSTITUCIÓN PRIMER REGIDOR Psocialista HUAMANTLA</t>
  </si>
  <si>
    <t>SUSTITUCIÓN DIPUTADO SUPLENTE ALTERNATIVA</t>
  </si>
  <si>
    <t>RESULTADO INSACULACIÓN</t>
  </si>
  <si>
    <t>INTEGRACIÓN DE LOS CONSEJOS DISTRITALES</t>
  </si>
  <si>
    <t>PLATAFORMAS PRD</t>
  </si>
  <si>
    <t>PLATAFORMA PCDT</t>
  </si>
  <si>
    <t>DE COMISIÓN DE MEDIOS DE COMUNICACIÓN</t>
  </si>
  <si>
    <t>COMISIONES BOLETAS Y REGISTRO CANDIDATOS</t>
  </si>
  <si>
    <t>COALICIÓN APIZACO</t>
  </si>
  <si>
    <t>DISTRIBUCIÓN FINANCIAMIENTO OBTENCIÓN DEL VOTO</t>
  </si>
  <si>
    <t>TOPES DE CAMPAÑA 2007</t>
  </si>
  <si>
    <t>ASIGNACIÓN TIEMPOS Y ESPACIOS</t>
  </si>
  <si>
    <t>CARACTERÍSTICAS BASES LICITACIÓN Y ANEXO</t>
  </si>
  <si>
    <t>INTEGRACIÓN DE CONSEJOS MUNICIPALES 2007</t>
  </si>
  <si>
    <t>LICITACIÓN ADQUISIÓN MATERIAL ELECTORAL</t>
  </si>
  <si>
    <t>SUSTITUCIÓN CONSEJEROS DISTRITALES 30 SEPTIEMBRE ULTIMO</t>
  </si>
  <si>
    <t>SUSTITUCIÓN CONSEJEROS MUNICIPALES 30 SEPTIEMBRE</t>
  </si>
  <si>
    <t>CUMPLIMIENTO RESOLUCIÓN TOCA 182-2007 PRD</t>
  </si>
  <si>
    <t>REGISTRO AYUNTAMIENTOS PRD</t>
  </si>
  <si>
    <t>REGISTRO AYTOS Y PCS PT (DE ACDO A MODELO)</t>
  </si>
  <si>
    <t>PVEM INTEGRANTES DE AYUNTAMIENTO</t>
  </si>
  <si>
    <t>PRESIDENTE COMUNIDAD JOSÉ NAZARIO RAFAEL MONTIEL ESTRELLA</t>
  </si>
  <si>
    <t>PRESIDENTE COMUNIDAD JOSE PEDRO TRINIDAD BARRIO SAN ANTONIO</t>
  </si>
  <si>
    <t>NEGACIÓN DE REGISTRO DEL SR. OLIMPO-ATÍPICO</t>
  </si>
  <si>
    <t>FALTA CREDENCIAL PARA VOTAR VÍCTOR FERNANDO GALLEGOS</t>
  </si>
  <si>
    <t>FALTA CREDENCIAL PARA VOTAR CASO ATÍPICO</t>
  </si>
  <si>
    <t>CUMPL. RESOLUCIÓN TOCA 184-2007 ACUERDO CG 75-2007 PRD</t>
  </si>
  <si>
    <t xml:space="preserve"> SE AUTORIZA LA COMPRA DE BOLETAS Y ACTAS 2007</t>
  </si>
  <si>
    <t>CUMPLIMIENTO TOCA 185-2007. LIC. EZEQUIEL</t>
  </si>
  <si>
    <t>NUMERO E INTEGRACION DE CASILLAS 2007</t>
  </si>
  <si>
    <t>CUMPLIMIENTO TOCA 202-2007 VÍCTOR FERNANDO GALLEGOS</t>
  </si>
  <si>
    <t>COMUNIDAD ZARAGOZA SECCIÓN 0335</t>
  </si>
  <si>
    <t>SANTA CRUZ TETELA SECCIÓN 0150-1</t>
  </si>
  <si>
    <t>DISTINCION LISTA NOMINAL COMUNIDADES 2007-1</t>
  </si>
  <si>
    <t>PRD</t>
  </si>
  <si>
    <t>REGISTRO PAC</t>
  </si>
  <si>
    <t>ACREDITACIÓN NUEVA ALIANZA</t>
  </si>
  <si>
    <t>DESINCORPORACIÓN VEHÍCULOS</t>
  </si>
  <si>
    <t>PRESUPUESTO 2006</t>
  </si>
  <si>
    <t>MODIFICATORIO</t>
  </si>
  <si>
    <t>IET-AYUNTAMIENTOS</t>
  </si>
  <si>
    <t>INFORMACIÓN</t>
  </si>
  <si>
    <t>APLICACION DE MINISTRACIONES</t>
  </si>
  <si>
    <t>CONVENIO INSTITUTOS</t>
  </si>
  <si>
    <t>INTEGRACION LVIII LEGISLATURA</t>
  </si>
  <si>
    <t>EXPEDIENTE 114-2004</t>
  </si>
  <si>
    <t>EXPEDIENTE 129-2004</t>
  </si>
  <si>
    <t>EXPEDIENTE 140-2004</t>
  </si>
  <si>
    <t>INFORME ANUAL</t>
  </si>
  <si>
    <t>AMPLIACIÓN PRESUPUESTO</t>
  </si>
  <si>
    <t>DESTRUCCIÓN O RECICLAJE DE LA DOCUMENTACIÓN ELECTORAL</t>
  </si>
  <si>
    <t>COMISION GOBIERNO INTERNO</t>
  </si>
  <si>
    <t>COMISIÓN EDITORIAL</t>
  </si>
  <si>
    <t>TRANSFERENCIA</t>
  </si>
  <si>
    <t>CUMPLIMIENTO PAPALOTLA NATIVITAS</t>
  </si>
  <si>
    <t>105_a</t>
  </si>
  <si>
    <t>SUSTITUCIONES CONSEJOS MUNICIPALES</t>
  </si>
  <si>
    <t>SUST REGIDORES 13-11-04</t>
  </si>
  <si>
    <t>SUST DIPUTADOS 13-11-04</t>
  </si>
  <si>
    <t>GOBERNADOR</t>
  </si>
  <si>
    <t>ESCRUT Y COMPUT TETLANOHCAN,LA MAGDALENA,ESPAÑITA</t>
  </si>
  <si>
    <t>CÓMPUTO TETLANOHCAN, TLALTELULCO Y ESPAÑITA</t>
  </si>
  <si>
    <t>INTEGRACIÓN AYUNTAMIENTOS 2004 XALOZTOC</t>
  </si>
  <si>
    <t>SOBRE CREACION DE COMISIONES</t>
  </si>
  <si>
    <t>INTEGRAR LA JUNTA GENERAL EJECUTIVA</t>
  </si>
  <si>
    <t>RETRIBUCION CONSEJEROS</t>
  </si>
  <si>
    <t>PROCEDIMIENTOS PJS</t>
  </si>
  <si>
    <t>CONVOCATORIA DIRECCIONES</t>
  </si>
  <si>
    <t>SUSPENSIÓN DEMARCACIÓN DISTRITAL</t>
  </si>
  <si>
    <t>REGIDORES 04</t>
  </si>
  <si>
    <t>DE SECCIONAMIENTO</t>
  </si>
  <si>
    <t>DEL ESTATUTO DEL SERVICIO PROFESIONAL ELECTORAL. EN LO GENERAL</t>
  </si>
  <si>
    <t>ESTRUCTURA OPERATIVA ORGANIZACIÓN</t>
  </si>
  <si>
    <t>CONVOCATORIA COORDINADORES</t>
  </si>
  <si>
    <t>QUE AUTORIZA AL PRESIDENTE CONVENIO IFE</t>
  </si>
  <si>
    <t>INICIATIVA</t>
  </si>
  <si>
    <t>DE OBSERVACIÓN ELECTORAL</t>
  </si>
  <si>
    <t>ACCIÓN NACIONAL</t>
  </si>
  <si>
    <t>PARTIDO REVOLUCIONARIO INSTITUCIONAL</t>
  </si>
  <si>
    <t>PARTIDO DE LA REVOLUCIÓN DEMOCRÁTICA</t>
  </si>
  <si>
    <t>PARTIDO DEL TRABAJO</t>
  </si>
  <si>
    <t>VERDE ECOLOGISTA</t>
  </si>
  <si>
    <t>CONVERGENCIA</t>
  </si>
  <si>
    <t>JUSTICIA SOCIAL</t>
  </si>
  <si>
    <t>ALIANZA SOCIAL</t>
  </si>
  <si>
    <t>LIBERAL MEXICANO</t>
  </si>
  <si>
    <t>MÉXICO POSIBLE</t>
  </si>
  <si>
    <t>FUERZA CIUDADANA</t>
  </si>
  <si>
    <t>PROGRAMA DE TRABAJO DIR. ORG</t>
  </si>
  <si>
    <t>EQUIDAD DE GÉNERO</t>
  </si>
  <si>
    <t>REESTRUCTURACION DE PRESUPUESTO 2004</t>
  </si>
  <si>
    <t>REGISTRO GOBERNADOR MARIANO</t>
  </si>
  <si>
    <t>REGISTRO GOBERNADOR HECTOR</t>
  </si>
  <si>
    <t>REGISTRO GOBERNADOR GELACIO</t>
  </si>
  <si>
    <t>LINEAMIENTOS FISC MEDIOS</t>
  </si>
  <si>
    <t>TIEMPOS Y ESPACIOS FORMA IGUALITARIA</t>
  </si>
  <si>
    <t>DE SANTIAGO TLACOCHCALCO</t>
  </si>
  <si>
    <t>FECHA LÍMITE PRES. COM</t>
  </si>
  <si>
    <t>COMISION CONSULTA INFANTIL 2004</t>
  </si>
  <si>
    <t>SUSTITUCION D. XIX, CUAXOMULCO Y TLAXCALA</t>
  </si>
  <si>
    <t>SUSTITUCIÓN DIPUTADOS PCDT 2004</t>
  </si>
  <si>
    <t>CRITERIOS LEY MUNICIPAL</t>
  </si>
  <si>
    <t>COM BOLET Y REG CAND</t>
  </si>
  <si>
    <t>SUSTITUCIONES CONSEJOS DISTRITALES Y MUNICIPALES</t>
  </si>
  <si>
    <t>SECCIÓN SÉPTIMA DE CONTLA</t>
  </si>
  <si>
    <t>DEFINICIÓN SITUACIÓN JURÍDICA P</t>
  </si>
  <si>
    <t>SUSTITUCIONES DIPUTADOS CONVERGENCIA</t>
  </si>
  <si>
    <t>REGISTRO GOBERNADOR MARÍA DEL CARMEN</t>
  </si>
  <si>
    <t>SUSTIT DIP PJS</t>
  </si>
  <si>
    <t>TERCERA ETAPA OBSERVADORES</t>
  </si>
  <si>
    <t>ESCRITO DE PROTESTA</t>
  </si>
  <si>
    <t>NO REGISTRO AYUNTAMIENTOS</t>
  </si>
  <si>
    <t>NO REGISTRO PRESIDENCIAS DE COMUNIDAD</t>
  </si>
  <si>
    <t>SUSTITUCIÓN DIPUTADOS PCDT y PC</t>
  </si>
  <si>
    <t>SUSTITUCIÓN TOTAL DE AYUNTAMIENTOS</t>
  </si>
  <si>
    <t>NO APRUEBA SUSTITUCIÓN AYUNTAMIENTOS</t>
  </si>
  <si>
    <t>REGISTRO CESAR TETLA</t>
  </si>
  <si>
    <t>CUMPLIMIENTO TZOMPANTEPEC</t>
  </si>
  <si>
    <t>REGISTRO SECCION SEXTA BARRIO GRANDE ok</t>
  </si>
  <si>
    <t>SUSTIT. DIP SUPLEN ok</t>
  </si>
  <si>
    <t>SUSTITUCION AYUNTS COMPLETO</t>
  </si>
  <si>
    <t>EGRESOS 2005</t>
  </si>
  <si>
    <t>EXCLUSIÓN SANTA MARTHA</t>
  </si>
  <si>
    <t>CUMPLIMIENTO CALPULALPAN</t>
  </si>
  <si>
    <t>CUMPLIMIENTO TLAXCO</t>
  </si>
  <si>
    <t>CUMPLIMIENTO TZOMPANTEPEC XALTOCANok</t>
  </si>
  <si>
    <t>AMPLIACIÓN DEL CG 105/2004 ACREDITACIÓN REPRESENTANTES GENERALES</t>
  </si>
  <si>
    <t>CIERRE DE CAMPAÑA</t>
  </si>
  <si>
    <t>SUSTITUCIONES CONSEJOS DIST Y MUNIC</t>
  </si>
  <si>
    <t>MEDIDAS DE SEGURIDAD DE LAS BOLETAS ELECTORALES</t>
  </si>
  <si>
    <t>SARJE</t>
  </si>
  <si>
    <t>SUSTITUCIÓN DIP SUP Y 1 REG PROP PRD PRESENTADO EN SESIÓN</t>
  </si>
  <si>
    <t>LISTA 3 OBSERVADORES</t>
  </si>
  <si>
    <t>TOPES DE CAMPAÑA COMUNIDADES</t>
  </si>
  <si>
    <t>MODIFICACIÓN DE ACTAS</t>
  </si>
  <si>
    <t>SUSTITUCION CONSEJOS DTALES. Y MPALES</t>
  </si>
  <si>
    <t>CONVENIO IET-IEDF</t>
  </si>
  <si>
    <t>SUSTITUCIONES PVEM SESION 03-11-04</t>
  </si>
  <si>
    <t>SUSTITUCIÓN INTEGRANTES DE MESAS DIR. DE CAS</t>
  </si>
  <si>
    <t>CUMPLIMIENTO ISABEL</t>
  </si>
  <si>
    <t>SUSTITUCIONES PCDT Y PRD</t>
  </si>
  <si>
    <t>REC.REV.03-2004</t>
  </si>
  <si>
    <t>REC.REV.04-2004</t>
  </si>
  <si>
    <t>QUEJA 26-04</t>
  </si>
  <si>
    <t>QUEJA 65-04</t>
  </si>
  <si>
    <t>QUEJA 102-04</t>
  </si>
  <si>
    <t>EXPEDIENTE 022-2004</t>
  </si>
  <si>
    <t>EXPEDIENTE 104-2004</t>
  </si>
  <si>
    <t>EXPEDIENTE-124-2004</t>
  </si>
  <si>
    <t>REC.REV.07-2004 Y ACUMULADO</t>
  </si>
  <si>
    <t>PJS</t>
  </si>
  <si>
    <t>PSN</t>
  </si>
  <si>
    <t>PLM</t>
  </si>
  <si>
    <t>MEX POSIBLE</t>
  </si>
  <si>
    <t>FUERZ CIUD</t>
  </si>
  <si>
    <t>DE LA QUEJA 001-2004</t>
  </si>
  <si>
    <t>QUEJA EXP. 10-2004</t>
  </si>
  <si>
    <t>CUMPLIMIENTO VICTOR CESAR</t>
  </si>
  <si>
    <t>QUEJA EXP. 011-2004</t>
  </si>
  <si>
    <t>CUMPLIMIENTO DE BOLETAS ELECTORALES</t>
  </si>
  <si>
    <t>004-2004</t>
  </si>
  <si>
    <t>008-2004</t>
  </si>
  <si>
    <t>INTEGRACION,NUMERO Y UBICACION DECASILLAS</t>
  </si>
  <si>
    <t>SUP-JDC-554-2004</t>
  </si>
  <si>
    <t>REC.REV. 01</t>
  </si>
  <si>
    <t>REC.REV. 02</t>
  </si>
  <si>
    <t>QUEJA 025-04</t>
  </si>
  <si>
    <t>QUEJA 036-04</t>
  </si>
  <si>
    <t>QUEJA 031-04</t>
  </si>
  <si>
    <t>QUEJA 099-04</t>
  </si>
  <si>
    <t>QUEJA 101-2004</t>
  </si>
  <si>
    <t>REC.REV.05-2004</t>
  </si>
  <si>
    <t>REGISTRO AYUNTAMIENTOS</t>
  </si>
  <si>
    <t>EXPEDIENTE 005-2004</t>
  </si>
  <si>
    <t>EXPEDIENTE 006-2004</t>
  </si>
  <si>
    <t>EXPEDIENTE 015-2004</t>
  </si>
  <si>
    <t>EXPEDIENTE 027-2004</t>
  </si>
  <si>
    <t>EXPEDIENTE 029-2004</t>
  </si>
  <si>
    <t>EXPEDIENTE 030-2004</t>
  </si>
  <si>
    <t>EXPEDIENTE 034-2004</t>
  </si>
  <si>
    <t>EXPEDIENTE 057-2004</t>
  </si>
  <si>
    <t>EXPEDIENTE 075-2004</t>
  </si>
  <si>
    <t>EXPEDIENTE 077-2004</t>
  </si>
  <si>
    <t>EXPEDIENTE 092-2004</t>
  </si>
  <si>
    <t>EXPEDIENTE 094-2004</t>
  </si>
  <si>
    <t>EXPEDIENTE 098-2004</t>
  </si>
  <si>
    <t>EXPEDIENTE 105-2004</t>
  </si>
  <si>
    <t>EXPEDIENTE 108-2004</t>
  </si>
  <si>
    <t>EXPEDIENTE 113-2004</t>
  </si>
  <si>
    <t>EXPEDIENTE 116-2004</t>
  </si>
  <si>
    <t>EXPEDIENTE 118-2004</t>
  </si>
  <si>
    <t>EXPEDIENTE 119-2004</t>
  </si>
  <si>
    <t>EXPEDIENTE 122-2004</t>
  </si>
  <si>
    <t>EXPEDIENTE 127-2004</t>
  </si>
  <si>
    <t>EXPEDIENTE 132-2004</t>
  </si>
  <si>
    <t>EXPEDIENTE 133-2004</t>
  </si>
  <si>
    <t>EXPEDIENTE 135-2004</t>
  </si>
  <si>
    <t>EXPEDIENTE 144-2004</t>
  </si>
  <si>
    <t>EXPEDIENTE 145-2004</t>
  </si>
  <si>
    <t>EXPEDIENTE 146-2004</t>
  </si>
  <si>
    <t>EXPEDIENTE 150-2004</t>
  </si>
  <si>
    <t>EXPEDIENTE 152-2004</t>
  </si>
  <si>
    <t>EXPEDIENTE 153-2004</t>
  </si>
  <si>
    <t>COBAT, IFE, IET</t>
  </si>
  <si>
    <t>INFORME ANUAL 2005</t>
  </si>
  <si>
    <t>ESTATUTOS</t>
  </si>
  <si>
    <t>COMISION EJECUTIVA</t>
  </si>
  <si>
    <t>REESTRUCTURA COMISIÓN DEMARCACIÓN DISTRITAL</t>
  </si>
  <si>
    <t>NORMATIVIDAD CONSULTA CIUDADANA 2006</t>
  </si>
  <si>
    <t>LINEAMIENTOS NUEVOS PARTIDOS</t>
  </si>
  <si>
    <t>INFORME 2006</t>
  </si>
  <si>
    <t>COMISIÓN JUNTA GENERAL EJECUTIVA</t>
  </si>
  <si>
    <t>QUEJA 05-2006</t>
  </si>
  <si>
    <t>01-06</t>
  </si>
  <si>
    <t>04-06</t>
  </si>
  <si>
    <t>CENTRO DEMOCRATICO</t>
  </si>
  <si>
    <t>SOCIEDAD NACIONALISTA</t>
  </si>
  <si>
    <t>RECURSO DE RESOLUCIÓN 06-2004</t>
  </si>
  <si>
    <t>CALENDARIO DE SESIONES ORDINARIAS 2003</t>
  </si>
  <si>
    <t>FINANCIAMIENTO CONVERGENCIA</t>
  </si>
  <si>
    <t>FINANCIAMIENTO FC</t>
  </si>
  <si>
    <t>FINANCIAMIENTO MP</t>
  </si>
  <si>
    <t>FINANCIAMIENTO PAN</t>
  </si>
  <si>
    <t>FINANCIAMIENTO PAS</t>
  </si>
  <si>
    <t>FINANCIAMIENTO PCDT</t>
  </si>
  <si>
    <t>FINANCIAMIENTO PJS</t>
  </si>
  <si>
    <t>FINANCIAMIENTO PLM</t>
  </si>
  <si>
    <t>FINANCIAMIENTO PRD</t>
  </si>
  <si>
    <t>FINANCIAMIENTO PRI</t>
  </si>
  <si>
    <t>FINANCIAMIENTO PSN</t>
  </si>
  <si>
    <t>FINANCIAMIENTO PT</t>
  </si>
  <si>
    <t>FINANCIAMIENTO PVEM</t>
  </si>
  <si>
    <t>METODOLOGÍA Y PROCEDIMIENTO, NUEVOS PARTIDOS POLÍEDTICOS ESTATALES</t>
  </si>
  <si>
    <t>COMISIÓN DEMARCACIÓN</t>
  </si>
  <si>
    <t>PRESUPUESTO DE EGRESOS 2003</t>
  </si>
  <si>
    <t>CALIFICACIÓN SAN MIGUEL ANALCO DE NATIVITAS</t>
  </si>
  <si>
    <t>CALIFICACIÓN XAXALA DE CHIAUTEMPAN</t>
  </si>
  <si>
    <t>INTEGRACIÓN DE DIPUTADOS</t>
  </si>
  <si>
    <t>DE PRESUPUESTO ELECCIÓN EXTRAORDINARIA 2002</t>
  </si>
  <si>
    <t>CONVOCATORIA PRESIDENTES, SECRETARIOS, AUXILIARES Y CAPACITADORES ELECCIONES EXTRAORDINARIAS</t>
  </si>
  <si>
    <t>CRITERIOS DE INTEGRACIÓN Y DESIGNACIÓN DE CONSEJOS DISTRITALES Y MUNICIPALES</t>
  </si>
  <si>
    <t>PLATAFORMAS ELECTORALES 2002</t>
  </si>
  <si>
    <t>REGISTRO DE COALICIÓN IXTENCO PJS, PAS Y PT</t>
  </si>
  <si>
    <t>REGISTRO DE COALICIÓN ZACATELCO PAS, PCDT Y PJS</t>
  </si>
  <si>
    <t>PADRÓN ELECTORAL ELECCIONES EXTRAORDINARIAS 2002</t>
  </si>
  <si>
    <t>DISEÑO DE LA DOCUMENTACIÓN Y MATERIAL ELECTORAL 2002</t>
  </si>
  <si>
    <t>LUGARES DE USO COMÚN 2002</t>
  </si>
  <si>
    <t>PTES, SRIOS Y CONCEJALES ELECCIONES EXTRAORDINARIAS 2002</t>
  </si>
  <si>
    <t>OBSERVADORES ELECTORALES Y CONVOCATORIA</t>
  </si>
  <si>
    <t>PRODUCCIÓN DOCUMENTACIÓN Y MATERIAL ELECTORAL 2002</t>
  </si>
  <si>
    <t>RETIRO DE PROPAGANDA MDC 2002</t>
  </si>
  <si>
    <t>SARJE 7 DE ABRIL 2002</t>
  </si>
  <si>
    <t>CALIFICACIÓN 9 PRESIDENCIAS DE COMUNIDAD</t>
  </si>
  <si>
    <t>CALIFICACIÓN AYUNTAMIENTO IXTENCO</t>
  </si>
  <si>
    <t>CALIFICACIÓN AYUNTAMIENTO ZACATELCO</t>
  </si>
  <si>
    <t>APROBACIÓN DE DICTÁMENES P.P. 2001</t>
  </si>
  <si>
    <t>CALENDARIO DE SESIONES ORDINARIAS 2002</t>
  </si>
  <si>
    <t>TRANSFERENCIA DE PARTIDA DESTINADA AL 20 % 2002</t>
  </si>
  <si>
    <t>CONVOCATORIA DIRECCIÓN DE CAPACITACIÓN, ORGANIZACIÓN Y JURÍDICA</t>
  </si>
  <si>
    <t>REGISTRO DE DIPUTADOS</t>
  </si>
  <si>
    <t>CALIFICACION DE DIPUTADOS</t>
  </si>
  <si>
    <t>,year: "2001",nameMunicipio:"</t>
  </si>
  <si>
    <t>,year: "2001",typeDoc:"ACUERDO",dateDoc:"11-MAY",nameDoc:"</t>
  </si>
  <si>
    <t>,year: "2001",typeDoc:"ACUERDO",dateDoc:"16-JUL",nameDoc:"</t>
  </si>
  <si>
    <t>,year: "2001",typeDoc:"ACUERDO",dateDoc:"05-OCT",nameDoc:"</t>
  </si>
  <si>
    <t>,year: "2001",typeDoc:"ACUERDO",dateDoc:"16-NOV",nameDoc:"</t>
  </si>
  <si>
    <t>,year: "2001",dateAcuerdo:"14-DIC",nameDoc:"</t>
  </si>
  <si>
    <t>,year: "1998",typeDoc:"ACUERDO",dateAcuerdo:"</t>
  </si>
  <si>
    <t>SE CREAN LINEAMIENTOS PARA ACTOS DE PROSELITISMO</t>
  </si>
  <si>
    <t>POR EL CUAL SE CREA LA NORMATIVIDAD</t>
  </si>
  <si>
    <t>LINEAMIENTOS PARA REALIZAR ENCUESTAS Y SONDEOS DE OPINIÓN.</t>
  </si>
  <si>
    <t>DEL ANEXO DE LA CONV.</t>
  </si>
  <si>
    <t>DE REGISTRO DE CANDIDATURA A GOBERNADOR</t>
  </si>
  <si>
    <t>TOPES DE CAMPAÑA</t>
  </si>
  <si>
    <t>DE REGISTRO DE DIPUTADOS</t>
  </si>
  <si>
    <t>DESIGNACION POR INSACULACIÓN PDTE. Y SECRE. CONCEJOS DIST</t>
  </si>
  <si>
    <t>POR EL QUE SE DESIGNAN A LOS CONSEJALES DISTRITALES</t>
  </si>
  <si>
    <t>POR EL QUE SE DETERMINA EL MES BASE</t>
  </si>
  <si>
    <t>PARA LA CREACIÓN DE LA COM. A CARGO DE L</t>
  </si>
  <si>
    <t>POR EL CUAL SE INSTRUMENTA EL PROG. DE R</t>
  </si>
  <si>
    <t>POR EL QUE SE FACULTA AL SECRETARIO EJE</t>
  </si>
  <si>
    <t>ELECCIONES INFANTILES</t>
  </si>
  <si>
    <t>PARA LA SUSTITUCIÓN DE CANDIDATO DIPUTADO PT</t>
  </si>
  <si>
    <t>APROBACIÓN DE ACTAS DE LA JORN. ELEC</t>
  </si>
  <si>
    <t>CONTRATACIÓN CON EMPRESA LITHO FORMAS</t>
  </si>
  <si>
    <t>SUSTITUCIÓN CANDIDATOS DE PLANILLAS DEL PT</t>
  </si>
  <si>
    <t>SUSTITUCIÓN PAN</t>
  </si>
  <si>
    <t>ANEXO DEL DE UBICACIÓN DE CASILLAS</t>
  </si>
  <si>
    <t>ENCUESTAS DE SALIDA</t>
  </si>
  <si>
    <t>MODIFICACIONES A INTEGRACIÓN CASILLAS</t>
  </si>
  <si>
    <t>SUSPENCIÓN DE VOTACIÓN EN CON. MUN</t>
  </si>
  <si>
    <t>SE FACULTA LGFM PARA DAR A CONOCER LOS PREP</t>
  </si>
  <si>
    <t>PORCENTAJES FINANCIAMIENTO</t>
  </si>
  <si>
    <t>RETIRO DE PROPAGANDA</t>
  </si>
  <si>
    <t>SUSTITUCIÓN PT POR DEFUNCIÓN</t>
  </si>
  <si>
    <t>PROYECTO DE PRESUPUESTO 1999</t>
  </si>
  <si>
    <t>AYUNTAMIENTO DE ACUAMANAL DE MIGUEL HIDALGO</t>
  </si>
  <si>
    <t>AYUNTAMIENTO DE SAN LORENZO AXOCOMANITLA</t>
  </si>
  <si>
    <t>AYUNTAMIENTO DE TEPEYANCO</t>
  </si>
  <si>
    <t>AYUNTAMIENTO DE TETLATLAHUCA</t>
  </si>
  <si>
    <t>AYUNTAMIENTO DE TOTOLAC</t>
  </si>
  <si>
    <t>AYUNTAMIENTO DE ZACATELCO</t>
  </si>
  <si>
    <t>CALIFICACIÓN PMA 15-12-98</t>
  </si>
  <si>
    <t>DE LA INTEGRACIÓN DE DIPUTADOS</t>
  </si>
  <si>
    <t>SE DESIGNAN PDTES. Y SRIOS. DE LOS C. MUN</t>
  </si>
  <si>
    <t>SE NOMBRAN CONSEJALES MUNICIPALES</t>
  </si>
  <si>
    <t>SE SE INCLUYE LA POB. DE STA. CRUZ AQUIAHUAC</t>
  </si>
  <si>
    <t>SE INCLUYE LA POB. DE STA. CRUZ QUILETHTLA Y GUADALUPE TLACHCO</t>
  </si>
  <si>
    <t>SUSTITUCIÓN CANDIDATO DIPUTADO PRI</t>
  </si>
  <si>
    <t>SE SORTEAN LOS LUGARES PARA PROPAGANDA</t>
  </si>
  <si>
    <t>SE DESIGNA PDTE. Y SRIO. EN QUILEHTLA</t>
  </si>
  <si>
    <t>FORMULAS DE P.M</t>
  </si>
  <si>
    <t>REGISTRO DE AYUNT</t>
  </si>
  <si>
    <t>SUSTITUCIÓN DIP. PAN</t>
  </si>
  <si>
    <t>SE FACULTA AL LIC. GONZALO FLORES</t>
  </si>
  <si>
    <t>LINEAMIENTOS PARA PROPAGANDA A P.M.A POR C</t>
  </si>
  <si>
    <t>PARA EL SELLADO DE LAS BOLETAS</t>
  </si>
  <si>
    <t>MANEJO DEL PAQUETE ELECTORAL</t>
  </si>
  <si>
    <t>DETERMINA EL RESUL. DE DIP. MAY. REL.</t>
  </si>
  <si>
    <t>CRITERIOS Y LINEAMIENTOS PARA LA CONTRATACIÓN DE AUX. MUN.DOC</t>
  </si>
  <si>
    <t>CRITERIOS Y LINEAMIENTOS PARA LA CONV. DE PRESIDENTES Y SECRETARIOS.</t>
  </si>
  <si>
    <t>DISTRIBUCIÓN DE MATERIAL ELECTORAL</t>
  </si>
  <si>
    <t>CONV. DE OBSERVADORES ELECTORALES</t>
  </si>
  <si>
    <t>PARA LA SUBSTITUCIÓN DIP. VERDE</t>
  </si>
  <si>
    <t>SE ESTABLECEN CRITERIOS PARA M. D.CASILLA</t>
  </si>
  <si>
    <t>SE APRUEBA EL NUM. Y UBIC. DE MDC</t>
  </si>
  <si>
    <t>APLICACIÓN DEL LÍQUIDO INDELEBLE</t>
  </si>
  <si>
    <t>{id:9,year: "2019",typeDoc:"ACUERDO",dateDoc:"28-FEB",numDoc:"CG 09-2019",monthDoc:"FEB",nameDoc:"COMITÉ DE ADQUISICIONES",link: Acuerdos__pdfpath(`./${"2019/"}${"9.pdf"}`),},</t>
  </si>
  <si>
    <t>CUMPLIMIENTO A LO DICTADO EN EL EXPEDIENTE TET JE 002 2017 Y ACUMULADOS</t>
  </si>
  <si>
    <t>MEDIDAS CAUTELARES CQD PE PES CG 008 2021</t>
  </si>
  <si>
    <t>SE APRUEBA UBICACIÓN DE CATD 2021</t>
  </si>
  <si>
    <t>MEDIDAS CAUTELARES CQD PE PES CG 009 2021</t>
  </si>
  <si>
    <t>SE DESIGNA ENTE AUDITOR PARA EL PREP</t>
  </si>
  <si>
    <t>ANEXO. INFORME ENTE AUDITOR_IIPREP</t>
  </si>
  <si>
    <t>RESPUESTA A INDEPENDIENTES</t>
  </si>
  <si>
    <t>MEDIDAS CAUTELARES PES CQD PE PES CG  010 2021</t>
  </si>
  <si>
    <t>MEDIDAS CAUTELARES PES CQD PE PES CG 012 2021</t>
  </si>
  <si>
    <t>MEDIDAS CAUTELARES PES CQD PE PES CG  013 2021</t>
  </si>
  <si>
    <t>MEDIDAS CAUTELARES PES CQD PE PES CG  014 2021</t>
  </si>
  <si>
    <t>MEDIDAS PES CQD PE PES CG 017 2021</t>
  </si>
  <si>
    <t>MEDIDAS PES CQD PE PES CG 018 2021</t>
  </si>
  <si>
    <t>RESPUESTA A ESCRITOS DIVERSIDAD SEXUAL</t>
  </si>
  <si>
    <t>SE AJUSTA PLAZO PARA VERIFICACIÓN DE APOYO CIUDADANO</t>
  </si>
  <si>
    <t>RESPUESTA A JOSÉ JORGE MORENO DURÁN</t>
  </si>
  <si>
    <t>MEDIDAS CAUTELARES PES CQD PE PES CG 021 2021</t>
  </si>
  <si>
    <t>MEDIDAS CAUTELARES PES CQD PE PES CG 022 2021</t>
  </si>
  <si>
    <t>MEDIDAS CAUTELARES PES CQD PE PES CG  025 2021</t>
  </si>
  <si>
    <t>DESIGNACIÓN E INCORPORACIÓN SPEN MARIANA MONTIEL SOSA</t>
  </si>
  <si>
    <t>DOCUMENTACIÓN SIN EMBLEMAS Y MATERIALES ELECTORALES.</t>
  </si>
  <si>
    <t>DICTAMEN DOCUMENTACIÓN SIN EMBLEMAS Y MATERIAL ELECTORAL</t>
  </si>
  <si>
    <t>INFORME DOCUMENTACIÓN SIN EMBLEMAS Y MATERIAL ELECTORAL</t>
  </si>
  <si>
    <t>DOCUMENTACIÓN SIN EMBLEMAS Y MATERIALES ELECTORALES 2021</t>
  </si>
  <si>
    <t>APRUEBAN LINEAMIENTOS PARA DESARROLLO DE CÓMPUTOS ELECTORALES Y CUADERNILLO DE VOTOS V Y N.</t>
  </si>
  <si>
    <t>CUADERNILLO</t>
  </si>
  <si>
    <t>MANUAL Y PROTOCOLO REGISTRO DE CANDIDATURAS</t>
  </si>
  <si>
    <t>MANUAL DE REGISTRO DE CANDIDATURAS Y ANEXOS_ PELO 2020 2021</t>
  </si>
  <si>
    <t>PROTOCOLO SANITARIO PARA EL REGISTRO DE CANDIDATURAS</t>
  </si>
  <si>
    <t>RESPUESTA A DIPUTADOS</t>
  </si>
  <si>
    <t>READECUACIÓN PRESUPUESTO DE EGRESOS 2021</t>
  </si>
  <si>
    <t>LINEAMIENTOS PARA REGULAR EL ACTUAR DE SERVIDORES PÚBLICOS QUE NO SE SEPAREN DEL CARGO Y CONTIENDAN EN EL PELO 2020 2021</t>
  </si>
  <si>
    <t>MEDIDAS CAUTELARES PES CQD PE PES CG 030 2021</t>
  </si>
  <si>
    <t>MEDIDAS CAUTELARES PES CQD PE PES CG 031 2021</t>
  </si>
  <si>
    <t>MEDIDAS CAUTELARES PES CQD PE PES CG 032 2021</t>
  </si>
  <si>
    <t>MODIFICACIÓN DE INTEGRACIÓN DEL COTAPREP</t>
  </si>
  <si>
    <t>CV JUANA COCOLETZI COCOLETZI</t>
  </si>
  <si>
    <t>FORMATO_JUANA COCOLETZI COCOLETZI</t>
  </si>
  <si>
    <t>CV MARIA FABIOLA CAMARILLO SÁNCHEZ</t>
  </si>
  <si>
    <t>FORMATO_MARÍA FABIOLA CAMARILLO SÁNCHEZ</t>
  </si>
  <si>
    <t>CUMPLIMIENTO DE PORCENTAJE DE APOYO CIUDADANO CANDIDATURAS INDEPENDIENTES</t>
  </si>
  <si>
    <t>REPORTE FINAL APOYO CIUDADANO</t>
  </si>
  <si>
    <t>REFORMA AL REGLAMENTO DE CONSEJOS DISTRITALES Y MUNICIPALES</t>
  </si>
  <si>
    <t>INTEGRACIÓN DE CONSEJOS DISTRITALES Y MUNICIPALES</t>
  </si>
  <si>
    <t>ANEXO TRES LISTA DE RESERVA</t>
  </si>
  <si>
    <t>TOPES DE GASTO DE CAMPAÑA 2020 2021</t>
  </si>
  <si>
    <t>ANEXO TRES</t>
  </si>
  <si>
    <t>MEDIDAS CAUTELARES PES CQD PE PES CG 035 2021</t>
  </si>
  <si>
    <t>MEDIDAS CAUTELARES PES CQD PE PES CG 036 2021</t>
  </si>
  <si>
    <t>MEDIDAS CAUTELARES PES CQD PE PES CG 037 2021</t>
  </si>
  <si>
    <t>POS CQD Q JPNS CG 011 2020</t>
  </si>
  <si>
    <t>POS CQD Q CG 012 2020</t>
  </si>
  <si>
    <t>POS CQD Q RACF CG 014 2020</t>
  </si>
  <si>
    <t>POS CQD Q MLSP CG 016 2020</t>
  </si>
  <si>
    <t>SE APRUEBA CONVOCATORIA SE Y CAES</t>
  </si>
  <si>
    <t>CONVOCATORIA DE SE Y CAE</t>
  </si>
  <si>
    <t>CRITERIOS ESPECIFICOS DEBATES GUBERNATURA 20 21</t>
  </si>
  <si>
    <t>MEDIDAS CAUTELARES PES CQD PE NCS CG 034 2021</t>
  </si>
  <si>
    <t>DESIGNACIÓN PERSONAL AUTORIZADO PARA ACCEDER A BODEGAS ELECTORALES</t>
  </si>
  <si>
    <t>ANEXO ÚNICO PERSONAL AUTORIZADO PARA INGRESAR A LA BODEGA</t>
  </si>
  <si>
    <t>CONVOCATORIA DE CAE Y SE AMPLIACIÓN PLAZO</t>
  </si>
  <si>
    <t>AMPLIACIÓN DE PLAZO RECLUTAMIENTO SE Y CAE LOCALES</t>
  </si>
  <si>
    <t>PLATAFORMA ELECTORAL PAN</t>
  </si>
  <si>
    <t>PLATAFORMA ELECTORAL PRI</t>
  </si>
  <si>
    <t>PLATAFORMA ELECTORAL PRD</t>
  </si>
  <si>
    <t>PLATAFORMA ELECTORAL PT</t>
  </si>
  <si>
    <t>PLATAFORMA ELECTORAL PVEM</t>
  </si>
  <si>
    <t>PLATAFORMA ELECTORAL MC</t>
  </si>
  <si>
    <t>PLATAFORMA ELECTORAL PAC</t>
  </si>
  <si>
    <t>PLATAFORMA ELECTORAL PS</t>
  </si>
  <si>
    <t>PLATAFORMA ELECTORAL MORENA</t>
  </si>
  <si>
    <t>PLATAFORMA ELECTORAL NUEVA ALIANZA TLAXCALA</t>
  </si>
  <si>
    <t>PLATAFORMA ELECTORAL ENCUENTRO SOCIAL TLAXCALA</t>
  </si>
  <si>
    <t>PLATAFORMA ELECTORAL IMPACTO SOCIAL</t>
  </si>
  <si>
    <t>PLATAFORMA ELECTORAL ENCUENTRO SOLIDARIO</t>
  </si>
  <si>
    <t>PLATAFORMA ELECTORAL RSP</t>
  </si>
  <si>
    <t>PLATAFORMA ELECTORAL FUERZA POR MEXICO</t>
  </si>
  <si>
    <t>PROGRAMA GOBIERNO COMÚN PAN</t>
  </si>
  <si>
    <t>PROGRAMA GOBIERNO COMÚN PRI</t>
  </si>
  <si>
    <t>PROGRAMA GOBIERNO COMÚN PRD</t>
  </si>
  <si>
    <t>PROGRAMA GOBIERNO COMÚN PT</t>
  </si>
  <si>
    <t>PROGRAMA GOBIERNO COMÚN PVEM</t>
  </si>
  <si>
    <t>PROGRAMA GOBIERNO COMÚN MC</t>
  </si>
  <si>
    <t>PROGRAMA GOBIERNO COMÚN PAC</t>
  </si>
  <si>
    <t>PROGRAMA GOBIERNO COMÚN PS</t>
  </si>
  <si>
    <t>PROGRAMA GOBIERNO COMÚN MORENA</t>
  </si>
  <si>
    <t>PROGRAMA GOBIERNO COMÚN NUEVA ALIANZA TLAXCALA</t>
  </si>
  <si>
    <t>PROGRAMA GOBIERNO COMÚN ENCUENTRO SOCIAL TLAXCALA</t>
  </si>
  <si>
    <t>PROGRAMA GOBIERNO COMÚN IMPACTO SOCIAL</t>
  </si>
  <si>
    <t>PROGRAMA GOBIERNO COMÚN ENCUENTRO SOLIDARIO</t>
  </si>
  <si>
    <t>PROGRAMA GOBIERNO COMÚN RSP</t>
  </si>
  <si>
    <t>PROGRAMA GOBIERNO COMÚN FUERZA POR MEXICO</t>
  </si>
  <si>
    <t>SE CALENDARIZA RETENCIÓN DE MULTAS</t>
  </si>
  <si>
    <t>ABR</t>
  </si>
  <si>
    <t>RESOLUCIÓN ITE-CG 100-2021    REGISTRO DE CANDIDATURA GUBERNATURA COALICIÓN UNIDOS POR TLAXCALA</t>
  </si>
  <si>
    <t>RESOLUCIÓN ITE-CG 101-2021    REGISTRO DE CANDIDATURA GUBERNATURA COALICIÓN JUNTOS HAREMOS HISTORIA</t>
  </si>
  <si>
    <t>RESOLUCIÓN ITE-CG 102-2021    REGISTRO DE CANDIDATURA GUBERNATURA MOVIMIENTO CIUDADANO</t>
  </si>
  <si>
    <t>RESOLUCIÓN ITE-CG 103-2021    REGISTRO DE CANDIDATURA GUBERNATURA IMPACTO SOCIAL SI</t>
  </si>
  <si>
    <t>RESOLUCIÓN ITE-CG 104-2021    REGISTRO DE CANDIDATURA GUBERNATURA PARTIDO ENCUENTRO SOLIDARIO</t>
  </si>
  <si>
    <t>RESOLUCIÓN ITE-CG 105-2021    REGISTRO DE CANDIDATURA GUBERNATURA RSP</t>
  </si>
  <si>
    <t>RESOLUCIÓN ITE-CG 106-2021    REGISTRO DE CANDIDATURA GUBERNATURA FUERZA POR MEXICO</t>
  </si>
  <si>
    <t>RESOLUCIÓN ITE-CG 107-2021    REGISTRO DIPUTACIONES PAN</t>
  </si>
  <si>
    <t xml:space="preserve">   RESOLUCIÓN ITE-CG 107-2021 DICTAMEN PARTIDO ACCION NACIONAL</t>
  </si>
  <si>
    <t>RESOLUCIÓN ITE-CG 108-2021    REGISTRO DIPUTACIONES PRI</t>
  </si>
  <si>
    <t xml:space="preserve">   RESOLUCIÓN ITE-CG 108-2021 DICTAMEN PARTIDO REVOLUCIONARIO INSTTITUCIONAL</t>
  </si>
  <si>
    <t>RESOLUCIÓN ITE-CG 109-2021    RESOLUCIÓN Diputaciones PRD</t>
  </si>
  <si>
    <t xml:space="preserve">   RESOLUCIÓN ITE-CG 109-2021 DICTAMEN PARTIDO DE LA REVOLUCION DEMOCRATICA</t>
  </si>
  <si>
    <t>RESOLUCIÓN ITE-CG 110-2021    REGISTRO Diputaciones PAC</t>
  </si>
  <si>
    <t xml:space="preserve">   RESOLUCIÓN ITE-CG 110-2021 DICTAMEN ALIANZA CIUDADANA</t>
  </si>
  <si>
    <t>RESOLUCIÓN ITE-CG 111-2021    REGISTRO DIPUTACIONES PS</t>
  </si>
  <si>
    <t xml:space="preserve">   RESOLUCIÓN ITE-CG 111-2021 DICTAMEN PARTIDO SOCIALISTA</t>
  </si>
  <si>
    <t>RESOLUCIÓN ITE-CG 112-2021    REGISTRO DIPUTACION COALICION UNIDOS POR TLAXCALA</t>
  </si>
  <si>
    <t>RESOLUCIÓN ITE-CG 113-2021    REGISTRO DIPUTACIONES MC</t>
  </si>
  <si>
    <t xml:space="preserve">   RESOLUCIÓN ITE-CG 113-2021 DICTAMEN MOVIMIENTO CIUDADANO</t>
  </si>
  <si>
    <t>RESOLUCIÓN ITE-CG 114-2021    REGISTRO DIPUTACIONES ENCUENTRO SOLIDARIO</t>
  </si>
  <si>
    <t xml:space="preserve">   RESOLUCIÓN ITE-CG 114-2021 DICTAMEN ENCUENTRO SOLIDARIO</t>
  </si>
  <si>
    <t>RESOLUCIÓN ITE-CG 115-2021    REGISTRO DIPUTACIONES IMPACTO SOCIAL</t>
  </si>
  <si>
    <t xml:space="preserve">   RESOLUCIÓN ITE-CG 115-2021 DICTAMEN IMPACTO SOCIAL</t>
  </si>
  <si>
    <t>ACUERDO ITE-CG 115-2020       FE DE ERRATAS</t>
  </si>
  <si>
    <t>RESOLUCIÓN ITE-CG 116-2021    REGISTRO DIPUTACIONES INDEPENDIENTES</t>
  </si>
  <si>
    <t>RESOLUCIÓN ITE-CG 117-2021    REGISTRO DIPUTACIONES MORENA</t>
  </si>
  <si>
    <t xml:space="preserve">   RESOLUCIÓN ITE-CG 117-2021 DICTAMEN MORENA</t>
  </si>
  <si>
    <t>RESOLUCIÓN ITE-CG 118-2021    REGISTRO DIPUTACIONES PT</t>
  </si>
  <si>
    <t xml:space="preserve">   RESOLUCIÓN ITE-CG 118-2021 DICTAMEN PARTIDO DEL TRABAJO</t>
  </si>
  <si>
    <t>RESOLUCIÓN ITE-CG 119-2021    REGISTRO PANALTLAX</t>
  </si>
  <si>
    <t xml:space="preserve">   RESOLUCIÓN ITE-CG 119-2021 DICTAMEN NUEVA ALIANZA</t>
  </si>
  <si>
    <t>RESOLUCIÓN ITE-CG 120-2021    REGISTRO DIPUTACION COALICION JUNTOS HAREMOS HISTORIA TLAXCALA</t>
  </si>
  <si>
    <t>RESOLUCIÓN ITE-CG 121-2021    REGISTRO DIPUTACIONES PVEM</t>
  </si>
  <si>
    <t xml:space="preserve">   RESOLUCIÓN ITE-CG 121-2021 DICTAMEN PARTIDO VERDE ECOLOGISTA DE MEXICO</t>
  </si>
  <si>
    <t>RESOLUCIÓN ITE-CG 122-2021    REGISTRO DIPUTACIONES PESTLAX</t>
  </si>
  <si>
    <t xml:space="preserve">   RESOLUCIÓN ITE-CG 122-2021 DICTAMEN ENCUENTRO SOCIAL</t>
  </si>
  <si>
    <t>RESOLUCIÓN ITE-CG 123-2021    REGISTRO DIPUTACIONES RSP</t>
  </si>
  <si>
    <t xml:space="preserve">   RESOLUCIÓN ITE-CG 123-2021 DICTAMEN REDES SOCIALES PROGRESISTAS</t>
  </si>
  <si>
    <t>RESOLUCIÓN ITE-CG 124-2021    REGISTRO DIPUTACIONES PFXM</t>
  </si>
  <si>
    <t xml:space="preserve">   RESOLUCIÓN ITE-CG 124-2021 DICTAMEN FUERZA POR MEXICO</t>
  </si>
  <si>
    <t>ACUERDO ITE-CG 125-2021       RECOMENDACIONES DE SEGURIDAD SANITARIA PARA CAMPAÑAS ELECTORALES</t>
  </si>
  <si>
    <t xml:space="preserve">   ACUERDO ITE-CG 125-2021    RECOMENDACIONES SANITARIAS</t>
  </si>
  <si>
    <t>ACUERDO ITE-CG 126-2021       SUSTITUCIONES DE CONSEJOS MUNICIPALES 2021</t>
  </si>
  <si>
    <t>ACUERDO ITE-CG 127-2021       SUSTITUCIONES DE CONSEJOS MUNICIPALES 2021</t>
  </si>
  <si>
    <t>ACUERDO ITE-CG 128-2021       ADECUACION DE COMISION DE DEBATES</t>
  </si>
  <si>
    <t>ACUERDO ITE-CG 129-2021       DOCUMENTACIÓN CON EMBLEMAS</t>
  </si>
  <si>
    <t xml:space="preserve">   ACUERDO ITE-CG 129-2021    DICTAMEN DOCUMENTACIÓN CON EMBLEMAS</t>
  </si>
  <si>
    <t xml:space="preserve">   ACUERDO ITE-CG 129-2021    INFORME DOCUMENTACIÓN CON EMBLEMAS</t>
  </si>
  <si>
    <t xml:space="preserve">   ACUERDO ITE-CG 129-2021    ANEXO DEL DICTAMEN</t>
  </si>
  <si>
    <t>ACUERDO ITE-CG 130-2021       INICIO, CIERRE Y ACTUALIZACIONES DE DATOS PREP 2021</t>
  </si>
  <si>
    <t>ACUERDO ITE-CG 131-2021       SE DESIGNAN MODERADORES DE DEBATES GUBERNATURA</t>
  </si>
  <si>
    <t>ACUERDO ITE-CG 132-2021       AUTOADSCRIPCIÓN DE GÉNERO</t>
  </si>
  <si>
    <t xml:space="preserve">   ACUERDO ITE-CG 132-2021    LINEAMIENTOS</t>
  </si>
  <si>
    <t xml:space="preserve">   ACUERDO ITE-CG 132-2021    FORMATO DE MANIFESTACION DE AUTOADSCRIPCIÓN DE GÉNERO</t>
  </si>
  <si>
    <t xml:space="preserve">   ACUERDO ITE-CG 132-2021    VOTO CONCURRENTE</t>
  </si>
  <si>
    <t>ACUERDO ITE-CG 133-2021       SUSTITUCIONES DE CONSEJOS DTOS Y MUNICIPALES 2021</t>
  </si>
  <si>
    <t>RESOLUCIÓN ITE-CG 134-2021    DIPUTACIONES MORENA</t>
  </si>
  <si>
    <t xml:space="preserve">   RESOLUCIÓN ITE-CG 134-2021 DICTAMEN MORENA</t>
  </si>
  <si>
    <t>RESOLUCIÓN ITE-CG 135-2021    DIPUTACIONES PT</t>
  </si>
  <si>
    <t xml:space="preserve">   RESOLUCIÓN ITE-CG 135-2021 DICTACMEN DIPUTACIONES PT</t>
  </si>
  <si>
    <t>RESOLUCIÓN ITE-CG 136-2021    DIPUTACIONES PANATLAX</t>
  </si>
  <si>
    <t xml:space="preserve">   RESOLUCIÓN ITE-CG 136-2021 DICTAMEN NUEVA ALIANZA</t>
  </si>
  <si>
    <t>RESOLUCIÓN ITE-CG 137-2021    DIPUTACIONES PVEM</t>
  </si>
  <si>
    <t>RESOLUCIÓN ITE-CG 138-2021    DIPUTACIONES PESTLAX</t>
  </si>
  <si>
    <t>RESOLUCIÓN ITE-CG 139-2021    DIPUTACION COALICION JUNTOS HAREMOS HISTORIA TLAXCALA</t>
  </si>
  <si>
    <t>RESOLUCIÓN ITE-CG 140-2021    DIPUTACIONES RSP</t>
  </si>
  <si>
    <t xml:space="preserve">   RESOLUCIÓN ITE-CG 140-2021 DICTAMEN REDES SOCIALES PROGRESISTAS 1</t>
  </si>
  <si>
    <t xml:space="preserve">   RESOLUCIÓN ITE-CG 140-2021 DICTAMEN REDES SOCIALES PROGRESISTAS 2</t>
  </si>
  <si>
    <t>RESOLUCIÓN ITE-CG 141-2021    DIPUTACIONES FUERZA POR MEXICO</t>
  </si>
  <si>
    <t xml:space="preserve">   RESOLUCIÓN ITE-CG 141-2021 DICTAMEN FUERZA POR MEXICO</t>
  </si>
  <si>
    <t>ACUERDO ITE-CG 142-2021       FINANCIAMIENTO ACT. ORDINARIAS Y OBTENCIÓN DEL VOTO DIPUTACIONES</t>
  </si>
  <si>
    <t>ACUERDO ITE-CG 143-2021       REFORMA LINEAMIENTOS DE DEBATES</t>
  </si>
  <si>
    <t>RESOLUCIÓN ITE-CG 144-2021    POS CQD-Q-ETG-CG-013-2020</t>
  </si>
  <si>
    <t>ACUERDO ITE-CG 145-2021       FORMATO DE DEBATES</t>
  </si>
  <si>
    <t xml:space="preserve">   ACUERDO ITE-CG 145-2021    SE APRUEBA FORMATO DE DEBATES</t>
  </si>
  <si>
    <t>RESOLUCIÓN ITE-CG 146-2021    REQUERIMIENTO PAN</t>
  </si>
  <si>
    <t xml:space="preserve">   RESOLUCIÓN ITE-CG 146-2021 ANEXO UNO</t>
  </si>
  <si>
    <t xml:space="preserve">   RESOLUCIÓN ITE-CG 146-2021 ANEXO DOS</t>
  </si>
  <si>
    <t>RESOLUCIÓN ITE-CG 147-2021    REQUERIMIENTO PRI</t>
  </si>
  <si>
    <t xml:space="preserve">   RESOLUCIÓN ITE-CG 147-2021 ANEXO UNO</t>
  </si>
  <si>
    <t xml:space="preserve">   RESOLUCIÓN ITE-CG 147-2021 ANEXO DOS</t>
  </si>
  <si>
    <t>RESOLUCIÓN ITE-CG 148-2021    REQURIMIENTO PRD</t>
  </si>
  <si>
    <t xml:space="preserve">   RESOLUCIÓN ITE-CG 148-2021 ANEXO UNO</t>
  </si>
  <si>
    <t xml:space="preserve">   RESOLUCIÓN ITE-CG 148-2021 ANEXO DOS</t>
  </si>
  <si>
    <t>RESOLUCIÓN ITE-CG 149-2021    REQUERIMIENTO PT</t>
  </si>
  <si>
    <t xml:space="preserve">   RESOLUCIÓN ITE-CG 149-2021 ANEXO UNO</t>
  </si>
  <si>
    <t xml:space="preserve">   RESOLUCIÓN ITE-CG 149-2021 ANEXO DOS</t>
  </si>
  <si>
    <t>RESOLUCIÓN ITE-CG 150-2021    REQUERIMIENTO PVEM</t>
  </si>
  <si>
    <t xml:space="preserve">   RESOLUCIÓN ITE-CG 150-2021 ANEXO UNO</t>
  </si>
  <si>
    <t xml:space="preserve">   RESOLUCIÓN ITE-CG 150-2021 ANEXO DOS</t>
  </si>
  <si>
    <t>RESOLUCIÓN ITE-CG 151-2021    REQUERIMIENTO MC</t>
  </si>
  <si>
    <t xml:space="preserve">   RESOLUCIÓN ITE-CG 151-2021 ANEXO UNO</t>
  </si>
  <si>
    <t xml:space="preserve">   RESOLUCIÓN ITE-CG 151-2021 ANEXO DOS</t>
  </si>
  <si>
    <t>RESOLUCIÓN ITE-CG 152-2021    REQUERIMIENTO PAC</t>
  </si>
  <si>
    <t xml:space="preserve">   RESOLUCIÓN ITE-CG 152-2021 ANEXO UNO</t>
  </si>
  <si>
    <t xml:space="preserve">   RESOLUCIÓN ITE-CG 152-2021 ANEXO DOS</t>
  </si>
  <si>
    <t>RESOLUCIÓN ITE-CG 153-2021    REQUERIMIENTO PS</t>
  </si>
  <si>
    <t xml:space="preserve">   RESOLUCIÓN ITE-CG 153-2021 ANEXO UNO</t>
  </si>
  <si>
    <t xml:space="preserve">   RESOLUCIÓN ITE-CG 153-2021 ANEXO DOS</t>
  </si>
  <si>
    <t>RESOLUCIÓN ITE-CG 154-2021    REQUERIMEINTO MORENA</t>
  </si>
  <si>
    <t xml:space="preserve">   RESOLUCIÓN ITE-CG 154-2021 ANEXO UNO</t>
  </si>
  <si>
    <t xml:space="preserve">   RESOLUCIÓN ITE-CG 154-2021 ANEXO DOS</t>
  </si>
  <si>
    <t>RESOLUCIÓN ITE-CG 155-2021    REQUERIMIENTO NA TLAXCALA</t>
  </si>
  <si>
    <t xml:space="preserve">   RESOLUCIÓN ITE-CG 155-2021 ANEXO UNO</t>
  </si>
  <si>
    <t xml:space="preserve">   RESOLUCIÓN ITE-CG 155-2021 ANEXO DOS</t>
  </si>
  <si>
    <t>RESOLUCIÓN ITE-CG 156-2021    REQUERIMIENTO PES TLAXCALA</t>
  </si>
  <si>
    <t xml:space="preserve">   RESOLUCIÓN ITE-CG 156-2021 ANEXO UNO</t>
  </si>
  <si>
    <t xml:space="preserve">   RESOLUCIÓN ITE-CG 156-2021 ANEXO DOS</t>
  </si>
  <si>
    <t>RESOLUCIÓN ITE-CG 157-2021    REQUERIMIENTO IMPACTO SOCIAL SI</t>
  </si>
  <si>
    <t xml:space="preserve">   RESOLUCIÓN ITE-CG 157-2021 ANEXO ÚNICO</t>
  </si>
  <si>
    <t>RESOLUCIÓN ITE-CG 158-2021    REQUERIMIENTO PES</t>
  </si>
  <si>
    <t xml:space="preserve">   RESOLUCIÓN ITE-CG 158-2021 PES ANEXO UNICO</t>
  </si>
  <si>
    <t>RESOLUCIÓN ITE-CG 159-2021    REQUERIMIENTO RSP</t>
  </si>
  <si>
    <t xml:space="preserve">   RESOLUCIÓN ITE-CG 159-2021 ANEXO ÚNICO</t>
  </si>
  <si>
    <t>RESOLUCIÓN ITE-CG 160-2021    REQUERIMIENTO FUERZA POR MEXICO</t>
  </si>
  <si>
    <t xml:space="preserve">   RESOLUCIÓN ITE-CG 160-2021 ANEXO</t>
  </si>
  <si>
    <t>RESOLUCIÓN ITE-CG 161-2021    REQUERIMIENTO COMUNIDADES PAN</t>
  </si>
  <si>
    <t xml:space="preserve">   RESOLUCION ITE-CG 161-2021 ANEXO UNICO</t>
  </si>
  <si>
    <t>RESOLUCIÓN ITE-CG 162-2021    REQUERIMIENTO COMUNIDADES PRI</t>
  </si>
  <si>
    <t xml:space="preserve">   RESOLUCION ITE-CG-162-2021 ANEXO UNICO</t>
  </si>
  <si>
    <t>RESOLUCION ITE-CG 163-2021    REQUERIMIENTO PRD</t>
  </si>
  <si>
    <t xml:space="preserve">   RESOLUCION ITE-CG 163-2021 ANEXO UNICO</t>
  </si>
  <si>
    <t>RESOLUCIÓN ITE-CG 164-2021    REQUERIMIENTO COMUNIDADES PT</t>
  </si>
  <si>
    <t xml:space="preserve">  RESOLUCIÓN ITE-CG 164-2021  ANEXO UNICO</t>
  </si>
  <si>
    <t>RESOLUCIÓN ITE-CG 165-2021    REGISTRO COMUNIDADES PVEM</t>
  </si>
  <si>
    <t xml:space="preserve">   RESOLUCION ITE-CG 165-2021 ANEXO UNICO PVEM</t>
  </si>
  <si>
    <t>RESOLUCIÓN ITE-CG 166-2021    REQUERIMIENTO COMUNIDADES MC</t>
  </si>
  <si>
    <t xml:space="preserve">   RESOLUCIÓN ITE-CG 166-2021 ANEXO UNICO</t>
  </si>
  <si>
    <t>RESOLUCIÓN ITE-CG 167-2021    REQUERIMIENTO COMUNIDADES PAC</t>
  </si>
  <si>
    <t xml:space="preserve">   RESOLUCION ITE-CG 167-2021 ANEXO UNICO</t>
  </si>
  <si>
    <t>RESOLUCIÓN ITE-CG 168-2021    REQUERIMIENTO COMUNIDADES PS</t>
  </si>
  <si>
    <t xml:space="preserve">   RESOLUCION ITE-CG 168-2021 ANEXO UNICO</t>
  </si>
  <si>
    <t>RESOLUCIÓN ITE-CG 169-2021    REQUERIMIENTO COMUNIDADES MORENA</t>
  </si>
  <si>
    <t xml:space="preserve">   RESOLUCION ITE-CG 169-2021 ANEXO UNICO</t>
  </si>
  <si>
    <t>RESOLUCIÓN ITE-CG 170-2021    REQUERIMIENTO COMUNIDADES PNAT</t>
  </si>
  <si>
    <t xml:space="preserve">   RESOLUCION ITE-CG 170-2021 ANEXO UNICO</t>
  </si>
  <si>
    <t>RESOLUCION ITE-CG 171-2021    REQUERIMIENTO PES TLAXCALA</t>
  </si>
  <si>
    <t xml:space="preserve">   RESOLUCION ITE-CG 171-2021 ANEXO ÚNICO</t>
  </si>
  <si>
    <t>RESOLUCIÓN ITE-CG 172-2021    REQUERIMIENTO IMPACTO SOCIAL SI</t>
  </si>
  <si>
    <t xml:space="preserve">   RESOLUCIÓN ITE-CG 172-2021 ANEXO UNICO</t>
  </si>
  <si>
    <t>RESOLUCIÓN ITE-CG 173-2021    REQUERIMIENTO COMUNIDADES PES</t>
  </si>
  <si>
    <t xml:space="preserve">   RESOLUCION ITE-CG 173-2021 ANEXO UNICO</t>
  </si>
  <si>
    <t>RESOLUCIÓN ITE-CG 174-2021    REQUERIMIENTO COMUNIDADES RSP</t>
  </si>
  <si>
    <t xml:space="preserve">   RESOLUCIÓN ITE-CG 174-2021 ANEXO UNICO</t>
  </si>
  <si>
    <t>RESOLUCIÓN ITE-CG 175-2021    REGISTRO CANDIDATURAS COMUNIDADES FXM</t>
  </si>
  <si>
    <t xml:space="preserve">   RESOLUCIÓN ITE-CG 175-2021 ANEXO UNICO</t>
  </si>
  <si>
    <t>RESOLUCIÓN ITE-CG 176-2021    REGISTROS DE INDEPENDIENTES</t>
  </si>
  <si>
    <t xml:space="preserve">   RESOLUCIÓN ITE-CG 176-2021 ANEXO ÚNICO INDEPENDIENTES</t>
  </si>
  <si>
    <t xml:space="preserve">   RESOLUCIÓN ITE-CG 176-2021 REGISTROS DE INDEPENDIENTES FE DE ERRATAS</t>
  </si>
  <si>
    <t>ACUERDO ITE-CG 177-2021       READECUACIÓN DEL PRESUPUESTO DE EGRESOS</t>
  </si>
  <si>
    <t xml:space="preserve">   ACUERDO ITE-CG 177-2021    ANEXO</t>
  </si>
  <si>
    <t>RESOLUCIÓN ITE-CG 178-2021    SUSTITUCIONES DIPUTACIONES LOCALES</t>
  </si>
  <si>
    <t>REGISTRO DE CANDIDATURA GUBERNATURA COALICIÓN UNIDOS POR TLAXCALA</t>
  </si>
  <si>
    <t>REGISTRO DE CANDIDATURA GUBERNATURA COALICIÓN JUNTOS HAREMOS HISTORIA</t>
  </si>
  <si>
    <t>REGISTRO DE CANDIDATURA GUBERNATURA MOVIMIENTO CIUDADANO</t>
  </si>
  <si>
    <t>REGISTRO DE CANDIDATURA GUBERNATURA IMPACTO SOCIAL SI</t>
  </si>
  <si>
    <t>REGISTRO DE CANDIDATURA GUBERNATURA PARTIDO ENCUENTRO SOLIDARIO</t>
  </si>
  <si>
    <t>REGISTRO DE CANDIDATURA GUBERNATURA RSP</t>
  </si>
  <si>
    <t>REGISTRO DE CANDIDATURA GUBERNATURA FUERZA POR MEXICO</t>
  </si>
  <si>
    <t>REGISTRO DIPUTACIONES PAN</t>
  </si>
  <si>
    <t>DICTAMEN PARTIDO ACCION NACIONAL</t>
  </si>
  <si>
    <t>REGISTRO DIPUTACIONES PRI</t>
  </si>
  <si>
    <t>DICTAMEN PARTIDO REVOLUCIONARIO INSTTITUCIONAL</t>
  </si>
  <si>
    <t>RESOLUCIÓN DIPUTACIONES PRD</t>
  </si>
  <si>
    <t>DICTAMEN PARTIDO DE LA REVOLUCION DEMOCRATICA</t>
  </si>
  <si>
    <t>REGISTRO DIPUTACIONES PAC</t>
  </si>
  <si>
    <t>DICTAMEN ALIANZA CIUDADANA</t>
  </si>
  <si>
    <t>REGISTRO DIPUTACIONES PS</t>
  </si>
  <si>
    <t>DICTAMEN PARTIDO SOCIALISTA</t>
  </si>
  <si>
    <t>REGISTRO DIPUTACION COALICION UNIDOS POR TLAXCALA</t>
  </si>
  <si>
    <t>REGISTRO DIPUTACIONES MC</t>
  </si>
  <si>
    <t>DICTAMEN MOVIMIENTO CIUDADANO</t>
  </si>
  <si>
    <t>REGISTRO DIPUTACIONES ENCUENTRO SOLIDARIO</t>
  </si>
  <si>
    <t>DICTAMEN ENCUENTRO SOLIDARIO</t>
  </si>
  <si>
    <t>REGISTRO DIPUTACIONES IMPACTO SOCIAL</t>
  </si>
  <si>
    <t>DICTAMEN IMPACTO SOCIAL</t>
  </si>
  <si>
    <t>FE DE ERRATAS</t>
  </si>
  <si>
    <t>REGISTRO DIPUTACIONES INDEPENDIENTES</t>
  </si>
  <si>
    <t>REGISTRO DIPUTACIONES MORENA</t>
  </si>
  <si>
    <t>DICTAMEN MORENA</t>
  </si>
  <si>
    <t>REGISTRO DIPUTACIONES PT</t>
  </si>
  <si>
    <t>DICTAMEN PARTIDO DEL TRABAJO</t>
  </si>
  <si>
    <t>REGISTRO PANALTLAX</t>
  </si>
  <si>
    <t>REGISTRO DIPUTACION COALICION JUNTOS HAREMOS HISTORIA TLAXCALA</t>
  </si>
  <si>
    <t>REGISTRO DIPUTACIONES PVEM</t>
  </si>
  <si>
    <t>DICTAMEN PARTIDO VERDE ECOLOGISTA DE MEXICO</t>
  </si>
  <si>
    <t>REGISTRO DIPUTACIONES PESTLAX</t>
  </si>
  <si>
    <t>DICTAMEN ENCUENTRO SOCIAL</t>
  </si>
  <si>
    <t>REGISTRO DIPUTACIONES RSP</t>
  </si>
  <si>
    <t>DICTAMEN REDES SOCIALES PROGRESISTAS</t>
  </si>
  <si>
    <t>REGISTRO DIPUTACIONES PFXM</t>
  </si>
  <si>
    <t>DICTAMEN FUERZA POR MEXICO</t>
  </si>
  <si>
    <t>RECOMENDACIONES DE SEGURIDAD SANITARIA PARA CAMPAÑAS ELECTORALES</t>
  </si>
  <si>
    <t>RECOMENDACIONES SANITARIAS</t>
  </si>
  <si>
    <t>SUSTITUCIONES DE CONSEJOS MUNICIPALES 2021</t>
  </si>
  <si>
    <t>ADECUACION DE COMISION DE DEBATES</t>
  </si>
  <si>
    <t>DOCUMENTACIÓN CON EMBLEMAS</t>
  </si>
  <si>
    <t>DICTAMEN DOCUMENTACIÓN CON EMBLEMAS</t>
  </si>
  <si>
    <t>INFORME DOCUMENTACIÓN CON EMBLEMAS</t>
  </si>
  <si>
    <t>ANEXO DEL DICTAMEN</t>
  </si>
  <si>
    <t>INICIO, CIERRE Y ACTUALIZACIONES DE DATOS PREP 2021</t>
  </si>
  <si>
    <t>SE DESIGNAN MODERADORES DE DEBATES GUBERNATURA</t>
  </si>
  <si>
    <t>AUTOADSCRIPCIÓN DE GÉNERO</t>
  </si>
  <si>
    <t>FORMATO DE MANIFESTACION DE AUTOADSCRIPCIÓN DE GÉNERO</t>
  </si>
  <si>
    <t>SUSTITUCIONES DE CONSEJOS DTOS Y MUNICIPALES 2021</t>
  </si>
  <si>
    <t>DIPUTACIONES MORENA</t>
  </si>
  <si>
    <t>DIPUTACIONES PT</t>
  </si>
  <si>
    <t>DICTACMEN DIPUTACIONES PT</t>
  </si>
  <si>
    <t>DIPUTACIONES PANATLAX</t>
  </si>
  <si>
    <t>DIPUTACIONES PVEM</t>
  </si>
  <si>
    <t>DIPUTACIONES PESTLAX</t>
  </si>
  <si>
    <t>DIPUTACION COALICION JUNTOS HAREMOS HISTORIA TLAXCALA</t>
  </si>
  <si>
    <t>DIPUTACIONES RSP</t>
  </si>
  <si>
    <t>DICTAMEN REDES SOCIALES PROGRESISTAS 1</t>
  </si>
  <si>
    <t>DICTAMEN REDES SOCIALES PROGRESISTAS 2</t>
  </si>
  <si>
    <t>DIPUTACIONES FUERZA POR MEXICO</t>
  </si>
  <si>
    <t>FINANCIAMIENTO ACT. ORDINARIAS Y OBTENCIÓN DEL VOTO DIPUTACIONES</t>
  </si>
  <si>
    <t>REFORMA LINEAMIENTOS DE DEBATES</t>
  </si>
  <si>
    <t>POS CQD Q ETG CG 013 2020</t>
  </si>
  <si>
    <t>FORMATO DE DEBATES</t>
  </si>
  <si>
    <t>SE APRUEBA FORMATO DE DEBATES</t>
  </si>
  <si>
    <t>REQUERIMIENTO PAN</t>
  </si>
  <si>
    <t>REQUERIMIENTO PRI</t>
  </si>
  <si>
    <t>REQURIMIENTO PRD</t>
  </si>
  <si>
    <t>REQUERIMIENTO PT</t>
  </si>
  <si>
    <t>REQUERIMIENTO PVEM</t>
  </si>
  <si>
    <t>REQUERIMIENTO MC</t>
  </si>
  <si>
    <t>REQUERIMIENTO PAC</t>
  </si>
  <si>
    <t>REQUERIMIENTO PS</t>
  </si>
  <si>
    <t>REQUERIMEINTO MORENA</t>
  </si>
  <si>
    <t>REQUERIMIENTO NA TLAXCALA</t>
  </si>
  <si>
    <t>REQUERIMIENTO PES TLAXCALA</t>
  </si>
  <si>
    <t>REQUERIMIENTO IMPACTO SOCIAL SI</t>
  </si>
  <si>
    <t>REQUERIMIENTO PES</t>
  </si>
  <si>
    <t>PES ANEXO UNICO</t>
  </si>
  <si>
    <t>REQUERIMIENTO RSP</t>
  </si>
  <si>
    <t>REQUERIMIENTO FUERZA POR MEXICO</t>
  </si>
  <si>
    <t>REQUERIMIENTO COMUNIDADES PAN</t>
  </si>
  <si>
    <t>ANEXO UNICO</t>
  </si>
  <si>
    <t>REQUERIMIENTO COMUNIDADES PRI</t>
  </si>
  <si>
    <t>REQUERIMIENTO PRD</t>
  </si>
  <si>
    <t>REQUERIMIENTO COMUNIDADES PT</t>
  </si>
  <si>
    <t>REGISTRO COMUNIDADES PVEM</t>
  </si>
  <si>
    <t>ANEXO UNICO PVEM</t>
  </si>
  <si>
    <t>REQUERIMIENTO COMUNIDADES MC</t>
  </si>
  <si>
    <t>REQUERIMIENTO COMUNIDADES PAC</t>
  </si>
  <si>
    <t>REQUERIMIENTO COMUNIDADES PS</t>
  </si>
  <si>
    <t>REQUERIMIENTO COMUNIDADES MORENA</t>
  </si>
  <si>
    <t>REQUERIMIENTO COMUNIDADES PNAT</t>
  </si>
  <si>
    <t>REQUERIMIENTO COMUNIDADES PES</t>
  </si>
  <si>
    <t>REQUERIMIENTO COMUNIDADES RSP</t>
  </si>
  <si>
    <t>REGISTRO CANDIDATURAS COMUNIDADES FXM</t>
  </si>
  <si>
    <t>REGISTROS DE INDEPENDIENTES</t>
  </si>
  <si>
    <t>ANEXO ÚNICO INDEPENDIENTES</t>
  </si>
  <si>
    <t>REGISTROS DE INDEPENDIENTES FE DE ERRATAS</t>
  </si>
  <si>
    <t>SUSTITUCIONES DIPUTACIONES LOCALES</t>
  </si>
  <si>
    <t>115_a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</si>
</sst>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3" borderId="0" xfId="0" applyFill="1" applyBorder="1"/>
    <xf numFmtId="49" fontId="0" fillId="0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49" fontId="0" fillId="0" borderId="7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1" xfId="0" applyFill="1" applyBorder="1"/>
    <xf numFmtId="49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2" xfId="0" applyFill="1" applyBorder="1"/>
    <xf numFmtId="49" fontId="0" fillId="2" borderId="2" xfId="0" applyNumberForma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0" fillId="2" borderId="1" xfId="0" applyFill="1" applyBorder="1"/>
    <xf numFmtId="0" fontId="0" fillId="0" borderId="1" xfId="0" applyBorder="1"/>
    <xf numFmtId="0" fontId="0" fillId="0" borderId="6" xfId="0" applyBorder="1"/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horizontal="right" vertical="center"/>
    </xf>
    <xf numFmtId="0" fontId="0" fillId="0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86F8-E2DE-4AA7-AB7E-6D4F52A7DA22}">
  <dimension ref="A1:B195"/>
  <sheetViews>
    <sheetView topLeftCell="A141" workbookViewId="0">
      <selection activeCell="B1" sqref="B1:B153"/>
    </sheetView>
  </sheetViews>
  <sheetFormatPr baseColWidth="10" defaultRowHeight="15" x14ac:dyDescent="0.25"/>
  <cols>
    <col min="1" max="1" width="57.7109375" customWidth="1"/>
    <col min="2" max="2" width="34.42578125" customWidth="1"/>
  </cols>
  <sheetData>
    <row r="1" spans="1:2" x14ac:dyDescent="0.25">
      <c r="A1" t="s">
        <v>2395</v>
      </c>
      <c r="B1" t="str">
        <f>UPPER(SUBSTITUTE(MID(A1,31,1000),"-"," "))</f>
        <v>REGISTRO DE CANDIDATURA GUBERNATURA COALICIÓN UNIDOS POR TLAXCALA</v>
      </c>
    </row>
    <row r="2" spans="1:2" x14ac:dyDescent="0.25">
      <c r="A2" t="s">
        <v>2396</v>
      </c>
      <c r="B2" t="str">
        <f t="shared" ref="B2:B65" si="0">UPPER(SUBSTITUTE(MID(A2,31,1000),"-"," "))</f>
        <v>REGISTRO DE CANDIDATURA GUBERNATURA COALICIÓN JUNTOS HAREMOS HISTORIA</v>
      </c>
    </row>
    <row r="3" spans="1:2" x14ac:dyDescent="0.25">
      <c r="A3" t="s">
        <v>2397</v>
      </c>
      <c r="B3" t="str">
        <f t="shared" si="0"/>
        <v>REGISTRO DE CANDIDATURA GUBERNATURA MOVIMIENTO CIUDADANO</v>
      </c>
    </row>
    <row r="4" spans="1:2" x14ac:dyDescent="0.25">
      <c r="A4" t="s">
        <v>2398</v>
      </c>
      <c r="B4" t="str">
        <f t="shared" si="0"/>
        <v>REGISTRO DE CANDIDATURA GUBERNATURA IMPACTO SOCIAL SI</v>
      </c>
    </row>
    <row r="5" spans="1:2" x14ac:dyDescent="0.25">
      <c r="A5" t="s">
        <v>2399</v>
      </c>
      <c r="B5" t="str">
        <f t="shared" si="0"/>
        <v>REGISTRO DE CANDIDATURA GUBERNATURA PARTIDO ENCUENTRO SOLIDARIO</v>
      </c>
    </row>
    <row r="6" spans="1:2" x14ac:dyDescent="0.25">
      <c r="A6" t="s">
        <v>2400</v>
      </c>
      <c r="B6" t="str">
        <f t="shared" si="0"/>
        <v>REGISTRO DE CANDIDATURA GUBERNATURA RSP</v>
      </c>
    </row>
    <row r="7" spans="1:2" x14ac:dyDescent="0.25">
      <c r="A7" t="s">
        <v>2401</v>
      </c>
      <c r="B7" t="str">
        <f t="shared" si="0"/>
        <v>REGISTRO DE CANDIDATURA GUBERNATURA FUERZA POR MEXICO</v>
      </c>
    </row>
    <row r="8" spans="1:2" x14ac:dyDescent="0.25">
      <c r="A8" t="s">
        <v>2402</v>
      </c>
      <c r="B8" t="str">
        <f t="shared" si="0"/>
        <v>REGISTRO DIPUTACIONES PAN</v>
      </c>
    </row>
    <row r="9" spans="1:2" x14ac:dyDescent="0.25">
      <c r="A9" t="s">
        <v>2403</v>
      </c>
      <c r="B9" t="str">
        <f t="shared" si="0"/>
        <v>DICTAMEN PARTIDO ACCION NACIONAL</v>
      </c>
    </row>
    <row r="10" spans="1:2" x14ac:dyDescent="0.25">
      <c r="A10" t="s">
        <v>2404</v>
      </c>
      <c r="B10" t="str">
        <f t="shared" si="0"/>
        <v>REGISTRO DIPUTACIONES PRI</v>
      </c>
    </row>
    <row r="11" spans="1:2" x14ac:dyDescent="0.25">
      <c r="A11" t="s">
        <v>2405</v>
      </c>
      <c r="B11" t="str">
        <f t="shared" si="0"/>
        <v>DICTAMEN PARTIDO REVOLUCIONARIO INSTTITUCIONAL</v>
      </c>
    </row>
    <row r="12" spans="1:2" x14ac:dyDescent="0.25">
      <c r="A12" t="s">
        <v>2406</v>
      </c>
      <c r="B12" t="str">
        <f t="shared" si="0"/>
        <v>RESOLUCIÓN DIPUTACIONES PRD</v>
      </c>
    </row>
    <row r="13" spans="1:2" x14ac:dyDescent="0.25">
      <c r="A13" t="s">
        <v>2407</v>
      </c>
      <c r="B13" t="str">
        <f t="shared" si="0"/>
        <v>DICTAMEN PARTIDO DE LA REVOLUCION DEMOCRATICA</v>
      </c>
    </row>
    <row r="14" spans="1:2" x14ac:dyDescent="0.25">
      <c r="A14" t="s">
        <v>2408</v>
      </c>
      <c r="B14" t="str">
        <f t="shared" si="0"/>
        <v>REGISTRO DIPUTACIONES PAC</v>
      </c>
    </row>
    <row r="15" spans="1:2" x14ac:dyDescent="0.25">
      <c r="A15" t="s">
        <v>2409</v>
      </c>
      <c r="B15" t="str">
        <f t="shared" si="0"/>
        <v>DICTAMEN ALIANZA CIUDADANA</v>
      </c>
    </row>
    <row r="16" spans="1:2" x14ac:dyDescent="0.25">
      <c r="A16" t="s">
        <v>2410</v>
      </c>
      <c r="B16" t="str">
        <f t="shared" si="0"/>
        <v>REGISTRO DIPUTACIONES PS</v>
      </c>
    </row>
    <row r="17" spans="1:2" x14ac:dyDescent="0.25">
      <c r="A17" t="s">
        <v>2411</v>
      </c>
      <c r="B17" t="str">
        <f t="shared" si="0"/>
        <v>DICTAMEN PARTIDO SOCIALISTA</v>
      </c>
    </row>
    <row r="18" spans="1:2" x14ac:dyDescent="0.25">
      <c r="A18" t="s">
        <v>2412</v>
      </c>
      <c r="B18" t="str">
        <f t="shared" si="0"/>
        <v>REGISTRO DIPUTACION COALICION UNIDOS POR TLAXCALA</v>
      </c>
    </row>
    <row r="19" spans="1:2" x14ac:dyDescent="0.25">
      <c r="A19" t="s">
        <v>2413</v>
      </c>
      <c r="B19" t="str">
        <f t="shared" si="0"/>
        <v>REGISTRO DIPUTACIONES MC</v>
      </c>
    </row>
    <row r="20" spans="1:2" x14ac:dyDescent="0.25">
      <c r="A20" t="s">
        <v>2414</v>
      </c>
      <c r="B20" t="str">
        <f t="shared" si="0"/>
        <v>DICTAMEN MOVIMIENTO CIUDADANO</v>
      </c>
    </row>
    <row r="21" spans="1:2" x14ac:dyDescent="0.25">
      <c r="A21" t="s">
        <v>2415</v>
      </c>
      <c r="B21" t="str">
        <f t="shared" si="0"/>
        <v>REGISTRO DIPUTACIONES ENCUENTRO SOLIDARIO</v>
      </c>
    </row>
    <row r="22" spans="1:2" x14ac:dyDescent="0.25">
      <c r="A22" t="s">
        <v>2416</v>
      </c>
      <c r="B22" t="str">
        <f t="shared" si="0"/>
        <v>DICTAMEN ENCUENTRO SOLIDARIO</v>
      </c>
    </row>
    <row r="23" spans="1:2" x14ac:dyDescent="0.25">
      <c r="A23" t="s">
        <v>2417</v>
      </c>
      <c r="B23" t="str">
        <f t="shared" si="0"/>
        <v>REGISTRO DIPUTACIONES IMPACTO SOCIAL</v>
      </c>
    </row>
    <row r="24" spans="1:2" x14ac:dyDescent="0.25">
      <c r="A24" t="s">
        <v>2418</v>
      </c>
      <c r="B24" t="str">
        <f t="shared" si="0"/>
        <v>DICTAMEN IMPACTO SOCIAL</v>
      </c>
    </row>
    <row r="25" spans="1:2" x14ac:dyDescent="0.25">
      <c r="A25" t="s">
        <v>2419</v>
      </c>
      <c r="B25" t="str">
        <f t="shared" si="0"/>
        <v>FE DE ERRATAS</v>
      </c>
    </row>
    <row r="26" spans="1:2" x14ac:dyDescent="0.25">
      <c r="A26" t="s">
        <v>2420</v>
      </c>
      <c r="B26" t="str">
        <f t="shared" si="0"/>
        <v>REGISTRO DIPUTACIONES INDEPENDIENTES</v>
      </c>
    </row>
    <row r="27" spans="1:2" x14ac:dyDescent="0.25">
      <c r="A27" t="s">
        <v>2421</v>
      </c>
      <c r="B27" t="str">
        <f t="shared" si="0"/>
        <v>REGISTRO DIPUTACIONES MORENA</v>
      </c>
    </row>
    <row r="28" spans="1:2" x14ac:dyDescent="0.25">
      <c r="A28" t="s">
        <v>2422</v>
      </c>
      <c r="B28" t="str">
        <f t="shared" si="0"/>
        <v>DICTAMEN MORENA</v>
      </c>
    </row>
    <row r="29" spans="1:2" x14ac:dyDescent="0.25">
      <c r="A29" t="s">
        <v>2423</v>
      </c>
      <c r="B29" t="str">
        <f t="shared" si="0"/>
        <v>REGISTRO DIPUTACIONES PT</v>
      </c>
    </row>
    <row r="30" spans="1:2" x14ac:dyDescent="0.25">
      <c r="A30" t="s">
        <v>2424</v>
      </c>
      <c r="B30" t="str">
        <f t="shared" si="0"/>
        <v>DICTAMEN PARTIDO DEL TRABAJO</v>
      </c>
    </row>
    <row r="31" spans="1:2" x14ac:dyDescent="0.25">
      <c r="A31" t="s">
        <v>2425</v>
      </c>
      <c r="B31" t="str">
        <f t="shared" si="0"/>
        <v>REGISTRO PANALTLAX</v>
      </c>
    </row>
    <row r="32" spans="1:2" x14ac:dyDescent="0.25">
      <c r="A32" t="s">
        <v>2426</v>
      </c>
      <c r="B32" t="str">
        <f t="shared" si="0"/>
        <v>DICTAMEN NUEVA ALIANZA</v>
      </c>
    </row>
    <row r="33" spans="1:2" x14ac:dyDescent="0.25">
      <c r="A33" t="s">
        <v>2427</v>
      </c>
      <c r="B33" t="str">
        <f t="shared" si="0"/>
        <v>REGISTRO DIPUTACION COALICION JUNTOS HAREMOS HISTORIA TLAXCALA</v>
      </c>
    </row>
    <row r="34" spans="1:2" x14ac:dyDescent="0.25">
      <c r="A34" t="s">
        <v>2428</v>
      </c>
      <c r="B34" t="str">
        <f t="shared" si="0"/>
        <v>REGISTRO DIPUTACIONES PVEM</v>
      </c>
    </row>
    <row r="35" spans="1:2" x14ac:dyDescent="0.25">
      <c r="A35" t="s">
        <v>2429</v>
      </c>
      <c r="B35" t="str">
        <f t="shared" si="0"/>
        <v>DICTAMEN PARTIDO VERDE ECOLOGISTA DE MEXICO</v>
      </c>
    </row>
    <row r="36" spans="1:2" x14ac:dyDescent="0.25">
      <c r="A36" t="s">
        <v>2430</v>
      </c>
      <c r="B36" t="str">
        <f t="shared" si="0"/>
        <v>REGISTRO DIPUTACIONES PESTLAX</v>
      </c>
    </row>
    <row r="37" spans="1:2" x14ac:dyDescent="0.25">
      <c r="A37" t="s">
        <v>2431</v>
      </c>
      <c r="B37" t="str">
        <f t="shared" si="0"/>
        <v>DICTAMEN ENCUENTRO SOCIAL</v>
      </c>
    </row>
    <row r="38" spans="1:2" x14ac:dyDescent="0.25">
      <c r="A38" t="s">
        <v>2432</v>
      </c>
      <c r="B38" t="str">
        <f t="shared" si="0"/>
        <v>REGISTRO DIPUTACIONES RSP</v>
      </c>
    </row>
    <row r="39" spans="1:2" x14ac:dyDescent="0.25">
      <c r="A39" t="s">
        <v>2433</v>
      </c>
      <c r="B39" t="str">
        <f t="shared" si="0"/>
        <v>DICTAMEN REDES SOCIALES PROGRESISTAS</v>
      </c>
    </row>
    <row r="40" spans="1:2" x14ac:dyDescent="0.25">
      <c r="A40" t="s">
        <v>2434</v>
      </c>
      <c r="B40" t="str">
        <f t="shared" si="0"/>
        <v>REGISTRO DIPUTACIONES PFXM</v>
      </c>
    </row>
    <row r="41" spans="1:2" x14ac:dyDescent="0.25">
      <c r="A41" t="s">
        <v>2435</v>
      </c>
      <c r="B41" t="str">
        <f t="shared" si="0"/>
        <v>DICTAMEN FUERZA POR MEXICO</v>
      </c>
    </row>
    <row r="42" spans="1:2" x14ac:dyDescent="0.25">
      <c r="A42" t="s">
        <v>2436</v>
      </c>
      <c r="B42" t="str">
        <f t="shared" si="0"/>
        <v>RECOMENDACIONES DE SEGURIDAD SANITARIA PARA CAMPAÑAS ELECTORALES</v>
      </c>
    </row>
    <row r="43" spans="1:2" x14ac:dyDescent="0.25">
      <c r="A43" t="s">
        <v>2437</v>
      </c>
      <c r="B43" t="str">
        <f t="shared" si="0"/>
        <v>RECOMENDACIONES SANITARIAS</v>
      </c>
    </row>
    <row r="44" spans="1:2" x14ac:dyDescent="0.25">
      <c r="A44" t="s">
        <v>2438</v>
      </c>
      <c r="B44" t="str">
        <f t="shared" si="0"/>
        <v>SUSTITUCIONES DE CONSEJOS MUNICIPALES 2021</v>
      </c>
    </row>
    <row r="45" spans="1:2" x14ac:dyDescent="0.25">
      <c r="A45" t="s">
        <v>2439</v>
      </c>
      <c r="B45" t="str">
        <f t="shared" si="0"/>
        <v>SUSTITUCIONES DE CONSEJOS MUNICIPALES 2021</v>
      </c>
    </row>
    <row r="46" spans="1:2" x14ac:dyDescent="0.25">
      <c r="A46" t="s">
        <v>2440</v>
      </c>
      <c r="B46" t="str">
        <f t="shared" si="0"/>
        <v>ADECUACION DE COMISION DE DEBATES</v>
      </c>
    </row>
    <row r="47" spans="1:2" x14ac:dyDescent="0.25">
      <c r="A47" t="s">
        <v>2441</v>
      </c>
      <c r="B47" t="str">
        <f t="shared" si="0"/>
        <v>DOCUMENTACIÓN CON EMBLEMAS</v>
      </c>
    </row>
    <row r="48" spans="1:2" x14ac:dyDescent="0.25">
      <c r="A48" t="s">
        <v>2442</v>
      </c>
      <c r="B48" t="str">
        <f t="shared" si="0"/>
        <v>DICTAMEN DOCUMENTACIÓN CON EMBLEMAS</v>
      </c>
    </row>
    <row r="49" spans="1:2" x14ac:dyDescent="0.25">
      <c r="A49" t="s">
        <v>2443</v>
      </c>
      <c r="B49" t="str">
        <f t="shared" si="0"/>
        <v>INFORME DOCUMENTACIÓN CON EMBLEMAS</v>
      </c>
    </row>
    <row r="50" spans="1:2" x14ac:dyDescent="0.25">
      <c r="A50" t="s">
        <v>2444</v>
      </c>
      <c r="B50" t="str">
        <f t="shared" si="0"/>
        <v>ANEXO DEL DICTAMEN</v>
      </c>
    </row>
    <row r="51" spans="1:2" x14ac:dyDescent="0.25">
      <c r="A51" t="s">
        <v>2445</v>
      </c>
      <c r="B51" t="str">
        <f t="shared" si="0"/>
        <v>INICIO, CIERRE Y ACTUALIZACIONES DE DATOS PREP 2021</v>
      </c>
    </row>
    <row r="52" spans="1:2" x14ac:dyDescent="0.25">
      <c r="A52" t="s">
        <v>2446</v>
      </c>
      <c r="B52" t="str">
        <f t="shared" si="0"/>
        <v>SE DESIGNAN MODERADORES DE DEBATES GUBERNATURA</v>
      </c>
    </row>
    <row r="53" spans="1:2" x14ac:dyDescent="0.25">
      <c r="A53" t="s">
        <v>2447</v>
      </c>
      <c r="B53" t="str">
        <f t="shared" si="0"/>
        <v>AUTOADSCRIPCIÓN DE GÉNERO</v>
      </c>
    </row>
    <row r="54" spans="1:2" x14ac:dyDescent="0.25">
      <c r="A54" t="s">
        <v>2448</v>
      </c>
      <c r="B54" t="str">
        <f t="shared" si="0"/>
        <v>LINEAMIENTOS</v>
      </c>
    </row>
    <row r="55" spans="1:2" x14ac:dyDescent="0.25">
      <c r="A55" t="s">
        <v>2449</v>
      </c>
      <c r="B55" t="str">
        <f t="shared" si="0"/>
        <v>FORMATO DE MANIFESTACION DE AUTOADSCRIPCIÓN DE GÉNERO</v>
      </c>
    </row>
    <row r="56" spans="1:2" x14ac:dyDescent="0.25">
      <c r="A56" t="s">
        <v>2450</v>
      </c>
      <c r="B56" t="str">
        <f t="shared" si="0"/>
        <v>VOTO CONCURRENTE</v>
      </c>
    </row>
    <row r="57" spans="1:2" x14ac:dyDescent="0.25">
      <c r="A57" t="s">
        <v>2451</v>
      </c>
      <c r="B57" t="str">
        <f t="shared" si="0"/>
        <v>SUSTITUCIONES DE CONSEJOS DTOS Y MUNICIPALES 2021</v>
      </c>
    </row>
    <row r="58" spans="1:2" x14ac:dyDescent="0.25">
      <c r="A58" t="s">
        <v>2452</v>
      </c>
      <c r="B58" t="str">
        <f t="shared" si="0"/>
        <v>DIPUTACIONES MORENA</v>
      </c>
    </row>
    <row r="59" spans="1:2" x14ac:dyDescent="0.25">
      <c r="A59" t="s">
        <v>2453</v>
      </c>
      <c r="B59" t="str">
        <f t="shared" si="0"/>
        <v>DICTAMEN MORENA</v>
      </c>
    </row>
    <row r="60" spans="1:2" x14ac:dyDescent="0.25">
      <c r="A60" t="s">
        <v>2454</v>
      </c>
      <c r="B60" t="str">
        <f t="shared" si="0"/>
        <v>DIPUTACIONES PT</v>
      </c>
    </row>
    <row r="61" spans="1:2" x14ac:dyDescent="0.25">
      <c r="A61" t="s">
        <v>2455</v>
      </c>
      <c r="B61" t="str">
        <f t="shared" si="0"/>
        <v>DICTACMEN DIPUTACIONES PT</v>
      </c>
    </row>
    <row r="62" spans="1:2" x14ac:dyDescent="0.25">
      <c r="A62" t="s">
        <v>2456</v>
      </c>
      <c r="B62" t="str">
        <f t="shared" si="0"/>
        <v>DIPUTACIONES PANATLAX</v>
      </c>
    </row>
    <row r="63" spans="1:2" x14ac:dyDescent="0.25">
      <c r="A63" t="s">
        <v>2457</v>
      </c>
      <c r="B63" t="str">
        <f t="shared" si="0"/>
        <v>DICTAMEN NUEVA ALIANZA</v>
      </c>
    </row>
    <row r="64" spans="1:2" x14ac:dyDescent="0.25">
      <c r="A64" t="s">
        <v>2458</v>
      </c>
      <c r="B64" t="str">
        <f t="shared" si="0"/>
        <v>DIPUTACIONES PVEM</v>
      </c>
    </row>
    <row r="65" spans="1:2" x14ac:dyDescent="0.25">
      <c r="A65" t="s">
        <v>2459</v>
      </c>
      <c r="B65" t="str">
        <f t="shared" si="0"/>
        <v>DIPUTACIONES PESTLAX</v>
      </c>
    </row>
    <row r="66" spans="1:2" x14ac:dyDescent="0.25">
      <c r="A66" t="s">
        <v>2460</v>
      </c>
      <c r="B66" t="str">
        <f t="shared" ref="B66:B129" si="1">UPPER(SUBSTITUTE(MID(A66,31,1000),"-"," "))</f>
        <v>DIPUTACION COALICION JUNTOS HAREMOS HISTORIA TLAXCALA</v>
      </c>
    </row>
    <row r="67" spans="1:2" x14ac:dyDescent="0.25">
      <c r="A67" t="s">
        <v>2461</v>
      </c>
      <c r="B67" t="str">
        <f t="shared" si="1"/>
        <v>DIPUTACIONES RSP</v>
      </c>
    </row>
    <row r="68" spans="1:2" x14ac:dyDescent="0.25">
      <c r="A68" t="s">
        <v>2462</v>
      </c>
      <c r="B68" t="str">
        <f t="shared" si="1"/>
        <v>DICTAMEN REDES SOCIALES PROGRESISTAS 1</v>
      </c>
    </row>
    <row r="69" spans="1:2" x14ac:dyDescent="0.25">
      <c r="A69" t="s">
        <v>2463</v>
      </c>
      <c r="B69" t="str">
        <f t="shared" si="1"/>
        <v>DICTAMEN REDES SOCIALES PROGRESISTAS 2</v>
      </c>
    </row>
    <row r="70" spans="1:2" x14ac:dyDescent="0.25">
      <c r="A70" t="s">
        <v>2464</v>
      </c>
      <c r="B70" t="str">
        <f t="shared" si="1"/>
        <v>DIPUTACIONES FUERZA POR MEXICO</v>
      </c>
    </row>
    <row r="71" spans="1:2" x14ac:dyDescent="0.25">
      <c r="A71" t="s">
        <v>2465</v>
      </c>
      <c r="B71" t="str">
        <f t="shared" si="1"/>
        <v>DICTAMEN FUERZA POR MEXICO</v>
      </c>
    </row>
    <row r="72" spans="1:2" x14ac:dyDescent="0.25">
      <c r="A72" t="s">
        <v>2466</v>
      </c>
      <c r="B72" t="str">
        <f t="shared" si="1"/>
        <v>FINANCIAMIENTO ACT. ORDINARIAS Y OBTENCIÓN DEL VOTO DIPUTACIONES</v>
      </c>
    </row>
    <row r="73" spans="1:2" x14ac:dyDescent="0.25">
      <c r="A73" t="s">
        <v>2467</v>
      </c>
      <c r="B73" t="str">
        <f t="shared" si="1"/>
        <v>REFORMA LINEAMIENTOS DE DEBATES</v>
      </c>
    </row>
    <row r="74" spans="1:2" x14ac:dyDescent="0.25">
      <c r="A74" t="s">
        <v>2468</v>
      </c>
      <c r="B74" t="str">
        <f t="shared" si="1"/>
        <v>POS CQD Q ETG CG 013 2020</v>
      </c>
    </row>
    <row r="75" spans="1:2" x14ac:dyDescent="0.25">
      <c r="A75" t="s">
        <v>2469</v>
      </c>
      <c r="B75" t="str">
        <f t="shared" si="1"/>
        <v>FORMATO DE DEBATES</v>
      </c>
    </row>
    <row r="76" spans="1:2" x14ac:dyDescent="0.25">
      <c r="A76" t="s">
        <v>2470</v>
      </c>
      <c r="B76" t="str">
        <f t="shared" si="1"/>
        <v>SE APRUEBA FORMATO DE DEBATES</v>
      </c>
    </row>
    <row r="77" spans="1:2" x14ac:dyDescent="0.25">
      <c r="A77" t="s">
        <v>2471</v>
      </c>
      <c r="B77" t="str">
        <f t="shared" si="1"/>
        <v>REQUERIMIENTO PAN</v>
      </c>
    </row>
    <row r="78" spans="1:2" x14ac:dyDescent="0.25">
      <c r="A78" t="s">
        <v>2472</v>
      </c>
      <c r="B78" t="str">
        <f t="shared" si="1"/>
        <v>ANEXO UNO</v>
      </c>
    </row>
    <row r="79" spans="1:2" x14ac:dyDescent="0.25">
      <c r="A79" t="s">
        <v>2473</v>
      </c>
      <c r="B79" t="str">
        <f t="shared" si="1"/>
        <v>ANEXO DOS</v>
      </c>
    </row>
    <row r="80" spans="1:2" x14ac:dyDescent="0.25">
      <c r="A80" t="s">
        <v>2474</v>
      </c>
      <c r="B80" t="str">
        <f t="shared" si="1"/>
        <v>REQUERIMIENTO PRI</v>
      </c>
    </row>
    <row r="81" spans="1:2" x14ac:dyDescent="0.25">
      <c r="A81" t="s">
        <v>2475</v>
      </c>
      <c r="B81" t="str">
        <f t="shared" si="1"/>
        <v>ANEXO UNO</v>
      </c>
    </row>
    <row r="82" spans="1:2" x14ac:dyDescent="0.25">
      <c r="A82" t="s">
        <v>2476</v>
      </c>
      <c r="B82" t="str">
        <f t="shared" si="1"/>
        <v>ANEXO DOS</v>
      </c>
    </row>
    <row r="83" spans="1:2" x14ac:dyDescent="0.25">
      <c r="A83" t="s">
        <v>2477</v>
      </c>
      <c r="B83" t="str">
        <f t="shared" si="1"/>
        <v>REQURIMIENTO PRD</v>
      </c>
    </row>
    <row r="84" spans="1:2" x14ac:dyDescent="0.25">
      <c r="A84" t="s">
        <v>2478</v>
      </c>
      <c r="B84" t="str">
        <f t="shared" si="1"/>
        <v>ANEXO UNO</v>
      </c>
    </row>
    <row r="85" spans="1:2" x14ac:dyDescent="0.25">
      <c r="A85" t="s">
        <v>2479</v>
      </c>
      <c r="B85" t="str">
        <f t="shared" si="1"/>
        <v>ANEXO DOS</v>
      </c>
    </row>
    <row r="86" spans="1:2" x14ac:dyDescent="0.25">
      <c r="A86" t="s">
        <v>2480</v>
      </c>
      <c r="B86" t="str">
        <f t="shared" si="1"/>
        <v>REQUERIMIENTO PT</v>
      </c>
    </row>
    <row r="87" spans="1:2" x14ac:dyDescent="0.25">
      <c r="A87" t="s">
        <v>2481</v>
      </c>
      <c r="B87" t="str">
        <f t="shared" si="1"/>
        <v>ANEXO UNO</v>
      </c>
    </row>
    <row r="88" spans="1:2" x14ac:dyDescent="0.25">
      <c r="A88" t="s">
        <v>2482</v>
      </c>
      <c r="B88" t="str">
        <f t="shared" si="1"/>
        <v>ANEXO DOS</v>
      </c>
    </row>
    <row r="89" spans="1:2" x14ac:dyDescent="0.25">
      <c r="A89" t="s">
        <v>2483</v>
      </c>
      <c r="B89" t="str">
        <f t="shared" si="1"/>
        <v>REQUERIMIENTO PVEM</v>
      </c>
    </row>
    <row r="90" spans="1:2" x14ac:dyDescent="0.25">
      <c r="A90" t="s">
        <v>2484</v>
      </c>
      <c r="B90" t="str">
        <f t="shared" si="1"/>
        <v>ANEXO UNO</v>
      </c>
    </row>
    <row r="91" spans="1:2" x14ac:dyDescent="0.25">
      <c r="A91" t="s">
        <v>2485</v>
      </c>
      <c r="B91" t="str">
        <f t="shared" si="1"/>
        <v>ANEXO DOS</v>
      </c>
    </row>
    <row r="92" spans="1:2" x14ac:dyDescent="0.25">
      <c r="A92" t="s">
        <v>2486</v>
      </c>
      <c r="B92" t="str">
        <f t="shared" si="1"/>
        <v>REQUERIMIENTO MC</v>
      </c>
    </row>
    <row r="93" spans="1:2" x14ac:dyDescent="0.25">
      <c r="A93" t="s">
        <v>2487</v>
      </c>
      <c r="B93" t="str">
        <f t="shared" si="1"/>
        <v>ANEXO UNO</v>
      </c>
    </row>
    <row r="94" spans="1:2" x14ac:dyDescent="0.25">
      <c r="A94" t="s">
        <v>2488</v>
      </c>
      <c r="B94" t="str">
        <f t="shared" si="1"/>
        <v>ANEXO DOS</v>
      </c>
    </row>
    <row r="95" spans="1:2" x14ac:dyDescent="0.25">
      <c r="A95" t="s">
        <v>2489</v>
      </c>
      <c r="B95" t="str">
        <f t="shared" si="1"/>
        <v>REQUERIMIENTO PAC</v>
      </c>
    </row>
    <row r="96" spans="1:2" x14ac:dyDescent="0.25">
      <c r="A96" t="s">
        <v>2490</v>
      </c>
      <c r="B96" t="str">
        <f t="shared" si="1"/>
        <v>ANEXO UNO</v>
      </c>
    </row>
    <row r="97" spans="1:2" x14ac:dyDescent="0.25">
      <c r="A97" t="s">
        <v>2491</v>
      </c>
      <c r="B97" t="str">
        <f t="shared" si="1"/>
        <v>ANEXO DOS</v>
      </c>
    </row>
    <row r="98" spans="1:2" x14ac:dyDescent="0.25">
      <c r="A98" t="s">
        <v>2492</v>
      </c>
      <c r="B98" t="str">
        <f t="shared" si="1"/>
        <v>REQUERIMIENTO PS</v>
      </c>
    </row>
    <row r="99" spans="1:2" x14ac:dyDescent="0.25">
      <c r="A99" t="s">
        <v>2493</v>
      </c>
      <c r="B99" t="str">
        <f t="shared" si="1"/>
        <v>ANEXO UNO</v>
      </c>
    </row>
    <row r="100" spans="1:2" x14ac:dyDescent="0.25">
      <c r="A100" t="s">
        <v>2494</v>
      </c>
      <c r="B100" t="str">
        <f t="shared" si="1"/>
        <v>ANEXO DOS</v>
      </c>
    </row>
    <row r="101" spans="1:2" x14ac:dyDescent="0.25">
      <c r="A101" t="s">
        <v>2495</v>
      </c>
      <c r="B101" t="str">
        <f t="shared" si="1"/>
        <v>REQUERIMEINTO MORENA</v>
      </c>
    </row>
    <row r="102" spans="1:2" x14ac:dyDescent="0.25">
      <c r="A102" t="s">
        <v>2496</v>
      </c>
      <c r="B102" t="str">
        <f t="shared" si="1"/>
        <v>ANEXO UNO</v>
      </c>
    </row>
    <row r="103" spans="1:2" x14ac:dyDescent="0.25">
      <c r="A103" t="s">
        <v>2497</v>
      </c>
      <c r="B103" t="str">
        <f t="shared" si="1"/>
        <v>ANEXO DOS</v>
      </c>
    </row>
    <row r="104" spans="1:2" x14ac:dyDescent="0.25">
      <c r="A104" t="s">
        <v>2498</v>
      </c>
      <c r="B104" t="str">
        <f t="shared" si="1"/>
        <v>REQUERIMIENTO NA TLAXCALA</v>
      </c>
    </row>
    <row r="105" spans="1:2" x14ac:dyDescent="0.25">
      <c r="A105" t="s">
        <v>2499</v>
      </c>
      <c r="B105" t="str">
        <f t="shared" si="1"/>
        <v>ANEXO UNO</v>
      </c>
    </row>
    <row r="106" spans="1:2" x14ac:dyDescent="0.25">
      <c r="A106" t="s">
        <v>2500</v>
      </c>
      <c r="B106" t="str">
        <f t="shared" si="1"/>
        <v>ANEXO DOS</v>
      </c>
    </row>
    <row r="107" spans="1:2" x14ac:dyDescent="0.25">
      <c r="A107" t="s">
        <v>2501</v>
      </c>
      <c r="B107" t="str">
        <f t="shared" si="1"/>
        <v>REQUERIMIENTO PES TLAXCALA</v>
      </c>
    </row>
    <row r="108" spans="1:2" x14ac:dyDescent="0.25">
      <c r="A108" t="s">
        <v>2502</v>
      </c>
      <c r="B108" t="str">
        <f t="shared" si="1"/>
        <v>ANEXO UNO</v>
      </c>
    </row>
    <row r="109" spans="1:2" x14ac:dyDescent="0.25">
      <c r="A109" t="s">
        <v>2503</v>
      </c>
      <c r="B109" t="str">
        <f t="shared" si="1"/>
        <v>ANEXO DOS</v>
      </c>
    </row>
    <row r="110" spans="1:2" x14ac:dyDescent="0.25">
      <c r="A110" t="s">
        <v>2504</v>
      </c>
      <c r="B110" t="str">
        <f t="shared" si="1"/>
        <v>REQUERIMIENTO IMPACTO SOCIAL SI</v>
      </c>
    </row>
    <row r="111" spans="1:2" x14ac:dyDescent="0.25">
      <c r="A111" t="s">
        <v>2505</v>
      </c>
      <c r="B111" t="str">
        <f t="shared" si="1"/>
        <v>ANEXO ÚNICO</v>
      </c>
    </row>
    <row r="112" spans="1:2" x14ac:dyDescent="0.25">
      <c r="A112" t="s">
        <v>2506</v>
      </c>
      <c r="B112" t="str">
        <f t="shared" si="1"/>
        <v>REQUERIMIENTO PES</v>
      </c>
    </row>
    <row r="113" spans="1:2" x14ac:dyDescent="0.25">
      <c r="A113" t="s">
        <v>2507</v>
      </c>
      <c r="B113" t="str">
        <f t="shared" si="1"/>
        <v>PES ANEXO UNICO</v>
      </c>
    </row>
    <row r="114" spans="1:2" x14ac:dyDescent="0.25">
      <c r="A114" t="s">
        <v>2508</v>
      </c>
      <c r="B114" t="str">
        <f t="shared" si="1"/>
        <v>REQUERIMIENTO RSP</v>
      </c>
    </row>
    <row r="115" spans="1:2" x14ac:dyDescent="0.25">
      <c r="A115" t="s">
        <v>2509</v>
      </c>
      <c r="B115" t="str">
        <f t="shared" si="1"/>
        <v>ANEXO ÚNICO</v>
      </c>
    </row>
    <row r="116" spans="1:2" x14ac:dyDescent="0.25">
      <c r="A116" t="s">
        <v>2510</v>
      </c>
      <c r="B116" t="str">
        <f t="shared" si="1"/>
        <v>REQUERIMIENTO FUERZA POR MEXICO</v>
      </c>
    </row>
    <row r="117" spans="1:2" x14ac:dyDescent="0.25">
      <c r="A117" t="s">
        <v>2511</v>
      </c>
      <c r="B117" t="str">
        <f t="shared" si="1"/>
        <v>ANEXO</v>
      </c>
    </row>
    <row r="118" spans="1:2" x14ac:dyDescent="0.25">
      <c r="A118" t="s">
        <v>2512</v>
      </c>
      <c r="B118" t="str">
        <f t="shared" si="1"/>
        <v>REQUERIMIENTO COMUNIDADES PAN</v>
      </c>
    </row>
    <row r="119" spans="1:2" x14ac:dyDescent="0.25">
      <c r="A119" t="s">
        <v>2513</v>
      </c>
      <c r="B119" t="str">
        <f t="shared" si="1"/>
        <v>ANEXO UNICO</v>
      </c>
    </row>
    <row r="120" spans="1:2" x14ac:dyDescent="0.25">
      <c r="A120" t="s">
        <v>2514</v>
      </c>
      <c r="B120" t="str">
        <f t="shared" si="1"/>
        <v>REQUERIMIENTO COMUNIDADES PRI</v>
      </c>
    </row>
    <row r="121" spans="1:2" x14ac:dyDescent="0.25">
      <c r="A121" t="s">
        <v>2515</v>
      </c>
      <c r="B121" t="str">
        <f t="shared" si="1"/>
        <v>ANEXO UNICO</v>
      </c>
    </row>
    <row r="122" spans="1:2" x14ac:dyDescent="0.25">
      <c r="A122" t="s">
        <v>2516</v>
      </c>
      <c r="B122" t="str">
        <f t="shared" si="1"/>
        <v>REQUERIMIENTO PRD</v>
      </c>
    </row>
    <row r="123" spans="1:2" x14ac:dyDescent="0.25">
      <c r="A123" t="s">
        <v>2517</v>
      </c>
      <c r="B123" t="str">
        <f t="shared" si="1"/>
        <v>ANEXO UNICO</v>
      </c>
    </row>
    <row r="124" spans="1:2" x14ac:dyDescent="0.25">
      <c r="A124" t="s">
        <v>2518</v>
      </c>
      <c r="B124" t="str">
        <f t="shared" si="1"/>
        <v>REQUERIMIENTO COMUNIDADES PT</v>
      </c>
    </row>
    <row r="125" spans="1:2" x14ac:dyDescent="0.25">
      <c r="A125" t="s">
        <v>2519</v>
      </c>
      <c r="B125" t="str">
        <f t="shared" si="1"/>
        <v>ANEXO UNICO</v>
      </c>
    </row>
    <row r="126" spans="1:2" x14ac:dyDescent="0.25">
      <c r="A126" t="s">
        <v>2520</v>
      </c>
      <c r="B126" t="str">
        <f t="shared" si="1"/>
        <v>REGISTRO COMUNIDADES PVEM</v>
      </c>
    </row>
    <row r="127" spans="1:2" x14ac:dyDescent="0.25">
      <c r="A127" t="s">
        <v>2521</v>
      </c>
      <c r="B127" t="str">
        <f t="shared" si="1"/>
        <v>ANEXO UNICO PVEM</v>
      </c>
    </row>
    <row r="128" spans="1:2" x14ac:dyDescent="0.25">
      <c r="A128" t="s">
        <v>2522</v>
      </c>
      <c r="B128" t="str">
        <f t="shared" si="1"/>
        <v>REQUERIMIENTO COMUNIDADES MC</v>
      </c>
    </row>
    <row r="129" spans="1:2" x14ac:dyDescent="0.25">
      <c r="A129" t="s">
        <v>2523</v>
      </c>
      <c r="B129" t="str">
        <f t="shared" si="1"/>
        <v>ANEXO UNICO</v>
      </c>
    </row>
    <row r="130" spans="1:2" x14ac:dyDescent="0.25">
      <c r="A130" t="s">
        <v>2524</v>
      </c>
      <c r="B130" t="str">
        <f t="shared" ref="B130:B193" si="2">UPPER(SUBSTITUTE(MID(A130,31,1000),"-"," "))</f>
        <v>REQUERIMIENTO COMUNIDADES PAC</v>
      </c>
    </row>
    <row r="131" spans="1:2" x14ac:dyDescent="0.25">
      <c r="A131" t="s">
        <v>2525</v>
      </c>
      <c r="B131" t="str">
        <f t="shared" si="2"/>
        <v>ANEXO UNICO</v>
      </c>
    </row>
    <row r="132" spans="1:2" x14ac:dyDescent="0.25">
      <c r="A132" t="s">
        <v>2526</v>
      </c>
      <c r="B132" t="str">
        <f t="shared" si="2"/>
        <v>REQUERIMIENTO COMUNIDADES PS</v>
      </c>
    </row>
    <row r="133" spans="1:2" x14ac:dyDescent="0.25">
      <c r="A133" t="s">
        <v>2527</v>
      </c>
      <c r="B133" t="str">
        <f t="shared" si="2"/>
        <v>ANEXO UNICO</v>
      </c>
    </row>
    <row r="134" spans="1:2" x14ac:dyDescent="0.25">
      <c r="A134" t="s">
        <v>2528</v>
      </c>
      <c r="B134" t="str">
        <f t="shared" si="2"/>
        <v>REQUERIMIENTO COMUNIDADES MORENA</v>
      </c>
    </row>
    <row r="135" spans="1:2" x14ac:dyDescent="0.25">
      <c r="A135" t="s">
        <v>2529</v>
      </c>
      <c r="B135" t="str">
        <f t="shared" si="2"/>
        <v>ANEXO UNICO</v>
      </c>
    </row>
    <row r="136" spans="1:2" x14ac:dyDescent="0.25">
      <c r="A136" t="s">
        <v>2530</v>
      </c>
      <c r="B136" t="str">
        <f t="shared" si="2"/>
        <v>REQUERIMIENTO COMUNIDADES PNAT</v>
      </c>
    </row>
    <row r="137" spans="1:2" x14ac:dyDescent="0.25">
      <c r="A137" t="s">
        <v>2531</v>
      </c>
      <c r="B137" t="str">
        <f t="shared" si="2"/>
        <v>ANEXO UNICO</v>
      </c>
    </row>
    <row r="138" spans="1:2" x14ac:dyDescent="0.25">
      <c r="A138" t="s">
        <v>2532</v>
      </c>
      <c r="B138" t="str">
        <f t="shared" si="2"/>
        <v>REQUERIMIENTO PES TLAXCALA</v>
      </c>
    </row>
    <row r="139" spans="1:2" x14ac:dyDescent="0.25">
      <c r="A139" t="s">
        <v>2533</v>
      </c>
      <c r="B139" t="str">
        <f t="shared" si="2"/>
        <v>ANEXO ÚNICO</v>
      </c>
    </row>
    <row r="140" spans="1:2" x14ac:dyDescent="0.25">
      <c r="A140" t="s">
        <v>2534</v>
      </c>
      <c r="B140" t="str">
        <f t="shared" si="2"/>
        <v>REQUERIMIENTO IMPACTO SOCIAL SI</v>
      </c>
    </row>
    <row r="141" spans="1:2" x14ac:dyDescent="0.25">
      <c r="A141" t="s">
        <v>2535</v>
      </c>
      <c r="B141" t="str">
        <f t="shared" si="2"/>
        <v>ANEXO UNICO</v>
      </c>
    </row>
    <row r="142" spans="1:2" x14ac:dyDescent="0.25">
      <c r="A142" t="s">
        <v>2536</v>
      </c>
      <c r="B142" t="str">
        <f t="shared" si="2"/>
        <v>REQUERIMIENTO COMUNIDADES PES</v>
      </c>
    </row>
    <row r="143" spans="1:2" x14ac:dyDescent="0.25">
      <c r="A143" t="s">
        <v>2537</v>
      </c>
      <c r="B143" t="str">
        <f t="shared" si="2"/>
        <v>ANEXO UNICO</v>
      </c>
    </row>
    <row r="144" spans="1:2" x14ac:dyDescent="0.25">
      <c r="A144" t="s">
        <v>2538</v>
      </c>
      <c r="B144" t="str">
        <f t="shared" si="2"/>
        <v>REQUERIMIENTO COMUNIDADES RSP</v>
      </c>
    </row>
    <row r="145" spans="1:2" x14ac:dyDescent="0.25">
      <c r="A145" t="s">
        <v>2539</v>
      </c>
      <c r="B145" t="str">
        <f t="shared" si="2"/>
        <v>ANEXO UNICO</v>
      </c>
    </row>
    <row r="146" spans="1:2" x14ac:dyDescent="0.25">
      <c r="A146" t="s">
        <v>2540</v>
      </c>
      <c r="B146" t="str">
        <f t="shared" si="2"/>
        <v>REGISTRO CANDIDATURAS COMUNIDADES FXM</v>
      </c>
    </row>
    <row r="147" spans="1:2" x14ac:dyDescent="0.25">
      <c r="A147" t="s">
        <v>2541</v>
      </c>
      <c r="B147" t="str">
        <f t="shared" si="2"/>
        <v>ANEXO UNICO</v>
      </c>
    </row>
    <row r="148" spans="1:2" x14ac:dyDescent="0.25">
      <c r="A148" t="s">
        <v>2542</v>
      </c>
      <c r="B148" t="str">
        <f t="shared" si="2"/>
        <v>REGISTROS DE INDEPENDIENTES</v>
      </c>
    </row>
    <row r="149" spans="1:2" x14ac:dyDescent="0.25">
      <c r="A149" t="s">
        <v>2543</v>
      </c>
      <c r="B149" t="str">
        <f t="shared" si="2"/>
        <v>ANEXO ÚNICO INDEPENDIENTES</v>
      </c>
    </row>
    <row r="150" spans="1:2" x14ac:dyDescent="0.25">
      <c r="A150" t="s">
        <v>2544</v>
      </c>
      <c r="B150" t="str">
        <f t="shared" si="2"/>
        <v>REGISTROS DE INDEPENDIENTES FE DE ERRATAS</v>
      </c>
    </row>
    <row r="151" spans="1:2" x14ac:dyDescent="0.25">
      <c r="A151" t="s">
        <v>2545</v>
      </c>
      <c r="B151" t="str">
        <f t="shared" si="2"/>
        <v>READECUACIÓN DEL PRESUPUESTO DE EGRESOS</v>
      </c>
    </row>
    <row r="152" spans="1:2" x14ac:dyDescent="0.25">
      <c r="A152" t="s">
        <v>2546</v>
      </c>
      <c r="B152" t="str">
        <f t="shared" si="2"/>
        <v>ANEXO</v>
      </c>
    </row>
    <row r="153" spans="1:2" x14ac:dyDescent="0.25">
      <c r="A153" t="s">
        <v>2547</v>
      </c>
      <c r="B153" t="str">
        <f t="shared" si="2"/>
        <v>SUSTITUCIONES DIPUTACIONES LOCALES</v>
      </c>
    </row>
    <row r="154" spans="1:2" x14ac:dyDescent="0.25">
      <c r="B154" t="str">
        <f t="shared" si="2"/>
        <v/>
      </c>
    </row>
    <row r="155" spans="1:2" x14ac:dyDescent="0.25">
      <c r="B155" t="str">
        <f t="shared" si="2"/>
        <v/>
      </c>
    </row>
    <row r="156" spans="1:2" x14ac:dyDescent="0.25">
      <c r="B156" t="str">
        <f t="shared" si="2"/>
        <v/>
      </c>
    </row>
    <row r="157" spans="1:2" x14ac:dyDescent="0.25">
      <c r="B157" t="str">
        <f t="shared" si="2"/>
        <v/>
      </c>
    </row>
    <row r="158" spans="1:2" x14ac:dyDescent="0.25">
      <c r="B158" t="str">
        <f t="shared" si="2"/>
        <v/>
      </c>
    </row>
    <row r="159" spans="1:2" x14ac:dyDescent="0.25">
      <c r="B159" t="str">
        <f t="shared" si="2"/>
        <v/>
      </c>
    </row>
    <row r="160" spans="1:2" x14ac:dyDescent="0.25">
      <c r="B160" t="str">
        <f t="shared" si="2"/>
        <v/>
      </c>
    </row>
    <row r="161" spans="2:2" x14ac:dyDescent="0.25">
      <c r="B161" t="str">
        <f t="shared" si="2"/>
        <v/>
      </c>
    </row>
    <row r="162" spans="2:2" x14ac:dyDescent="0.25">
      <c r="B162" t="str">
        <f t="shared" si="2"/>
        <v/>
      </c>
    </row>
    <row r="163" spans="2:2" x14ac:dyDescent="0.25">
      <c r="B163" t="str">
        <f t="shared" si="2"/>
        <v/>
      </c>
    </row>
    <row r="164" spans="2:2" x14ac:dyDescent="0.25">
      <c r="B164" t="str">
        <f t="shared" si="2"/>
        <v/>
      </c>
    </row>
    <row r="165" spans="2:2" x14ac:dyDescent="0.25">
      <c r="B165" t="str">
        <f t="shared" si="2"/>
        <v/>
      </c>
    </row>
    <row r="166" spans="2:2" x14ac:dyDescent="0.25">
      <c r="B166" t="str">
        <f t="shared" si="2"/>
        <v/>
      </c>
    </row>
    <row r="167" spans="2:2" x14ac:dyDescent="0.25">
      <c r="B167" t="str">
        <f t="shared" si="2"/>
        <v/>
      </c>
    </row>
    <row r="168" spans="2:2" x14ac:dyDescent="0.25">
      <c r="B168" t="str">
        <f t="shared" si="2"/>
        <v/>
      </c>
    </row>
    <row r="169" spans="2:2" x14ac:dyDescent="0.25">
      <c r="B169" t="str">
        <f t="shared" si="2"/>
        <v/>
      </c>
    </row>
    <row r="170" spans="2:2" x14ac:dyDescent="0.25">
      <c r="B170" t="str">
        <f t="shared" si="2"/>
        <v/>
      </c>
    </row>
    <row r="171" spans="2:2" x14ac:dyDescent="0.25">
      <c r="B171" t="str">
        <f t="shared" si="2"/>
        <v/>
      </c>
    </row>
    <row r="172" spans="2:2" x14ac:dyDescent="0.25">
      <c r="B172" t="str">
        <f t="shared" si="2"/>
        <v/>
      </c>
    </row>
    <row r="173" spans="2:2" x14ac:dyDescent="0.25">
      <c r="B173" t="str">
        <f t="shared" si="2"/>
        <v/>
      </c>
    </row>
    <row r="174" spans="2:2" x14ac:dyDescent="0.25">
      <c r="B174" t="str">
        <f t="shared" si="2"/>
        <v/>
      </c>
    </row>
    <row r="175" spans="2:2" x14ac:dyDescent="0.25">
      <c r="B175" t="str">
        <f t="shared" si="2"/>
        <v/>
      </c>
    </row>
    <row r="176" spans="2:2" x14ac:dyDescent="0.25">
      <c r="B176" t="str">
        <f t="shared" si="2"/>
        <v/>
      </c>
    </row>
    <row r="177" spans="2:2" x14ac:dyDescent="0.25">
      <c r="B177" t="str">
        <f t="shared" si="2"/>
        <v/>
      </c>
    </row>
    <row r="178" spans="2:2" x14ac:dyDescent="0.25">
      <c r="B178" t="str">
        <f t="shared" si="2"/>
        <v/>
      </c>
    </row>
    <row r="179" spans="2:2" x14ac:dyDescent="0.25">
      <c r="B179" t="str">
        <f t="shared" si="2"/>
        <v/>
      </c>
    </row>
    <row r="180" spans="2:2" x14ac:dyDescent="0.25">
      <c r="B180" t="str">
        <f t="shared" si="2"/>
        <v/>
      </c>
    </row>
    <row r="181" spans="2:2" x14ac:dyDescent="0.25">
      <c r="B181" t="str">
        <f t="shared" si="2"/>
        <v/>
      </c>
    </row>
    <row r="182" spans="2:2" x14ac:dyDescent="0.25">
      <c r="B182" t="str">
        <f t="shared" si="2"/>
        <v/>
      </c>
    </row>
    <row r="183" spans="2:2" x14ac:dyDescent="0.25">
      <c r="B183" t="str">
        <f t="shared" si="2"/>
        <v/>
      </c>
    </row>
    <row r="184" spans="2:2" x14ac:dyDescent="0.25">
      <c r="B184" t="str">
        <f t="shared" si="2"/>
        <v/>
      </c>
    </row>
    <row r="185" spans="2:2" x14ac:dyDescent="0.25">
      <c r="B185" t="str">
        <f t="shared" si="2"/>
        <v/>
      </c>
    </row>
    <row r="186" spans="2:2" x14ac:dyDescent="0.25">
      <c r="B186" t="str">
        <f t="shared" si="2"/>
        <v/>
      </c>
    </row>
    <row r="187" spans="2:2" x14ac:dyDescent="0.25">
      <c r="B187" t="str">
        <f t="shared" si="2"/>
        <v/>
      </c>
    </row>
    <row r="188" spans="2:2" x14ac:dyDescent="0.25">
      <c r="B188" t="str">
        <f t="shared" si="2"/>
        <v/>
      </c>
    </row>
    <row r="189" spans="2:2" x14ac:dyDescent="0.25">
      <c r="B189" t="str">
        <f t="shared" si="2"/>
        <v/>
      </c>
    </row>
    <row r="190" spans="2:2" x14ac:dyDescent="0.25">
      <c r="B190" t="str">
        <f t="shared" si="2"/>
        <v/>
      </c>
    </row>
    <row r="191" spans="2:2" x14ac:dyDescent="0.25">
      <c r="B191" t="str">
        <f t="shared" si="2"/>
        <v/>
      </c>
    </row>
    <row r="192" spans="2:2" x14ac:dyDescent="0.25">
      <c r="B192" t="str">
        <f t="shared" si="2"/>
        <v/>
      </c>
    </row>
    <row r="193" spans="2:2" x14ac:dyDescent="0.25">
      <c r="B193" t="str">
        <f t="shared" si="2"/>
        <v/>
      </c>
    </row>
    <row r="194" spans="2:2" x14ac:dyDescent="0.25">
      <c r="B194" t="str">
        <f t="shared" ref="B194:B195" si="3">UPPER(SUBSTITUTE(MID(A194,31,1000),"-"," "))</f>
        <v/>
      </c>
    </row>
    <row r="195" spans="2:2" x14ac:dyDescent="0.25">
      <c r="B195" t="str">
        <f t="shared" si="3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B25-AF05-44BB-AB9A-E436A19927D3}">
  <dimension ref="A2:R63"/>
  <sheetViews>
    <sheetView zoomScaleNormal="100" workbookViewId="0">
      <selection activeCell="R17" sqref="R17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5703125" style="2" bestFit="1" customWidth="1"/>
    <col min="7" max="7" width="17.7109375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9.7109375" style="1" bestFit="1" customWidth="1"/>
    <col min="12" max="12" width="4.85546875" style="1" bestFit="1" customWidth="1"/>
    <col min="13" max="13" width="12.140625" style="1" bestFit="1" customWidth="1"/>
    <col min="14" max="14" width="33" style="1" customWidth="1"/>
    <col min="15" max="15" width="39" style="1" bestFit="1" customWidth="1"/>
    <col min="16" max="16" width="4.5703125" style="26" bestFit="1" customWidth="1"/>
    <col min="17" max="17" width="15.7109375" style="1" bestFit="1" customWidth="1"/>
    <col min="18" max="16384" width="11.5703125" style="1"/>
  </cols>
  <sheetData>
    <row r="2" spans="1:18" ht="15.75" thickBot="1" x14ac:dyDescent="0.3">
      <c r="R2" s="1" t="s">
        <v>987</v>
      </c>
    </row>
    <row r="3" spans="1:18" x14ac:dyDescent="0.25">
      <c r="A3" s="8" t="s">
        <v>756</v>
      </c>
      <c r="B3" s="8">
        <v>1</v>
      </c>
      <c r="C3" s="8" t="s">
        <v>1312</v>
      </c>
      <c r="D3" s="8" t="s">
        <v>1217</v>
      </c>
      <c r="E3" s="8" t="s">
        <v>1460</v>
      </c>
      <c r="F3" s="9" t="s">
        <v>5</v>
      </c>
      <c r="G3" s="8" t="s">
        <v>1212</v>
      </c>
      <c r="H3" s="8">
        <v>0</v>
      </c>
      <c r="I3" s="8">
        <f>B3</f>
        <v>1</v>
      </c>
      <c r="J3" s="8" t="s">
        <v>0</v>
      </c>
      <c r="K3" s="8" t="s">
        <v>1301</v>
      </c>
      <c r="L3" s="8" t="str">
        <f t="shared" ref="L3:L62" si="0">MID(F3,4,3)</f>
        <v>ENE</v>
      </c>
      <c r="M3" s="8" t="s">
        <v>1213</v>
      </c>
      <c r="N3" s="8" t="s">
        <v>989</v>
      </c>
      <c r="O3" s="8" t="s">
        <v>988</v>
      </c>
      <c r="P3" s="27">
        <f>B3</f>
        <v>1</v>
      </c>
      <c r="Q3" s="8" t="s">
        <v>613</v>
      </c>
      <c r="R3" s="11"/>
    </row>
    <row r="4" spans="1:18" x14ac:dyDescent="0.25">
      <c r="A4" s="1" t="s">
        <v>756</v>
      </c>
      <c r="B4" s="1" t="s">
        <v>611</v>
      </c>
      <c r="C4" s="1" t="s">
        <v>1312</v>
      </c>
      <c r="E4" s="1" t="s">
        <v>1460</v>
      </c>
      <c r="G4" s="1" t="s">
        <v>1215</v>
      </c>
      <c r="K4" s="1" t="s">
        <v>1216</v>
      </c>
      <c r="L4" s="1" t="str">
        <f t="shared" si="0"/>
        <v/>
      </c>
      <c r="M4" s="1" t="s">
        <v>1213</v>
      </c>
      <c r="N4" s="1" t="s">
        <v>990</v>
      </c>
      <c r="O4" s="1" t="s">
        <v>988</v>
      </c>
      <c r="P4" s="26" t="str">
        <f t="shared" ref="P4" si="1">CONCATENATE(I3,".1")</f>
        <v>1.1</v>
      </c>
      <c r="Q4" s="1" t="s">
        <v>992</v>
      </c>
      <c r="R4" s="12"/>
    </row>
    <row r="5" spans="1:18" ht="15.75" thickBot="1" x14ac:dyDescent="0.3">
      <c r="A5" s="13" t="s">
        <v>756</v>
      </c>
      <c r="B5" s="13" t="s">
        <v>611</v>
      </c>
      <c r="C5" s="13" t="s">
        <v>1312</v>
      </c>
      <c r="D5" s="13"/>
      <c r="E5" s="13" t="s">
        <v>1460</v>
      </c>
      <c r="F5" s="14"/>
      <c r="G5" s="13" t="s">
        <v>1215</v>
      </c>
      <c r="H5" s="13"/>
      <c r="I5" s="13"/>
      <c r="J5" s="13"/>
      <c r="K5" s="13" t="s">
        <v>1216</v>
      </c>
      <c r="L5" s="13" t="str">
        <f t="shared" si="0"/>
        <v/>
      </c>
      <c r="M5" s="13" t="s">
        <v>1213</v>
      </c>
      <c r="N5" s="13" t="s">
        <v>991</v>
      </c>
      <c r="O5" s="13" t="s">
        <v>988</v>
      </c>
      <c r="P5" s="28" t="str">
        <f>CONCATENATE(I3,".2")</f>
        <v>1.2</v>
      </c>
      <c r="Q5" s="13" t="s">
        <v>623</v>
      </c>
      <c r="R5" s="16" t="str">
        <f>CONCATENATE(
A3,B3,C3,D3,E3,F3,G3,H3,I3,J3,K3,L3,M3,N3,O3,P3,Q3,
A4,B4,C4,D4,E4,F4,G4,H4,I4,J4,K4,L4,M4,N4,O4,P4,Q4,
A5,B5,C5,D5,E5,F5,G5,H5,I5,J5,K5,L5,M5,N5,O5,P5,Q5)</f>
        <v>{id:1,year: "2009",typeDoc:"ACUERDO",dateDoc:"14-ENE",numDoc:"CG 01-2009",monthDoc:"ENE",nameDoc:"ACUERDO CONSEJO GENERAL METODOLOGIA PARTIDO POPULAR",link: Acuerdos__pdfpath(`./${"2009/"}${"1.pdf"}`),subRows:[{id:"",year: "2009",typeDoc:"",dateDoc:"",numDoc:"",monthDoc:"",nameDoc:"ANEXO 1 DICTAMEN COMISION QUE PRESENTA METODOLOGIA",link: Acuerdos__pdfpath(`./${"2009/"}${"1.1.pdf"}`),}{id:"",year: "2009",typeDoc:"",dateDoc:"",numDoc:"",monthDoc:"",nameDoc:"ANEXO 2 METODOLOGIA PARTIDO POPULAR",link: Acuerdos__pdfpath(`./${"2009/"}${"1.2.pdf"}`),},],},</v>
      </c>
    </row>
    <row r="6" spans="1:18" ht="15.75" thickBot="1" x14ac:dyDescent="0.3">
      <c r="A6" s="1" t="s">
        <v>756</v>
      </c>
      <c r="B6" s="1">
        <v>2</v>
      </c>
      <c r="C6" s="1" t="s">
        <v>1312</v>
      </c>
      <c r="D6" s="1" t="s">
        <v>1217</v>
      </c>
      <c r="E6" s="1" t="s">
        <v>1460</v>
      </c>
      <c r="F6" s="2" t="s">
        <v>605</v>
      </c>
      <c r="G6" s="1" t="s">
        <v>1212</v>
      </c>
      <c r="H6" s="1">
        <v>0</v>
      </c>
      <c r="I6" s="1">
        <f t="shared" ref="I6:I62" si="2">B6</f>
        <v>2</v>
      </c>
      <c r="J6" s="1" t="s">
        <v>0</v>
      </c>
      <c r="K6" s="1" t="s">
        <v>1301</v>
      </c>
      <c r="L6" s="3" t="str">
        <f t="shared" si="0"/>
        <v>ENE</v>
      </c>
      <c r="M6" s="1" t="s">
        <v>1213</v>
      </c>
      <c r="N6" s="1" t="s">
        <v>993</v>
      </c>
      <c r="O6" s="1" t="s">
        <v>988</v>
      </c>
      <c r="P6" s="26">
        <f>B6</f>
        <v>2</v>
      </c>
      <c r="Q6" s="1" t="s">
        <v>1</v>
      </c>
      <c r="R6" s="1" t="str">
        <f t="shared" ref="R6" si="3">CONCATENATE(A6,B6,C6,D6,E6,F6,G6,H6,I6,J6,K6,L6,M6,N6,O6,P6,Q6)</f>
        <v>{id:2,year: "2009",typeDoc:"ACUERDO",dateDoc:"15-ENE",numDoc:"CG 02-2009",monthDoc:"ENE",nameDoc:"ACUERDO INFORME LABORES 2008",link: Acuerdos__pdfpath(`./${"2009/"}${"2.pdf"}`),},</v>
      </c>
    </row>
    <row r="7" spans="1:18" x14ac:dyDescent="0.25">
      <c r="A7" s="8" t="s">
        <v>756</v>
      </c>
      <c r="B7" s="8">
        <v>3</v>
      </c>
      <c r="C7" s="8" t="s">
        <v>1312</v>
      </c>
      <c r="D7" s="8" t="s">
        <v>1217</v>
      </c>
      <c r="E7" s="8" t="s">
        <v>1460</v>
      </c>
      <c r="F7" s="9" t="s">
        <v>994</v>
      </c>
      <c r="G7" s="8" t="s">
        <v>1212</v>
      </c>
      <c r="H7" s="8">
        <v>0</v>
      </c>
      <c r="I7" s="8">
        <f>B7</f>
        <v>3</v>
      </c>
      <c r="J7" s="8" t="s">
        <v>0</v>
      </c>
      <c r="K7" s="8" t="s">
        <v>1301</v>
      </c>
      <c r="L7" s="8" t="str">
        <f t="shared" ref="L7:L10" si="4">MID(F7,4,3)</f>
        <v>FEB</v>
      </c>
      <c r="M7" s="8" t="s">
        <v>1213</v>
      </c>
      <c r="N7" s="8" t="s">
        <v>995</v>
      </c>
      <c r="O7" s="8" t="s">
        <v>988</v>
      </c>
      <c r="P7" s="27">
        <f>B7</f>
        <v>3</v>
      </c>
      <c r="Q7" s="8" t="s">
        <v>613</v>
      </c>
      <c r="R7" s="11"/>
    </row>
    <row r="8" spans="1:18" x14ac:dyDescent="0.25">
      <c r="A8" s="1" t="s">
        <v>756</v>
      </c>
      <c r="B8" s="1" t="s">
        <v>611</v>
      </c>
      <c r="C8" s="1" t="s">
        <v>1312</v>
      </c>
      <c r="E8" s="1" t="s">
        <v>1460</v>
      </c>
      <c r="G8" s="1" t="s">
        <v>1215</v>
      </c>
      <c r="K8" s="1" t="s">
        <v>1216</v>
      </c>
      <c r="L8" s="1" t="str">
        <f t="shared" si="4"/>
        <v/>
      </c>
      <c r="M8" s="1" t="s">
        <v>1213</v>
      </c>
      <c r="N8" s="1" t="s">
        <v>996</v>
      </c>
      <c r="O8" s="1" t="s">
        <v>988</v>
      </c>
      <c r="P8" s="26" t="str">
        <f t="shared" ref="P8" si="5">CONCATENATE(I7,".1")</f>
        <v>3.1</v>
      </c>
      <c r="Q8" s="1" t="s">
        <v>992</v>
      </c>
      <c r="R8" s="12"/>
    </row>
    <row r="9" spans="1:18" ht="15.75" thickBot="1" x14ac:dyDescent="0.3">
      <c r="A9" s="13" t="s">
        <v>756</v>
      </c>
      <c r="B9" s="13" t="s">
        <v>611</v>
      </c>
      <c r="C9" s="13" t="s">
        <v>1312</v>
      </c>
      <c r="D9" s="13"/>
      <c r="E9" s="13" t="s">
        <v>1460</v>
      </c>
      <c r="F9" s="14"/>
      <c r="G9" s="13" t="s">
        <v>1215</v>
      </c>
      <c r="H9" s="13"/>
      <c r="I9" s="13"/>
      <c r="J9" s="13"/>
      <c r="K9" s="13" t="s">
        <v>1216</v>
      </c>
      <c r="L9" s="13" t="str">
        <f t="shared" si="4"/>
        <v/>
      </c>
      <c r="M9" s="13" t="s">
        <v>1213</v>
      </c>
      <c r="N9" s="13" t="s">
        <v>997</v>
      </c>
      <c r="O9" s="13" t="s">
        <v>988</v>
      </c>
      <c r="P9" s="28" t="str">
        <f>CONCATENATE(I7,".2")</f>
        <v>3.2</v>
      </c>
      <c r="Q9" s="13" t="s">
        <v>623</v>
      </c>
      <c r="R9" s="16" t="str">
        <f>CONCATENATE(
A7,B7,C7,D7,E7,F7,G7,H7,I7,J7,K7,L7,M7,N7,O7,P7,Q7,
A8,B8,C8,D8,E8,F8,G8,H8,I8,J8,K8,L8,M8,N8,O8,P8,Q8,
A9,B9,C9,D9,E9,F9,G9,H9,I9,J9,K9,L9,M9,N9,O9,P9,Q9)</f>
        <v>{id:3,year: "2009",typeDoc:"ACUERDO",dateDoc:"11-FEB",numDoc:"CG 03-2009",monthDoc:"FEB",nameDoc:"ACUERDO POR EL QUE SE DECLARA NO PROCEDENTE REGISTRO DEL PLT",link: Acuerdos__pdfpath(`./${"2009/"}${"3.pdf"}`),subRows:[{id:"",year: "2009",typeDoc:"",dateDoc:"",numDoc:"",monthDoc:"",nameDoc:"ANEXO 1 DICTAMEN REGISTRO PARTIDO LIBERAL TLAXCALTECA",link: Acuerdos__pdfpath(`./${"2009/"}${"3.1.pdf"}`),}{id:"",year: "2009",typeDoc:"",dateDoc:"",numDoc:"",monthDoc:"",nameDoc:"ANEXO 2 VOTO PARTICULAR LIC. MAXIMINO HERNÁNDEZ PULIDO",link: Acuerdos__pdfpath(`./${"2009/"}${"3.2.pdf"}`),},],},</v>
      </c>
    </row>
    <row r="10" spans="1:18" ht="15.75" thickBot="1" x14ac:dyDescent="0.3">
      <c r="A10" s="1" t="s">
        <v>756</v>
      </c>
      <c r="B10" s="1">
        <v>4</v>
      </c>
      <c r="C10" s="1" t="s">
        <v>1312</v>
      </c>
      <c r="D10" s="1" t="s">
        <v>1217</v>
      </c>
      <c r="E10" s="1" t="s">
        <v>1460</v>
      </c>
      <c r="F10" s="2" t="s">
        <v>426</v>
      </c>
      <c r="G10" s="1" t="s">
        <v>1212</v>
      </c>
      <c r="H10" s="1">
        <v>0</v>
      </c>
      <c r="I10" s="1">
        <f t="shared" ref="I10" si="6">B10</f>
        <v>4</v>
      </c>
      <c r="J10" s="1" t="s">
        <v>0</v>
      </c>
      <c r="K10" s="1" t="s">
        <v>1301</v>
      </c>
      <c r="L10" s="3" t="str">
        <f t="shared" si="4"/>
        <v>MAR</v>
      </c>
      <c r="M10" s="1" t="s">
        <v>1213</v>
      </c>
      <c r="N10" s="1" t="s">
        <v>998</v>
      </c>
      <c r="O10" s="1" t="s">
        <v>988</v>
      </c>
      <c r="P10" s="26">
        <f t="shared" ref="P10" si="7">B10</f>
        <v>4</v>
      </c>
      <c r="Q10" s="1" t="s">
        <v>1</v>
      </c>
      <c r="R10" s="1" t="str">
        <f t="shared" ref="R10" si="8">CONCATENATE(A10,B10,C10,D10,E10,F10,G10,H10,I10,J10,K10,L10,M10,N10,O10,P10,Q10)</f>
        <v>{id:4,year: "2009",typeDoc:"ACUERDO",dateDoc:"09-MAR",numDoc:"CG 04-2009",monthDoc:"MAR",nameDoc:"ACUERDO CUMPLIMIENTO ART. 114 CIPEET",link: Acuerdos__pdfpath(`./${"2009/"}${"4.pdf"}`),},</v>
      </c>
    </row>
    <row r="11" spans="1:18" x14ac:dyDescent="0.25">
      <c r="A11" s="8" t="s">
        <v>756</v>
      </c>
      <c r="B11" s="8">
        <v>5</v>
      </c>
      <c r="C11" s="8" t="s">
        <v>1312</v>
      </c>
      <c r="D11" s="8" t="s">
        <v>1217</v>
      </c>
      <c r="E11" s="8" t="s">
        <v>1460</v>
      </c>
      <c r="F11" s="9" t="s">
        <v>13</v>
      </c>
      <c r="G11" s="8" t="s">
        <v>1212</v>
      </c>
      <c r="H11" s="8">
        <v>0</v>
      </c>
      <c r="I11" s="8">
        <f>B11</f>
        <v>5</v>
      </c>
      <c r="J11" s="8" t="s">
        <v>0</v>
      </c>
      <c r="K11" s="8" t="s">
        <v>1301</v>
      </c>
      <c r="L11" s="8" t="str">
        <f>MID(F11,4,3)</f>
        <v>MAR</v>
      </c>
      <c r="M11" s="8" t="s">
        <v>1213</v>
      </c>
      <c r="N11" s="8" t="s">
        <v>999</v>
      </c>
      <c r="O11" s="8" t="s">
        <v>988</v>
      </c>
      <c r="P11" s="27">
        <f>B11</f>
        <v>5</v>
      </c>
      <c r="Q11" s="8" t="s">
        <v>613</v>
      </c>
      <c r="R11" s="11"/>
    </row>
    <row r="12" spans="1:18" x14ac:dyDescent="0.25">
      <c r="A12" s="1" t="s">
        <v>756</v>
      </c>
      <c r="B12" s="1" t="s">
        <v>611</v>
      </c>
      <c r="C12" s="1" t="s">
        <v>1312</v>
      </c>
      <c r="E12" s="1" t="s">
        <v>1460</v>
      </c>
      <c r="G12" s="1" t="s">
        <v>1215</v>
      </c>
      <c r="K12" s="1" t="s">
        <v>1216</v>
      </c>
      <c r="L12" s="1" t="str">
        <f>MID(F12,4,3)</f>
        <v/>
      </c>
      <c r="M12" s="1" t="s">
        <v>1213</v>
      </c>
      <c r="N12" s="1" t="s">
        <v>1000</v>
      </c>
      <c r="O12" s="1" t="s">
        <v>988</v>
      </c>
      <c r="P12" s="26" t="str">
        <f t="shared" ref="P12" si="9">CONCATENATE(I11,".1")</f>
        <v>5.1</v>
      </c>
      <c r="Q12" s="1" t="s">
        <v>992</v>
      </c>
      <c r="R12" s="12"/>
    </row>
    <row r="13" spans="1:18" ht="15.75" thickBot="1" x14ac:dyDescent="0.3">
      <c r="A13" s="13" t="s">
        <v>756</v>
      </c>
      <c r="B13" s="13" t="s">
        <v>611</v>
      </c>
      <c r="C13" s="13" t="s">
        <v>1312</v>
      </c>
      <c r="D13" s="13"/>
      <c r="E13" s="13" t="s">
        <v>1460</v>
      </c>
      <c r="F13" s="14"/>
      <c r="G13" s="13" t="s">
        <v>1215</v>
      </c>
      <c r="H13" s="13"/>
      <c r="I13" s="13"/>
      <c r="J13" s="13"/>
      <c r="K13" s="13" t="s">
        <v>1216</v>
      </c>
      <c r="L13" s="13" t="str">
        <f>MID(F13,4,3)</f>
        <v/>
      </c>
      <c r="M13" s="13" t="s">
        <v>1213</v>
      </c>
      <c r="N13" s="13" t="s">
        <v>997</v>
      </c>
      <c r="O13" s="13" t="s">
        <v>988</v>
      </c>
      <c r="P13" s="28" t="str">
        <f>CONCATENATE(I11,".2")</f>
        <v>5.2</v>
      </c>
      <c r="Q13" s="13" t="s">
        <v>623</v>
      </c>
      <c r="R13" s="16" t="str">
        <f>CONCATENATE(
A11,B11,C11,D11,E11,F11,G11,H11,I11,J11,K11,L11,M11,N11,O11,P11,Q11,
A12,B12,C12,D12,E12,F12,G12,H12,I12,J12,K12,L12,M12,N12,O12,P12,Q12,
A13,B13,C13,D13,E13,F13,G13,H13,I13,J13,K13,L13,M13,N13,O13,P13,Q13)</f>
        <v>{id:5,year: "2009",typeDoc:"ACUERDO",dateDoc:"31-MAR",numDoc:"CG 05-2009",monthDoc:"MAR",nameDoc:"ACUERDO POR EL QUE SE DECLARA NO PROCEDENTE REGISTRO DEL PARTIDO POPULAR",link: Acuerdos__pdfpath(`./${"2009/"}${"5.pdf"}`),subRows:[{id:"",year: "2009",typeDoc:"",dateDoc:"",numDoc:"",monthDoc:"",nameDoc:"ANEXO 1 DICTAMEN DEL REGISTRO DEL PARTIDO POPULAR",link: Acuerdos__pdfpath(`./${"2009/"}${"5.1.pdf"}`),}{id:"",year: "2009",typeDoc:"",dateDoc:"",numDoc:"",monthDoc:"",nameDoc:"ANEXO 2 VOTO PARTICULAR LIC. MAXIMINO HERNÁNDEZ PULIDO",link: Acuerdos__pdfpath(`./${"2009/"}${"5.2.pdf"}`),},],},</v>
      </c>
    </row>
    <row r="14" spans="1:18" x14ac:dyDescent="0.25">
      <c r="A14" s="1" t="s">
        <v>756</v>
      </c>
      <c r="B14" s="1">
        <v>6</v>
      </c>
      <c r="C14" s="1" t="s">
        <v>1312</v>
      </c>
      <c r="D14" s="1" t="s">
        <v>1217</v>
      </c>
      <c r="E14" s="1" t="s">
        <v>1460</v>
      </c>
      <c r="F14" s="2" t="s">
        <v>13</v>
      </c>
      <c r="G14" s="1" t="s">
        <v>1212</v>
      </c>
      <c r="H14" s="1">
        <v>0</v>
      </c>
      <c r="I14" s="1">
        <f>B14</f>
        <v>6</v>
      </c>
      <c r="J14" s="1" t="s">
        <v>0</v>
      </c>
      <c r="K14" s="1" t="s">
        <v>1301</v>
      </c>
      <c r="L14" s="3" t="str">
        <f>MID(F14,4,3)</f>
        <v>MAR</v>
      </c>
      <c r="M14" s="1" t="s">
        <v>1213</v>
      </c>
      <c r="N14" s="1" t="s">
        <v>1001</v>
      </c>
      <c r="O14" s="1" t="s">
        <v>988</v>
      </c>
      <c r="P14" s="26">
        <f>B14</f>
        <v>6</v>
      </c>
      <c r="Q14" s="1" t="s">
        <v>1</v>
      </c>
      <c r="R14" s="1" t="str">
        <f t="shared" ref="R14:R15" si="10">CONCATENATE(A14,B14,C14,D14,E14,F14,G14,H14,I14,J14,K14,L14,M14,N14,O14,P14,Q14)</f>
        <v>{id:6,year: "2009",typeDoc:"ACUERDO",dateDoc:"31-MAR",numDoc:"CG 06-2009",monthDoc:"MAR",nameDoc:"CUMPLIMENTACION_PCDT TOCA 137-2008",link: Acuerdos__pdfpath(`./${"2009/"}${"6.pdf"}`),},</v>
      </c>
    </row>
    <row r="15" spans="1:18" ht="15.75" thickBot="1" x14ac:dyDescent="0.3">
      <c r="A15" s="1" t="s">
        <v>756</v>
      </c>
      <c r="B15" s="1">
        <v>7</v>
      </c>
      <c r="C15" s="1" t="s">
        <v>1312</v>
      </c>
      <c r="D15" s="1" t="s">
        <v>1217</v>
      </c>
      <c r="E15" s="1" t="s">
        <v>1460</v>
      </c>
      <c r="F15" s="2" t="s">
        <v>15</v>
      </c>
      <c r="G15" s="1" t="s">
        <v>1212</v>
      </c>
      <c r="H15" s="3">
        <v>0</v>
      </c>
      <c r="I15" s="1">
        <f>B15</f>
        <v>7</v>
      </c>
      <c r="J15" s="1" t="s">
        <v>0</v>
      </c>
      <c r="K15" s="1" t="s">
        <v>1301</v>
      </c>
      <c r="L15" s="3" t="str">
        <f>MID(F15,4,3)</f>
        <v>ABR</v>
      </c>
      <c r="M15" s="1" t="s">
        <v>1213</v>
      </c>
      <c r="N15" s="1" t="s">
        <v>18</v>
      </c>
      <c r="O15" s="1" t="s">
        <v>988</v>
      </c>
      <c r="P15" s="26">
        <f>B15</f>
        <v>7</v>
      </c>
      <c r="Q15" s="1" t="s">
        <v>1</v>
      </c>
      <c r="R15" s="1" t="str">
        <f t="shared" si="10"/>
        <v>{id:7,year: "2009",typeDoc:"ACUERDO",dateDoc:"30-ABR",numDoc:"CG 07-2009",monthDoc:"ABR",nameDoc:"ACUERDO JUNTA GENERAL EJECUTIVA",link: Acuerdos__pdfpath(`./${"2009/"}${"7.pdf"}`),},</v>
      </c>
    </row>
    <row r="16" spans="1:18" x14ac:dyDescent="0.25">
      <c r="A16" s="8" t="s">
        <v>756</v>
      </c>
      <c r="B16" s="8">
        <v>8</v>
      </c>
      <c r="C16" s="8" t="s">
        <v>1312</v>
      </c>
      <c r="D16" s="8" t="s">
        <v>1217</v>
      </c>
      <c r="E16" s="8" t="s">
        <v>1460</v>
      </c>
      <c r="F16" s="9" t="s">
        <v>16</v>
      </c>
      <c r="G16" s="8" t="s">
        <v>1212</v>
      </c>
      <c r="H16" s="8">
        <v>0</v>
      </c>
      <c r="I16" s="8">
        <f t="shared" si="2"/>
        <v>8</v>
      </c>
      <c r="J16" s="8" t="s">
        <v>0</v>
      </c>
      <c r="K16" s="8" t="s">
        <v>1301</v>
      </c>
      <c r="L16" s="8" t="str">
        <f t="shared" si="0"/>
        <v>MAY</v>
      </c>
      <c r="M16" s="8" t="s">
        <v>1213</v>
      </c>
      <c r="N16" s="8" t="s">
        <v>1002</v>
      </c>
      <c r="O16" s="8" t="s">
        <v>988</v>
      </c>
      <c r="P16" s="27">
        <f>B16</f>
        <v>8</v>
      </c>
      <c r="Q16" s="8" t="s">
        <v>613</v>
      </c>
      <c r="R16" s="11"/>
    </row>
    <row r="17" spans="1:18" ht="15.75" thickBot="1" x14ac:dyDescent="0.3">
      <c r="A17" s="13" t="s">
        <v>756</v>
      </c>
      <c r="B17" s="13" t="s">
        <v>611</v>
      </c>
      <c r="C17" s="13" t="s">
        <v>1312</v>
      </c>
      <c r="D17" s="13"/>
      <c r="E17" s="13" t="s">
        <v>1460</v>
      </c>
      <c r="F17" s="14"/>
      <c r="G17" s="13" t="s">
        <v>1215</v>
      </c>
      <c r="H17" s="13"/>
      <c r="I17" s="13"/>
      <c r="J17" s="13"/>
      <c r="K17" s="13" t="s">
        <v>1216</v>
      </c>
      <c r="L17" s="13" t="str">
        <f t="shared" si="0"/>
        <v/>
      </c>
      <c r="M17" s="13" t="s">
        <v>1213</v>
      </c>
      <c r="N17" s="13" t="s">
        <v>1003</v>
      </c>
      <c r="O17" s="13" t="s">
        <v>988</v>
      </c>
      <c r="P17" s="28" t="str">
        <f>CONCATENATE(I16,".1")</f>
        <v>8.1</v>
      </c>
      <c r="Q17" s="13" t="s">
        <v>623</v>
      </c>
      <c r="R17" s="16" t="str">
        <f>CONCATENATE(
A16,B16,C16,D16,E16,F16,G16,H16,I16,J16,K16,L16,M16,N16,O16,P16,Q16,
A17,B17,C17,D17,E17,F17,G17,H17,I17,J17,K17,L17,M17,N17,O17,P17,Q17)</f>
        <v>{id:8,year: "2009",typeDoc:"ACUERDO",dateDoc:"29-MAY",numDoc:"CG 08-2009",monthDoc:"MAY",nameDoc:"ACUERDO POR EL QUE SE DECLARA NO PROCEDENTE REGISTRO DEL PUEBLO TLAXCALTECA",link: Acuerdos__pdfpath(`./${"2009/"}${"8.pdf"}`),subRows:[{id:"",year: "2009",typeDoc:"",dateDoc:"",numDoc:"",monthDoc:"",nameDoc:"ANEXO 1 DICTAMEN DEL PUEBLO TLAXCALTECA",link: Acuerdos__pdfpath(`./${"2009/"}${"8.1.pdf"}`),},],},</v>
      </c>
    </row>
    <row r="18" spans="1:18" x14ac:dyDescent="0.25">
      <c r="A18" s="1" t="s">
        <v>756</v>
      </c>
      <c r="B18" s="1">
        <v>9</v>
      </c>
      <c r="C18" s="1" t="s">
        <v>1312</v>
      </c>
      <c r="D18" s="1" t="s">
        <v>1217</v>
      </c>
      <c r="E18" s="1" t="s">
        <v>1460</v>
      </c>
      <c r="F18" s="2" t="s">
        <v>1021</v>
      </c>
      <c r="G18" s="1" t="s">
        <v>1212</v>
      </c>
      <c r="H18" s="3">
        <v>0</v>
      </c>
      <c r="I18" s="1">
        <f t="shared" si="2"/>
        <v>9</v>
      </c>
      <c r="J18" s="1" t="s">
        <v>0</v>
      </c>
      <c r="K18" s="1" t="s">
        <v>1301</v>
      </c>
      <c r="L18" s="3" t="str">
        <f t="shared" si="0"/>
        <v>JUN</v>
      </c>
      <c r="M18" s="1" t="s">
        <v>1213</v>
      </c>
      <c r="N18" s="1" t="s">
        <v>308</v>
      </c>
      <c r="O18" s="1" t="s">
        <v>988</v>
      </c>
      <c r="P18" s="26">
        <f t="shared" ref="P18" si="11">B18</f>
        <v>9</v>
      </c>
      <c r="Q18" s="1" t="s">
        <v>1</v>
      </c>
      <c r="R18" s="1" t="str">
        <f t="shared" ref="R18:R46" si="12">CONCATENATE(A18,B18,C18,D18,E18,F18,G18,H18,I18,J18,K18,L18,M18,N18,O18,P18,Q18)</f>
        <v>{id:9,year: "2009",typeDoc:"ACUERDO",dateDoc:"02-JUN",numDoc:"CG 09-2009",monthDoc:"JUN",nameDoc:"DICTAMEN PAN",link: Acuerdos__pdfpath(`./${"2009/"}${"9.pdf"}`),},</v>
      </c>
    </row>
    <row r="19" spans="1:18" x14ac:dyDescent="0.25">
      <c r="A19" s="1" t="s">
        <v>756</v>
      </c>
      <c r="B19" s="1">
        <v>10</v>
      </c>
      <c r="C19" s="1" t="s">
        <v>1312</v>
      </c>
      <c r="D19" s="3" t="s">
        <v>1217</v>
      </c>
      <c r="E19" s="1" t="s">
        <v>1460</v>
      </c>
      <c r="F19" s="2" t="s">
        <v>1021</v>
      </c>
      <c r="G19" s="1" t="s">
        <v>1212</v>
      </c>
      <c r="I19" s="1">
        <f t="shared" si="2"/>
        <v>10</v>
      </c>
      <c r="J19" s="1" t="s">
        <v>0</v>
      </c>
      <c r="K19" s="1" t="s">
        <v>1301</v>
      </c>
      <c r="L19" s="3" t="str">
        <f t="shared" si="0"/>
        <v>JUN</v>
      </c>
      <c r="M19" s="1" t="s">
        <v>1213</v>
      </c>
      <c r="N19" s="1" t="s">
        <v>309</v>
      </c>
      <c r="O19" s="1" t="s">
        <v>988</v>
      </c>
      <c r="P19" s="26">
        <f t="shared" ref="P19:P47" si="13">B19</f>
        <v>10</v>
      </c>
      <c r="Q19" s="1" t="s">
        <v>1</v>
      </c>
      <c r="R19" s="1" t="str">
        <f t="shared" si="12"/>
        <v>{id:10,year: "2009",typeDoc:"ACUERDO",dateDoc:"02-JUN",numDoc:"CG 10-2009",monthDoc:"JUN",nameDoc:"DICTAMEN PRI",link: Acuerdos__pdfpath(`./${"2009/"}${"10.pdf"}`),},</v>
      </c>
    </row>
    <row r="20" spans="1:18" x14ac:dyDescent="0.25">
      <c r="A20" s="1" t="s">
        <v>756</v>
      </c>
      <c r="B20" s="1">
        <v>11</v>
      </c>
      <c r="C20" s="1" t="s">
        <v>1312</v>
      </c>
      <c r="D20" s="3" t="s">
        <v>1217</v>
      </c>
      <c r="E20" s="1" t="s">
        <v>1460</v>
      </c>
      <c r="F20" s="2" t="s">
        <v>1021</v>
      </c>
      <c r="G20" s="1" t="s">
        <v>1212</v>
      </c>
      <c r="H20" s="3"/>
      <c r="I20" s="1">
        <f t="shared" si="2"/>
        <v>11</v>
      </c>
      <c r="J20" s="1" t="s">
        <v>0</v>
      </c>
      <c r="K20" s="1" t="s">
        <v>1301</v>
      </c>
      <c r="L20" s="3" t="str">
        <f t="shared" si="0"/>
        <v>JUN</v>
      </c>
      <c r="M20" s="1" t="s">
        <v>1213</v>
      </c>
      <c r="N20" s="3" t="s">
        <v>310</v>
      </c>
      <c r="O20" s="1" t="s">
        <v>988</v>
      </c>
      <c r="P20" s="26">
        <f t="shared" si="13"/>
        <v>11</v>
      </c>
      <c r="Q20" s="1" t="s">
        <v>1</v>
      </c>
      <c r="R20" s="1" t="str">
        <f t="shared" si="12"/>
        <v>{id:11,year: "2009",typeDoc:"ACUERDO",dateDoc:"02-JUN",numDoc:"CG 11-2009",monthDoc:"JUN",nameDoc:"DICTAMEN PRD",link: Acuerdos__pdfpath(`./${"2009/"}${"11.pdf"}`),},</v>
      </c>
    </row>
    <row r="21" spans="1:18" x14ac:dyDescent="0.25">
      <c r="A21" s="1" t="s">
        <v>756</v>
      </c>
      <c r="B21" s="1">
        <v>12</v>
      </c>
      <c r="C21" s="1" t="s">
        <v>1312</v>
      </c>
      <c r="D21" s="3" t="s">
        <v>1217</v>
      </c>
      <c r="E21" s="1" t="s">
        <v>1460</v>
      </c>
      <c r="F21" s="2" t="s">
        <v>1021</v>
      </c>
      <c r="G21" s="1" t="s">
        <v>1212</v>
      </c>
      <c r="H21" s="3"/>
      <c r="I21" s="1">
        <f t="shared" si="2"/>
        <v>12</v>
      </c>
      <c r="J21" s="1" t="s">
        <v>0</v>
      </c>
      <c r="K21" s="1" t="s">
        <v>1301</v>
      </c>
      <c r="L21" s="3" t="str">
        <f t="shared" si="0"/>
        <v>JUN</v>
      </c>
      <c r="M21" s="1" t="s">
        <v>1213</v>
      </c>
      <c r="N21" s="1" t="s">
        <v>311</v>
      </c>
      <c r="O21" s="1" t="s">
        <v>988</v>
      </c>
      <c r="P21" s="26">
        <f t="shared" si="13"/>
        <v>12</v>
      </c>
      <c r="Q21" s="1" t="s">
        <v>1</v>
      </c>
      <c r="R21" s="1" t="str">
        <f t="shared" si="12"/>
        <v>{id:12,year: "2009",typeDoc:"ACUERDO",dateDoc:"02-JUN",numDoc:"CG 12-2009",monthDoc:"JUN",nameDoc:"DICTAMEN PT",link: Acuerdos__pdfpath(`./${"2009/"}${"12.pdf"}`),},</v>
      </c>
    </row>
    <row r="22" spans="1:18" x14ac:dyDescent="0.25">
      <c r="A22" s="1" t="s">
        <v>756</v>
      </c>
      <c r="B22" s="1">
        <v>13</v>
      </c>
      <c r="C22" s="1" t="s">
        <v>1312</v>
      </c>
      <c r="D22" s="3" t="s">
        <v>1217</v>
      </c>
      <c r="E22" s="1" t="s">
        <v>1460</v>
      </c>
      <c r="F22" s="2" t="s">
        <v>1021</v>
      </c>
      <c r="G22" s="1" t="s">
        <v>1212</v>
      </c>
      <c r="I22" s="1">
        <f t="shared" si="2"/>
        <v>13</v>
      </c>
      <c r="J22" s="1" t="s">
        <v>0</v>
      </c>
      <c r="K22" s="1" t="s">
        <v>1301</v>
      </c>
      <c r="L22" s="3" t="str">
        <f t="shared" si="0"/>
        <v>JUN</v>
      </c>
      <c r="M22" s="1" t="s">
        <v>1213</v>
      </c>
      <c r="N22" s="1" t="s">
        <v>1004</v>
      </c>
      <c r="O22" s="1" t="s">
        <v>988</v>
      </c>
      <c r="P22" s="26">
        <f t="shared" si="13"/>
        <v>13</v>
      </c>
      <c r="Q22" s="1" t="s">
        <v>1</v>
      </c>
      <c r="R22" s="1" t="str">
        <f t="shared" si="12"/>
        <v>{id:13,year: "2009",typeDoc:"ACUERDO",dateDoc:"02-JUN",numDoc:"CG 13-2009",monthDoc:"JUN",nameDoc:"DICTAMEN VERDE",link: Acuerdos__pdfpath(`./${"2009/"}${"13.pdf"}`),},</v>
      </c>
    </row>
    <row r="23" spans="1:18" x14ac:dyDescent="0.25">
      <c r="A23" s="1" t="s">
        <v>756</v>
      </c>
      <c r="B23" s="1">
        <v>14</v>
      </c>
      <c r="C23" s="1" t="s">
        <v>1312</v>
      </c>
      <c r="D23" s="3" t="s">
        <v>1217</v>
      </c>
      <c r="E23" s="1" t="s">
        <v>1460</v>
      </c>
      <c r="F23" s="2" t="s">
        <v>1021</v>
      </c>
      <c r="G23" s="1" t="s">
        <v>1212</v>
      </c>
      <c r="I23" s="1">
        <f t="shared" si="2"/>
        <v>14</v>
      </c>
      <c r="J23" s="1" t="s">
        <v>0</v>
      </c>
      <c r="K23" s="1" t="s">
        <v>1301</v>
      </c>
      <c r="L23" s="3" t="str">
        <f t="shared" si="0"/>
        <v>JUN</v>
      </c>
      <c r="M23" s="1" t="s">
        <v>1213</v>
      </c>
      <c r="N23" s="1" t="s">
        <v>313</v>
      </c>
      <c r="O23" s="1" t="s">
        <v>988</v>
      </c>
      <c r="P23" s="26">
        <f t="shared" si="13"/>
        <v>14</v>
      </c>
      <c r="Q23" s="1" t="s">
        <v>1</v>
      </c>
      <c r="R23" s="1" t="str">
        <f t="shared" si="12"/>
        <v>{id:14,year: "2009",typeDoc:"ACUERDO",dateDoc:"02-JUN",numDoc:"CG 14-2009",monthDoc:"JUN",nameDoc:"DICTAMEN CONVERGENCIA",link: Acuerdos__pdfpath(`./${"2009/"}${"14.pdf"}`),},</v>
      </c>
    </row>
    <row r="24" spans="1:18" x14ac:dyDescent="0.25">
      <c r="A24" s="1" t="s">
        <v>756</v>
      </c>
      <c r="B24" s="1">
        <v>15</v>
      </c>
      <c r="C24" s="1" t="s">
        <v>1312</v>
      </c>
      <c r="D24" s="3" t="s">
        <v>1217</v>
      </c>
      <c r="E24" s="1" t="s">
        <v>1460</v>
      </c>
      <c r="F24" s="2" t="s">
        <v>1021</v>
      </c>
      <c r="G24" s="1" t="s">
        <v>1212</v>
      </c>
      <c r="I24" s="1">
        <f t="shared" si="2"/>
        <v>15</v>
      </c>
      <c r="J24" s="1" t="s">
        <v>0</v>
      </c>
      <c r="K24" s="1" t="s">
        <v>1301</v>
      </c>
      <c r="L24" s="3" t="str">
        <f t="shared" si="0"/>
        <v>JUN</v>
      </c>
      <c r="M24" s="1" t="s">
        <v>1213</v>
      </c>
      <c r="N24" s="1" t="s">
        <v>1005</v>
      </c>
      <c r="O24" s="1" t="s">
        <v>988</v>
      </c>
      <c r="P24" s="26">
        <f t="shared" si="13"/>
        <v>15</v>
      </c>
      <c r="Q24" s="1" t="s">
        <v>1</v>
      </c>
      <c r="R24" s="1" t="str">
        <f t="shared" si="12"/>
        <v>{id:15,year: "2009",typeDoc:"ACUERDO",dateDoc:"02-JUN",numDoc:"CG 15-2009",monthDoc:"JUN",nameDoc:"DICTAMEN NUEVA ALIANZA",link: Acuerdos__pdfpath(`./${"2009/"}${"15.pdf"}`),},</v>
      </c>
    </row>
    <row r="25" spans="1:18" x14ac:dyDescent="0.25">
      <c r="A25" s="1" t="s">
        <v>756</v>
      </c>
      <c r="B25" s="1">
        <v>16</v>
      </c>
      <c r="C25" s="1" t="s">
        <v>1312</v>
      </c>
      <c r="D25" s="3" t="s">
        <v>1217</v>
      </c>
      <c r="E25" s="1" t="s">
        <v>1460</v>
      </c>
      <c r="F25" s="2" t="s">
        <v>1021</v>
      </c>
      <c r="G25" s="1" t="s">
        <v>1212</v>
      </c>
      <c r="I25" s="1">
        <f t="shared" si="2"/>
        <v>16</v>
      </c>
      <c r="J25" s="1" t="s">
        <v>0</v>
      </c>
      <c r="K25" s="1" t="s">
        <v>1301</v>
      </c>
      <c r="L25" s="3" t="str">
        <f t="shared" si="0"/>
        <v>JUN</v>
      </c>
      <c r="M25" s="1" t="s">
        <v>1213</v>
      </c>
      <c r="N25" s="1" t="s">
        <v>1006</v>
      </c>
      <c r="O25" s="1" t="s">
        <v>988</v>
      </c>
      <c r="P25" s="26">
        <f t="shared" si="13"/>
        <v>16</v>
      </c>
      <c r="Q25" s="1" t="s">
        <v>1</v>
      </c>
      <c r="R25" s="1" t="str">
        <f t="shared" si="12"/>
        <v>{id:16,year: "2009",typeDoc:"ACUERDO",dateDoc:"02-JUN",numDoc:"CG 16-2009",monthDoc:"JUN",nameDoc:"DICTAMEN PSD",link: Acuerdos__pdfpath(`./${"2009/"}${"16.pdf"}`),},</v>
      </c>
    </row>
    <row r="26" spans="1:18" x14ac:dyDescent="0.25">
      <c r="A26" s="1" t="s">
        <v>756</v>
      </c>
      <c r="B26" s="1">
        <v>17</v>
      </c>
      <c r="C26" s="1" t="s">
        <v>1312</v>
      </c>
      <c r="D26" s="3" t="s">
        <v>1217</v>
      </c>
      <c r="E26" s="1" t="s">
        <v>1460</v>
      </c>
      <c r="F26" s="2" t="s">
        <v>1021</v>
      </c>
      <c r="G26" s="1" t="s">
        <v>1212</v>
      </c>
      <c r="I26" s="1">
        <f t="shared" si="2"/>
        <v>17</v>
      </c>
      <c r="J26" s="1" t="s">
        <v>0</v>
      </c>
      <c r="K26" s="1" t="s">
        <v>1301</v>
      </c>
      <c r="L26" s="3" t="str">
        <f t="shared" si="0"/>
        <v>JUN</v>
      </c>
      <c r="M26" s="1" t="s">
        <v>1213</v>
      </c>
      <c r="N26" s="1" t="s">
        <v>916</v>
      </c>
      <c r="O26" s="1" t="s">
        <v>988</v>
      </c>
      <c r="P26" s="26">
        <f t="shared" si="13"/>
        <v>17</v>
      </c>
      <c r="Q26" s="1" t="s">
        <v>1</v>
      </c>
      <c r="R26" s="1" t="str">
        <f t="shared" si="12"/>
        <v>{id:17,year: "2009",typeDoc:"ACUERDO",dateDoc:"02-JUN",numDoc:"CG 17-2009",monthDoc:"JUN",nameDoc:"DICTAMEN PAC",link: Acuerdos__pdfpath(`./${"2009/"}${"17.pdf"}`),},</v>
      </c>
    </row>
    <row r="27" spans="1:18" x14ac:dyDescent="0.25">
      <c r="A27" s="1" t="s">
        <v>756</v>
      </c>
      <c r="B27" s="1">
        <v>18</v>
      </c>
      <c r="C27" s="1" t="s">
        <v>1312</v>
      </c>
      <c r="D27" s="3" t="s">
        <v>1217</v>
      </c>
      <c r="E27" s="1" t="s">
        <v>1460</v>
      </c>
      <c r="F27" s="2" t="s">
        <v>1021</v>
      </c>
      <c r="G27" s="1" t="s">
        <v>1212</v>
      </c>
      <c r="I27" s="1">
        <f t="shared" si="2"/>
        <v>18</v>
      </c>
      <c r="J27" s="1" t="s">
        <v>0</v>
      </c>
      <c r="K27" s="1" t="s">
        <v>1301</v>
      </c>
      <c r="L27" s="3" t="str">
        <f t="shared" si="0"/>
        <v>JUN</v>
      </c>
      <c r="M27" s="1" t="s">
        <v>1213</v>
      </c>
      <c r="N27" s="1" t="s">
        <v>35</v>
      </c>
      <c r="O27" s="1" t="s">
        <v>988</v>
      </c>
      <c r="P27" s="26">
        <f t="shared" si="13"/>
        <v>18</v>
      </c>
      <c r="Q27" s="1" t="s">
        <v>1</v>
      </c>
      <c r="R27" s="1" t="str">
        <f t="shared" si="12"/>
        <v>{id:18,year: "2009",typeDoc:"ACUERDO",dateDoc:"02-JUN",numDoc:"CG 18-2009",monthDoc:"JUN",nameDoc:"DICTAMEN PS",link: Acuerdos__pdfpath(`./${"2009/"}${"18.pdf"}`),},</v>
      </c>
    </row>
    <row r="28" spans="1:18" x14ac:dyDescent="0.25">
      <c r="A28" s="1" t="s">
        <v>756</v>
      </c>
      <c r="B28" s="1">
        <v>19</v>
      </c>
      <c r="C28" s="1" t="s">
        <v>1312</v>
      </c>
      <c r="D28" s="3" t="s">
        <v>1218</v>
      </c>
      <c r="E28" s="1" t="s">
        <v>1460</v>
      </c>
      <c r="F28" s="2" t="s">
        <v>1022</v>
      </c>
      <c r="G28" s="1" t="s">
        <v>1212</v>
      </c>
      <c r="I28" s="1">
        <f t="shared" si="2"/>
        <v>19</v>
      </c>
      <c r="J28" s="1" t="s">
        <v>0</v>
      </c>
      <c r="K28" s="1" t="s">
        <v>1301</v>
      </c>
      <c r="L28" s="3" t="str">
        <f t="shared" si="0"/>
        <v>JUL</v>
      </c>
      <c r="M28" s="1" t="s">
        <v>1213</v>
      </c>
      <c r="N28" s="1" t="s">
        <v>274</v>
      </c>
      <c r="O28" s="1" t="s">
        <v>988</v>
      </c>
      <c r="P28" s="26">
        <f t="shared" si="13"/>
        <v>19</v>
      </c>
      <c r="Q28" s="1" t="s">
        <v>1</v>
      </c>
      <c r="R28" s="1" t="str">
        <f t="shared" si="12"/>
        <v>{id:19,year: "2009",typeDoc:"RESOLUCIÓN",dateDoc:"02-JUL",numDoc:"CG 19-2009",monthDoc:"JUL",nameDoc:"SANCIÓN PAN",link: Acuerdos__pdfpath(`./${"2009/"}${"19.pdf"}`),},</v>
      </c>
    </row>
    <row r="29" spans="1:18" x14ac:dyDescent="0.25">
      <c r="A29" s="1" t="s">
        <v>756</v>
      </c>
      <c r="B29" s="1">
        <v>20</v>
      </c>
      <c r="C29" s="1" t="s">
        <v>1312</v>
      </c>
      <c r="D29" s="3" t="s">
        <v>1218</v>
      </c>
      <c r="E29" s="1" t="s">
        <v>1460</v>
      </c>
      <c r="F29" s="2" t="s">
        <v>1022</v>
      </c>
      <c r="G29" s="1" t="s">
        <v>1212</v>
      </c>
      <c r="I29" s="1">
        <f t="shared" si="2"/>
        <v>20</v>
      </c>
      <c r="J29" s="1" t="s">
        <v>0</v>
      </c>
      <c r="K29" s="1" t="s">
        <v>1301</v>
      </c>
      <c r="L29" s="3" t="str">
        <f t="shared" si="0"/>
        <v>JUL</v>
      </c>
      <c r="M29" s="1" t="s">
        <v>1213</v>
      </c>
      <c r="N29" s="1" t="s">
        <v>275</v>
      </c>
      <c r="O29" s="1" t="s">
        <v>988</v>
      </c>
      <c r="P29" s="26">
        <f t="shared" si="13"/>
        <v>20</v>
      </c>
      <c r="Q29" s="1" t="s">
        <v>1</v>
      </c>
      <c r="R29" s="1" t="str">
        <f t="shared" si="12"/>
        <v>{id:20,year: "2009",typeDoc:"RESOLUCIÓN",dateDoc:"02-JUL",numDoc:"CG 20-2009",monthDoc:"JUL",nameDoc:"SANCIÓN PRI",link: Acuerdos__pdfpath(`./${"2009/"}${"20.pdf"}`),},</v>
      </c>
    </row>
    <row r="30" spans="1:18" x14ac:dyDescent="0.25">
      <c r="A30" s="1" t="s">
        <v>756</v>
      </c>
      <c r="B30" s="1">
        <v>21</v>
      </c>
      <c r="C30" s="1" t="s">
        <v>1312</v>
      </c>
      <c r="D30" s="3" t="s">
        <v>1218</v>
      </c>
      <c r="E30" s="1" t="s">
        <v>1460</v>
      </c>
      <c r="F30" s="2" t="s">
        <v>1022</v>
      </c>
      <c r="G30" s="1" t="s">
        <v>1212</v>
      </c>
      <c r="I30" s="1">
        <f t="shared" si="2"/>
        <v>21</v>
      </c>
      <c r="J30" s="1" t="s">
        <v>0</v>
      </c>
      <c r="K30" s="1" t="s">
        <v>1301</v>
      </c>
      <c r="L30" s="3" t="str">
        <f t="shared" si="0"/>
        <v>JUL</v>
      </c>
      <c r="M30" s="1" t="s">
        <v>1213</v>
      </c>
      <c r="N30" s="1" t="s">
        <v>276</v>
      </c>
      <c r="O30" s="1" t="s">
        <v>988</v>
      </c>
      <c r="P30" s="26">
        <f t="shared" si="13"/>
        <v>21</v>
      </c>
      <c r="Q30" s="1" t="s">
        <v>1</v>
      </c>
      <c r="R30" s="1" t="str">
        <f t="shared" si="12"/>
        <v>{id:21,year: "2009",typeDoc:"RESOLUCIÓN",dateDoc:"02-JUL",numDoc:"CG 21-2009",monthDoc:"JUL",nameDoc:"SANCIÓN PRD",link: Acuerdos__pdfpath(`./${"2009/"}${"21.pdf"}`),},</v>
      </c>
    </row>
    <row r="31" spans="1:18" x14ac:dyDescent="0.25">
      <c r="A31" s="1" t="s">
        <v>756</v>
      </c>
      <c r="B31" s="1">
        <v>22</v>
      </c>
      <c r="C31" s="1" t="s">
        <v>1312</v>
      </c>
      <c r="D31" s="3" t="s">
        <v>1218</v>
      </c>
      <c r="E31" s="1" t="s">
        <v>1460</v>
      </c>
      <c r="F31" s="2" t="s">
        <v>1022</v>
      </c>
      <c r="G31" s="1" t="s">
        <v>1212</v>
      </c>
      <c r="I31" s="1">
        <f t="shared" ref="I31:I42" si="14">B31</f>
        <v>22</v>
      </c>
      <c r="J31" s="1" t="s">
        <v>0</v>
      </c>
      <c r="K31" s="1" t="s">
        <v>1301</v>
      </c>
      <c r="L31" s="3" t="str">
        <f t="shared" ref="L31:L42" si="15">MID(F31,4,3)</f>
        <v>JUL</v>
      </c>
      <c r="M31" s="1" t="s">
        <v>1213</v>
      </c>
      <c r="N31" s="1" t="s">
        <v>277</v>
      </c>
      <c r="O31" s="1" t="s">
        <v>988</v>
      </c>
      <c r="P31" s="26">
        <f t="shared" ref="P31:P42" si="16">B31</f>
        <v>22</v>
      </c>
      <c r="Q31" s="1" t="s">
        <v>1</v>
      </c>
      <c r="R31" s="1" t="str">
        <f t="shared" si="12"/>
        <v>{id:22,year: "2009",typeDoc:"RESOLUCIÓN",dateDoc:"02-JUL",numDoc:"CG 22-2009",monthDoc:"JUL",nameDoc:"SANCIÓN PT",link: Acuerdos__pdfpath(`./${"2009/"}${"22.pdf"}`),},</v>
      </c>
    </row>
    <row r="32" spans="1:18" x14ac:dyDescent="0.25">
      <c r="A32" s="1" t="s">
        <v>756</v>
      </c>
      <c r="B32" s="1">
        <v>23</v>
      </c>
      <c r="C32" s="1" t="s">
        <v>1312</v>
      </c>
      <c r="D32" s="3" t="s">
        <v>1218</v>
      </c>
      <c r="E32" s="1" t="s">
        <v>1460</v>
      </c>
      <c r="F32" s="2" t="s">
        <v>1022</v>
      </c>
      <c r="G32" s="1" t="s">
        <v>1212</v>
      </c>
      <c r="H32" s="3"/>
      <c r="I32" s="1">
        <f t="shared" si="14"/>
        <v>23</v>
      </c>
      <c r="J32" s="1" t="s">
        <v>0</v>
      </c>
      <c r="K32" s="1" t="s">
        <v>1301</v>
      </c>
      <c r="L32" s="3" t="str">
        <f t="shared" si="15"/>
        <v>JUL</v>
      </c>
      <c r="M32" s="1" t="s">
        <v>1213</v>
      </c>
      <c r="N32" s="3" t="s">
        <v>1007</v>
      </c>
      <c r="O32" s="1" t="s">
        <v>988</v>
      </c>
      <c r="P32" s="26">
        <f t="shared" si="16"/>
        <v>23</v>
      </c>
      <c r="Q32" s="1" t="s">
        <v>1</v>
      </c>
      <c r="R32" s="1" t="str">
        <f t="shared" si="12"/>
        <v>{id:23,year: "2009",typeDoc:"RESOLUCIÓN",dateDoc:"02-JUL",numDoc:"CG 23-2009",monthDoc:"JUL",nameDoc:"SANCIÓN PVEM",link: Acuerdos__pdfpath(`./${"2009/"}${"23.pdf"}`),},</v>
      </c>
    </row>
    <row r="33" spans="1:18" x14ac:dyDescent="0.25">
      <c r="A33" s="1" t="s">
        <v>756</v>
      </c>
      <c r="B33" s="1">
        <v>24</v>
      </c>
      <c r="C33" s="1" t="s">
        <v>1312</v>
      </c>
      <c r="D33" s="3" t="s">
        <v>1218</v>
      </c>
      <c r="E33" s="1" t="s">
        <v>1460</v>
      </c>
      <c r="F33" s="2" t="s">
        <v>1022</v>
      </c>
      <c r="G33" s="1" t="s">
        <v>1212</v>
      </c>
      <c r="H33" s="3"/>
      <c r="I33" s="1">
        <f t="shared" si="14"/>
        <v>24</v>
      </c>
      <c r="J33" s="1" t="s">
        <v>0</v>
      </c>
      <c r="K33" s="1" t="s">
        <v>1301</v>
      </c>
      <c r="L33" s="3" t="str">
        <f t="shared" si="15"/>
        <v>JUL</v>
      </c>
      <c r="M33" s="1" t="s">
        <v>1213</v>
      </c>
      <c r="N33" s="1" t="s">
        <v>1008</v>
      </c>
      <c r="O33" s="1" t="s">
        <v>988</v>
      </c>
      <c r="P33" s="26">
        <f t="shared" si="16"/>
        <v>24</v>
      </c>
      <c r="Q33" s="1" t="s">
        <v>1</v>
      </c>
      <c r="R33" s="1" t="str">
        <f t="shared" si="12"/>
        <v>{id:24,year: "2009",typeDoc:"RESOLUCIÓN",dateDoc:"02-JUL",numDoc:"CG 24-2009",monthDoc:"JUL",nameDoc:"SANCIÓN NUEVA ALIANZA",link: Acuerdos__pdfpath(`./${"2009/"}${"24.pdf"}`),},</v>
      </c>
    </row>
    <row r="34" spans="1:18" x14ac:dyDescent="0.25">
      <c r="A34" s="1" t="s">
        <v>756</v>
      </c>
      <c r="B34" s="1">
        <v>25</v>
      </c>
      <c r="C34" s="1" t="s">
        <v>1312</v>
      </c>
      <c r="D34" s="3" t="s">
        <v>1218</v>
      </c>
      <c r="E34" s="1" t="s">
        <v>1460</v>
      </c>
      <c r="F34" s="2" t="s">
        <v>1022</v>
      </c>
      <c r="G34" s="1" t="s">
        <v>1212</v>
      </c>
      <c r="I34" s="1">
        <f t="shared" si="14"/>
        <v>25</v>
      </c>
      <c r="J34" s="1" t="s">
        <v>0</v>
      </c>
      <c r="K34" s="1" t="s">
        <v>1301</v>
      </c>
      <c r="L34" s="3" t="str">
        <f t="shared" si="15"/>
        <v>JUL</v>
      </c>
      <c r="M34" s="1" t="s">
        <v>1213</v>
      </c>
      <c r="N34" s="1" t="s">
        <v>1009</v>
      </c>
      <c r="O34" s="1" t="s">
        <v>988</v>
      </c>
      <c r="P34" s="26">
        <f t="shared" si="16"/>
        <v>25</v>
      </c>
      <c r="Q34" s="1" t="s">
        <v>1</v>
      </c>
      <c r="R34" s="1" t="str">
        <f t="shared" si="12"/>
        <v>{id:25,year: "2009",typeDoc:"RESOLUCIÓN",dateDoc:"02-JUL",numDoc:"CG 25-2009",monthDoc:"JUL",nameDoc:"SANCIÓN SD",link: Acuerdos__pdfpath(`./${"2009/"}${"25.pdf"}`),},</v>
      </c>
    </row>
    <row r="35" spans="1:18" x14ac:dyDescent="0.25">
      <c r="A35" s="1" t="s">
        <v>756</v>
      </c>
      <c r="B35" s="1">
        <v>26</v>
      </c>
      <c r="C35" s="1" t="s">
        <v>1312</v>
      </c>
      <c r="D35" s="3" t="s">
        <v>1218</v>
      </c>
      <c r="E35" s="1" t="s">
        <v>1460</v>
      </c>
      <c r="F35" s="2" t="s">
        <v>1022</v>
      </c>
      <c r="G35" s="1" t="s">
        <v>1212</v>
      </c>
      <c r="I35" s="1">
        <f t="shared" si="14"/>
        <v>26</v>
      </c>
      <c r="J35" s="1" t="s">
        <v>0</v>
      </c>
      <c r="K35" s="1" t="s">
        <v>1301</v>
      </c>
      <c r="L35" s="3" t="str">
        <f t="shared" si="15"/>
        <v>JUL</v>
      </c>
      <c r="M35" s="1" t="s">
        <v>1213</v>
      </c>
      <c r="N35" s="1" t="s">
        <v>1010</v>
      </c>
      <c r="O35" s="1" t="s">
        <v>988</v>
      </c>
      <c r="P35" s="26">
        <f t="shared" si="16"/>
        <v>26</v>
      </c>
      <c r="Q35" s="1" t="s">
        <v>1</v>
      </c>
      <c r="R35" s="1" t="str">
        <f t="shared" si="12"/>
        <v>{id:26,year: "2009",typeDoc:"RESOLUCIÓN",dateDoc:"02-JUL",numDoc:"CG 26-2009",monthDoc:"JUL",nameDoc:"SANCIÓN PAC",link: Acuerdos__pdfpath(`./${"2009/"}${"26.pdf"}`),},</v>
      </c>
    </row>
    <row r="36" spans="1:18" x14ac:dyDescent="0.25">
      <c r="A36" s="1" t="s">
        <v>756</v>
      </c>
      <c r="B36" s="1">
        <v>27</v>
      </c>
      <c r="C36" s="1" t="s">
        <v>1312</v>
      </c>
      <c r="D36" s="3" t="s">
        <v>1218</v>
      </c>
      <c r="E36" s="1" t="s">
        <v>1460</v>
      </c>
      <c r="F36" s="2" t="s">
        <v>1022</v>
      </c>
      <c r="G36" s="1" t="s">
        <v>1212</v>
      </c>
      <c r="I36" s="1">
        <f t="shared" si="14"/>
        <v>27</v>
      </c>
      <c r="J36" s="1" t="s">
        <v>0</v>
      </c>
      <c r="K36" s="1" t="s">
        <v>1301</v>
      </c>
      <c r="L36" s="3" t="str">
        <f t="shared" si="15"/>
        <v>JUL</v>
      </c>
      <c r="M36" s="1" t="s">
        <v>1213</v>
      </c>
      <c r="N36" s="1" t="s">
        <v>1011</v>
      </c>
      <c r="O36" s="1" t="s">
        <v>988</v>
      </c>
      <c r="P36" s="26">
        <f t="shared" si="16"/>
        <v>27</v>
      </c>
      <c r="Q36" s="1" t="s">
        <v>1</v>
      </c>
      <c r="R36" s="1" t="str">
        <f t="shared" si="12"/>
        <v>{id:27,year: "2009",typeDoc:"RESOLUCIÓN",dateDoc:"02-JUL",numDoc:"CG 27-2009",monthDoc:"JUL",nameDoc:"SANCIÓN PS",link: Acuerdos__pdfpath(`./${"2009/"}${"27.pdf"}`),},</v>
      </c>
    </row>
    <row r="37" spans="1:18" x14ac:dyDescent="0.25">
      <c r="A37" s="1" t="s">
        <v>756</v>
      </c>
      <c r="B37" s="1">
        <v>28</v>
      </c>
      <c r="C37" s="1" t="s">
        <v>1312</v>
      </c>
      <c r="D37" s="3" t="s">
        <v>1218</v>
      </c>
      <c r="E37" s="1" t="s">
        <v>1460</v>
      </c>
      <c r="F37" s="2" t="s">
        <v>874</v>
      </c>
      <c r="G37" s="1" t="s">
        <v>1212</v>
      </c>
      <c r="I37" s="1">
        <f t="shared" si="14"/>
        <v>28</v>
      </c>
      <c r="J37" s="1" t="s">
        <v>0</v>
      </c>
      <c r="K37" s="1" t="s">
        <v>1301</v>
      </c>
      <c r="L37" s="3" t="str">
        <f t="shared" si="15"/>
        <v>JUL</v>
      </c>
      <c r="M37" s="1" t="s">
        <v>1213</v>
      </c>
      <c r="N37" s="1" t="s">
        <v>1012</v>
      </c>
      <c r="O37" s="1" t="s">
        <v>988</v>
      </c>
      <c r="P37" s="26">
        <f t="shared" si="16"/>
        <v>28</v>
      </c>
      <c r="Q37" s="1" t="s">
        <v>1</v>
      </c>
      <c r="R37" s="1" t="str">
        <f t="shared" si="12"/>
        <v>{id:28,year: "2009",typeDoc:"RESOLUCIÓN",dateDoc:"08-JUL",numDoc:"CG 28-2009",monthDoc:"JUL",nameDoc:"ACUERDO READECUACIÓN DE COMISIONES",link: Acuerdos__pdfpath(`./${"2009/"}${"28.pdf"}`),},</v>
      </c>
    </row>
    <row r="38" spans="1:18" x14ac:dyDescent="0.25">
      <c r="A38" s="1" t="s">
        <v>756</v>
      </c>
      <c r="B38" s="1">
        <v>29</v>
      </c>
      <c r="C38" s="1" t="s">
        <v>1312</v>
      </c>
      <c r="D38" s="1" t="s">
        <v>1218</v>
      </c>
      <c r="E38" s="1" t="s">
        <v>1460</v>
      </c>
      <c r="F38" s="2" t="s">
        <v>61</v>
      </c>
      <c r="G38" s="1" t="s">
        <v>1212</v>
      </c>
      <c r="I38" s="1">
        <f t="shared" si="14"/>
        <v>29</v>
      </c>
      <c r="J38" s="1" t="s">
        <v>0</v>
      </c>
      <c r="K38" s="1" t="s">
        <v>1301</v>
      </c>
      <c r="L38" s="3" t="str">
        <f t="shared" si="15"/>
        <v>AGO</v>
      </c>
      <c r="M38" s="1" t="s">
        <v>1213</v>
      </c>
      <c r="N38" s="1" t="s">
        <v>1013</v>
      </c>
      <c r="O38" s="1" t="s">
        <v>988</v>
      </c>
      <c r="P38" s="26">
        <f t="shared" si="16"/>
        <v>29</v>
      </c>
      <c r="Q38" s="1" t="s">
        <v>1</v>
      </c>
      <c r="R38" s="1" t="str">
        <f t="shared" si="12"/>
        <v>{id:29,year: "2009",typeDoc:"RESOLUCIÓN",dateDoc:"03-AGO",numDoc:"CG 29-2009",monthDoc:"AGO",nameDoc:"RESOLUCIÓN CUMPLIMIENTO PARTIDO POPULAR",link: Acuerdos__pdfpath(`./${"2009/"}${"29.pdf"}`),},</v>
      </c>
    </row>
    <row r="39" spans="1:18" x14ac:dyDescent="0.25">
      <c r="A39" s="1" t="s">
        <v>756</v>
      </c>
      <c r="B39" s="1">
        <v>30</v>
      </c>
      <c r="C39" s="1" t="s">
        <v>1312</v>
      </c>
      <c r="D39" s="1" t="s">
        <v>1218</v>
      </c>
      <c r="E39" s="1" t="s">
        <v>1460</v>
      </c>
      <c r="F39" s="2" t="s">
        <v>412</v>
      </c>
      <c r="G39" s="1" t="s">
        <v>1212</v>
      </c>
      <c r="I39" s="1">
        <f t="shared" si="14"/>
        <v>30</v>
      </c>
      <c r="J39" s="1" t="s">
        <v>0</v>
      </c>
      <c r="K39" s="1" t="s">
        <v>1301</v>
      </c>
      <c r="L39" s="3" t="str">
        <f t="shared" si="15"/>
        <v>AGO</v>
      </c>
      <c r="M39" s="1" t="s">
        <v>1213</v>
      </c>
      <c r="N39" s="1" t="s">
        <v>1014</v>
      </c>
      <c r="O39" s="1" t="s">
        <v>988</v>
      </c>
      <c r="P39" s="26">
        <f t="shared" si="16"/>
        <v>30</v>
      </c>
      <c r="Q39" s="1" t="s">
        <v>1</v>
      </c>
      <c r="R39" s="1" t="str">
        <f t="shared" si="12"/>
        <v>{id:30,year: "2009",typeDoc:"RESOLUCIÓN",dateDoc:"21-AGO",numDoc:"CG 30-2009",monthDoc:"AGO",nameDoc:"RESOLUCIÓN REGISTRO PARTIDO POPULAR",link: Acuerdos__pdfpath(`./${"2009/"}${"30.pdf"}`),},</v>
      </c>
    </row>
    <row r="40" spans="1:18" x14ac:dyDescent="0.25">
      <c r="A40" s="1" t="s">
        <v>756</v>
      </c>
      <c r="B40" s="1">
        <v>31</v>
      </c>
      <c r="C40" s="1" t="s">
        <v>1312</v>
      </c>
      <c r="D40" s="1" t="s">
        <v>1218</v>
      </c>
      <c r="E40" s="1" t="s">
        <v>1460</v>
      </c>
      <c r="F40" s="2" t="s">
        <v>1023</v>
      </c>
      <c r="G40" s="1" t="s">
        <v>1212</v>
      </c>
      <c r="I40" s="1">
        <f t="shared" si="14"/>
        <v>31</v>
      </c>
      <c r="J40" s="1" t="s">
        <v>0</v>
      </c>
      <c r="K40" s="1" t="s">
        <v>1301</v>
      </c>
      <c r="L40" s="3" t="str">
        <f t="shared" si="15"/>
        <v>AGO</v>
      </c>
      <c r="M40" s="1" t="s">
        <v>1213</v>
      </c>
      <c r="N40" s="1" t="s">
        <v>1015</v>
      </c>
      <c r="O40" s="1" t="s">
        <v>988</v>
      </c>
      <c r="P40" s="26">
        <f t="shared" si="16"/>
        <v>31</v>
      </c>
      <c r="Q40" s="1" t="s">
        <v>1</v>
      </c>
      <c r="R40" s="1" t="str">
        <f t="shared" si="12"/>
        <v>{id:31,year: "2009",typeDoc:"RESOLUCIÓN",dateDoc:"24-AGO",numDoc:"CG 31-2009",monthDoc:"AGO",nameDoc:"RESOLUCIÓN REGISTRO PARTIDO LIBERAL TLAXCALTECA",link: Acuerdos__pdfpath(`./${"2009/"}${"31.pdf"}`),},</v>
      </c>
    </row>
    <row r="41" spans="1:18" x14ac:dyDescent="0.25">
      <c r="A41" s="1" t="s">
        <v>756</v>
      </c>
      <c r="B41" s="1">
        <v>32</v>
      </c>
      <c r="C41" s="1" t="s">
        <v>1312</v>
      </c>
      <c r="D41" s="3" t="s">
        <v>1218</v>
      </c>
      <c r="E41" s="1" t="s">
        <v>1460</v>
      </c>
      <c r="F41" s="2" t="s">
        <v>1023</v>
      </c>
      <c r="G41" s="1" t="s">
        <v>1212</v>
      </c>
      <c r="I41" s="1">
        <f t="shared" si="14"/>
        <v>32</v>
      </c>
      <c r="J41" s="1" t="s">
        <v>0</v>
      </c>
      <c r="K41" s="1" t="s">
        <v>1301</v>
      </c>
      <c r="L41" s="3" t="str">
        <f t="shared" si="15"/>
        <v>AGO</v>
      </c>
      <c r="M41" s="1" t="s">
        <v>1213</v>
      </c>
      <c r="N41" s="1" t="s">
        <v>1016</v>
      </c>
      <c r="O41" s="1" t="s">
        <v>988</v>
      </c>
      <c r="P41" s="26">
        <f t="shared" si="16"/>
        <v>32</v>
      </c>
      <c r="Q41" s="1" t="s">
        <v>1</v>
      </c>
      <c r="R41" s="1" t="str">
        <f t="shared" si="12"/>
        <v>{id:32,year: "2009",typeDoc:"RESOLUCIÓN",dateDoc:"24-AGO",numDoc:"CG 32-2009",monthDoc:"AGO",nameDoc:"RESOLUCIÓN REGISTRO PARTIDO DEL PUEBLO TLAXCALTECA",link: Acuerdos__pdfpath(`./${"2009/"}${"32.pdf"}`),},</v>
      </c>
    </row>
    <row r="42" spans="1:18" x14ac:dyDescent="0.25">
      <c r="A42" s="1" t="s">
        <v>756</v>
      </c>
      <c r="B42" s="1">
        <v>33</v>
      </c>
      <c r="C42" s="1" t="s">
        <v>1312</v>
      </c>
      <c r="D42" s="3" t="s">
        <v>1217</v>
      </c>
      <c r="E42" s="1" t="s">
        <v>1460</v>
      </c>
      <c r="F42" s="2" t="s">
        <v>68</v>
      </c>
      <c r="G42" s="1" t="s">
        <v>1212</v>
      </c>
      <c r="I42" s="1">
        <f t="shared" si="14"/>
        <v>33</v>
      </c>
      <c r="J42" s="1" t="s">
        <v>0</v>
      </c>
      <c r="K42" s="1" t="s">
        <v>1301</v>
      </c>
      <c r="L42" s="3" t="str">
        <f t="shared" si="15"/>
        <v>AGO</v>
      </c>
      <c r="M42" s="1" t="s">
        <v>1213</v>
      </c>
      <c r="N42" s="1" t="s">
        <v>1017</v>
      </c>
      <c r="O42" s="1" t="s">
        <v>988</v>
      </c>
      <c r="P42" s="26">
        <f t="shared" si="16"/>
        <v>33</v>
      </c>
      <c r="Q42" s="1" t="s">
        <v>1</v>
      </c>
      <c r="R42" s="1" t="str">
        <f t="shared" si="12"/>
        <v>{id:33,year: "2009",typeDoc:"ACUERDO",dateDoc:"31-AGO",numDoc:"CG 33-2009",monthDoc:"AGO",nameDoc:"ACUERDO REESTRUCTURA COMITÉ DE INFORMACIÓN",link: Acuerdos__pdfpath(`./${"2009/"}${"33.pdf"}`),},</v>
      </c>
    </row>
    <row r="43" spans="1:18" x14ac:dyDescent="0.25">
      <c r="A43" s="1" t="s">
        <v>756</v>
      </c>
      <c r="B43" s="1">
        <v>34</v>
      </c>
      <c r="C43" s="1" t="s">
        <v>1312</v>
      </c>
      <c r="D43" s="3" t="s">
        <v>1217</v>
      </c>
      <c r="E43" s="1" t="s">
        <v>1460</v>
      </c>
      <c r="F43" s="2" t="s">
        <v>68</v>
      </c>
      <c r="G43" s="1" t="s">
        <v>1212</v>
      </c>
      <c r="I43" s="1">
        <f t="shared" si="2"/>
        <v>34</v>
      </c>
      <c r="J43" s="1" t="s">
        <v>0</v>
      </c>
      <c r="K43" s="1" t="s">
        <v>1301</v>
      </c>
      <c r="L43" s="3" t="str">
        <f t="shared" si="0"/>
        <v>AGO</v>
      </c>
      <c r="M43" s="1" t="s">
        <v>1213</v>
      </c>
      <c r="N43" s="1" t="s">
        <v>1018</v>
      </c>
      <c r="O43" s="1" t="s">
        <v>988</v>
      </c>
      <c r="P43" s="26">
        <f t="shared" si="13"/>
        <v>34</v>
      </c>
      <c r="Q43" s="1" t="s">
        <v>1</v>
      </c>
      <c r="R43" s="1" t="str">
        <f t="shared" si="12"/>
        <v>{id:34,year: "2009",typeDoc:"ACUERDO",dateDoc:"31-AGO",numDoc:"CG 34-2009",monthDoc:"AGO",nameDoc:"ACUERDO READECUACIÓN PRESUPUESTO FINANCIAMIENTO PP 2009",link: Acuerdos__pdfpath(`./${"2009/"}${"34.pdf"}`),},</v>
      </c>
    </row>
    <row r="44" spans="1:18" x14ac:dyDescent="0.25">
      <c r="A44" s="1" t="s">
        <v>756</v>
      </c>
      <c r="B44" s="1">
        <v>35</v>
      </c>
      <c r="C44" s="1" t="s">
        <v>1312</v>
      </c>
      <c r="D44" s="3" t="s">
        <v>1217</v>
      </c>
      <c r="E44" s="1" t="s">
        <v>1460</v>
      </c>
      <c r="F44" s="2" t="s">
        <v>1024</v>
      </c>
      <c r="G44" s="1" t="s">
        <v>1212</v>
      </c>
      <c r="I44" s="1">
        <f t="shared" si="2"/>
        <v>35</v>
      </c>
      <c r="J44" s="1" t="s">
        <v>0</v>
      </c>
      <c r="K44" s="1" t="s">
        <v>1301</v>
      </c>
      <c r="L44" s="3" t="str">
        <f t="shared" si="0"/>
        <v>SEP</v>
      </c>
      <c r="M44" s="1" t="s">
        <v>1213</v>
      </c>
      <c r="N44" s="1" t="s">
        <v>1019</v>
      </c>
      <c r="O44" s="1" t="s">
        <v>988</v>
      </c>
      <c r="P44" s="26">
        <f t="shared" si="13"/>
        <v>35</v>
      </c>
      <c r="Q44" s="1" t="s">
        <v>1</v>
      </c>
      <c r="R44" s="1" t="str">
        <f t="shared" si="12"/>
        <v>{id:35,year: "2009",typeDoc:"ACUERDO",dateDoc:"04-SEP",numDoc:"CG 35-2009",monthDoc:"SEP",nameDoc:"ACUERDO INICIO DE PÉRDIDA DE SOCIALDEMOCRÁTA",link: Acuerdos__pdfpath(`./${"2009/"}${"35.pdf"}`),},</v>
      </c>
    </row>
    <row r="45" spans="1:18" x14ac:dyDescent="0.25">
      <c r="A45" s="1" t="s">
        <v>756</v>
      </c>
      <c r="B45" s="1">
        <v>36</v>
      </c>
      <c r="C45" s="1" t="s">
        <v>1312</v>
      </c>
      <c r="D45" s="3" t="s">
        <v>1217</v>
      </c>
      <c r="E45" s="1" t="s">
        <v>1460</v>
      </c>
      <c r="F45" s="2" t="s">
        <v>1024</v>
      </c>
      <c r="G45" s="1" t="s">
        <v>1212</v>
      </c>
      <c r="I45" s="1">
        <f t="shared" si="2"/>
        <v>36</v>
      </c>
      <c r="J45" s="1" t="s">
        <v>0</v>
      </c>
      <c r="K45" s="1" t="s">
        <v>1301</v>
      </c>
      <c r="L45" s="3" t="str">
        <f t="shared" si="0"/>
        <v>SEP</v>
      </c>
      <c r="M45" s="1" t="s">
        <v>1213</v>
      </c>
      <c r="N45" s="1" t="s">
        <v>1020</v>
      </c>
      <c r="O45" s="1" t="s">
        <v>988</v>
      </c>
      <c r="P45" s="26">
        <f t="shared" si="13"/>
        <v>36</v>
      </c>
      <c r="Q45" s="1" t="s">
        <v>1</v>
      </c>
      <c r="R45" s="1" t="str">
        <f t="shared" si="12"/>
        <v>{id:36,year: "2009",typeDoc:"ACUERDO",dateDoc:"04-SEP",numDoc:"CG 36-2009",monthDoc:"SEP",nameDoc:"READECUACIÓN FINANCIAMIENTO",link: Acuerdos__pdfpath(`./${"2009/"}${"36.pdf"}`),},</v>
      </c>
    </row>
    <row r="46" spans="1:18" ht="15.75" thickBot="1" x14ac:dyDescent="0.3">
      <c r="A46" s="1" t="s">
        <v>756</v>
      </c>
      <c r="B46" s="1">
        <v>37</v>
      </c>
      <c r="C46" s="1" t="s">
        <v>1312</v>
      </c>
      <c r="D46" s="3" t="s">
        <v>1217</v>
      </c>
      <c r="E46" s="1" t="s">
        <v>1460</v>
      </c>
      <c r="F46" s="2" t="s">
        <v>23</v>
      </c>
      <c r="G46" s="1" t="s">
        <v>1212</v>
      </c>
      <c r="I46" s="1">
        <f t="shared" si="2"/>
        <v>37</v>
      </c>
      <c r="J46" s="1" t="s">
        <v>0</v>
      </c>
      <c r="K46" s="1" t="s">
        <v>1301</v>
      </c>
      <c r="L46" s="3" t="str">
        <f t="shared" si="0"/>
        <v>SEP</v>
      </c>
      <c r="M46" s="1" t="s">
        <v>1213</v>
      </c>
      <c r="N46" s="1" t="s">
        <v>1809</v>
      </c>
      <c r="O46" s="1" t="s">
        <v>988</v>
      </c>
      <c r="P46" s="26">
        <f t="shared" si="13"/>
        <v>37</v>
      </c>
      <c r="Q46" s="1" t="s">
        <v>1</v>
      </c>
      <c r="R46" s="1" t="str">
        <f t="shared" si="12"/>
        <v>{id:37,year: "2009",typeDoc:"ACUERDO",dateDoc:"30-SEP",numDoc:"CG 37-2009",monthDoc:"SEP",nameDoc:"PRESUPUESTO 2010",link: Acuerdos__pdfpath(`./${"2009/"}${"37.pdf"}`),},</v>
      </c>
    </row>
    <row r="47" spans="1:18" x14ac:dyDescent="0.25">
      <c r="A47" s="8" t="s">
        <v>756</v>
      </c>
      <c r="B47" s="8">
        <v>38</v>
      </c>
      <c r="C47" s="8" t="s">
        <v>1312</v>
      </c>
      <c r="D47" s="8" t="s">
        <v>1217</v>
      </c>
      <c r="E47" s="8" t="s">
        <v>1460</v>
      </c>
      <c r="F47" s="9" t="s">
        <v>609</v>
      </c>
      <c r="G47" s="8" t="s">
        <v>1212</v>
      </c>
      <c r="H47" s="8"/>
      <c r="I47" s="8">
        <f t="shared" si="2"/>
        <v>38</v>
      </c>
      <c r="J47" s="8" t="s">
        <v>0</v>
      </c>
      <c r="K47" s="8" t="s">
        <v>1301</v>
      </c>
      <c r="L47" s="8" t="str">
        <f t="shared" si="0"/>
        <v>OCT</v>
      </c>
      <c r="M47" s="8" t="s">
        <v>1213</v>
      </c>
      <c r="N47" s="8" t="s">
        <v>1808</v>
      </c>
      <c r="O47" s="8" t="s">
        <v>988</v>
      </c>
      <c r="P47" s="27">
        <f t="shared" si="13"/>
        <v>38</v>
      </c>
      <c r="Q47" s="8" t="s">
        <v>613</v>
      </c>
      <c r="R47" s="11"/>
    </row>
    <row r="48" spans="1:18" ht="15.75" thickBot="1" x14ac:dyDescent="0.3">
      <c r="A48" s="13" t="s">
        <v>756</v>
      </c>
      <c r="B48" s="13" t="s">
        <v>611</v>
      </c>
      <c r="C48" s="13" t="s">
        <v>1312</v>
      </c>
      <c r="D48" s="13"/>
      <c r="E48" s="13" t="s">
        <v>1460</v>
      </c>
      <c r="F48" s="14"/>
      <c r="G48" s="13" t="s">
        <v>1215</v>
      </c>
      <c r="H48" s="13"/>
      <c r="I48" s="13"/>
      <c r="J48" s="13"/>
      <c r="K48" s="13" t="s">
        <v>1216</v>
      </c>
      <c r="L48" s="13" t="str">
        <f t="shared" si="0"/>
        <v/>
      </c>
      <c r="M48" s="13" t="s">
        <v>1213</v>
      </c>
      <c r="N48" s="13" t="s">
        <v>1025</v>
      </c>
      <c r="O48" s="13" t="s">
        <v>988</v>
      </c>
      <c r="P48" s="28" t="str">
        <f>CONCATENATE(I47,".1")</f>
        <v>38.1</v>
      </c>
      <c r="Q48" s="13" t="s">
        <v>623</v>
      </c>
      <c r="R48" s="16" t="str">
        <f>CONCATENATE(
A47,B47,C47,D47,E47,F47,G47,H47,I47,J47,K47,L47,M47,N47,O47,P47,Q47,
A48,B48,C48,D48,E48,F48,G48,H48,I48,J48,K48,L48,M48,N48,O48,P48,Q48)</f>
        <v>{id:38,year: "2009",typeDoc:"ACUERDO",dateDoc:"30-OCT",numDoc:"CG 38-2009",monthDoc:"OCT",nameDoc:"CALENDARIO Y FECHA DE INICIO PROCESO ELECTORAL",link: Acuerdos__pdfpath(`./${"2009/"}${"38.pdf"}`),subRows:[{id:"",year: "2009",typeDoc:"",dateDoc:"",numDoc:"",monthDoc:"",nameDoc:"ANEXO 1 CALENDARIO ELECTORAL 2010",link: Acuerdos__pdfpath(`./${"2009/"}${"38.1.pdf"}`),},],},</v>
      </c>
    </row>
    <row r="49" spans="1:18" ht="15.75" thickBot="1" x14ac:dyDescent="0.3">
      <c r="A49" s="1" t="s">
        <v>756</v>
      </c>
      <c r="B49" s="1">
        <v>39</v>
      </c>
      <c r="C49" s="1" t="s">
        <v>1312</v>
      </c>
      <c r="D49" s="3" t="s">
        <v>1217</v>
      </c>
      <c r="E49" s="1" t="s">
        <v>1460</v>
      </c>
      <c r="F49" s="2" t="s">
        <v>609</v>
      </c>
      <c r="G49" s="1" t="s">
        <v>1212</v>
      </c>
      <c r="I49" s="1">
        <f t="shared" ref="I49" si="17">B49</f>
        <v>39</v>
      </c>
      <c r="J49" s="1" t="s">
        <v>0</v>
      </c>
      <c r="K49" s="1" t="s">
        <v>1301</v>
      </c>
      <c r="L49" s="3" t="str">
        <f t="shared" ref="L49" si="18">MID(F49,4,3)</f>
        <v>OCT</v>
      </c>
      <c r="M49" s="1" t="s">
        <v>1213</v>
      </c>
      <c r="N49" s="1" t="s">
        <v>1807</v>
      </c>
      <c r="O49" s="1" t="s">
        <v>988</v>
      </c>
      <c r="P49" s="26">
        <f t="shared" ref="P49" si="19">B49</f>
        <v>39</v>
      </c>
      <c r="Q49" s="1" t="s">
        <v>1</v>
      </c>
      <c r="R49" s="1" t="str">
        <f t="shared" ref="R49" si="20">CONCATENATE(A49,B49,C49,D49,E49,F49,G49,H49,I49,J49,K49,L49,M49,N49,O49,P49,Q49)</f>
        <v>{id:39,year: "2009",typeDoc:"ACUERDO",dateDoc:"30-OCT",numDoc:"CG 39-2009",monthDoc:"OCT",nameDoc:"CONVOCATORIA 2010",link: Acuerdos__pdfpath(`./${"2009/"}${"39.pdf"}`),},</v>
      </c>
    </row>
    <row r="50" spans="1:18" x14ac:dyDescent="0.25">
      <c r="A50" s="8" t="s">
        <v>756</v>
      </c>
      <c r="B50" s="8">
        <v>40</v>
      </c>
      <c r="C50" s="8" t="s">
        <v>1312</v>
      </c>
      <c r="D50" s="8" t="s">
        <v>1217</v>
      </c>
      <c r="E50" s="8" t="s">
        <v>1460</v>
      </c>
      <c r="F50" s="9" t="s">
        <v>609</v>
      </c>
      <c r="G50" s="8" t="s">
        <v>1212</v>
      </c>
      <c r="H50" s="8"/>
      <c r="I50" s="8">
        <f t="shared" si="2"/>
        <v>40</v>
      </c>
      <c r="J50" s="8" t="s">
        <v>0</v>
      </c>
      <c r="K50" s="8" t="s">
        <v>1301</v>
      </c>
      <c r="L50" s="8" t="str">
        <f t="shared" si="0"/>
        <v>OCT</v>
      </c>
      <c r="M50" s="8" t="s">
        <v>1213</v>
      </c>
      <c r="N50" s="8" t="s">
        <v>1806</v>
      </c>
      <c r="O50" s="8" t="s">
        <v>988</v>
      </c>
      <c r="P50" s="27">
        <f>B50</f>
        <v>40</v>
      </c>
      <c r="Q50" s="8" t="s">
        <v>613</v>
      </c>
      <c r="R50" s="11"/>
    </row>
    <row r="51" spans="1:18" ht="15.75" thickBot="1" x14ac:dyDescent="0.3">
      <c r="A51" s="13" t="s">
        <v>756</v>
      </c>
      <c r="B51" s="13" t="s">
        <v>611</v>
      </c>
      <c r="C51" s="13" t="s">
        <v>1312</v>
      </c>
      <c r="D51" s="13"/>
      <c r="E51" s="13" t="s">
        <v>1460</v>
      </c>
      <c r="F51" s="14"/>
      <c r="G51" s="13" t="s">
        <v>1215</v>
      </c>
      <c r="H51" s="13"/>
      <c r="I51" s="13"/>
      <c r="J51" s="13"/>
      <c r="K51" s="13" t="s">
        <v>1216</v>
      </c>
      <c r="L51" s="13" t="str">
        <f t="shared" si="0"/>
        <v/>
      </c>
      <c r="M51" s="13" t="s">
        <v>1213</v>
      </c>
      <c r="N51" s="13" t="s">
        <v>1026</v>
      </c>
      <c r="O51" s="13" t="s">
        <v>988</v>
      </c>
      <c r="P51" s="28" t="str">
        <f>CONCATENATE(I50,".1")</f>
        <v>40.1</v>
      </c>
      <c r="Q51" s="13" t="s">
        <v>623</v>
      </c>
      <c r="R51" s="16" t="str">
        <f>CONCATENATE(
A50,B50,C50,D50,E50,F50,G50,H50,I50,J50,K50,L50,M50,N50,O50,P50,Q50,
A51,B51,C51,D51,E51,F51,G51,H51,I51,J51,K51,L51,M51,N51,O51,P51,Q51)</f>
        <v>{id:40,year: "2009",typeDoc:"ACUERDO",dateDoc:"30-OCT",numDoc:"CG 40-2009",monthDoc:"OCT",nameDoc:"DICTAMEN SOCIALDEMÓCRATA",link: Acuerdos__pdfpath(`./${"2009/"}${"40.pdf"}`),subRows:[{id:"",year: "2009",typeDoc:"",dateDoc:"",numDoc:"",monthDoc:"",nameDoc:"ANEXO 1 DICTAMEN QUE PRESENTA LA CPPPAyF PSD",link: Acuerdos__pdfpath(`./${"2009/"}${"40.1.pdf"}`),},],},</v>
      </c>
    </row>
    <row r="52" spans="1:18" x14ac:dyDescent="0.25">
      <c r="A52" s="1" t="s">
        <v>756</v>
      </c>
      <c r="B52" s="1">
        <v>41</v>
      </c>
      <c r="C52" s="1" t="s">
        <v>1312</v>
      </c>
      <c r="D52" s="1" t="s">
        <v>1217</v>
      </c>
      <c r="E52" s="1" t="s">
        <v>1460</v>
      </c>
      <c r="F52" s="2" t="s">
        <v>615</v>
      </c>
      <c r="G52" s="1" t="s">
        <v>1212</v>
      </c>
      <c r="I52" s="1">
        <f t="shared" si="2"/>
        <v>41</v>
      </c>
      <c r="J52" s="1" t="s">
        <v>0</v>
      </c>
      <c r="K52" s="1" t="s">
        <v>1301</v>
      </c>
      <c r="L52" s="3" t="str">
        <f t="shared" si="0"/>
        <v>NOV</v>
      </c>
      <c r="M52" s="1" t="s">
        <v>1213</v>
      </c>
      <c r="N52" s="1" t="s">
        <v>1795</v>
      </c>
      <c r="O52" s="1" t="s">
        <v>988</v>
      </c>
      <c r="P52" s="26">
        <f t="shared" ref="P52:P59" si="21">B52</f>
        <v>41</v>
      </c>
      <c r="Q52" s="1" t="s">
        <v>1</v>
      </c>
      <c r="R52" s="1" t="str">
        <f t="shared" ref="R52:R62" si="22">CONCATENATE(A52,B52,C52,D52,E52,F52,G52,H52,I52,J52,K52,L52,M52,N52,O52,P52,Q52)</f>
        <v>{id:41,year: "2009",typeDoc:"ACUERDO",dateDoc:"27-NOV",numDoc:"CG 41-2009",monthDoc:"NOV",nameDoc:"INFORME 2009",link: Acuerdos__pdfpath(`./${"2009/"}${"41.pdf"}`),},</v>
      </c>
    </row>
    <row r="53" spans="1:18" x14ac:dyDescent="0.25">
      <c r="A53" s="1" t="s">
        <v>756</v>
      </c>
      <c r="B53" s="1">
        <v>42</v>
      </c>
      <c r="C53" s="1" t="s">
        <v>1312</v>
      </c>
      <c r="D53" s="1" t="s">
        <v>1217</v>
      </c>
      <c r="E53" s="1" t="s">
        <v>1460</v>
      </c>
      <c r="F53" s="2" t="s">
        <v>615</v>
      </c>
      <c r="G53" s="1" t="s">
        <v>1212</v>
      </c>
      <c r="I53" s="1">
        <f t="shared" si="2"/>
        <v>42</v>
      </c>
      <c r="J53" s="1" t="s">
        <v>0</v>
      </c>
      <c r="K53" s="1" t="s">
        <v>1301</v>
      </c>
      <c r="L53" s="3" t="str">
        <f t="shared" si="0"/>
        <v>NOV</v>
      </c>
      <c r="M53" s="1" t="s">
        <v>1213</v>
      </c>
      <c r="N53" s="1" t="s">
        <v>1796</v>
      </c>
      <c r="O53" s="1" t="s">
        <v>988</v>
      </c>
      <c r="P53" s="26">
        <f t="shared" si="21"/>
        <v>42</v>
      </c>
      <c r="Q53" s="1" t="s">
        <v>1</v>
      </c>
      <c r="R53" s="1" t="str">
        <f t="shared" si="22"/>
        <v>{id:42,year: "2009",typeDoc:"ACUERDO",dateDoc:"27-NOV",numDoc:"CG 42-2009",monthDoc:"NOV",nameDoc:"SECCIONAMIENTO",link: Acuerdos__pdfpath(`./${"2009/"}${"42.pdf"}`),},</v>
      </c>
    </row>
    <row r="54" spans="1:18" x14ac:dyDescent="0.25">
      <c r="A54" s="1" t="s">
        <v>756</v>
      </c>
      <c r="B54" s="1">
        <v>43</v>
      </c>
      <c r="C54" s="1" t="s">
        <v>1312</v>
      </c>
      <c r="D54" s="1" t="s">
        <v>1217</v>
      </c>
      <c r="E54" s="1" t="s">
        <v>1460</v>
      </c>
      <c r="F54" s="2" t="s">
        <v>615</v>
      </c>
      <c r="G54" s="1" t="s">
        <v>1212</v>
      </c>
      <c r="I54" s="1">
        <f t="shared" si="2"/>
        <v>43</v>
      </c>
      <c r="J54" s="1" t="s">
        <v>0</v>
      </c>
      <c r="K54" s="1" t="s">
        <v>1301</v>
      </c>
      <c r="L54" s="3" t="str">
        <f t="shared" si="0"/>
        <v>NOV</v>
      </c>
      <c r="M54" s="1" t="s">
        <v>1213</v>
      </c>
      <c r="N54" s="1" t="s">
        <v>1797</v>
      </c>
      <c r="O54" s="1" t="s">
        <v>988</v>
      </c>
      <c r="P54" s="26">
        <f t="shared" si="21"/>
        <v>43</v>
      </c>
      <c r="Q54" s="1" t="s">
        <v>1</v>
      </c>
      <c r="R54" s="1" t="str">
        <f t="shared" si="22"/>
        <v>{id:43,year: "2009",typeDoc:"ACUERDO",dateDoc:"27-NOV",numDoc:"CG 43-2009",monthDoc:"NOV",nameDoc:"MONITOREO 2010",link: Acuerdos__pdfpath(`./${"2009/"}${"43.pdf"}`),},</v>
      </c>
    </row>
    <row r="55" spans="1:18" x14ac:dyDescent="0.25">
      <c r="A55" s="1" t="s">
        <v>756</v>
      </c>
      <c r="B55" s="1">
        <v>44</v>
      </c>
      <c r="C55" s="1" t="s">
        <v>1312</v>
      </c>
      <c r="D55" s="3" t="s">
        <v>1217</v>
      </c>
      <c r="E55" s="1" t="s">
        <v>1460</v>
      </c>
      <c r="F55" s="2" t="s">
        <v>615</v>
      </c>
      <c r="G55" s="1" t="s">
        <v>1212</v>
      </c>
      <c r="I55" s="1">
        <f t="shared" si="2"/>
        <v>44</v>
      </c>
      <c r="J55" s="1" t="s">
        <v>0</v>
      </c>
      <c r="K55" s="1" t="s">
        <v>1301</v>
      </c>
      <c r="L55" s="3" t="str">
        <f t="shared" si="0"/>
        <v>NOV</v>
      </c>
      <c r="M55" s="1" t="s">
        <v>1213</v>
      </c>
      <c r="N55" s="1" t="s">
        <v>1798</v>
      </c>
      <c r="O55" s="1" t="s">
        <v>988</v>
      </c>
      <c r="P55" s="26">
        <f t="shared" si="21"/>
        <v>44</v>
      </c>
      <c r="Q55" s="1" t="s">
        <v>1</v>
      </c>
      <c r="R55" s="1" t="str">
        <f t="shared" si="22"/>
        <v>{id:44,year: "2009",typeDoc:"ACUERDO",dateDoc:"27-NOV",numDoc:"CG 44-2009",monthDoc:"NOV",nameDoc:"ENCUESTAS Y ESTUDIOS DE OPINION 2010",link: Acuerdos__pdfpath(`./${"2009/"}${"44.pdf"}`),},</v>
      </c>
    </row>
    <row r="56" spans="1:18" x14ac:dyDescent="0.25">
      <c r="A56" s="1" t="s">
        <v>756</v>
      </c>
      <c r="B56" s="1">
        <v>45</v>
      </c>
      <c r="C56" s="1" t="s">
        <v>1312</v>
      </c>
      <c r="D56" s="3" t="s">
        <v>1217</v>
      </c>
      <c r="E56" s="1" t="s">
        <v>1460</v>
      </c>
      <c r="F56" s="2" t="s">
        <v>1027</v>
      </c>
      <c r="G56" s="1" t="s">
        <v>1212</v>
      </c>
      <c r="I56" s="1">
        <f t="shared" si="2"/>
        <v>45</v>
      </c>
      <c r="J56" s="1" t="s">
        <v>0</v>
      </c>
      <c r="K56" s="1" t="s">
        <v>1301</v>
      </c>
      <c r="L56" s="3" t="str">
        <f t="shared" si="0"/>
        <v>DIC</v>
      </c>
      <c r="M56" s="1" t="s">
        <v>1213</v>
      </c>
      <c r="N56" s="1" t="s">
        <v>1799</v>
      </c>
      <c r="O56" s="1" t="s">
        <v>988</v>
      </c>
      <c r="P56" s="26">
        <f t="shared" si="21"/>
        <v>45</v>
      </c>
      <c r="Q56" s="1" t="s">
        <v>1</v>
      </c>
      <c r="R56" s="1" t="str">
        <f t="shared" si="22"/>
        <v>{id:45,year: "2009",typeDoc:"ACUERDO",dateDoc:"04-DIC",numDoc:"CG 45-2009",monthDoc:"DIC",nameDoc:"INTEGRACIÓN DE COMISIONES 2009",link: Acuerdos__pdfpath(`./${"2009/"}${"45.pdf"}`),},</v>
      </c>
    </row>
    <row r="57" spans="1:18" x14ac:dyDescent="0.25">
      <c r="A57" s="1" t="s">
        <v>756</v>
      </c>
      <c r="B57" s="1">
        <v>46</v>
      </c>
      <c r="C57" s="1" t="s">
        <v>1312</v>
      </c>
      <c r="D57" s="3" t="s">
        <v>1217</v>
      </c>
      <c r="E57" s="1" t="s">
        <v>1460</v>
      </c>
      <c r="F57" s="2" t="s">
        <v>547</v>
      </c>
      <c r="G57" s="1" t="s">
        <v>1212</v>
      </c>
      <c r="I57" s="1">
        <f t="shared" si="2"/>
        <v>46</v>
      </c>
      <c r="J57" s="1" t="s">
        <v>0</v>
      </c>
      <c r="K57" s="1" t="s">
        <v>1301</v>
      </c>
      <c r="L57" s="3" t="str">
        <f t="shared" si="0"/>
        <v>DIC</v>
      </c>
      <c r="M57" s="1" t="s">
        <v>1213</v>
      </c>
      <c r="N57" s="1" t="s">
        <v>1800</v>
      </c>
      <c r="O57" s="1" t="s">
        <v>988</v>
      </c>
      <c r="P57" s="26">
        <f t="shared" si="21"/>
        <v>46</v>
      </c>
      <c r="Q57" s="1" t="s">
        <v>1</v>
      </c>
      <c r="R57" s="1" t="str">
        <f t="shared" si="22"/>
        <v>{id:46,year: "2009",typeDoc:"ACUERDO",dateDoc:"14-DIC",numDoc:"CG 46-2009",monthDoc:"DIC",nameDoc:"AUTORIZA FIRMA DE CONVENIO",link: Acuerdos__pdfpath(`./${"2009/"}${"46.pdf"}`),},</v>
      </c>
    </row>
    <row r="58" spans="1:18" x14ac:dyDescent="0.25">
      <c r="A58" s="1" t="s">
        <v>756</v>
      </c>
      <c r="B58" s="1">
        <v>47</v>
      </c>
      <c r="C58" s="1" t="s">
        <v>1312</v>
      </c>
      <c r="D58" s="3" t="s">
        <v>1217</v>
      </c>
      <c r="E58" s="1" t="s">
        <v>1460</v>
      </c>
      <c r="F58" s="2" t="s">
        <v>547</v>
      </c>
      <c r="G58" s="1" t="s">
        <v>1212</v>
      </c>
      <c r="I58" s="1">
        <f t="shared" si="2"/>
        <v>47</v>
      </c>
      <c r="J58" s="1" t="s">
        <v>0</v>
      </c>
      <c r="K58" s="1" t="s">
        <v>1301</v>
      </c>
      <c r="L58" s="3" t="str">
        <f t="shared" si="0"/>
        <v>DIC</v>
      </c>
      <c r="M58" s="1" t="s">
        <v>1213</v>
      </c>
      <c r="N58" s="3" t="s">
        <v>1801</v>
      </c>
      <c r="O58" s="1" t="s">
        <v>988</v>
      </c>
      <c r="P58" s="26">
        <f t="shared" si="21"/>
        <v>47</v>
      </c>
      <c r="Q58" s="1" t="s">
        <v>1</v>
      </c>
      <c r="R58" s="1" t="str">
        <f t="shared" si="22"/>
        <v>{id:47,year: "2009",typeDoc:"ACUERDO",dateDoc:"14-DIC",numDoc:"CG 47-2009",monthDoc:"DIC",nameDoc:"REGLAMENTO PARA EL CONOCIMIENTO DE LAS FALTAS Y SANCIONES",link: Acuerdos__pdfpath(`./${"2009/"}${"47.pdf"}`),},</v>
      </c>
    </row>
    <row r="59" spans="1:18" x14ac:dyDescent="0.25">
      <c r="A59" s="1" t="s">
        <v>756</v>
      </c>
      <c r="B59" s="1">
        <v>48</v>
      </c>
      <c r="C59" s="1" t="s">
        <v>1312</v>
      </c>
      <c r="D59" s="3" t="s">
        <v>1217</v>
      </c>
      <c r="E59" s="1" t="s">
        <v>1460</v>
      </c>
      <c r="F59" s="2" t="s">
        <v>547</v>
      </c>
      <c r="G59" s="1" t="s">
        <v>1212</v>
      </c>
      <c r="I59" s="1">
        <f t="shared" si="2"/>
        <v>48</v>
      </c>
      <c r="J59" s="1" t="s">
        <v>0</v>
      </c>
      <c r="K59" s="1" t="s">
        <v>1301</v>
      </c>
      <c r="L59" s="3" t="str">
        <f t="shared" si="0"/>
        <v>DIC</v>
      </c>
      <c r="M59" s="1" t="s">
        <v>1213</v>
      </c>
      <c r="N59" s="3" t="s">
        <v>1802</v>
      </c>
      <c r="O59" s="1" t="s">
        <v>988</v>
      </c>
      <c r="P59" s="26">
        <f t="shared" si="21"/>
        <v>48</v>
      </c>
      <c r="Q59" s="1" t="s">
        <v>1</v>
      </c>
      <c r="R59" s="1" t="str">
        <f t="shared" si="22"/>
        <v>{id:48,year: "2009",typeDoc:"ACUERDO",dateDoc:"14-DIC",numDoc:"CG 48-2009",monthDoc:"DIC",nameDoc:"FISCALIZACION MONITOREO",link: Acuerdos__pdfpath(`./${"2009/"}${"48.pdf"}`),},</v>
      </c>
    </row>
    <row r="60" spans="1:18" x14ac:dyDescent="0.25">
      <c r="A60" s="1" t="s">
        <v>756</v>
      </c>
      <c r="B60" s="1">
        <v>49</v>
      </c>
      <c r="C60" s="1" t="s">
        <v>1312</v>
      </c>
      <c r="D60" s="3" t="s">
        <v>1217</v>
      </c>
      <c r="E60" s="1" t="s">
        <v>1460</v>
      </c>
      <c r="F60" s="2" t="s">
        <v>285</v>
      </c>
      <c r="G60" s="1" t="s">
        <v>1341</v>
      </c>
      <c r="I60" s="1">
        <f t="shared" si="2"/>
        <v>49</v>
      </c>
      <c r="J60" s="1" t="s">
        <v>0</v>
      </c>
      <c r="K60" s="1" t="s">
        <v>1301</v>
      </c>
      <c r="L60" s="3" t="str">
        <f t="shared" si="0"/>
        <v>DIC</v>
      </c>
      <c r="M60" s="1" t="s">
        <v>1213</v>
      </c>
      <c r="N60" s="3" t="s">
        <v>1803</v>
      </c>
      <c r="O60" s="1" t="s">
        <v>988</v>
      </c>
      <c r="P60" s="26" t="str">
        <f>CONCATENATE("0",I60)</f>
        <v>049</v>
      </c>
      <c r="Q60" s="1" t="s">
        <v>1</v>
      </c>
      <c r="R60" s="1" t="str">
        <f t="shared" si="22"/>
        <v>{id:49,year: "2009",typeDoc:"ACUERDO",dateDoc:"22-DIC",numDoc:"CG0 49-2009",monthDoc:"DIC",nameDoc:"READECUACIÓN COMISIONES",link: Acuerdos__pdfpath(`./${"2009/"}${"049.pdf"}`),},</v>
      </c>
    </row>
    <row r="61" spans="1:18" x14ac:dyDescent="0.25">
      <c r="A61" s="1" t="s">
        <v>756</v>
      </c>
      <c r="B61" s="1">
        <v>50</v>
      </c>
      <c r="C61" s="1" t="s">
        <v>1312</v>
      </c>
      <c r="D61" s="3" t="s">
        <v>1217</v>
      </c>
      <c r="E61" s="1" t="s">
        <v>1460</v>
      </c>
      <c r="F61" s="2" t="s">
        <v>284</v>
      </c>
      <c r="G61" s="1" t="s">
        <v>1341</v>
      </c>
      <c r="I61" s="1">
        <f t="shared" si="2"/>
        <v>50</v>
      </c>
      <c r="J61" s="1" t="s">
        <v>0</v>
      </c>
      <c r="K61" s="1" t="s">
        <v>1301</v>
      </c>
      <c r="L61" s="3" t="str">
        <f t="shared" si="0"/>
        <v>DIC</v>
      </c>
      <c r="M61" s="1" t="s">
        <v>1213</v>
      </c>
      <c r="N61" s="3" t="s">
        <v>1804</v>
      </c>
      <c r="O61" s="1" t="s">
        <v>988</v>
      </c>
      <c r="P61" s="26" t="str">
        <f>CONCATENATE("0",I61)</f>
        <v>050</v>
      </c>
      <c r="Q61" s="1" t="s">
        <v>1</v>
      </c>
      <c r="R61" s="1" t="str">
        <f t="shared" si="22"/>
        <v>{id:50,year: "2009",typeDoc:"ACUERDO",dateDoc:"31-DIC",numDoc:"CG0 50-2009",monthDoc:"DIC",nameDoc:"REGLAMENTO INFORMACION",link: Acuerdos__pdfpath(`./${"2009/"}${"050.pdf"}`),},</v>
      </c>
    </row>
    <row r="62" spans="1:18" x14ac:dyDescent="0.25">
      <c r="A62" s="1" t="s">
        <v>756</v>
      </c>
      <c r="B62" s="1">
        <v>51</v>
      </c>
      <c r="C62" s="1" t="s">
        <v>1312</v>
      </c>
      <c r="D62" s="3" t="s">
        <v>1217</v>
      </c>
      <c r="E62" s="1" t="s">
        <v>1460</v>
      </c>
      <c r="F62" s="2" t="s">
        <v>284</v>
      </c>
      <c r="G62" s="1" t="s">
        <v>1341</v>
      </c>
      <c r="H62" s="3"/>
      <c r="I62" s="1">
        <f t="shared" si="2"/>
        <v>51</v>
      </c>
      <c r="J62" s="1" t="s">
        <v>0</v>
      </c>
      <c r="K62" s="1" t="s">
        <v>1301</v>
      </c>
      <c r="L62" s="3" t="str">
        <f t="shared" si="0"/>
        <v>DIC</v>
      </c>
      <c r="M62" s="1" t="s">
        <v>1213</v>
      </c>
      <c r="N62" s="3" t="s">
        <v>1805</v>
      </c>
      <c r="O62" s="1" t="s">
        <v>988</v>
      </c>
      <c r="P62" s="26" t="str">
        <f>CONCATENATE("0",I62)</f>
        <v>051</v>
      </c>
      <c r="Q62" s="1" t="s">
        <v>1</v>
      </c>
      <c r="R62" s="1" t="str">
        <f t="shared" si="22"/>
        <v>{id:51,year: "2009",typeDoc:"ACUERDO",dateDoc:"31-DIC",numDoc:"CG0 51-2009",monthDoc:"DIC",nameDoc:"TOPES DE PRECAMPAÑAS",link: Acuerdos__pdfpath(`./${"2009/"}${"051.pdf"}`),},</v>
      </c>
    </row>
    <row r="63" spans="1:18" x14ac:dyDescent="0.25">
      <c r="R63" s="1" t="s">
        <v>940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8D27-D4D0-412C-B836-5B0BA9F76381}">
  <dimension ref="A2:R151"/>
  <sheetViews>
    <sheetView topLeftCell="A127" workbookViewId="0">
      <selection activeCell="R149" sqref="R149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3.28515625" style="1" customWidth="1"/>
    <col min="15" max="15" width="39" style="1" bestFit="1" customWidth="1"/>
    <col min="16" max="16" width="5.5703125" style="1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944</v>
      </c>
    </row>
    <row r="3" spans="1:18" x14ac:dyDescent="0.25">
      <c r="A3" s="1" t="s">
        <v>756</v>
      </c>
      <c r="B3" s="1">
        <v>1</v>
      </c>
      <c r="C3" s="1" t="s">
        <v>1313</v>
      </c>
      <c r="D3" s="1" t="s">
        <v>1217</v>
      </c>
      <c r="E3" s="1" t="s">
        <v>1460</v>
      </c>
      <c r="F3" s="2" t="s">
        <v>2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1302</v>
      </c>
      <c r="L3" s="3" t="str">
        <f t="shared" ref="L3:L34" si="0">MID(F3,4,3)</f>
        <v>ENE</v>
      </c>
      <c r="M3" s="1" t="s">
        <v>1213</v>
      </c>
      <c r="N3" s="1" t="s">
        <v>1811</v>
      </c>
      <c r="O3" s="1" t="s">
        <v>907</v>
      </c>
      <c r="P3" s="1">
        <f t="shared" ref="P3:P34" si="1">B3</f>
        <v>1</v>
      </c>
      <c r="Q3" s="1" t="s">
        <v>1</v>
      </c>
      <c r="R3" s="1" t="str">
        <f t="shared" ref="R3:R66" si="2">CONCATENATE(A3,B3,C3,D3,E3,F3,G3,H3,I3,J3,K3,L3,M3,N3,O3,P3,Q3)</f>
        <v>{id:1,year: "2008",typeDoc:"ACUERDO",dateDoc:"11-ENE",numDoc:"CG 01-2008",monthDoc:"ENE",nameDoc:"QUEJA 02-07",link: Acuerdos__pdfpath(`./${"2008/"}${"1.pdf"}`),},</v>
      </c>
    </row>
    <row r="4" spans="1:18" x14ac:dyDescent="0.25">
      <c r="A4" s="1" t="s">
        <v>756</v>
      </c>
      <c r="B4" s="1">
        <v>2</v>
      </c>
      <c r="C4" s="1" t="s">
        <v>1313</v>
      </c>
      <c r="D4" s="1" t="s">
        <v>1217</v>
      </c>
      <c r="E4" s="1" t="s">
        <v>1460</v>
      </c>
      <c r="F4" s="2" t="s">
        <v>2</v>
      </c>
      <c r="G4" s="1" t="s">
        <v>1212</v>
      </c>
      <c r="H4" s="1">
        <v>0</v>
      </c>
      <c r="I4" s="1">
        <f t="shared" ref="I4:I67" si="3">B4</f>
        <v>2</v>
      </c>
      <c r="J4" s="1" t="s">
        <v>0</v>
      </c>
      <c r="K4" s="1" t="s">
        <v>1302</v>
      </c>
      <c r="L4" s="3" t="str">
        <f t="shared" si="0"/>
        <v>ENE</v>
      </c>
      <c r="M4" s="1" t="s">
        <v>1213</v>
      </c>
      <c r="N4" s="1" t="s">
        <v>1812</v>
      </c>
      <c r="O4" s="1" t="s">
        <v>907</v>
      </c>
      <c r="P4" s="1">
        <f t="shared" si="1"/>
        <v>2</v>
      </c>
      <c r="Q4" s="1" t="s">
        <v>1</v>
      </c>
      <c r="R4" s="1" t="str">
        <f t="shared" si="2"/>
        <v>{id:2,year: "2008",typeDoc:"ACUERDO",dateDoc:"11-ENE",numDoc:"CG 02-2008",monthDoc:"ENE",nameDoc:"QUEJA 07-07",link: Acuerdos__pdfpath(`./${"2008/"}${"2.pdf"}`),},</v>
      </c>
    </row>
    <row r="5" spans="1:18" x14ac:dyDescent="0.25">
      <c r="A5" s="1" t="s">
        <v>756</v>
      </c>
      <c r="B5" s="1">
        <v>3</v>
      </c>
      <c r="C5" s="1" t="s">
        <v>1313</v>
      </c>
      <c r="D5" s="1" t="s">
        <v>1217</v>
      </c>
      <c r="E5" s="1" t="s">
        <v>1460</v>
      </c>
      <c r="F5" s="2" t="s">
        <v>2</v>
      </c>
      <c r="G5" s="1" t="s">
        <v>1212</v>
      </c>
      <c r="H5" s="1">
        <v>0</v>
      </c>
      <c r="I5" s="1">
        <f t="shared" si="3"/>
        <v>3</v>
      </c>
      <c r="J5" s="1" t="s">
        <v>0</v>
      </c>
      <c r="K5" s="1" t="s">
        <v>1302</v>
      </c>
      <c r="L5" s="3" t="str">
        <f t="shared" si="0"/>
        <v>ENE</v>
      </c>
      <c r="M5" s="1" t="s">
        <v>1213</v>
      </c>
      <c r="N5" s="1" t="s">
        <v>1813</v>
      </c>
      <c r="O5" s="1" t="s">
        <v>907</v>
      </c>
      <c r="P5" s="1">
        <f t="shared" si="1"/>
        <v>3</v>
      </c>
      <c r="Q5" s="1" t="s">
        <v>1</v>
      </c>
      <c r="R5" s="1" t="str">
        <f t="shared" si="2"/>
        <v>{id:3,year: "2008",typeDoc:"ACUERDO",dateDoc:"11-ENE",numDoc:"CG 03-2008",monthDoc:"ENE",nameDoc:"QUEJA 16-07",link: Acuerdos__pdfpath(`./${"2008/"}${"3.pdf"}`),},</v>
      </c>
    </row>
    <row r="6" spans="1:18" x14ac:dyDescent="0.25">
      <c r="A6" s="1" t="s">
        <v>756</v>
      </c>
      <c r="B6" s="1">
        <v>4</v>
      </c>
      <c r="C6" s="1" t="s">
        <v>1313</v>
      </c>
      <c r="D6" s="1" t="s">
        <v>1217</v>
      </c>
      <c r="E6" s="1" t="s">
        <v>1460</v>
      </c>
      <c r="F6" s="2" t="s">
        <v>2</v>
      </c>
      <c r="G6" s="1" t="s">
        <v>1212</v>
      </c>
      <c r="H6" s="3">
        <v>0</v>
      </c>
      <c r="I6" s="1">
        <f t="shared" si="3"/>
        <v>4</v>
      </c>
      <c r="J6" s="1" t="s">
        <v>0</v>
      </c>
      <c r="K6" s="1" t="s">
        <v>1302</v>
      </c>
      <c r="L6" s="3" t="str">
        <f t="shared" si="0"/>
        <v>ENE</v>
      </c>
      <c r="M6" s="1" t="s">
        <v>1213</v>
      </c>
      <c r="N6" s="1" t="s">
        <v>1814</v>
      </c>
      <c r="O6" s="1" t="s">
        <v>907</v>
      </c>
      <c r="P6" s="1">
        <f t="shared" si="1"/>
        <v>4</v>
      </c>
      <c r="Q6" s="1" t="s">
        <v>1</v>
      </c>
      <c r="R6" s="1" t="str">
        <f t="shared" si="2"/>
        <v>{id:4,year: "2008",typeDoc:"ACUERDO",dateDoc:"11-ENE",numDoc:"CG 04-2008",monthDoc:"ENE",nameDoc:"QUEJA 17-07",link: Acuerdos__pdfpath(`./${"2008/"}${"4.pdf"}`),},</v>
      </c>
    </row>
    <row r="7" spans="1:18" x14ac:dyDescent="0.25">
      <c r="A7" s="1" t="s">
        <v>756</v>
      </c>
      <c r="B7" s="1">
        <v>5</v>
      </c>
      <c r="C7" s="1" t="s">
        <v>1313</v>
      </c>
      <c r="D7" s="1" t="s">
        <v>1217</v>
      </c>
      <c r="E7" s="1" t="s">
        <v>1460</v>
      </c>
      <c r="F7" s="2" t="s">
        <v>2</v>
      </c>
      <c r="G7" s="1" t="s">
        <v>1212</v>
      </c>
      <c r="H7" s="3">
        <v>0</v>
      </c>
      <c r="I7" s="1">
        <f t="shared" si="3"/>
        <v>5</v>
      </c>
      <c r="J7" s="1" t="s">
        <v>0</v>
      </c>
      <c r="K7" s="1" t="s">
        <v>1302</v>
      </c>
      <c r="L7" s="3" t="str">
        <f t="shared" si="0"/>
        <v>ENE</v>
      </c>
      <c r="M7" s="1" t="s">
        <v>1213</v>
      </c>
      <c r="N7" s="3" t="s">
        <v>1815</v>
      </c>
      <c r="O7" s="1" t="s">
        <v>907</v>
      </c>
      <c r="P7" s="1">
        <f t="shared" si="1"/>
        <v>5</v>
      </c>
      <c r="Q7" s="1" t="s">
        <v>1</v>
      </c>
      <c r="R7" s="1" t="str">
        <f t="shared" si="2"/>
        <v>{id:5,year: "2008",typeDoc:"ACUERDO",dateDoc:"11-ENE",numDoc:"CG 05-2008",monthDoc:"ENE",nameDoc:"QUEJA 18-07",link: Acuerdos__pdfpath(`./${"2008/"}${"5.pdf"}`),},</v>
      </c>
    </row>
    <row r="8" spans="1:18" x14ac:dyDescent="0.25">
      <c r="A8" s="1" t="s">
        <v>756</v>
      </c>
      <c r="B8" s="1">
        <v>6</v>
      </c>
      <c r="C8" s="1" t="s">
        <v>1313</v>
      </c>
      <c r="D8" s="1" t="s">
        <v>1217</v>
      </c>
      <c r="E8" s="1" t="s">
        <v>1460</v>
      </c>
      <c r="F8" s="2" t="s">
        <v>2</v>
      </c>
      <c r="G8" s="1" t="s">
        <v>1212</v>
      </c>
      <c r="H8" s="3">
        <v>0</v>
      </c>
      <c r="I8" s="1">
        <f t="shared" si="3"/>
        <v>6</v>
      </c>
      <c r="J8" s="1" t="s">
        <v>0</v>
      </c>
      <c r="K8" s="1" t="s">
        <v>1302</v>
      </c>
      <c r="L8" s="3" t="str">
        <f t="shared" si="0"/>
        <v>ENE</v>
      </c>
      <c r="M8" s="1" t="s">
        <v>1213</v>
      </c>
      <c r="N8" s="1" t="s">
        <v>1816</v>
      </c>
      <c r="O8" s="1" t="s">
        <v>907</v>
      </c>
      <c r="P8" s="1">
        <f t="shared" si="1"/>
        <v>6</v>
      </c>
      <c r="Q8" s="1" t="s">
        <v>1</v>
      </c>
      <c r="R8" s="1" t="str">
        <f t="shared" si="2"/>
        <v>{id:6,year: "2008",typeDoc:"ACUERDO",dateDoc:"11-ENE",numDoc:"CG 06-2008",monthDoc:"ENE",nameDoc:"QUEJA 19-07",link: Acuerdos__pdfpath(`./${"2008/"}${"6.pdf"}`),},</v>
      </c>
    </row>
    <row r="9" spans="1:18" x14ac:dyDescent="0.25">
      <c r="A9" s="1" t="s">
        <v>756</v>
      </c>
      <c r="B9" s="1">
        <v>7</v>
      </c>
      <c r="C9" s="1" t="s">
        <v>1313</v>
      </c>
      <c r="D9" s="1" t="s">
        <v>1217</v>
      </c>
      <c r="E9" s="1" t="s">
        <v>1460</v>
      </c>
      <c r="F9" s="2" t="s">
        <v>2</v>
      </c>
      <c r="G9" s="1" t="s">
        <v>1212</v>
      </c>
      <c r="H9" s="3">
        <v>0</v>
      </c>
      <c r="I9" s="1">
        <f t="shared" si="3"/>
        <v>7</v>
      </c>
      <c r="J9" s="1" t="s">
        <v>0</v>
      </c>
      <c r="K9" s="1" t="s">
        <v>1302</v>
      </c>
      <c r="L9" s="3" t="str">
        <f t="shared" si="0"/>
        <v>ENE</v>
      </c>
      <c r="M9" s="1" t="s">
        <v>1213</v>
      </c>
      <c r="N9" s="1" t="s">
        <v>1817</v>
      </c>
      <c r="O9" s="1" t="s">
        <v>907</v>
      </c>
      <c r="P9" s="1">
        <f t="shared" si="1"/>
        <v>7</v>
      </c>
      <c r="Q9" s="1" t="s">
        <v>1</v>
      </c>
      <c r="R9" s="1" t="str">
        <f t="shared" si="2"/>
        <v>{id:7,year: "2008",typeDoc:"ACUERDO",dateDoc:"11-ENE",numDoc:"CG 07-2008",monthDoc:"ENE",nameDoc:"QUEJA 20-07",link: Acuerdos__pdfpath(`./${"2008/"}${"7.pdf"}`),},</v>
      </c>
    </row>
    <row r="10" spans="1:18" x14ac:dyDescent="0.25">
      <c r="A10" s="1" t="s">
        <v>756</v>
      </c>
      <c r="B10" s="1">
        <v>8</v>
      </c>
      <c r="C10" s="1" t="s">
        <v>1313</v>
      </c>
      <c r="D10" s="1" t="s">
        <v>1217</v>
      </c>
      <c r="E10" s="1" t="s">
        <v>1460</v>
      </c>
      <c r="F10" s="2" t="s">
        <v>2</v>
      </c>
      <c r="G10" s="1" t="s">
        <v>1212</v>
      </c>
      <c r="H10" s="3">
        <v>0</v>
      </c>
      <c r="I10" s="1">
        <f t="shared" si="3"/>
        <v>8</v>
      </c>
      <c r="J10" s="1" t="s">
        <v>0</v>
      </c>
      <c r="K10" s="1" t="s">
        <v>1302</v>
      </c>
      <c r="L10" s="3" t="str">
        <f t="shared" si="0"/>
        <v>ENE</v>
      </c>
      <c r="M10" s="1" t="s">
        <v>1213</v>
      </c>
      <c r="N10" s="1" t="s">
        <v>1818</v>
      </c>
      <c r="O10" s="1" t="s">
        <v>907</v>
      </c>
      <c r="P10" s="1">
        <f t="shared" si="1"/>
        <v>8</v>
      </c>
      <c r="Q10" s="1" t="s">
        <v>1</v>
      </c>
      <c r="R10" s="1" t="str">
        <f t="shared" si="2"/>
        <v>{id:8,year: "2008",typeDoc:"ACUERDO",dateDoc:"11-ENE",numDoc:"CG 08-2008",monthDoc:"ENE",nameDoc:"QUEJA 21-07",link: Acuerdos__pdfpath(`./${"2008/"}${"8.pdf"}`),},</v>
      </c>
    </row>
    <row r="11" spans="1:18" x14ac:dyDescent="0.25">
      <c r="A11" s="1" t="s">
        <v>756</v>
      </c>
      <c r="B11" s="1">
        <v>9</v>
      </c>
      <c r="C11" s="1" t="s">
        <v>1313</v>
      </c>
      <c r="D11" s="1" t="s">
        <v>1217</v>
      </c>
      <c r="E11" s="1" t="s">
        <v>1460</v>
      </c>
      <c r="F11" s="2" t="s">
        <v>2</v>
      </c>
      <c r="G11" s="1" t="s">
        <v>1212</v>
      </c>
      <c r="H11" s="3">
        <v>0</v>
      </c>
      <c r="I11" s="1">
        <f t="shared" si="3"/>
        <v>9</v>
      </c>
      <c r="J11" s="1" t="s">
        <v>0</v>
      </c>
      <c r="K11" s="1" t="s">
        <v>1302</v>
      </c>
      <c r="L11" s="3" t="str">
        <f t="shared" si="0"/>
        <v>ENE</v>
      </c>
      <c r="M11" s="1" t="s">
        <v>1213</v>
      </c>
      <c r="N11" s="1" t="s">
        <v>1819</v>
      </c>
      <c r="O11" s="1" t="s">
        <v>907</v>
      </c>
      <c r="P11" s="1">
        <f t="shared" si="1"/>
        <v>9</v>
      </c>
      <c r="Q11" s="1" t="s">
        <v>1</v>
      </c>
      <c r="R11" s="1" t="str">
        <f t="shared" si="2"/>
        <v>{id:9,year: "2008",typeDoc:"ACUERDO",dateDoc:"11-ENE",numDoc:"CG 09-2008",monthDoc:"ENE",nameDoc:"QUEJA 22-07",link: Acuerdos__pdfpath(`./${"2008/"}${"9.pdf"}`),},</v>
      </c>
    </row>
    <row r="12" spans="1:18" x14ac:dyDescent="0.25">
      <c r="A12" s="1" t="s">
        <v>756</v>
      </c>
      <c r="B12" s="1">
        <v>10</v>
      </c>
      <c r="C12" s="1" t="s">
        <v>1313</v>
      </c>
      <c r="D12" s="1" t="s">
        <v>1217</v>
      </c>
      <c r="E12" s="1" t="s">
        <v>1460</v>
      </c>
      <c r="F12" s="2" t="s">
        <v>2</v>
      </c>
      <c r="G12" s="1" t="s">
        <v>1212</v>
      </c>
      <c r="I12" s="1">
        <f t="shared" si="3"/>
        <v>10</v>
      </c>
      <c r="J12" s="1" t="s">
        <v>0</v>
      </c>
      <c r="K12" s="1" t="s">
        <v>1302</v>
      </c>
      <c r="L12" s="3" t="str">
        <f t="shared" si="0"/>
        <v>ENE</v>
      </c>
      <c r="M12" s="1" t="s">
        <v>1213</v>
      </c>
      <c r="N12" s="1" t="s">
        <v>1820</v>
      </c>
      <c r="O12" s="1" t="s">
        <v>907</v>
      </c>
      <c r="P12" s="1">
        <f t="shared" si="1"/>
        <v>10</v>
      </c>
      <c r="Q12" s="1" t="s">
        <v>1</v>
      </c>
      <c r="R12" s="1" t="str">
        <f t="shared" si="2"/>
        <v>{id:10,year: "2008",typeDoc:"ACUERDO",dateDoc:"11-ENE",numDoc:"CG 10-2008",monthDoc:"ENE",nameDoc:"QUEJA 24-07",link: Acuerdos__pdfpath(`./${"2008/"}${"10.pdf"}`),},</v>
      </c>
    </row>
    <row r="13" spans="1:18" x14ac:dyDescent="0.25">
      <c r="A13" s="1" t="s">
        <v>756</v>
      </c>
      <c r="B13" s="1">
        <v>11</v>
      </c>
      <c r="C13" s="1" t="s">
        <v>1313</v>
      </c>
      <c r="D13" s="1" t="s">
        <v>1217</v>
      </c>
      <c r="E13" s="1" t="s">
        <v>1460</v>
      </c>
      <c r="F13" s="2" t="s">
        <v>2</v>
      </c>
      <c r="G13" s="1" t="s">
        <v>1212</v>
      </c>
      <c r="I13" s="1">
        <f t="shared" si="3"/>
        <v>11</v>
      </c>
      <c r="J13" s="1" t="s">
        <v>0</v>
      </c>
      <c r="K13" s="1" t="s">
        <v>1302</v>
      </c>
      <c r="L13" s="3" t="str">
        <f t="shared" si="0"/>
        <v>ENE</v>
      </c>
      <c r="M13" s="1" t="s">
        <v>1213</v>
      </c>
      <c r="N13" s="1" t="s">
        <v>1821</v>
      </c>
      <c r="O13" s="1" t="s">
        <v>907</v>
      </c>
      <c r="P13" s="1">
        <f t="shared" si="1"/>
        <v>11</v>
      </c>
      <c r="Q13" s="1" t="s">
        <v>1</v>
      </c>
      <c r="R13" s="1" t="str">
        <f t="shared" si="2"/>
        <v>{id:11,year: "2008",typeDoc:"ACUERDO",dateDoc:"11-ENE",numDoc:"CG 11-2008",monthDoc:"ENE",nameDoc:"QUEJA 25-07",link: Acuerdos__pdfpath(`./${"2008/"}${"11.pdf"}`),},</v>
      </c>
    </row>
    <row r="14" spans="1:18" x14ac:dyDescent="0.25">
      <c r="A14" s="1" t="s">
        <v>756</v>
      </c>
      <c r="B14" s="1">
        <v>12</v>
      </c>
      <c r="C14" s="1" t="s">
        <v>1313</v>
      </c>
      <c r="D14" s="1" t="s">
        <v>1217</v>
      </c>
      <c r="E14" s="1" t="s">
        <v>1460</v>
      </c>
      <c r="F14" s="2" t="s">
        <v>2</v>
      </c>
      <c r="G14" s="1" t="s">
        <v>1212</v>
      </c>
      <c r="I14" s="1">
        <f t="shared" si="3"/>
        <v>12</v>
      </c>
      <c r="J14" s="1" t="s">
        <v>0</v>
      </c>
      <c r="K14" s="1" t="s">
        <v>1302</v>
      </c>
      <c r="L14" s="3" t="str">
        <f t="shared" si="0"/>
        <v>ENE</v>
      </c>
      <c r="M14" s="1" t="s">
        <v>1213</v>
      </c>
      <c r="N14" s="1" t="s">
        <v>1822</v>
      </c>
      <c r="O14" s="1" t="s">
        <v>907</v>
      </c>
      <c r="P14" s="1">
        <f t="shared" si="1"/>
        <v>12</v>
      </c>
      <c r="Q14" s="1" t="s">
        <v>1</v>
      </c>
      <c r="R14" s="1" t="str">
        <f t="shared" si="2"/>
        <v>{id:12,year: "2008",typeDoc:"ACUERDO",dateDoc:"11-ENE",numDoc:"CG 12-2008",monthDoc:"ENE",nameDoc:"QUEJA 27-07",link: Acuerdos__pdfpath(`./${"2008/"}${"12.pdf"}`),},</v>
      </c>
    </row>
    <row r="15" spans="1:18" x14ac:dyDescent="0.25">
      <c r="A15" s="1" t="s">
        <v>756</v>
      </c>
      <c r="B15" s="1">
        <v>13</v>
      </c>
      <c r="C15" s="1" t="s">
        <v>1313</v>
      </c>
      <c r="D15" s="1" t="s">
        <v>1217</v>
      </c>
      <c r="E15" s="1" t="s">
        <v>1460</v>
      </c>
      <c r="F15" s="2" t="s">
        <v>2</v>
      </c>
      <c r="G15" s="1" t="s">
        <v>1212</v>
      </c>
      <c r="I15" s="1">
        <f t="shared" si="3"/>
        <v>13</v>
      </c>
      <c r="J15" s="1" t="s">
        <v>0</v>
      </c>
      <c r="K15" s="1" t="s">
        <v>1302</v>
      </c>
      <c r="L15" s="3" t="str">
        <f t="shared" si="0"/>
        <v>ENE</v>
      </c>
      <c r="M15" s="1" t="s">
        <v>1213</v>
      </c>
      <c r="N15" s="1" t="s">
        <v>1823</v>
      </c>
      <c r="O15" s="1" t="s">
        <v>907</v>
      </c>
      <c r="P15" s="1">
        <f t="shared" si="1"/>
        <v>13</v>
      </c>
      <c r="Q15" s="1" t="s">
        <v>1</v>
      </c>
      <c r="R15" s="1" t="str">
        <f t="shared" si="2"/>
        <v>{id:13,year: "2008",typeDoc:"ACUERDO",dateDoc:"11-ENE",numDoc:"CG 13-2008",monthDoc:"ENE",nameDoc:"QUEJA 28-07",link: Acuerdos__pdfpath(`./${"2008/"}${"13.pdf"}`),},</v>
      </c>
    </row>
    <row r="16" spans="1:18" x14ac:dyDescent="0.25">
      <c r="A16" s="1" t="s">
        <v>756</v>
      </c>
      <c r="B16" s="1">
        <v>14</v>
      </c>
      <c r="C16" s="1" t="s">
        <v>1313</v>
      </c>
      <c r="D16" s="1" t="s">
        <v>1217</v>
      </c>
      <c r="E16" s="1" t="s">
        <v>1460</v>
      </c>
      <c r="F16" s="2" t="s">
        <v>2</v>
      </c>
      <c r="G16" s="1" t="s">
        <v>1212</v>
      </c>
      <c r="I16" s="1">
        <f t="shared" si="3"/>
        <v>14</v>
      </c>
      <c r="J16" s="1" t="s">
        <v>0</v>
      </c>
      <c r="K16" s="1" t="s">
        <v>1302</v>
      </c>
      <c r="L16" s="3" t="str">
        <f t="shared" si="0"/>
        <v>ENE</v>
      </c>
      <c r="M16" s="1" t="s">
        <v>1213</v>
      </c>
      <c r="N16" s="1" t="s">
        <v>1824</v>
      </c>
      <c r="O16" s="1" t="s">
        <v>907</v>
      </c>
      <c r="P16" s="1">
        <f t="shared" si="1"/>
        <v>14</v>
      </c>
      <c r="Q16" s="1" t="s">
        <v>1</v>
      </c>
      <c r="R16" s="1" t="str">
        <f t="shared" si="2"/>
        <v>{id:14,year: "2008",typeDoc:"ACUERDO",dateDoc:"11-ENE",numDoc:"CG 14-2008",monthDoc:"ENE",nameDoc:"QUEJA 29-07",link: Acuerdos__pdfpath(`./${"2008/"}${"14.pdf"}`),},</v>
      </c>
    </row>
    <row r="17" spans="1:18" x14ac:dyDescent="0.25">
      <c r="A17" s="1" t="s">
        <v>756</v>
      </c>
      <c r="B17" s="1">
        <v>15</v>
      </c>
      <c r="C17" s="1" t="s">
        <v>1313</v>
      </c>
      <c r="D17" s="1" t="s">
        <v>1217</v>
      </c>
      <c r="E17" s="1" t="s">
        <v>1460</v>
      </c>
      <c r="F17" s="2" t="s">
        <v>2</v>
      </c>
      <c r="G17" s="1" t="s">
        <v>1212</v>
      </c>
      <c r="I17" s="1">
        <f t="shared" si="3"/>
        <v>15</v>
      </c>
      <c r="J17" s="1" t="s">
        <v>0</v>
      </c>
      <c r="K17" s="1" t="s">
        <v>1302</v>
      </c>
      <c r="L17" s="3" t="str">
        <f t="shared" si="0"/>
        <v>ENE</v>
      </c>
      <c r="M17" s="1" t="s">
        <v>1213</v>
      </c>
      <c r="N17" s="1" t="s">
        <v>1825</v>
      </c>
      <c r="O17" s="1" t="s">
        <v>907</v>
      </c>
      <c r="P17" s="1">
        <f t="shared" si="1"/>
        <v>15</v>
      </c>
      <c r="Q17" s="1" t="s">
        <v>1</v>
      </c>
      <c r="R17" s="1" t="str">
        <f t="shared" si="2"/>
        <v>{id:15,year: "2008",typeDoc:"ACUERDO",dateDoc:"11-ENE",numDoc:"CG 15-2008",monthDoc:"ENE",nameDoc:"QUEJA 30-07",link: Acuerdos__pdfpath(`./${"2008/"}${"15.pdf"}`),},</v>
      </c>
    </row>
    <row r="18" spans="1:18" x14ac:dyDescent="0.25">
      <c r="A18" s="1" t="s">
        <v>756</v>
      </c>
      <c r="B18" s="1">
        <v>16</v>
      </c>
      <c r="C18" s="1" t="s">
        <v>1313</v>
      </c>
      <c r="D18" s="1" t="s">
        <v>1217</v>
      </c>
      <c r="E18" s="1" t="s">
        <v>1460</v>
      </c>
      <c r="F18" s="2" t="s">
        <v>2</v>
      </c>
      <c r="G18" s="1" t="s">
        <v>1212</v>
      </c>
      <c r="I18" s="1">
        <f t="shared" si="3"/>
        <v>16</v>
      </c>
      <c r="J18" s="1" t="s">
        <v>0</v>
      </c>
      <c r="K18" s="1" t="s">
        <v>1302</v>
      </c>
      <c r="L18" s="3" t="str">
        <f t="shared" si="0"/>
        <v>ENE</v>
      </c>
      <c r="M18" s="1" t="s">
        <v>1213</v>
      </c>
      <c r="N18" s="1" t="s">
        <v>1826</v>
      </c>
      <c r="O18" s="1" t="s">
        <v>907</v>
      </c>
      <c r="P18" s="1">
        <f t="shared" si="1"/>
        <v>16</v>
      </c>
      <c r="Q18" s="1" t="s">
        <v>1</v>
      </c>
      <c r="R18" s="1" t="str">
        <f t="shared" si="2"/>
        <v>{id:16,year: "2008",typeDoc:"ACUERDO",dateDoc:"11-ENE",numDoc:"CG 16-2008",monthDoc:"ENE",nameDoc:"QUEJA 31-07",link: Acuerdos__pdfpath(`./${"2008/"}${"16.pdf"}`),},</v>
      </c>
    </row>
    <row r="19" spans="1:18" x14ac:dyDescent="0.25">
      <c r="A19" s="1" t="s">
        <v>756</v>
      </c>
      <c r="B19" s="1">
        <v>17</v>
      </c>
      <c r="C19" s="1" t="s">
        <v>1313</v>
      </c>
      <c r="D19" s="1" t="s">
        <v>1217</v>
      </c>
      <c r="E19" s="1" t="s">
        <v>1460</v>
      </c>
      <c r="F19" s="2" t="s">
        <v>2</v>
      </c>
      <c r="G19" s="1" t="s">
        <v>1212</v>
      </c>
      <c r="I19" s="1">
        <f t="shared" si="3"/>
        <v>17</v>
      </c>
      <c r="J19" s="1" t="s">
        <v>0</v>
      </c>
      <c r="K19" s="1" t="s">
        <v>1302</v>
      </c>
      <c r="L19" s="3" t="str">
        <f t="shared" si="0"/>
        <v>ENE</v>
      </c>
      <c r="M19" s="1" t="s">
        <v>1213</v>
      </c>
      <c r="N19" s="1" t="s">
        <v>1827</v>
      </c>
      <c r="O19" s="1" t="s">
        <v>907</v>
      </c>
      <c r="P19" s="1">
        <f t="shared" si="1"/>
        <v>17</v>
      </c>
      <c r="Q19" s="1" t="s">
        <v>1</v>
      </c>
      <c r="R19" s="1" t="str">
        <f t="shared" si="2"/>
        <v>{id:17,year: "2008",typeDoc:"ACUERDO",dateDoc:"11-ENE",numDoc:"CG 17-2008",monthDoc:"ENE",nameDoc:"QUEJA 32-07",link: Acuerdos__pdfpath(`./${"2008/"}${"17.pdf"}`),},</v>
      </c>
    </row>
    <row r="20" spans="1:18" x14ac:dyDescent="0.25">
      <c r="A20" s="1" t="s">
        <v>756</v>
      </c>
      <c r="B20" s="1">
        <v>18</v>
      </c>
      <c r="C20" s="1" t="s">
        <v>1313</v>
      </c>
      <c r="D20" s="1" t="s">
        <v>1217</v>
      </c>
      <c r="E20" s="1" t="s">
        <v>1460</v>
      </c>
      <c r="F20" s="2" t="s">
        <v>2</v>
      </c>
      <c r="G20" s="1" t="s">
        <v>1212</v>
      </c>
      <c r="I20" s="1">
        <f t="shared" si="3"/>
        <v>18</v>
      </c>
      <c r="J20" s="1" t="s">
        <v>0</v>
      </c>
      <c r="K20" s="1" t="s">
        <v>1302</v>
      </c>
      <c r="L20" s="3" t="str">
        <f t="shared" si="0"/>
        <v>ENE</v>
      </c>
      <c r="M20" s="1" t="s">
        <v>1213</v>
      </c>
      <c r="N20" s="1" t="s">
        <v>1828</v>
      </c>
      <c r="O20" s="1" t="s">
        <v>907</v>
      </c>
      <c r="P20" s="1">
        <f t="shared" si="1"/>
        <v>18</v>
      </c>
      <c r="Q20" s="1" t="s">
        <v>1</v>
      </c>
      <c r="R20" s="1" t="str">
        <f t="shared" si="2"/>
        <v>{id:18,year: "2008",typeDoc:"ACUERDO",dateDoc:"11-ENE",numDoc:"CG 18-2008",monthDoc:"ENE",nameDoc:"QUEJA 34-07",link: Acuerdos__pdfpath(`./${"2008/"}${"18.pdf"}`),},</v>
      </c>
    </row>
    <row r="21" spans="1:18" x14ac:dyDescent="0.25">
      <c r="A21" s="1" t="s">
        <v>756</v>
      </c>
      <c r="B21" s="1">
        <v>19</v>
      </c>
      <c r="C21" s="1" t="s">
        <v>1313</v>
      </c>
      <c r="D21" s="1" t="s">
        <v>1217</v>
      </c>
      <c r="E21" s="1" t="s">
        <v>1460</v>
      </c>
      <c r="F21" s="2" t="s">
        <v>2</v>
      </c>
      <c r="G21" s="1" t="s">
        <v>1212</v>
      </c>
      <c r="I21" s="1">
        <f t="shared" si="3"/>
        <v>19</v>
      </c>
      <c r="J21" s="1" t="s">
        <v>0</v>
      </c>
      <c r="K21" s="1" t="s">
        <v>1302</v>
      </c>
      <c r="L21" s="3" t="str">
        <f t="shared" si="0"/>
        <v>ENE</v>
      </c>
      <c r="M21" s="1" t="s">
        <v>1213</v>
      </c>
      <c r="N21" s="1" t="s">
        <v>1829</v>
      </c>
      <c r="O21" s="1" t="s">
        <v>907</v>
      </c>
      <c r="P21" s="1">
        <f t="shared" si="1"/>
        <v>19</v>
      </c>
      <c r="Q21" s="1" t="s">
        <v>1</v>
      </c>
      <c r="R21" s="1" t="str">
        <f t="shared" si="2"/>
        <v>{id:19,year: "2008",typeDoc:"ACUERDO",dateDoc:"11-ENE",numDoc:"CG 19-2008",monthDoc:"ENE",nameDoc:"QUEJA 40-07",link: Acuerdos__pdfpath(`./${"2008/"}${"19.pdf"}`),},</v>
      </c>
    </row>
    <row r="22" spans="1:18" x14ac:dyDescent="0.25">
      <c r="A22" s="1" t="s">
        <v>756</v>
      </c>
      <c r="B22" s="1">
        <v>20</v>
      </c>
      <c r="C22" s="1" t="s">
        <v>1313</v>
      </c>
      <c r="D22" s="1" t="s">
        <v>1217</v>
      </c>
      <c r="E22" s="1" t="s">
        <v>1460</v>
      </c>
      <c r="F22" s="2" t="s">
        <v>2</v>
      </c>
      <c r="G22" s="1" t="s">
        <v>1212</v>
      </c>
      <c r="I22" s="1">
        <f t="shared" si="3"/>
        <v>20</v>
      </c>
      <c r="J22" s="1" t="s">
        <v>0</v>
      </c>
      <c r="K22" s="1" t="s">
        <v>1302</v>
      </c>
      <c r="L22" s="3" t="str">
        <f t="shared" si="0"/>
        <v>ENE</v>
      </c>
      <c r="M22" s="1" t="s">
        <v>1213</v>
      </c>
      <c r="N22" s="1" t="s">
        <v>1830</v>
      </c>
      <c r="O22" s="1" t="s">
        <v>907</v>
      </c>
      <c r="P22" s="1">
        <f t="shared" si="1"/>
        <v>20</v>
      </c>
      <c r="Q22" s="1" t="s">
        <v>1</v>
      </c>
      <c r="R22" s="1" t="str">
        <f t="shared" si="2"/>
        <v>{id:20,year: "2008",typeDoc:"ACUERDO",dateDoc:"11-ENE",numDoc:"CG 20-2008",monthDoc:"ENE",nameDoc:"QUEJA 41-07",link: Acuerdos__pdfpath(`./${"2008/"}${"20.pdf"}`),},</v>
      </c>
    </row>
    <row r="23" spans="1:18" x14ac:dyDescent="0.25">
      <c r="A23" s="1" t="s">
        <v>756</v>
      </c>
      <c r="B23" s="1">
        <v>21</v>
      </c>
      <c r="C23" s="1" t="s">
        <v>1313</v>
      </c>
      <c r="D23" s="1" t="s">
        <v>1217</v>
      </c>
      <c r="E23" s="1" t="s">
        <v>1460</v>
      </c>
      <c r="F23" s="2" t="s">
        <v>2</v>
      </c>
      <c r="G23" s="1" t="s">
        <v>1212</v>
      </c>
      <c r="I23" s="1">
        <f t="shared" si="3"/>
        <v>21</v>
      </c>
      <c r="J23" s="1" t="s">
        <v>0</v>
      </c>
      <c r="K23" s="1" t="s">
        <v>1302</v>
      </c>
      <c r="L23" s="3" t="str">
        <f t="shared" si="0"/>
        <v>ENE</v>
      </c>
      <c r="M23" s="1" t="s">
        <v>1213</v>
      </c>
      <c r="N23" s="1" t="s">
        <v>1831</v>
      </c>
      <c r="O23" s="1" t="s">
        <v>907</v>
      </c>
      <c r="P23" s="1">
        <f t="shared" si="1"/>
        <v>21</v>
      </c>
      <c r="Q23" s="1" t="s">
        <v>1</v>
      </c>
      <c r="R23" s="1" t="str">
        <f t="shared" si="2"/>
        <v>{id:21,year: "2008",typeDoc:"ACUERDO",dateDoc:"11-ENE",numDoc:"CG 21-2008",monthDoc:"ENE",nameDoc:"QUEJA 42-07",link: Acuerdos__pdfpath(`./${"2008/"}${"21.pdf"}`),},</v>
      </c>
    </row>
    <row r="24" spans="1:18" x14ac:dyDescent="0.25">
      <c r="A24" s="1" t="s">
        <v>756</v>
      </c>
      <c r="B24" s="1">
        <v>22</v>
      </c>
      <c r="C24" s="1" t="s">
        <v>1313</v>
      </c>
      <c r="D24" s="1" t="s">
        <v>1217</v>
      </c>
      <c r="E24" s="1" t="s">
        <v>1460</v>
      </c>
      <c r="F24" s="2" t="s">
        <v>2</v>
      </c>
      <c r="G24" s="1" t="s">
        <v>1212</v>
      </c>
      <c r="I24" s="1">
        <f t="shared" si="3"/>
        <v>22</v>
      </c>
      <c r="J24" s="1" t="s">
        <v>0</v>
      </c>
      <c r="K24" s="1" t="s">
        <v>1302</v>
      </c>
      <c r="L24" s="3" t="str">
        <f t="shared" si="0"/>
        <v>ENE</v>
      </c>
      <c r="M24" s="1" t="s">
        <v>1213</v>
      </c>
      <c r="N24" s="1" t="s">
        <v>1832</v>
      </c>
      <c r="O24" s="1" t="s">
        <v>907</v>
      </c>
      <c r="P24" s="1">
        <f t="shared" si="1"/>
        <v>22</v>
      </c>
      <c r="Q24" s="1" t="s">
        <v>1</v>
      </c>
      <c r="R24" s="1" t="str">
        <f t="shared" si="2"/>
        <v>{id:22,year: "2008",typeDoc:"ACUERDO",dateDoc:"11-ENE",numDoc:"CG 22-2008",monthDoc:"ENE",nameDoc:"QUEJA 43-07",link: Acuerdos__pdfpath(`./${"2008/"}${"22.pdf"}`),},</v>
      </c>
    </row>
    <row r="25" spans="1:18" x14ac:dyDescent="0.25">
      <c r="A25" s="1" t="s">
        <v>756</v>
      </c>
      <c r="B25" s="1">
        <v>23</v>
      </c>
      <c r="C25" s="1" t="s">
        <v>1313</v>
      </c>
      <c r="D25" s="1" t="s">
        <v>1217</v>
      </c>
      <c r="E25" s="1" t="s">
        <v>1460</v>
      </c>
      <c r="F25" s="2" t="s">
        <v>2</v>
      </c>
      <c r="G25" s="1" t="s">
        <v>1212</v>
      </c>
      <c r="I25" s="1">
        <f t="shared" si="3"/>
        <v>23</v>
      </c>
      <c r="J25" s="1" t="s">
        <v>0</v>
      </c>
      <c r="K25" s="1" t="s">
        <v>1302</v>
      </c>
      <c r="L25" s="3" t="str">
        <f t="shared" si="0"/>
        <v>ENE</v>
      </c>
      <c r="M25" s="1" t="s">
        <v>1213</v>
      </c>
      <c r="N25" s="1" t="s">
        <v>1833</v>
      </c>
      <c r="O25" s="1" t="s">
        <v>907</v>
      </c>
      <c r="P25" s="1">
        <f t="shared" si="1"/>
        <v>23</v>
      </c>
      <c r="Q25" s="1" t="s">
        <v>1</v>
      </c>
      <c r="R25" s="1" t="str">
        <f t="shared" si="2"/>
        <v>{id:23,year: "2008",typeDoc:"ACUERDO",dateDoc:"11-ENE",numDoc:"CG 23-2008",monthDoc:"ENE",nameDoc:"QUEJA 47-07",link: Acuerdos__pdfpath(`./${"2008/"}${"23.pdf"}`),},</v>
      </c>
    </row>
    <row r="26" spans="1:18" x14ac:dyDescent="0.25">
      <c r="A26" s="1" t="s">
        <v>756</v>
      </c>
      <c r="B26" s="1">
        <v>24</v>
      </c>
      <c r="C26" s="1" t="s">
        <v>1313</v>
      </c>
      <c r="D26" s="1" t="s">
        <v>1217</v>
      </c>
      <c r="E26" s="1" t="s">
        <v>1460</v>
      </c>
      <c r="F26" s="2" t="s">
        <v>2</v>
      </c>
      <c r="G26" s="1" t="s">
        <v>1212</v>
      </c>
      <c r="I26" s="1">
        <f t="shared" si="3"/>
        <v>24</v>
      </c>
      <c r="J26" s="1" t="s">
        <v>0</v>
      </c>
      <c r="K26" s="1" t="s">
        <v>1302</v>
      </c>
      <c r="L26" s="3" t="str">
        <f t="shared" si="0"/>
        <v>ENE</v>
      </c>
      <c r="M26" s="1" t="s">
        <v>1213</v>
      </c>
      <c r="N26" s="1" t="s">
        <v>1834</v>
      </c>
      <c r="O26" s="1" t="s">
        <v>907</v>
      </c>
      <c r="P26" s="1">
        <f t="shared" si="1"/>
        <v>24</v>
      </c>
      <c r="Q26" s="1" t="s">
        <v>1</v>
      </c>
      <c r="R26" s="1" t="str">
        <f t="shared" si="2"/>
        <v>{id:24,year: "2008",typeDoc:"ACUERDO",dateDoc:"11-ENE",numDoc:"CG 24-2008",monthDoc:"ENE",nameDoc:"QUEJA 49-07",link: Acuerdos__pdfpath(`./${"2008/"}${"24.pdf"}`),},</v>
      </c>
    </row>
    <row r="27" spans="1:18" x14ac:dyDescent="0.25">
      <c r="A27" s="1" t="s">
        <v>756</v>
      </c>
      <c r="B27" s="1">
        <v>25</v>
      </c>
      <c r="C27" s="1" t="s">
        <v>1313</v>
      </c>
      <c r="D27" s="1" t="s">
        <v>1217</v>
      </c>
      <c r="E27" s="1" t="s">
        <v>1460</v>
      </c>
      <c r="F27" s="2" t="s">
        <v>2</v>
      </c>
      <c r="G27" s="1" t="s">
        <v>1212</v>
      </c>
      <c r="I27" s="1">
        <f t="shared" si="3"/>
        <v>25</v>
      </c>
      <c r="J27" s="1" t="s">
        <v>0</v>
      </c>
      <c r="K27" s="1" t="s">
        <v>1302</v>
      </c>
      <c r="L27" s="3" t="str">
        <f t="shared" si="0"/>
        <v>ENE</v>
      </c>
      <c r="M27" s="1" t="s">
        <v>1213</v>
      </c>
      <c r="N27" s="1" t="s">
        <v>1835</v>
      </c>
      <c r="O27" s="1" t="s">
        <v>907</v>
      </c>
      <c r="P27" s="1">
        <f t="shared" si="1"/>
        <v>25</v>
      </c>
      <c r="Q27" s="1" t="s">
        <v>1</v>
      </c>
      <c r="R27" s="1" t="str">
        <f t="shared" si="2"/>
        <v>{id:25,year: "2008",typeDoc:"ACUERDO",dateDoc:"11-ENE",numDoc:"CG 25-2008",monthDoc:"ENE",nameDoc:"QUEJA 50-07",link: Acuerdos__pdfpath(`./${"2008/"}${"25.pdf"}`),},</v>
      </c>
    </row>
    <row r="28" spans="1:18" x14ac:dyDescent="0.25">
      <c r="A28" s="1" t="s">
        <v>756</v>
      </c>
      <c r="B28" s="1">
        <v>26</v>
      </c>
      <c r="C28" s="1" t="s">
        <v>1313</v>
      </c>
      <c r="D28" s="1" t="s">
        <v>1217</v>
      </c>
      <c r="E28" s="1" t="s">
        <v>1460</v>
      </c>
      <c r="F28" s="2" t="s">
        <v>2</v>
      </c>
      <c r="G28" s="1" t="s">
        <v>1212</v>
      </c>
      <c r="I28" s="1">
        <f t="shared" si="3"/>
        <v>26</v>
      </c>
      <c r="J28" s="1" t="s">
        <v>0</v>
      </c>
      <c r="K28" s="1" t="s">
        <v>1302</v>
      </c>
      <c r="L28" s="3" t="str">
        <f t="shared" si="0"/>
        <v>ENE</v>
      </c>
      <c r="M28" s="1" t="s">
        <v>1213</v>
      </c>
      <c r="N28" s="3" t="s">
        <v>1836</v>
      </c>
      <c r="O28" s="1" t="s">
        <v>907</v>
      </c>
      <c r="P28" s="1">
        <f t="shared" si="1"/>
        <v>26</v>
      </c>
      <c r="Q28" s="1" t="s">
        <v>1</v>
      </c>
      <c r="R28" s="1" t="str">
        <f t="shared" si="2"/>
        <v>{id:26,year: "2008",typeDoc:"ACUERDO",dateDoc:"11-ENE",numDoc:"CG 26-2008",monthDoc:"ENE",nameDoc:"QUEJA 51-07",link: Acuerdos__pdfpath(`./${"2008/"}${"26.pdf"}`),},</v>
      </c>
    </row>
    <row r="29" spans="1:18" x14ac:dyDescent="0.25">
      <c r="A29" s="1" t="s">
        <v>756</v>
      </c>
      <c r="B29" s="1">
        <v>27</v>
      </c>
      <c r="C29" s="1" t="s">
        <v>1313</v>
      </c>
      <c r="D29" s="1" t="s">
        <v>1217</v>
      </c>
      <c r="E29" s="1" t="s">
        <v>1460</v>
      </c>
      <c r="F29" s="2" t="s">
        <v>2</v>
      </c>
      <c r="G29" s="1" t="s">
        <v>1212</v>
      </c>
      <c r="I29" s="1">
        <f t="shared" si="3"/>
        <v>27</v>
      </c>
      <c r="J29" s="1" t="s">
        <v>0</v>
      </c>
      <c r="K29" s="1" t="s">
        <v>1302</v>
      </c>
      <c r="L29" s="3" t="str">
        <f t="shared" si="0"/>
        <v>ENE</v>
      </c>
      <c r="M29" s="1" t="s">
        <v>1213</v>
      </c>
      <c r="N29" s="3" t="s">
        <v>1837</v>
      </c>
      <c r="O29" s="1" t="s">
        <v>907</v>
      </c>
      <c r="P29" s="1">
        <f t="shared" si="1"/>
        <v>27</v>
      </c>
      <c r="Q29" s="1" t="s">
        <v>1</v>
      </c>
      <c r="R29" s="1" t="str">
        <f t="shared" si="2"/>
        <v>{id:27,year: "2008",typeDoc:"ACUERDO",dateDoc:"11-ENE",numDoc:"CG 27-2008",monthDoc:"ENE",nameDoc:"QUEJA 52-07",link: Acuerdos__pdfpath(`./${"2008/"}${"27.pdf"}`),},</v>
      </c>
    </row>
    <row r="30" spans="1:18" x14ac:dyDescent="0.25">
      <c r="A30" s="1" t="s">
        <v>756</v>
      </c>
      <c r="B30" s="1">
        <v>28</v>
      </c>
      <c r="C30" s="1" t="s">
        <v>1313</v>
      </c>
      <c r="D30" s="1" t="s">
        <v>1217</v>
      </c>
      <c r="E30" s="1" t="s">
        <v>1460</v>
      </c>
      <c r="F30" s="2" t="s">
        <v>2</v>
      </c>
      <c r="G30" s="1" t="s">
        <v>1212</v>
      </c>
      <c r="I30" s="1">
        <f t="shared" si="3"/>
        <v>28</v>
      </c>
      <c r="J30" s="1" t="s">
        <v>0</v>
      </c>
      <c r="K30" s="1" t="s">
        <v>1302</v>
      </c>
      <c r="L30" s="3" t="str">
        <f t="shared" si="0"/>
        <v>ENE</v>
      </c>
      <c r="M30" s="1" t="s">
        <v>1213</v>
      </c>
      <c r="N30" s="3" t="s">
        <v>1838</v>
      </c>
      <c r="O30" s="1" t="s">
        <v>907</v>
      </c>
      <c r="P30" s="1">
        <f t="shared" si="1"/>
        <v>28</v>
      </c>
      <c r="Q30" s="1" t="s">
        <v>1</v>
      </c>
      <c r="R30" s="1" t="str">
        <f t="shared" si="2"/>
        <v>{id:28,year: "2008",typeDoc:"ACUERDO",dateDoc:"11-ENE",numDoc:"CG 28-2008",monthDoc:"ENE",nameDoc:"QUEJA 53-07",link: Acuerdos__pdfpath(`./${"2008/"}${"28.pdf"}`),},</v>
      </c>
    </row>
    <row r="31" spans="1:18" x14ac:dyDescent="0.25">
      <c r="A31" s="1" t="s">
        <v>756</v>
      </c>
      <c r="B31" s="1">
        <v>29</v>
      </c>
      <c r="C31" s="1" t="s">
        <v>1313</v>
      </c>
      <c r="D31" s="1" t="s">
        <v>1217</v>
      </c>
      <c r="E31" s="1" t="s">
        <v>1460</v>
      </c>
      <c r="F31" s="2" t="s">
        <v>2</v>
      </c>
      <c r="G31" s="1" t="s">
        <v>1212</v>
      </c>
      <c r="I31" s="1">
        <f t="shared" si="3"/>
        <v>29</v>
      </c>
      <c r="J31" s="1" t="s">
        <v>0</v>
      </c>
      <c r="K31" s="1" t="s">
        <v>1302</v>
      </c>
      <c r="L31" s="3" t="str">
        <f t="shared" si="0"/>
        <v>ENE</v>
      </c>
      <c r="M31" s="1" t="s">
        <v>1213</v>
      </c>
      <c r="N31" s="3" t="s">
        <v>1839</v>
      </c>
      <c r="O31" s="1" t="s">
        <v>907</v>
      </c>
      <c r="P31" s="1">
        <f t="shared" si="1"/>
        <v>29</v>
      </c>
      <c r="Q31" s="1" t="s">
        <v>1</v>
      </c>
      <c r="R31" s="1" t="str">
        <f t="shared" si="2"/>
        <v>{id:29,year: "2008",typeDoc:"ACUERDO",dateDoc:"11-ENE",numDoc:"CG 29-2008",monthDoc:"ENE",nameDoc:"QUEJA 54-07",link: Acuerdos__pdfpath(`./${"2008/"}${"29.pdf"}`),},</v>
      </c>
    </row>
    <row r="32" spans="1:18" x14ac:dyDescent="0.25">
      <c r="A32" s="1" t="s">
        <v>756</v>
      </c>
      <c r="B32" s="1">
        <v>30</v>
      </c>
      <c r="C32" s="1" t="s">
        <v>1313</v>
      </c>
      <c r="D32" s="1" t="s">
        <v>1217</v>
      </c>
      <c r="E32" s="1" t="s">
        <v>1460</v>
      </c>
      <c r="F32" s="2" t="s">
        <v>2</v>
      </c>
      <c r="G32" s="1" t="s">
        <v>1212</v>
      </c>
      <c r="I32" s="1">
        <f t="shared" si="3"/>
        <v>30</v>
      </c>
      <c r="J32" s="1" t="s">
        <v>0</v>
      </c>
      <c r="K32" s="1" t="s">
        <v>1302</v>
      </c>
      <c r="L32" s="3" t="str">
        <f t="shared" si="0"/>
        <v>ENE</v>
      </c>
      <c r="M32" s="1" t="s">
        <v>1213</v>
      </c>
      <c r="N32" s="3" t="s">
        <v>1840</v>
      </c>
      <c r="O32" s="1" t="s">
        <v>907</v>
      </c>
      <c r="P32" s="1">
        <f t="shared" si="1"/>
        <v>30</v>
      </c>
      <c r="Q32" s="1" t="s">
        <v>1</v>
      </c>
      <c r="R32" s="1" t="str">
        <f t="shared" si="2"/>
        <v>{id:30,year: "2008",typeDoc:"ACUERDO",dateDoc:"11-ENE",numDoc:"CG 30-2008",monthDoc:"ENE",nameDoc:"QUEJA 56-07",link: Acuerdos__pdfpath(`./${"2008/"}${"30.pdf"}`),},</v>
      </c>
    </row>
    <row r="33" spans="1:18" x14ac:dyDescent="0.25">
      <c r="A33" s="1" t="s">
        <v>756</v>
      </c>
      <c r="B33" s="1">
        <v>31</v>
      </c>
      <c r="C33" s="1" t="s">
        <v>1313</v>
      </c>
      <c r="D33" s="1" t="s">
        <v>1217</v>
      </c>
      <c r="E33" s="1" t="s">
        <v>1460</v>
      </c>
      <c r="F33" s="2" t="s">
        <v>2</v>
      </c>
      <c r="G33" s="1" t="s">
        <v>1212</v>
      </c>
      <c r="I33" s="1">
        <f t="shared" si="3"/>
        <v>31</v>
      </c>
      <c r="J33" s="1" t="s">
        <v>0</v>
      </c>
      <c r="K33" s="1" t="s">
        <v>1302</v>
      </c>
      <c r="L33" s="3" t="str">
        <f t="shared" si="0"/>
        <v>ENE</v>
      </c>
      <c r="M33" s="1" t="s">
        <v>1213</v>
      </c>
      <c r="N33" s="3" t="s">
        <v>1841</v>
      </c>
      <c r="O33" s="1" t="s">
        <v>907</v>
      </c>
      <c r="P33" s="1">
        <f t="shared" si="1"/>
        <v>31</v>
      </c>
      <c r="Q33" s="1" t="s">
        <v>1</v>
      </c>
      <c r="R33" s="1" t="str">
        <f t="shared" si="2"/>
        <v>{id:31,year: "2008",typeDoc:"ACUERDO",dateDoc:"11-ENE",numDoc:"CG 31-2008",monthDoc:"ENE",nameDoc:"QUEJA 57-07",link: Acuerdos__pdfpath(`./${"2008/"}${"31.pdf"}`),},</v>
      </c>
    </row>
    <row r="34" spans="1:18" x14ac:dyDescent="0.25">
      <c r="A34" s="1" t="s">
        <v>756</v>
      </c>
      <c r="B34" s="1">
        <v>32</v>
      </c>
      <c r="C34" s="1" t="s">
        <v>1313</v>
      </c>
      <c r="D34" s="1" t="s">
        <v>1217</v>
      </c>
      <c r="E34" s="1" t="s">
        <v>1460</v>
      </c>
      <c r="F34" s="2" t="s">
        <v>2</v>
      </c>
      <c r="G34" s="1" t="s">
        <v>1212</v>
      </c>
      <c r="I34" s="1">
        <f t="shared" si="3"/>
        <v>32</v>
      </c>
      <c r="J34" s="1" t="s">
        <v>0</v>
      </c>
      <c r="K34" s="1" t="s">
        <v>1302</v>
      </c>
      <c r="L34" s="3" t="str">
        <f t="shared" si="0"/>
        <v>ENE</v>
      </c>
      <c r="M34" s="1" t="s">
        <v>1213</v>
      </c>
      <c r="N34" s="3" t="s">
        <v>1842</v>
      </c>
      <c r="O34" s="1" t="s">
        <v>907</v>
      </c>
      <c r="P34" s="1">
        <f t="shared" si="1"/>
        <v>32</v>
      </c>
      <c r="Q34" s="1" t="s">
        <v>1</v>
      </c>
      <c r="R34" s="1" t="str">
        <f t="shared" si="2"/>
        <v>{id:32,year: "2008",typeDoc:"ACUERDO",dateDoc:"11-ENE",numDoc:"CG 32-2008",monthDoc:"ENE",nameDoc:"QUEJA 58-07",link: Acuerdos__pdfpath(`./${"2008/"}${"32.pdf"}`),},</v>
      </c>
    </row>
    <row r="35" spans="1:18" x14ac:dyDescent="0.25">
      <c r="A35" s="1" t="s">
        <v>756</v>
      </c>
      <c r="B35" s="1">
        <v>33</v>
      </c>
      <c r="C35" s="1" t="s">
        <v>1313</v>
      </c>
      <c r="D35" s="1" t="s">
        <v>1217</v>
      </c>
      <c r="E35" s="1" t="s">
        <v>1460</v>
      </c>
      <c r="F35" s="2" t="s">
        <v>2</v>
      </c>
      <c r="G35" s="1" t="s">
        <v>1212</v>
      </c>
      <c r="I35" s="1">
        <f t="shared" si="3"/>
        <v>33</v>
      </c>
      <c r="J35" s="1" t="s">
        <v>0</v>
      </c>
      <c r="K35" s="1" t="s">
        <v>1302</v>
      </c>
      <c r="L35" s="3" t="str">
        <f t="shared" ref="L35:L66" si="4">MID(F35,4,3)</f>
        <v>ENE</v>
      </c>
      <c r="M35" s="1" t="s">
        <v>1213</v>
      </c>
      <c r="N35" s="1" t="s">
        <v>1843</v>
      </c>
      <c r="O35" s="1" t="s">
        <v>907</v>
      </c>
      <c r="P35" s="1">
        <f t="shared" ref="P35:P66" si="5">B35</f>
        <v>33</v>
      </c>
      <c r="Q35" s="1" t="s">
        <v>1</v>
      </c>
      <c r="R35" s="1" t="str">
        <f t="shared" si="2"/>
        <v>{id:33,year: "2008",typeDoc:"ACUERDO",dateDoc:"11-ENE",numDoc:"CG 33-2008",monthDoc:"ENE",nameDoc:"QUEJA 59-07",link: Acuerdos__pdfpath(`./${"2008/"}${"33.pdf"}`),},</v>
      </c>
    </row>
    <row r="36" spans="1:18" x14ac:dyDescent="0.25">
      <c r="A36" s="1" t="s">
        <v>756</v>
      </c>
      <c r="B36" s="1">
        <v>34</v>
      </c>
      <c r="C36" s="1" t="s">
        <v>1313</v>
      </c>
      <c r="D36" s="1" t="s">
        <v>1217</v>
      </c>
      <c r="E36" s="1" t="s">
        <v>1460</v>
      </c>
      <c r="F36" s="2" t="s">
        <v>2</v>
      </c>
      <c r="G36" s="1" t="s">
        <v>1212</v>
      </c>
      <c r="I36" s="1">
        <f t="shared" si="3"/>
        <v>34</v>
      </c>
      <c r="J36" s="1" t="s">
        <v>0</v>
      </c>
      <c r="K36" s="1" t="s">
        <v>1302</v>
      </c>
      <c r="L36" s="3" t="str">
        <f t="shared" si="4"/>
        <v>ENE</v>
      </c>
      <c r="M36" s="1" t="s">
        <v>1213</v>
      </c>
      <c r="N36" s="1" t="s">
        <v>1844</v>
      </c>
      <c r="O36" s="1" t="s">
        <v>907</v>
      </c>
      <c r="P36" s="1">
        <f t="shared" si="5"/>
        <v>34</v>
      </c>
      <c r="Q36" s="1" t="s">
        <v>1</v>
      </c>
      <c r="R36" s="1" t="str">
        <f t="shared" si="2"/>
        <v>{id:34,year: "2008",typeDoc:"ACUERDO",dateDoc:"11-ENE",numDoc:"CG 34-2008",monthDoc:"ENE",nameDoc:"QUEJA 60-07",link: Acuerdos__pdfpath(`./${"2008/"}${"34.pdf"}`),},</v>
      </c>
    </row>
    <row r="37" spans="1:18" x14ac:dyDescent="0.25">
      <c r="A37" s="1" t="s">
        <v>756</v>
      </c>
      <c r="B37" s="1">
        <v>35</v>
      </c>
      <c r="C37" s="1" t="s">
        <v>1313</v>
      </c>
      <c r="D37" s="1" t="s">
        <v>1217</v>
      </c>
      <c r="E37" s="1" t="s">
        <v>1460</v>
      </c>
      <c r="F37" s="2" t="s">
        <v>2</v>
      </c>
      <c r="G37" s="1" t="s">
        <v>1212</v>
      </c>
      <c r="I37" s="1">
        <f t="shared" si="3"/>
        <v>35</v>
      </c>
      <c r="J37" s="1" t="s">
        <v>0</v>
      </c>
      <c r="K37" s="1" t="s">
        <v>1302</v>
      </c>
      <c r="L37" s="3" t="str">
        <f t="shared" si="4"/>
        <v>ENE</v>
      </c>
      <c r="M37" s="1" t="s">
        <v>1213</v>
      </c>
      <c r="N37" s="1" t="s">
        <v>1845</v>
      </c>
      <c r="O37" s="1" t="s">
        <v>907</v>
      </c>
      <c r="P37" s="1">
        <f t="shared" si="5"/>
        <v>35</v>
      </c>
      <c r="Q37" s="1" t="s">
        <v>1</v>
      </c>
      <c r="R37" s="1" t="str">
        <f t="shared" si="2"/>
        <v>{id:35,year: "2008",typeDoc:"ACUERDO",dateDoc:"11-ENE",numDoc:"CG 35-2008",monthDoc:"ENE",nameDoc:"QUEJA 64-07",link: Acuerdos__pdfpath(`./${"2008/"}${"35.pdf"}`),},</v>
      </c>
    </row>
    <row r="38" spans="1:18" x14ac:dyDescent="0.25">
      <c r="A38" s="1" t="s">
        <v>756</v>
      </c>
      <c r="B38" s="1">
        <v>36</v>
      </c>
      <c r="C38" s="1" t="s">
        <v>1313</v>
      </c>
      <c r="D38" s="1" t="s">
        <v>1217</v>
      </c>
      <c r="E38" s="1" t="s">
        <v>1460</v>
      </c>
      <c r="F38" s="2" t="s">
        <v>2</v>
      </c>
      <c r="G38" s="1" t="s">
        <v>1212</v>
      </c>
      <c r="I38" s="1">
        <f t="shared" si="3"/>
        <v>36</v>
      </c>
      <c r="J38" s="1" t="s">
        <v>0</v>
      </c>
      <c r="K38" s="1" t="s">
        <v>1302</v>
      </c>
      <c r="L38" s="3" t="str">
        <f t="shared" si="4"/>
        <v>ENE</v>
      </c>
      <c r="M38" s="1" t="s">
        <v>1213</v>
      </c>
      <c r="N38" s="1" t="s">
        <v>1846</v>
      </c>
      <c r="O38" s="1" t="s">
        <v>907</v>
      </c>
      <c r="P38" s="1">
        <f t="shared" si="5"/>
        <v>36</v>
      </c>
      <c r="Q38" s="1" t="s">
        <v>1</v>
      </c>
      <c r="R38" s="1" t="str">
        <f t="shared" si="2"/>
        <v>{id:36,year: "2008",typeDoc:"ACUERDO",dateDoc:"11-ENE",numDoc:"CG 36-2008",monthDoc:"ENE",nameDoc:"QUEJA 69-07",link: Acuerdos__pdfpath(`./${"2008/"}${"36.pdf"}`),},</v>
      </c>
    </row>
    <row r="39" spans="1:18" x14ac:dyDescent="0.25">
      <c r="A39" s="1" t="s">
        <v>756</v>
      </c>
      <c r="B39" s="1">
        <v>37</v>
      </c>
      <c r="C39" s="1" t="s">
        <v>1313</v>
      </c>
      <c r="D39" s="1" t="s">
        <v>1217</v>
      </c>
      <c r="E39" s="1" t="s">
        <v>1460</v>
      </c>
      <c r="F39" s="2" t="s">
        <v>2</v>
      </c>
      <c r="G39" s="1" t="s">
        <v>1212</v>
      </c>
      <c r="I39" s="1">
        <f t="shared" si="3"/>
        <v>37</v>
      </c>
      <c r="J39" s="1" t="s">
        <v>0</v>
      </c>
      <c r="K39" s="1" t="s">
        <v>1302</v>
      </c>
      <c r="L39" s="3" t="str">
        <f t="shared" si="4"/>
        <v>ENE</v>
      </c>
      <c r="M39" s="1" t="s">
        <v>1213</v>
      </c>
      <c r="N39" s="1" t="s">
        <v>1847</v>
      </c>
      <c r="O39" s="1" t="s">
        <v>907</v>
      </c>
      <c r="P39" s="1">
        <f t="shared" si="5"/>
        <v>37</v>
      </c>
      <c r="Q39" s="1" t="s">
        <v>1</v>
      </c>
      <c r="R39" s="1" t="str">
        <f t="shared" si="2"/>
        <v>{id:37,year: "2008",typeDoc:"ACUERDO",dateDoc:"11-ENE",numDoc:"CG 37-2008",monthDoc:"ENE",nameDoc:"QUEJA 70-07",link: Acuerdos__pdfpath(`./${"2008/"}${"37.pdf"}`),},</v>
      </c>
    </row>
    <row r="40" spans="1:18" x14ac:dyDescent="0.25">
      <c r="A40" s="1" t="s">
        <v>756</v>
      </c>
      <c r="B40" s="1">
        <v>38</v>
      </c>
      <c r="C40" s="1" t="s">
        <v>1313</v>
      </c>
      <c r="D40" s="1" t="s">
        <v>1217</v>
      </c>
      <c r="E40" s="1" t="s">
        <v>1460</v>
      </c>
      <c r="F40" s="2" t="s">
        <v>2</v>
      </c>
      <c r="G40" s="1" t="s">
        <v>1212</v>
      </c>
      <c r="I40" s="1">
        <f t="shared" si="3"/>
        <v>38</v>
      </c>
      <c r="J40" s="1" t="s">
        <v>0</v>
      </c>
      <c r="K40" s="1" t="s">
        <v>1302</v>
      </c>
      <c r="L40" s="3" t="str">
        <f t="shared" si="4"/>
        <v>ENE</v>
      </c>
      <c r="M40" s="1" t="s">
        <v>1213</v>
      </c>
      <c r="N40" s="1" t="s">
        <v>1848</v>
      </c>
      <c r="O40" s="1" t="s">
        <v>907</v>
      </c>
      <c r="P40" s="1">
        <f t="shared" si="5"/>
        <v>38</v>
      </c>
      <c r="Q40" s="1" t="s">
        <v>1</v>
      </c>
      <c r="R40" s="1" t="str">
        <f t="shared" si="2"/>
        <v>{id:38,year: "2008",typeDoc:"ACUERDO",dateDoc:"11-ENE",numDoc:"CG 38-2008",monthDoc:"ENE",nameDoc:"QUEJA 71-07",link: Acuerdos__pdfpath(`./${"2008/"}${"38.pdf"}`),},</v>
      </c>
    </row>
    <row r="41" spans="1:18" x14ac:dyDescent="0.25">
      <c r="A41" s="1" t="s">
        <v>756</v>
      </c>
      <c r="B41" s="1">
        <v>39</v>
      </c>
      <c r="C41" s="1" t="s">
        <v>1313</v>
      </c>
      <c r="D41" s="1" t="s">
        <v>1217</v>
      </c>
      <c r="E41" s="1" t="s">
        <v>1460</v>
      </c>
      <c r="F41" s="2" t="s">
        <v>2</v>
      </c>
      <c r="G41" s="1" t="s">
        <v>1212</v>
      </c>
      <c r="I41" s="1">
        <f t="shared" si="3"/>
        <v>39</v>
      </c>
      <c r="J41" s="1" t="s">
        <v>0</v>
      </c>
      <c r="K41" s="1" t="s">
        <v>1302</v>
      </c>
      <c r="L41" s="3" t="str">
        <f t="shared" si="4"/>
        <v>ENE</v>
      </c>
      <c r="M41" s="1" t="s">
        <v>1213</v>
      </c>
      <c r="N41" s="1" t="s">
        <v>1849</v>
      </c>
      <c r="O41" s="1" t="s">
        <v>907</v>
      </c>
      <c r="P41" s="1">
        <f t="shared" si="5"/>
        <v>39</v>
      </c>
      <c r="Q41" s="1" t="s">
        <v>1</v>
      </c>
      <c r="R41" s="1" t="str">
        <f t="shared" si="2"/>
        <v>{id:39,year: "2008",typeDoc:"ACUERDO",dateDoc:"11-ENE",numDoc:"CG 39-2008",monthDoc:"ENE",nameDoc:"QUEJA 73-07",link: Acuerdos__pdfpath(`./${"2008/"}${"39.pdf"}`),},</v>
      </c>
    </row>
    <row r="42" spans="1:18" x14ac:dyDescent="0.25">
      <c r="A42" s="1" t="s">
        <v>756</v>
      </c>
      <c r="B42" s="1">
        <v>40</v>
      </c>
      <c r="C42" s="1" t="s">
        <v>1313</v>
      </c>
      <c r="D42" s="1" t="s">
        <v>1217</v>
      </c>
      <c r="E42" s="1" t="s">
        <v>1460</v>
      </c>
      <c r="F42" s="2" t="s">
        <v>2</v>
      </c>
      <c r="G42" s="1" t="s">
        <v>1212</v>
      </c>
      <c r="I42" s="1">
        <f t="shared" si="3"/>
        <v>40</v>
      </c>
      <c r="J42" s="1" t="s">
        <v>0</v>
      </c>
      <c r="K42" s="1" t="s">
        <v>1302</v>
      </c>
      <c r="L42" s="3" t="str">
        <f t="shared" si="4"/>
        <v>ENE</v>
      </c>
      <c r="M42" s="1" t="s">
        <v>1213</v>
      </c>
      <c r="N42" s="1" t="s">
        <v>1850</v>
      </c>
      <c r="O42" s="1" t="s">
        <v>907</v>
      </c>
      <c r="P42" s="1">
        <f t="shared" si="5"/>
        <v>40</v>
      </c>
      <c r="Q42" s="1" t="s">
        <v>1</v>
      </c>
      <c r="R42" s="1" t="str">
        <f t="shared" si="2"/>
        <v>{id:40,year: "2008",typeDoc:"ACUERDO",dateDoc:"11-ENE",numDoc:"CG 40-2008",monthDoc:"ENE",nameDoc:"QUEJA 74-07",link: Acuerdos__pdfpath(`./${"2008/"}${"40.pdf"}`),},</v>
      </c>
    </row>
    <row r="43" spans="1:18" x14ac:dyDescent="0.25">
      <c r="A43" s="1" t="s">
        <v>756</v>
      </c>
      <c r="B43" s="1">
        <v>41</v>
      </c>
      <c r="C43" s="1" t="s">
        <v>1313</v>
      </c>
      <c r="D43" s="1" t="s">
        <v>1217</v>
      </c>
      <c r="E43" s="1" t="s">
        <v>1460</v>
      </c>
      <c r="F43" s="2" t="s">
        <v>2</v>
      </c>
      <c r="G43" s="1" t="s">
        <v>1212</v>
      </c>
      <c r="I43" s="1">
        <f t="shared" si="3"/>
        <v>41</v>
      </c>
      <c r="J43" s="1" t="s">
        <v>0</v>
      </c>
      <c r="K43" s="1" t="s">
        <v>1302</v>
      </c>
      <c r="L43" s="3" t="str">
        <f t="shared" si="4"/>
        <v>ENE</v>
      </c>
      <c r="M43" s="1" t="s">
        <v>1213</v>
      </c>
      <c r="N43" s="1" t="s">
        <v>1851</v>
      </c>
      <c r="O43" s="1" t="s">
        <v>907</v>
      </c>
      <c r="P43" s="1">
        <f t="shared" si="5"/>
        <v>41</v>
      </c>
      <c r="Q43" s="1" t="s">
        <v>1</v>
      </c>
      <c r="R43" s="1" t="str">
        <f t="shared" si="2"/>
        <v>{id:41,year: "2008",typeDoc:"ACUERDO",dateDoc:"11-ENE",numDoc:"CG 41-2008",monthDoc:"ENE",nameDoc:"QUEJA 75-07",link: Acuerdos__pdfpath(`./${"2008/"}${"41.pdf"}`),},</v>
      </c>
    </row>
    <row r="44" spans="1:18" x14ac:dyDescent="0.25">
      <c r="A44" s="1" t="s">
        <v>756</v>
      </c>
      <c r="B44" s="1">
        <v>42</v>
      </c>
      <c r="C44" s="1" t="s">
        <v>1313</v>
      </c>
      <c r="D44" s="1" t="s">
        <v>1217</v>
      </c>
      <c r="E44" s="1" t="s">
        <v>1460</v>
      </c>
      <c r="F44" s="2" t="s">
        <v>2</v>
      </c>
      <c r="G44" s="1" t="s">
        <v>1212</v>
      </c>
      <c r="I44" s="1">
        <f t="shared" si="3"/>
        <v>42</v>
      </c>
      <c r="J44" s="1" t="s">
        <v>0</v>
      </c>
      <c r="K44" s="1" t="s">
        <v>1302</v>
      </c>
      <c r="L44" s="3" t="str">
        <f t="shared" si="4"/>
        <v>ENE</v>
      </c>
      <c r="M44" s="1" t="s">
        <v>1213</v>
      </c>
      <c r="N44" s="1" t="s">
        <v>1852</v>
      </c>
      <c r="O44" s="1" t="s">
        <v>907</v>
      </c>
      <c r="P44" s="1">
        <f t="shared" si="5"/>
        <v>42</v>
      </c>
      <c r="Q44" s="1" t="s">
        <v>1</v>
      </c>
      <c r="R44" s="1" t="str">
        <f t="shared" si="2"/>
        <v>{id:42,year: "2008",typeDoc:"ACUERDO",dateDoc:"11-ENE",numDoc:"CG 42-2008",monthDoc:"ENE",nameDoc:"QUEJA 78-07",link: Acuerdos__pdfpath(`./${"2008/"}${"42.pdf"}`),},</v>
      </c>
    </row>
    <row r="45" spans="1:18" x14ac:dyDescent="0.25">
      <c r="A45" s="1" t="s">
        <v>756</v>
      </c>
      <c r="B45" s="1">
        <v>43</v>
      </c>
      <c r="C45" s="1" t="s">
        <v>1313</v>
      </c>
      <c r="D45" s="1" t="s">
        <v>1217</v>
      </c>
      <c r="E45" s="1" t="s">
        <v>1460</v>
      </c>
      <c r="F45" s="2" t="s">
        <v>2</v>
      </c>
      <c r="G45" s="1" t="s">
        <v>1212</v>
      </c>
      <c r="I45" s="1">
        <f t="shared" si="3"/>
        <v>43</v>
      </c>
      <c r="J45" s="1" t="s">
        <v>0</v>
      </c>
      <c r="K45" s="1" t="s">
        <v>1302</v>
      </c>
      <c r="L45" s="3" t="str">
        <f t="shared" si="4"/>
        <v>ENE</v>
      </c>
      <c r="M45" s="1" t="s">
        <v>1213</v>
      </c>
      <c r="N45" s="1" t="s">
        <v>1853</v>
      </c>
      <c r="O45" s="1" t="s">
        <v>907</v>
      </c>
      <c r="P45" s="1">
        <f t="shared" si="5"/>
        <v>43</v>
      </c>
      <c r="Q45" s="1" t="s">
        <v>1</v>
      </c>
      <c r="R45" s="1" t="str">
        <f t="shared" si="2"/>
        <v>{id:43,year: "2008",typeDoc:"ACUERDO",dateDoc:"11-ENE",numDoc:"CG 43-2008",monthDoc:"ENE",nameDoc:"QUEJA 80-07",link: Acuerdos__pdfpath(`./${"2008/"}${"43.pdf"}`),},</v>
      </c>
    </row>
    <row r="46" spans="1:18" x14ac:dyDescent="0.25">
      <c r="A46" s="1" t="s">
        <v>756</v>
      </c>
      <c r="B46" s="1">
        <v>44</v>
      </c>
      <c r="C46" s="1" t="s">
        <v>1313</v>
      </c>
      <c r="D46" s="1" t="s">
        <v>1217</v>
      </c>
      <c r="E46" s="1" t="s">
        <v>1460</v>
      </c>
      <c r="F46" s="2" t="s">
        <v>2</v>
      </c>
      <c r="G46" s="1" t="s">
        <v>1212</v>
      </c>
      <c r="I46" s="1">
        <f t="shared" si="3"/>
        <v>44</v>
      </c>
      <c r="J46" s="1" t="s">
        <v>0</v>
      </c>
      <c r="K46" s="1" t="s">
        <v>1302</v>
      </c>
      <c r="L46" s="3" t="str">
        <f t="shared" si="4"/>
        <v>ENE</v>
      </c>
      <c r="M46" s="1" t="s">
        <v>1213</v>
      </c>
      <c r="N46" s="3" t="s">
        <v>1854</v>
      </c>
      <c r="O46" s="1" t="s">
        <v>907</v>
      </c>
      <c r="P46" s="1">
        <f t="shared" si="5"/>
        <v>44</v>
      </c>
      <c r="Q46" s="1" t="s">
        <v>1</v>
      </c>
      <c r="R46" s="1" t="str">
        <f t="shared" si="2"/>
        <v>{id:44,year: "2008",typeDoc:"ACUERDO",dateDoc:"11-ENE",numDoc:"CG 44-2008",monthDoc:"ENE",nameDoc:"QUEJA 81-07",link: Acuerdos__pdfpath(`./${"2008/"}${"44.pdf"}`),},</v>
      </c>
    </row>
    <row r="47" spans="1:18" x14ac:dyDescent="0.25">
      <c r="A47" s="1" t="s">
        <v>756</v>
      </c>
      <c r="B47" s="1">
        <v>45</v>
      </c>
      <c r="C47" s="1" t="s">
        <v>1313</v>
      </c>
      <c r="D47" s="1" t="s">
        <v>1217</v>
      </c>
      <c r="E47" s="1" t="s">
        <v>1460</v>
      </c>
      <c r="F47" s="2" t="s">
        <v>2</v>
      </c>
      <c r="G47" s="1" t="s">
        <v>1212</v>
      </c>
      <c r="I47" s="1">
        <f t="shared" si="3"/>
        <v>45</v>
      </c>
      <c r="J47" s="1" t="s">
        <v>0</v>
      </c>
      <c r="K47" s="1" t="s">
        <v>1302</v>
      </c>
      <c r="L47" s="3" t="str">
        <f t="shared" si="4"/>
        <v>ENE</v>
      </c>
      <c r="M47" s="1" t="s">
        <v>1213</v>
      </c>
      <c r="N47" s="1" t="s">
        <v>1855</v>
      </c>
      <c r="O47" s="1" t="s">
        <v>907</v>
      </c>
      <c r="P47" s="1">
        <f t="shared" si="5"/>
        <v>45</v>
      </c>
      <c r="Q47" s="1" t="s">
        <v>1</v>
      </c>
      <c r="R47" s="1" t="str">
        <f t="shared" si="2"/>
        <v>{id:45,year: "2008",typeDoc:"ACUERDO",dateDoc:"11-ENE",numDoc:"CG 45-2008",monthDoc:"ENE",nameDoc:"QUEJA 83-07",link: Acuerdos__pdfpath(`./${"2008/"}${"45.pdf"}`),},</v>
      </c>
    </row>
    <row r="48" spans="1:18" x14ac:dyDescent="0.25">
      <c r="A48" s="1" t="s">
        <v>756</v>
      </c>
      <c r="B48" s="1">
        <v>46</v>
      </c>
      <c r="C48" s="1" t="s">
        <v>1313</v>
      </c>
      <c r="D48" s="1" t="s">
        <v>1217</v>
      </c>
      <c r="E48" s="1" t="s">
        <v>1460</v>
      </c>
      <c r="F48" s="2" t="s">
        <v>2</v>
      </c>
      <c r="G48" s="1" t="s">
        <v>1212</v>
      </c>
      <c r="I48" s="1">
        <f t="shared" si="3"/>
        <v>46</v>
      </c>
      <c r="J48" s="1" t="s">
        <v>0</v>
      </c>
      <c r="K48" s="1" t="s">
        <v>1302</v>
      </c>
      <c r="L48" s="3" t="str">
        <f t="shared" si="4"/>
        <v>ENE</v>
      </c>
      <c r="M48" s="1" t="s">
        <v>1213</v>
      </c>
      <c r="N48" s="1" t="s">
        <v>1856</v>
      </c>
      <c r="O48" s="1" t="s">
        <v>907</v>
      </c>
      <c r="P48" s="1">
        <f t="shared" si="5"/>
        <v>46</v>
      </c>
      <c r="Q48" s="1" t="s">
        <v>1</v>
      </c>
      <c r="R48" s="1" t="str">
        <f t="shared" si="2"/>
        <v>{id:46,year: "2008",typeDoc:"ACUERDO",dateDoc:"11-ENE",numDoc:"CG 46-2008",monthDoc:"ENE",nameDoc:"QUEJA 84-07",link: Acuerdos__pdfpath(`./${"2008/"}${"46.pdf"}`),},</v>
      </c>
    </row>
    <row r="49" spans="1:18" x14ac:dyDescent="0.25">
      <c r="A49" s="1" t="s">
        <v>756</v>
      </c>
      <c r="B49" s="1">
        <v>47</v>
      </c>
      <c r="C49" s="1" t="s">
        <v>1313</v>
      </c>
      <c r="D49" s="1" t="s">
        <v>1217</v>
      </c>
      <c r="E49" s="1" t="s">
        <v>1460</v>
      </c>
      <c r="F49" s="2" t="s">
        <v>2</v>
      </c>
      <c r="G49" s="1" t="s">
        <v>1212</v>
      </c>
      <c r="I49" s="1">
        <f t="shared" si="3"/>
        <v>47</v>
      </c>
      <c r="J49" s="1" t="s">
        <v>0</v>
      </c>
      <c r="K49" s="1" t="s">
        <v>1302</v>
      </c>
      <c r="L49" s="3" t="str">
        <f t="shared" si="4"/>
        <v>ENE</v>
      </c>
      <c r="M49" s="1" t="s">
        <v>1213</v>
      </c>
      <c r="N49" s="3" t="s">
        <v>1857</v>
      </c>
      <c r="O49" s="1" t="s">
        <v>907</v>
      </c>
      <c r="P49" s="1">
        <f t="shared" si="5"/>
        <v>47</v>
      </c>
      <c r="Q49" s="1" t="s">
        <v>1</v>
      </c>
      <c r="R49" s="1" t="str">
        <f t="shared" si="2"/>
        <v>{id:47,year: "2008",typeDoc:"ACUERDO",dateDoc:"11-ENE",numDoc:"CG 47-2008",monthDoc:"ENE",nameDoc:"QUEJA 85-07",link: Acuerdos__pdfpath(`./${"2008/"}${"47.pdf"}`),},</v>
      </c>
    </row>
    <row r="50" spans="1:18" x14ac:dyDescent="0.25">
      <c r="A50" s="1" t="s">
        <v>756</v>
      </c>
      <c r="B50" s="1">
        <v>48</v>
      </c>
      <c r="C50" s="1" t="s">
        <v>1313</v>
      </c>
      <c r="D50" s="1" t="s">
        <v>1217</v>
      </c>
      <c r="E50" s="1" t="s">
        <v>1460</v>
      </c>
      <c r="F50" s="2" t="s">
        <v>2</v>
      </c>
      <c r="G50" s="1" t="s">
        <v>1212</v>
      </c>
      <c r="I50" s="1">
        <f t="shared" si="3"/>
        <v>48</v>
      </c>
      <c r="J50" s="1" t="s">
        <v>0</v>
      </c>
      <c r="K50" s="1" t="s">
        <v>1302</v>
      </c>
      <c r="L50" s="3" t="str">
        <f t="shared" si="4"/>
        <v>ENE</v>
      </c>
      <c r="M50" s="1" t="s">
        <v>1213</v>
      </c>
      <c r="N50" s="1" t="s">
        <v>1858</v>
      </c>
      <c r="O50" s="1" t="s">
        <v>907</v>
      </c>
      <c r="P50" s="1">
        <f t="shared" si="5"/>
        <v>48</v>
      </c>
      <c r="Q50" s="1" t="s">
        <v>1</v>
      </c>
      <c r="R50" s="1" t="str">
        <f t="shared" si="2"/>
        <v>{id:48,year: "2008",typeDoc:"ACUERDO",dateDoc:"11-ENE",numDoc:"CG 48-2008",monthDoc:"ENE",nameDoc:"QUEJA 87-07",link: Acuerdos__pdfpath(`./${"2008/"}${"48.pdf"}`),},</v>
      </c>
    </row>
    <row r="51" spans="1:18" x14ac:dyDescent="0.25">
      <c r="A51" s="1" t="s">
        <v>756</v>
      </c>
      <c r="B51" s="1">
        <v>49</v>
      </c>
      <c r="C51" s="1" t="s">
        <v>1313</v>
      </c>
      <c r="D51" s="1" t="s">
        <v>1217</v>
      </c>
      <c r="E51" s="1" t="s">
        <v>1460</v>
      </c>
      <c r="F51" s="2" t="s">
        <v>2</v>
      </c>
      <c r="G51" s="1" t="s">
        <v>1212</v>
      </c>
      <c r="I51" s="1">
        <f t="shared" si="3"/>
        <v>49</v>
      </c>
      <c r="J51" s="1" t="s">
        <v>0</v>
      </c>
      <c r="K51" s="1" t="s">
        <v>1302</v>
      </c>
      <c r="L51" s="3" t="str">
        <f t="shared" si="4"/>
        <v>ENE</v>
      </c>
      <c r="M51" s="1" t="s">
        <v>1213</v>
      </c>
      <c r="N51" s="3" t="s">
        <v>1859</v>
      </c>
      <c r="O51" s="1" t="s">
        <v>907</v>
      </c>
      <c r="P51" s="1">
        <f t="shared" si="5"/>
        <v>49</v>
      </c>
      <c r="Q51" s="1" t="s">
        <v>1</v>
      </c>
      <c r="R51" s="1" t="str">
        <f t="shared" si="2"/>
        <v>{id:49,year: "2008",typeDoc:"ACUERDO",dateDoc:"11-ENE",numDoc:"CG 49-2008",monthDoc:"ENE",nameDoc:"QUEJA 88-07",link: Acuerdos__pdfpath(`./${"2008/"}${"49.pdf"}`),},</v>
      </c>
    </row>
    <row r="52" spans="1:18" x14ac:dyDescent="0.25">
      <c r="A52" s="1" t="s">
        <v>756</v>
      </c>
      <c r="B52" s="1">
        <v>50</v>
      </c>
      <c r="C52" s="1" t="s">
        <v>1313</v>
      </c>
      <c r="D52" s="1" t="s">
        <v>1217</v>
      </c>
      <c r="E52" s="1" t="s">
        <v>1460</v>
      </c>
      <c r="F52" s="2" t="s">
        <v>2</v>
      </c>
      <c r="G52" s="1" t="s">
        <v>1212</v>
      </c>
      <c r="I52" s="1">
        <f t="shared" si="3"/>
        <v>50</v>
      </c>
      <c r="J52" s="1" t="s">
        <v>0</v>
      </c>
      <c r="K52" s="1" t="s">
        <v>1302</v>
      </c>
      <c r="L52" s="3" t="str">
        <f t="shared" si="4"/>
        <v>ENE</v>
      </c>
      <c r="M52" s="1" t="s">
        <v>1213</v>
      </c>
      <c r="N52" s="3" t="s">
        <v>1860</v>
      </c>
      <c r="O52" s="1" t="s">
        <v>907</v>
      </c>
      <c r="P52" s="1">
        <f t="shared" si="5"/>
        <v>50</v>
      </c>
      <c r="Q52" s="1" t="s">
        <v>1</v>
      </c>
      <c r="R52" s="1" t="str">
        <f t="shared" si="2"/>
        <v>{id:50,year: "2008",typeDoc:"ACUERDO",dateDoc:"11-ENE",numDoc:"CG 50-2008",monthDoc:"ENE",nameDoc:"QUEJA 90-07",link: Acuerdos__pdfpath(`./${"2008/"}${"50.pdf"}`),},</v>
      </c>
    </row>
    <row r="53" spans="1:18" x14ac:dyDescent="0.25">
      <c r="A53" s="1" t="s">
        <v>756</v>
      </c>
      <c r="B53" s="1">
        <v>51</v>
      </c>
      <c r="C53" s="1" t="s">
        <v>1313</v>
      </c>
      <c r="D53" s="1" t="s">
        <v>1217</v>
      </c>
      <c r="E53" s="1" t="s">
        <v>1460</v>
      </c>
      <c r="F53" s="2" t="s">
        <v>2</v>
      </c>
      <c r="G53" s="1" t="s">
        <v>1212</v>
      </c>
      <c r="I53" s="1">
        <f t="shared" si="3"/>
        <v>51</v>
      </c>
      <c r="J53" s="1" t="s">
        <v>0</v>
      </c>
      <c r="K53" s="1" t="s">
        <v>1302</v>
      </c>
      <c r="L53" s="3" t="str">
        <f t="shared" si="4"/>
        <v>ENE</v>
      </c>
      <c r="M53" s="1" t="s">
        <v>1213</v>
      </c>
      <c r="N53" s="1" t="s">
        <v>1861</v>
      </c>
      <c r="O53" s="1" t="s">
        <v>907</v>
      </c>
      <c r="P53" s="1">
        <f t="shared" si="5"/>
        <v>51</v>
      </c>
      <c r="Q53" s="1" t="s">
        <v>1</v>
      </c>
      <c r="R53" s="1" t="str">
        <f t="shared" si="2"/>
        <v>{id:51,year: "2008",typeDoc:"ACUERDO",dateDoc:"11-ENE",numDoc:"CG 51-2008",monthDoc:"ENE",nameDoc:"QUEJA 93-07",link: Acuerdos__pdfpath(`./${"2008/"}${"51.pdf"}`),},</v>
      </c>
    </row>
    <row r="54" spans="1:18" x14ac:dyDescent="0.25">
      <c r="A54" s="1" t="s">
        <v>756</v>
      </c>
      <c r="B54" s="1">
        <v>52</v>
      </c>
      <c r="C54" s="1" t="s">
        <v>1313</v>
      </c>
      <c r="D54" s="1" t="s">
        <v>1217</v>
      </c>
      <c r="E54" s="1" t="s">
        <v>1460</v>
      </c>
      <c r="F54" s="2" t="s">
        <v>2</v>
      </c>
      <c r="G54" s="1" t="s">
        <v>1212</v>
      </c>
      <c r="I54" s="1">
        <f t="shared" si="3"/>
        <v>52</v>
      </c>
      <c r="J54" s="1" t="s">
        <v>0</v>
      </c>
      <c r="K54" s="1" t="s">
        <v>1302</v>
      </c>
      <c r="L54" s="3" t="str">
        <f t="shared" si="4"/>
        <v>ENE</v>
      </c>
      <c r="M54" s="1" t="s">
        <v>1213</v>
      </c>
      <c r="N54" s="3" t="s">
        <v>1862</v>
      </c>
      <c r="O54" s="1" t="s">
        <v>907</v>
      </c>
      <c r="P54" s="1">
        <f t="shared" si="5"/>
        <v>52</v>
      </c>
      <c r="Q54" s="1" t="s">
        <v>1</v>
      </c>
      <c r="R54" s="1" t="str">
        <f t="shared" si="2"/>
        <v>{id:52,year: "2008",typeDoc:"ACUERDO",dateDoc:"11-ENE",numDoc:"CG 52-2008",monthDoc:"ENE",nameDoc:"QUEJA 94-07",link: Acuerdos__pdfpath(`./${"2008/"}${"52.pdf"}`),},</v>
      </c>
    </row>
    <row r="55" spans="1:18" x14ac:dyDescent="0.25">
      <c r="A55" s="1" t="s">
        <v>756</v>
      </c>
      <c r="B55" s="1">
        <v>53</v>
      </c>
      <c r="C55" s="1" t="s">
        <v>1313</v>
      </c>
      <c r="D55" s="1" t="s">
        <v>1217</v>
      </c>
      <c r="E55" s="1" t="s">
        <v>1460</v>
      </c>
      <c r="F55" s="2" t="s">
        <v>2</v>
      </c>
      <c r="G55" s="1" t="s">
        <v>1212</v>
      </c>
      <c r="I55" s="1">
        <f t="shared" si="3"/>
        <v>53</v>
      </c>
      <c r="J55" s="1" t="s">
        <v>0</v>
      </c>
      <c r="K55" s="1" t="s">
        <v>1302</v>
      </c>
      <c r="L55" s="3" t="str">
        <f t="shared" si="4"/>
        <v>ENE</v>
      </c>
      <c r="M55" s="1" t="s">
        <v>1213</v>
      </c>
      <c r="N55" s="3" t="s">
        <v>1863</v>
      </c>
      <c r="O55" s="1" t="s">
        <v>907</v>
      </c>
      <c r="P55" s="1">
        <f t="shared" si="5"/>
        <v>53</v>
      </c>
      <c r="Q55" s="1" t="s">
        <v>1</v>
      </c>
      <c r="R55" s="1" t="str">
        <f t="shared" si="2"/>
        <v>{id:53,year: "2008",typeDoc:"ACUERDO",dateDoc:"11-ENE",numDoc:"CG 53-2008",monthDoc:"ENE",nameDoc:"QUEJA 96-07",link: Acuerdos__pdfpath(`./${"2008/"}${"53.pdf"}`),},</v>
      </c>
    </row>
    <row r="56" spans="1:18" x14ac:dyDescent="0.25">
      <c r="A56" s="1" t="s">
        <v>756</v>
      </c>
      <c r="B56" s="1">
        <v>54</v>
      </c>
      <c r="C56" s="1" t="s">
        <v>1313</v>
      </c>
      <c r="D56" s="1" t="s">
        <v>1217</v>
      </c>
      <c r="E56" s="1" t="s">
        <v>1460</v>
      </c>
      <c r="F56" s="2" t="s">
        <v>2</v>
      </c>
      <c r="G56" s="1" t="s">
        <v>1212</v>
      </c>
      <c r="I56" s="1">
        <f t="shared" si="3"/>
        <v>54</v>
      </c>
      <c r="J56" s="1" t="s">
        <v>0</v>
      </c>
      <c r="K56" s="1" t="s">
        <v>1302</v>
      </c>
      <c r="L56" s="3" t="str">
        <f t="shared" si="4"/>
        <v>ENE</v>
      </c>
      <c r="M56" s="1" t="s">
        <v>1213</v>
      </c>
      <c r="N56" s="1" t="s">
        <v>1864</v>
      </c>
      <c r="O56" s="1" t="s">
        <v>907</v>
      </c>
      <c r="P56" s="1">
        <f t="shared" si="5"/>
        <v>54</v>
      </c>
      <c r="Q56" s="1" t="s">
        <v>1</v>
      </c>
      <c r="R56" s="1" t="str">
        <f t="shared" si="2"/>
        <v>{id:54,year: "2008",typeDoc:"ACUERDO",dateDoc:"11-ENE",numDoc:"CG 54-2008",monthDoc:"ENE",nameDoc:"QUEJA 97-07",link: Acuerdos__pdfpath(`./${"2008/"}${"54.pdf"}`),},</v>
      </c>
    </row>
    <row r="57" spans="1:18" x14ac:dyDescent="0.25">
      <c r="A57" s="1" t="s">
        <v>756</v>
      </c>
      <c r="B57" s="1">
        <v>55</v>
      </c>
      <c r="C57" s="1" t="s">
        <v>1313</v>
      </c>
      <c r="D57" s="1" t="s">
        <v>1217</v>
      </c>
      <c r="E57" s="1" t="s">
        <v>1460</v>
      </c>
      <c r="F57" s="2" t="s">
        <v>2</v>
      </c>
      <c r="G57" s="1" t="s">
        <v>1212</v>
      </c>
      <c r="I57" s="1">
        <f t="shared" si="3"/>
        <v>55</v>
      </c>
      <c r="J57" s="1" t="s">
        <v>0</v>
      </c>
      <c r="K57" s="1" t="s">
        <v>1302</v>
      </c>
      <c r="L57" s="3" t="str">
        <f t="shared" si="4"/>
        <v>ENE</v>
      </c>
      <c r="M57" s="1" t="s">
        <v>1213</v>
      </c>
      <c r="N57" s="1" t="s">
        <v>1865</v>
      </c>
      <c r="O57" s="1" t="s">
        <v>907</v>
      </c>
      <c r="P57" s="1">
        <f t="shared" si="5"/>
        <v>55</v>
      </c>
      <c r="Q57" s="1" t="s">
        <v>1</v>
      </c>
      <c r="R57" s="1" t="str">
        <f t="shared" si="2"/>
        <v>{id:55,year: "2008",typeDoc:"ACUERDO",dateDoc:"11-ENE",numDoc:"CG 55-2008",monthDoc:"ENE",nameDoc:"QUEJA 99-07",link: Acuerdos__pdfpath(`./${"2008/"}${"55.pdf"}`),},</v>
      </c>
    </row>
    <row r="58" spans="1:18" x14ac:dyDescent="0.25">
      <c r="A58" s="1" t="s">
        <v>756</v>
      </c>
      <c r="B58" s="1">
        <v>56</v>
      </c>
      <c r="C58" s="1" t="s">
        <v>1313</v>
      </c>
      <c r="D58" s="1" t="s">
        <v>1217</v>
      </c>
      <c r="E58" s="1" t="s">
        <v>1460</v>
      </c>
      <c r="F58" s="2" t="s">
        <v>2</v>
      </c>
      <c r="G58" s="1" t="s">
        <v>1212</v>
      </c>
      <c r="I58" s="1">
        <f t="shared" si="3"/>
        <v>56</v>
      </c>
      <c r="J58" s="1" t="s">
        <v>0</v>
      </c>
      <c r="K58" s="1" t="s">
        <v>1302</v>
      </c>
      <c r="L58" s="3" t="str">
        <f t="shared" si="4"/>
        <v>ENE</v>
      </c>
      <c r="M58" s="1" t="s">
        <v>1213</v>
      </c>
      <c r="N58" s="1" t="s">
        <v>1866</v>
      </c>
      <c r="O58" s="1" t="s">
        <v>907</v>
      </c>
      <c r="P58" s="1">
        <f t="shared" si="5"/>
        <v>56</v>
      </c>
      <c r="Q58" s="1" t="s">
        <v>1</v>
      </c>
      <c r="R58" s="1" t="str">
        <f t="shared" si="2"/>
        <v>{id:56,year: "2008",typeDoc:"ACUERDO",dateDoc:"11-ENE",numDoc:"CG 56-2008",monthDoc:"ENE",nameDoc:"QUEJA 101-07",link: Acuerdos__pdfpath(`./${"2008/"}${"56.pdf"}`),},</v>
      </c>
    </row>
    <row r="59" spans="1:18" x14ac:dyDescent="0.25">
      <c r="A59" s="1" t="s">
        <v>756</v>
      </c>
      <c r="B59" s="1">
        <v>57</v>
      </c>
      <c r="C59" s="1" t="s">
        <v>1313</v>
      </c>
      <c r="D59" s="1" t="s">
        <v>1217</v>
      </c>
      <c r="E59" s="1" t="s">
        <v>1460</v>
      </c>
      <c r="F59" s="2" t="s">
        <v>2</v>
      </c>
      <c r="G59" s="1" t="s">
        <v>1212</v>
      </c>
      <c r="I59" s="1">
        <f t="shared" si="3"/>
        <v>57</v>
      </c>
      <c r="J59" s="1" t="s">
        <v>0</v>
      </c>
      <c r="K59" s="1" t="s">
        <v>1302</v>
      </c>
      <c r="L59" s="3" t="str">
        <f t="shared" si="4"/>
        <v>ENE</v>
      </c>
      <c r="M59" s="1" t="s">
        <v>1213</v>
      </c>
      <c r="N59" s="1" t="s">
        <v>1867</v>
      </c>
      <c r="O59" s="1" t="s">
        <v>907</v>
      </c>
      <c r="P59" s="1">
        <f t="shared" si="5"/>
        <v>57</v>
      </c>
      <c r="Q59" s="1" t="s">
        <v>1</v>
      </c>
      <c r="R59" s="1" t="str">
        <f t="shared" si="2"/>
        <v>{id:57,year: "2008",typeDoc:"ACUERDO",dateDoc:"11-ENE",numDoc:"CG 57-2008",monthDoc:"ENE",nameDoc:"QUEJA 103-07",link: Acuerdos__pdfpath(`./${"2008/"}${"57.pdf"}`),},</v>
      </c>
    </row>
    <row r="60" spans="1:18" x14ac:dyDescent="0.25">
      <c r="A60" s="1" t="s">
        <v>756</v>
      </c>
      <c r="B60" s="1">
        <v>58</v>
      </c>
      <c r="C60" s="1" t="s">
        <v>1313</v>
      </c>
      <c r="D60" s="1" t="s">
        <v>1217</v>
      </c>
      <c r="E60" s="1" t="s">
        <v>1460</v>
      </c>
      <c r="F60" s="2" t="s">
        <v>2</v>
      </c>
      <c r="G60" s="1" t="s">
        <v>1212</v>
      </c>
      <c r="I60" s="1">
        <f t="shared" si="3"/>
        <v>58</v>
      </c>
      <c r="J60" s="1" t="s">
        <v>0</v>
      </c>
      <c r="K60" s="1" t="s">
        <v>1302</v>
      </c>
      <c r="L60" s="3" t="str">
        <f t="shared" si="4"/>
        <v>ENE</v>
      </c>
      <c r="M60" s="1" t="s">
        <v>1213</v>
      </c>
      <c r="N60" s="1" t="s">
        <v>1868</v>
      </c>
      <c r="O60" s="1" t="s">
        <v>907</v>
      </c>
      <c r="P60" s="1">
        <f t="shared" si="5"/>
        <v>58</v>
      </c>
      <c r="Q60" s="1" t="s">
        <v>1</v>
      </c>
      <c r="R60" s="1" t="str">
        <f t="shared" si="2"/>
        <v>{id:58,year: "2008",typeDoc:"ACUERDO",dateDoc:"11-ENE",numDoc:"CG 58-2008",monthDoc:"ENE",nameDoc:"QUEJA 104-07",link: Acuerdos__pdfpath(`./${"2008/"}${"58.pdf"}`),},</v>
      </c>
    </row>
    <row r="61" spans="1:18" x14ac:dyDescent="0.25">
      <c r="A61" s="1" t="s">
        <v>756</v>
      </c>
      <c r="B61" s="1">
        <v>59</v>
      </c>
      <c r="C61" s="1" t="s">
        <v>1313</v>
      </c>
      <c r="D61" s="1" t="s">
        <v>1217</v>
      </c>
      <c r="E61" s="1" t="s">
        <v>1460</v>
      </c>
      <c r="F61" s="2" t="s">
        <v>2</v>
      </c>
      <c r="G61" s="1" t="s">
        <v>1212</v>
      </c>
      <c r="I61" s="1">
        <f t="shared" si="3"/>
        <v>59</v>
      </c>
      <c r="J61" s="1" t="s">
        <v>0</v>
      </c>
      <c r="K61" s="1" t="s">
        <v>1302</v>
      </c>
      <c r="L61" s="3" t="str">
        <f t="shared" si="4"/>
        <v>ENE</v>
      </c>
      <c r="M61" s="1" t="s">
        <v>1213</v>
      </c>
      <c r="N61" s="1" t="s">
        <v>1869</v>
      </c>
      <c r="O61" s="1" t="s">
        <v>907</v>
      </c>
      <c r="P61" s="1">
        <f t="shared" si="5"/>
        <v>59</v>
      </c>
      <c r="Q61" s="1" t="s">
        <v>1</v>
      </c>
      <c r="R61" s="1" t="str">
        <f t="shared" si="2"/>
        <v>{id:59,year: "2008",typeDoc:"ACUERDO",dateDoc:"11-ENE",numDoc:"CG 59-2008",monthDoc:"ENE",nameDoc:"QUEJA 105-07",link: Acuerdos__pdfpath(`./${"2008/"}${"59.pdf"}`),},</v>
      </c>
    </row>
    <row r="62" spans="1:18" x14ac:dyDescent="0.25">
      <c r="A62" s="1" t="s">
        <v>756</v>
      </c>
      <c r="B62" s="1">
        <v>60</v>
      </c>
      <c r="C62" s="1" t="s">
        <v>1313</v>
      </c>
      <c r="D62" s="1" t="s">
        <v>1217</v>
      </c>
      <c r="E62" s="1" t="s">
        <v>1460</v>
      </c>
      <c r="F62" s="2" t="s">
        <v>2</v>
      </c>
      <c r="G62" s="1" t="s">
        <v>1212</v>
      </c>
      <c r="I62" s="1">
        <f t="shared" si="3"/>
        <v>60</v>
      </c>
      <c r="J62" s="1" t="s">
        <v>0</v>
      </c>
      <c r="K62" s="1" t="s">
        <v>1302</v>
      </c>
      <c r="L62" s="3" t="str">
        <f t="shared" si="4"/>
        <v>ENE</v>
      </c>
      <c r="M62" s="1" t="s">
        <v>1213</v>
      </c>
      <c r="N62" s="1" t="s">
        <v>1870</v>
      </c>
      <c r="O62" s="1" t="s">
        <v>907</v>
      </c>
      <c r="P62" s="1">
        <f t="shared" si="5"/>
        <v>60</v>
      </c>
      <c r="Q62" s="1" t="s">
        <v>1</v>
      </c>
      <c r="R62" s="1" t="str">
        <f t="shared" si="2"/>
        <v>{id:60,year: "2008",typeDoc:"ACUERDO",dateDoc:"11-ENE",numDoc:"CG 60-2008",monthDoc:"ENE",nameDoc:"QUEJA 106-07",link: Acuerdos__pdfpath(`./${"2008/"}${"60.pdf"}`),},</v>
      </c>
    </row>
    <row r="63" spans="1:18" x14ac:dyDescent="0.25">
      <c r="A63" s="1" t="s">
        <v>756</v>
      </c>
      <c r="B63" s="1">
        <v>61</v>
      </c>
      <c r="C63" s="1" t="s">
        <v>1313</v>
      </c>
      <c r="D63" s="1" t="s">
        <v>1217</v>
      </c>
      <c r="E63" s="1" t="s">
        <v>1460</v>
      </c>
      <c r="F63" s="2" t="s">
        <v>2</v>
      </c>
      <c r="G63" s="1" t="s">
        <v>1212</v>
      </c>
      <c r="I63" s="1">
        <f t="shared" si="3"/>
        <v>61</v>
      </c>
      <c r="J63" s="1" t="s">
        <v>0</v>
      </c>
      <c r="K63" s="1" t="s">
        <v>1302</v>
      </c>
      <c r="L63" s="3" t="str">
        <f t="shared" si="4"/>
        <v>ENE</v>
      </c>
      <c r="M63" s="1" t="s">
        <v>1213</v>
      </c>
      <c r="N63" s="3" t="s">
        <v>1871</v>
      </c>
      <c r="O63" s="1" t="s">
        <v>907</v>
      </c>
      <c r="P63" s="1">
        <f t="shared" si="5"/>
        <v>61</v>
      </c>
      <c r="Q63" s="1" t="s">
        <v>1</v>
      </c>
      <c r="R63" s="1" t="str">
        <f t="shared" si="2"/>
        <v>{id:61,year: "2008",typeDoc:"ACUERDO",dateDoc:"11-ENE",numDoc:"CG 61-2008",monthDoc:"ENE",nameDoc:"QUEJA 109-07",link: Acuerdos__pdfpath(`./${"2008/"}${"61.pdf"}`),},</v>
      </c>
    </row>
    <row r="64" spans="1:18" x14ac:dyDescent="0.25">
      <c r="A64" s="1" t="s">
        <v>756</v>
      </c>
      <c r="B64" s="1">
        <v>62</v>
      </c>
      <c r="C64" s="1" t="s">
        <v>1313</v>
      </c>
      <c r="D64" s="1" t="s">
        <v>1217</v>
      </c>
      <c r="E64" s="1" t="s">
        <v>1460</v>
      </c>
      <c r="F64" s="2" t="s">
        <v>2</v>
      </c>
      <c r="G64" s="1" t="s">
        <v>1212</v>
      </c>
      <c r="I64" s="1">
        <f t="shared" si="3"/>
        <v>62</v>
      </c>
      <c r="J64" s="1" t="s">
        <v>0</v>
      </c>
      <c r="K64" s="1" t="s">
        <v>1302</v>
      </c>
      <c r="L64" s="3" t="str">
        <f t="shared" si="4"/>
        <v>ENE</v>
      </c>
      <c r="M64" s="1" t="s">
        <v>1213</v>
      </c>
      <c r="N64" s="1" t="s">
        <v>1872</v>
      </c>
      <c r="O64" s="1" t="s">
        <v>907</v>
      </c>
      <c r="P64" s="1">
        <f t="shared" si="5"/>
        <v>62</v>
      </c>
      <c r="Q64" s="1" t="s">
        <v>1</v>
      </c>
      <c r="R64" s="1" t="str">
        <f t="shared" si="2"/>
        <v>{id:62,year: "2008",typeDoc:"ACUERDO",dateDoc:"11-ENE",numDoc:"CG 62-2008",monthDoc:"ENE",nameDoc:"QUEJA 01-07",link: Acuerdos__pdfpath(`./${"2008/"}${"62.pdf"}`),},</v>
      </c>
    </row>
    <row r="65" spans="1:18" x14ac:dyDescent="0.25">
      <c r="A65" s="1" t="s">
        <v>756</v>
      </c>
      <c r="B65" s="1">
        <v>63</v>
      </c>
      <c r="C65" s="1" t="s">
        <v>1313</v>
      </c>
      <c r="D65" s="1" t="s">
        <v>1217</v>
      </c>
      <c r="E65" s="1" t="s">
        <v>1460</v>
      </c>
      <c r="F65" s="2" t="s">
        <v>2</v>
      </c>
      <c r="G65" s="1" t="s">
        <v>1212</v>
      </c>
      <c r="I65" s="1">
        <f t="shared" si="3"/>
        <v>63</v>
      </c>
      <c r="J65" s="1" t="s">
        <v>0</v>
      </c>
      <c r="K65" s="1" t="s">
        <v>1302</v>
      </c>
      <c r="L65" s="3" t="str">
        <f t="shared" si="4"/>
        <v>ENE</v>
      </c>
      <c r="M65" s="1" t="s">
        <v>1213</v>
      </c>
      <c r="N65" s="1" t="s">
        <v>1873</v>
      </c>
      <c r="O65" s="1" t="s">
        <v>907</v>
      </c>
      <c r="P65" s="1">
        <f t="shared" si="5"/>
        <v>63</v>
      </c>
      <c r="Q65" s="1" t="s">
        <v>1</v>
      </c>
      <c r="R65" s="1" t="str">
        <f t="shared" si="2"/>
        <v>{id:63,year: "2008",typeDoc:"ACUERDO",dateDoc:"11-ENE",numDoc:"CG 63-2008",monthDoc:"ENE",nameDoc:"QUEJA 08-07",link: Acuerdos__pdfpath(`./${"2008/"}${"63.pdf"}`),},</v>
      </c>
    </row>
    <row r="66" spans="1:18" x14ac:dyDescent="0.25">
      <c r="A66" s="1" t="s">
        <v>756</v>
      </c>
      <c r="B66" s="1">
        <v>64</v>
      </c>
      <c r="C66" s="1" t="s">
        <v>1313</v>
      </c>
      <c r="D66" s="1" t="s">
        <v>1217</v>
      </c>
      <c r="E66" s="1" t="s">
        <v>1460</v>
      </c>
      <c r="F66" s="2" t="s">
        <v>2</v>
      </c>
      <c r="G66" s="1" t="s">
        <v>1212</v>
      </c>
      <c r="I66" s="1">
        <f t="shared" si="3"/>
        <v>64</v>
      </c>
      <c r="J66" s="1" t="s">
        <v>0</v>
      </c>
      <c r="K66" s="1" t="s">
        <v>1302</v>
      </c>
      <c r="L66" s="3" t="str">
        <f t="shared" si="4"/>
        <v>ENE</v>
      </c>
      <c r="M66" s="1" t="s">
        <v>1213</v>
      </c>
      <c r="N66" s="1" t="s">
        <v>1874</v>
      </c>
      <c r="O66" s="1" t="s">
        <v>907</v>
      </c>
      <c r="P66" s="1">
        <f t="shared" si="5"/>
        <v>64</v>
      </c>
      <c r="Q66" s="1" t="s">
        <v>1</v>
      </c>
      <c r="R66" s="1" t="str">
        <f t="shared" si="2"/>
        <v>{id:64,year: "2008",typeDoc:"ACUERDO",dateDoc:"11-ENE",numDoc:"CG 64-2008",monthDoc:"ENE",nameDoc:"QUEJA 26-07",link: Acuerdos__pdfpath(`./${"2008/"}${"64.pdf"}`),},</v>
      </c>
    </row>
    <row r="67" spans="1:18" x14ac:dyDescent="0.25">
      <c r="A67" s="1" t="s">
        <v>756</v>
      </c>
      <c r="B67" s="1">
        <v>65</v>
      </c>
      <c r="C67" s="1" t="s">
        <v>1313</v>
      </c>
      <c r="D67" s="1" t="s">
        <v>1217</v>
      </c>
      <c r="E67" s="1" t="s">
        <v>1460</v>
      </c>
      <c r="F67" s="2" t="s">
        <v>2</v>
      </c>
      <c r="G67" s="1" t="s">
        <v>1212</v>
      </c>
      <c r="I67" s="1">
        <f t="shared" si="3"/>
        <v>65</v>
      </c>
      <c r="J67" s="1" t="s">
        <v>0</v>
      </c>
      <c r="K67" s="1" t="s">
        <v>1302</v>
      </c>
      <c r="L67" s="3" t="str">
        <f t="shared" ref="L67:L98" si="6">MID(F67,4,3)</f>
        <v>ENE</v>
      </c>
      <c r="M67" s="1" t="s">
        <v>1213</v>
      </c>
      <c r="N67" s="1" t="s">
        <v>1875</v>
      </c>
      <c r="O67" s="1" t="s">
        <v>907</v>
      </c>
      <c r="P67" s="1">
        <f t="shared" ref="P67:P98" si="7">B67</f>
        <v>65</v>
      </c>
      <c r="Q67" s="1" t="s">
        <v>1</v>
      </c>
      <c r="R67" s="1" t="str">
        <f t="shared" ref="R67:R106" si="8">CONCATENATE(A67,B67,C67,D67,E67,F67,G67,H67,I67,J67,K67,L67,M67,N67,O67,P67,Q67)</f>
        <v>{id:65,year: "2008",typeDoc:"ACUERDO",dateDoc:"11-ENE",numDoc:"CG 65-2008",monthDoc:"ENE",nameDoc:"QUEJA 48-07",link: Acuerdos__pdfpath(`./${"2008/"}${"65.pdf"}`),},</v>
      </c>
    </row>
    <row r="68" spans="1:18" x14ac:dyDescent="0.25">
      <c r="A68" s="1" t="s">
        <v>756</v>
      </c>
      <c r="B68" s="1">
        <v>66</v>
      </c>
      <c r="C68" s="1" t="s">
        <v>1313</v>
      </c>
      <c r="D68" s="1" t="s">
        <v>1217</v>
      </c>
      <c r="E68" s="1" t="s">
        <v>1460</v>
      </c>
      <c r="F68" s="2" t="s">
        <v>2</v>
      </c>
      <c r="G68" s="1" t="s">
        <v>1212</v>
      </c>
      <c r="I68" s="1">
        <f t="shared" ref="I68:I106" si="9">B68</f>
        <v>66</v>
      </c>
      <c r="J68" s="1" t="s">
        <v>0</v>
      </c>
      <c r="K68" s="1" t="s">
        <v>1302</v>
      </c>
      <c r="L68" s="3" t="str">
        <f t="shared" si="6"/>
        <v>ENE</v>
      </c>
      <c r="M68" s="1" t="s">
        <v>1213</v>
      </c>
      <c r="N68" s="1" t="s">
        <v>1876</v>
      </c>
      <c r="O68" s="1" t="s">
        <v>907</v>
      </c>
      <c r="P68" s="1">
        <f t="shared" si="7"/>
        <v>66</v>
      </c>
      <c r="Q68" s="1" t="s">
        <v>1</v>
      </c>
      <c r="R68" s="1" t="str">
        <f t="shared" si="8"/>
        <v>{id:66,year: "2008",typeDoc:"ACUERDO",dateDoc:"11-ENE",numDoc:"CG 66-2008",monthDoc:"ENE",nameDoc:"QUEJA 72-07",link: Acuerdos__pdfpath(`./${"2008/"}${"66.pdf"}`),},</v>
      </c>
    </row>
    <row r="69" spans="1:18" x14ac:dyDescent="0.25">
      <c r="A69" s="1" t="s">
        <v>756</v>
      </c>
      <c r="B69" s="1">
        <v>67</v>
      </c>
      <c r="C69" s="1" t="s">
        <v>1313</v>
      </c>
      <c r="D69" s="1" t="s">
        <v>1217</v>
      </c>
      <c r="E69" s="1" t="s">
        <v>1460</v>
      </c>
      <c r="F69" s="2" t="s">
        <v>2</v>
      </c>
      <c r="G69" s="1" t="s">
        <v>1212</v>
      </c>
      <c r="I69" s="1">
        <f t="shared" si="9"/>
        <v>67</v>
      </c>
      <c r="J69" s="1" t="s">
        <v>0</v>
      </c>
      <c r="K69" s="1" t="s">
        <v>1302</v>
      </c>
      <c r="L69" s="3" t="str">
        <f t="shared" si="6"/>
        <v>ENE</v>
      </c>
      <c r="M69" s="1" t="s">
        <v>1213</v>
      </c>
      <c r="N69" s="1" t="s">
        <v>1877</v>
      </c>
      <c r="O69" s="1" t="s">
        <v>907</v>
      </c>
      <c r="P69" s="1">
        <f t="shared" si="7"/>
        <v>67</v>
      </c>
      <c r="Q69" s="1" t="s">
        <v>1</v>
      </c>
      <c r="R69" s="1" t="str">
        <f t="shared" si="8"/>
        <v>{id:67,year: "2008",typeDoc:"ACUERDO",dateDoc:"11-ENE",numDoc:"CG 67-2008",monthDoc:"ENE",nameDoc:"QUEJA 77-07",link: Acuerdos__pdfpath(`./${"2008/"}${"67.pdf"}`),},</v>
      </c>
    </row>
    <row r="70" spans="1:18" x14ac:dyDescent="0.25">
      <c r="A70" s="1" t="s">
        <v>756</v>
      </c>
      <c r="B70" s="1">
        <v>68</v>
      </c>
      <c r="C70" s="1" t="s">
        <v>1313</v>
      </c>
      <c r="D70" s="1" t="s">
        <v>1217</v>
      </c>
      <c r="E70" s="1" t="s">
        <v>1460</v>
      </c>
      <c r="F70" s="2" t="s">
        <v>2</v>
      </c>
      <c r="G70" s="1" t="s">
        <v>1212</v>
      </c>
      <c r="I70" s="1">
        <f t="shared" si="9"/>
        <v>68</v>
      </c>
      <c r="J70" s="1" t="s">
        <v>0</v>
      </c>
      <c r="K70" s="1" t="s">
        <v>1302</v>
      </c>
      <c r="L70" s="3" t="str">
        <f t="shared" si="6"/>
        <v>ENE</v>
      </c>
      <c r="M70" s="1" t="s">
        <v>1213</v>
      </c>
      <c r="N70" s="1" t="s">
        <v>1878</v>
      </c>
      <c r="O70" s="1" t="s">
        <v>907</v>
      </c>
      <c r="P70" s="1">
        <f t="shared" si="7"/>
        <v>68</v>
      </c>
      <c r="Q70" s="1" t="s">
        <v>1</v>
      </c>
      <c r="R70" s="1" t="str">
        <f t="shared" si="8"/>
        <v>{id:68,year: "2008",typeDoc:"ACUERDO",dateDoc:"11-ENE",numDoc:"CG 68-2008",monthDoc:"ENE",nameDoc:"QUEJA 79-07",link: Acuerdos__pdfpath(`./${"2008/"}${"68.pdf"}`),},</v>
      </c>
    </row>
    <row r="71" spans="1:18" x14ac:dyDescent="0.25">
      <c r="A71" s="1" t="s">
        <v>756</v>
      </c>
      <c r="B71" s="1">
        <v>69</v>
      </c>
      <c r="C71" s="1" t="s">
        <v>1313</v>
      </c>
      <c r="D71" s="1" t="s">
        <v>1217</v>
      </c>
      <c r="E71" s="1" t="s">
        <v>1460</v>
      </c>
      <c r="F71" s="2" t="s">
        <v>2</v>
      </c>
      <c r="G71" s="1" t="s">
        <v>1212</v>
      </c>
      <c r="I71" s="1">
        <f t="shared" si="9"/>
        <v>69</v>
      </c>
      <c r="J71" s="1" t="s">
        <v>0</v>
      </c>
      <c r="K71" s="1" t="s">
        <v>1302</v>
      </c>
      <c r="L71" s="3" t="str">
        <f t="shared" si="6"/>
        <v>ENE</v>
      </c>
      <c r="M71" s="1" t="s">
        <v>1213</v>
      </c>
      <c r="N71" s="1" t="s">
        <v>1879</v>
      </c>
      <c r="O71" s="1" t="s">
        <v>907</v>
      </c>
      <c r="P71" s="1">
        <f t="shared" si="7"/>
        <v>69</v>
      </c>
      <c r="Q71" s="1" t="s">
        <v>1</v>
      </c>
      <c r="R71" s="1" t="str">
        <f t="shared" si="8"/>
        <v>{id:69,year: "2008",typeDoc:"ACUERDO",dateDoc:"11-ENE",numDoc:"CG 69-2008",monthDoc:"ENE",nameDoc:"QUEJA 108-07",link: Acuerdos__pdfpath(`./${"2008/"}${"69.pdf"}`),},</v>
      </c>
    </row>
    <row r="72" spans="1:18" x14ac:dyDescent="0.25">
      <c r="A72" s="1" t="s">
        <v>756</v>
      </c>
      <c r="B72" s="1">
        <v>70</v>
      </c>
      <c r="C72" s="1" t="s">
        <v>1313</v>
      </c>
      <c r="D72" s="1" t="s">
        <v>1217</v>
      </c>
      <c r="E72" s="1" t="s">
        <v>1460</v>
      </c>
      <c r="F72" s="2" t="s">
        <v>2</v>
      </c>
      <c r="G72" s="1" t="s">
        <v>1212</v>
      </c>
      <c r="I72" s="1">
        <f t="shared" si="9"/>
        <v>70</v>
      </c>
      <c r="J72" s="1" t="s">
        <v>0</v>
      </c>
      <c r="K72" s="1" t="s">
        <v>1302</v>
      </c>
      <c r="L72" s="3" t="str">
        <f t="shared" si="6"/>
        <v>ENE</v>
      </c>
      <c r="M72" s="1" t="s">
        <v>1213</v>
      </c>
      <c r="N72" s="1" t="s">
        <v>1880</v>
      </c>
      <c r="O72" s="1" t="s">
        <v>907</v>
      </c>
      <c r="P72" s="1">
        <f t="shared" si="7"/>
        <v>70</v>
      </c>
      <c r="Q72" s="1" t="s">
        <v>1</v>
      </c>
      <c r="R72" s="1" t="str">
        <f t="shared" si="8"/>
        <v>{id:70,year: "2008",typeDoc:"ACUERDO",dateDoc:"11-ENE",numDoc:"CG 70-2008",monthDoc:"ENE",nameDoc:"QUEJA 102-07",link: Acuerdos__pdfpath(`./${"2008/"}${"70.pdf"}`),},</v>
      </c>
    </row>
    <row r="73" spans="1:18" x14ac:dyDescent="0.25">
      <c r="A73" s="1" t="s">
        <v>756</v>
      </c>
      <c r="B73" s="1">
        <v>71</v>
      </c>
      <c r="C73" s="1" t="s">
        <v>1313</v>
      </c>
      <c r="D73" s="1" t="s">
        <v>1217</v>
      </c>
      <c r="E73" s="1" t="s">
        <v>1460</v>
      </c>
      <c r="F73" s="2" t="s">
        <v>2</v>
      </c>
      <c r="G73" s="1" t="s">
        <v>1212</v>
      </c>
      <c r="I73" s="1">
        <f t="shared" si="9"/>
        <v>71</v>
      </c>
      <c r="J73" s="1" t="s">
        <v>0</v>
      </c>
      <c r="K73" s="1" t="s">
        <v>1302</v>
      </c>
      <c r="L73" s="3" t="str">
        <f t="shared" si="6"/>
        <v>ENE</v>
      </c>
      <c r="M73" s="1" t="s">
        <v>1213</v>
      </c>
      <c r="N73" s="1" t="s">
        <v>1881</v>
      </c>
      <c r="O73" s="1" t="s">
        <v>907</v>
      </c>
      <c r="P73" s="1">
        <f t="shared" si="7"/>
        <v>71</v>
      </c>
      <c r="Q73" s="1" t="s">
        <v>1</v>
      </c>
      <c r="R73" s="1" t="str">
        <f t="shared" si="8"/>
        <v>{id:71,year: "2008",typeDoc:"ACUERDO",dateDoc:"11-ENE",numDoc:"CG 71-2008",monthDoc:"ENE",nameDoc:"QUEJA 91-07",link: Acuerdos__pdfpath(`./${"2008/"}${"71.pdf"}`),},</v>
      </c>
    </row>
    <row r="74" spans="1:18" x14ac:dyDescent="0.25">
      <c r="A74" s="1" t="s">
        <v>756</v>
      </c>
      <c r="B74" s="1">
        <v>72</v>
      </c>
      <c r="C74" s="1" t="s">
        <v>1313</v>
      </c>
      <c r="D74" s="1" t="s">
        <v>1217</v>
      </c>
      <c r="E74" s="1" t="s">
        <v>1460</v>
      </c>
      <c r="F74" s="2" t="s">
        <v>2</v>
      </c>
      <c r="G74" s="1" t="s">
        <v>1212</v>
      </c>
      <c r="I74" s="1">
        <f t="shared" si="9"/>
        <v>72</v>
      </c>
      <c r="J74" s="1" t="s">
        <v>0</v>
      </c>
      <c r="K74" s="1" t="s">
        <v>1302</v>
      </c>
      <c r="L74" s="3" t="str">
        <f t="shared" si="6"/>
        <v>ENE</v>
      </c>
      <c r="M74" s="1" t="s">
        <v>1213</v>
      </c>
      <c r="N74" s="1" t="s">
        <v>1882</v>
      </c>
      <c r="O74" s="1" t="s">
        <v>907</v>
      </c>
      <c r="P74" s="1">
        <f t="shared" si="7"/>
        <v>72</v>
      </c>
      <c r="Q74" s="1" t="s">
        <v>1</v>
      </c>
      <c r="R74" s="1" t="str">
        <f t="shared" si="8"/>
        <v>{id:72,year: "2008",typeDoc:"ACUERDO",dateDoc:"11-ENE",numDoc:"CG 72-2008",monthDoc:"ENE",nameDoc:"QUEJA 95-07",link: Acuerdos__pdfpath(`./${"2008/"}${"72.pdf"}`),},</v>
      </c>
    </row>
    <row r="75" spans="1:18" x14ac:dyDescent="0.25">
      <c r="A75" s="1" t="s">
        <v>756</v>
      </c>
      <c r="B75" s="1">
        <v>73</v>
      </c>
      <c r="C75" s="1" t="s">
        <v>1313</v>
      </c>
      <c r="D75" s="1" t="s">
        <v>1217</v>
      </c>
      <c r="E75" s="1" t="s">
        <v>1460</v>
      </c>
      <c r="F75" s="2" t="s">
        <v>2</v>
      </c>
      <c r="G75" s="1" t="s">
        <v>1212</v>
      </c>
      <c r="I75" s="1">
        <f t="shared" si="9"/>
        <v>73</v>
      </c>
      <c r="J75" s="1" t="s">
        <v>0</v>
      </c>
      <c r="K75" s="1" t="s">
        <v>1302</v>
      </c>
      <c r="L75" s="3" t="str">
        <f t="shared" si="6"/>
        <v>ENE</v>
      </c>
      <c r="M75" s="1" t="s">
        <v>1213</v>
      </c>
      <c r="N75" s="1" t="s">
        <v>1883</v>
      </c>
      <c r="O75" s="1" t="s">
        <v>907</v>
      </c>
      <c r="P75" s="1">
        <f t="shared" si="7"/>
        <v>73</v>
      </c>
      <c r="Q75" s="1" t="s">
        <v>1</v>
      </c>
      <c r="R75" s="1" t="str">
        <f t="shared" si="8"/>
        <v>{id:73,year: "2008",typeDoc:"ACUERDO",dateDoc:"11-ENE",numDoc:"CG 73-2008",monthDoc:"ENE",nameDoc:"QUEJA 44-07",link: Acuerdos__pdfpath(`./${"2008/"}${"73.pdf"}`),},</v>
      </c>
    </row>
    <row r="76" spans="1:18" x14ac:dyDescent="0.25">
      <c r="A76" s="1" t="s">
        <v>756</v>
      </c>
      <c r="B76" s="1">
        <v>74</v>
      </c>
      <c r="C76" s="1" t="s">
        <v>1313</v>
      </c>
      <c r="D76" s="1" t="s">
        <v>1217</v>
      </c>
      <c r="E76" s="1" t="s">
        <v>1460</v>
      </c>
      <c r="F76" s="2" t="s">
        <v>2</v>
      </c>
      <c r="G76" s="1" t="s">
        <v>1212</v>
      </c>
      <c r="I76" s="1">
        <f t="shared" si="9"/>
        <v>74</v>
      </c>
      <c r="J76" s="1" t="s">
        <v>0</v>
      </c>
      <c r="K76" s="1" t="s">
        <v>1302</v>
      </c>
      <c r="L76" s="3" t="str">
        <f t="shared" si="6"/>
        <v>ENE</v>
      </c>
      <c r="M76" s="1" t="s">
        <v>1213</v>
      </c>
      <c r="N76" s="1" t="s">
        <v>1884</v>
      </c>
      <c r="O76" s="1" t="s">
        <v>907</v>
      </c>
      <c r="P76" s="1">
        <f t="shared" si="7"/>
        <v>74</v>
      </c>
      <c r="Q76" s="1" t="s">
        <v>1</v>
      </c>
      <c r="R76" s="1" t="str">
        <f t="shared" si="8"/>
        <v>{id:74,year: "2008",typeDoc:"ACUERDO",dateDoc:"11-ENE",numDoc:"CG 74-2008",monthDoc:"ENE",nameDoc:"QUEJA 45-07",link: Acuerdos__pdfpath(`./${"2008/"}${"74.pdf"}`),},</v>
      </c>
    </row>
    <row r="77" spans="1:18" x14ac:dyDescent="0.25">
      <c r="A77" s="1" t="s">
        <v>756</v>
      </c>
      <c r="B77" s="1">
        <v>75</v>
      </c>
      <c r="C77" s="1" t="s">
        <v>1313</v>
      </c>
      <c r="D77" s="1" t="s">
        <v>1217</v>
      </c>
      <c r="E77" s="1" t="s">
        <v>1460</v>
      </c>
      <c r="F77" s="2" t="s">
        <v>2</v>
      </c>
      <c r="G77" s="1" t="s">
        <v>1212</v>
      </c>
      <c r="I77" s="1">
        <f t="shared" si="9"/>
        <v>75</v>
      </c>
      <c r="J77" s="1" t="s">
        <v>0</v>
      </c>
      <c r="K77" s="1" t="s">
        <v>1302</v>
      </c>
      <c r="L77" s="3" t="str">
        <f t="shared" si="6"/>
        <v>ENE</v>
      </c>
      <c r="M77" s="1" t="s">
        <v>1213</v>
      </c>
      <c r="N77" s="1" t="s">
        <v>1885</v>
      </c>
      <c r="O77" s="1" t="s">
        <v>907</v>
      </c>
      <c r="P77" s="1">
        <f t="shared" si="7"/>
        <v>75</v>
      </c>
      <c r="Q77" s="1" t="s">
        <v>1</v>
      </c>
      <c r="R77" s="1" t="str">
        <f t="shared" si="8"/>
        <v>{id:75,year: "2008",typeDoc:"ACUERDO",dateDoc:"11-ENE",numDoc:"CG 75-2008",monthDoc:"ENE",nameDoc:"QUEJA 92-07",link: Acuerdos__pdfpath(`./${"2008/"}${"75.pdf"}`),},</v>
      </c>
    </row>
    <row r="78" spans="1:18" x14ac:dyDescent="0.25">
      <c r="A78" s="1" t="s">
        <v>756</v>
      </c>
      <c r="B78" s="1">
        <v>76</v>
      </c>
      <c r="C78" s="1" t="s">
        <v>1313</v>
      </c>
      <c r="D78" s="1" t="s">
        <v>1217</v>
      </c>
      <c r="E78" s="1" t="s">
        <v>1460</v>
      </c>
      <c r="F78" s="2" t="s">
        <v>2</v>
      </c>
      <c r="G78" s="1" t="s">
        <v>1212</v>
      </c>
      <c r="I78" s="1">
        <f t="shared" si="9"/>
        <v>76</v>
      </c>
      <c r="J78" s="1" t="s">
        <v>0</v>
      </c>
      <c r="K78" s="1" t="s">
        <v>1302</v>
      </c>
      <c r="L78" s="3" t="str">
        <f t="shared" si="6"/>
        <v>ENE</v>
      </c>
      <c r="M78" s="1" t="s">
        <v>1213</v>
      </c>
      <c r="N78" s="1" t="s">
        <v>1886</v>
      </c>
      <c r="O78" s="1" t="s">
        <v>907</v>
      </c>
      <c r="P78" s="1">
        <f t="shared" si="7"/>
        <v>76</v>
      </c>
      <c r="Q78" s="1" t="s">
        <v>1</v>
      </c>
      <c r="R78" s="1" t="str">
        <f t="shared" si="8"/>
        <v>{id:76,year: "2008",typeDoc:"ACUERDO",dateDoc:"11-ENE",numDoc:"CG 76-2008",monthDoc:"ENE",nameDoc:"QUEJA 68-07",link: Acuerdos__pdfpath(`./${"2008/"}${"76.pdf"}`),},</v>
      </c>
    </row>
    <row r="79" spans="1:18" x14ac:dyDescent="0.25">
      <c r="A79" s="1" t="s">
        <v>756</v>
      </c>
      <c r="B79" s="1">
        <v>77</v>
      </c>
      <c r="C79" s="1" t="s">
        <v>1313</v>
      </c>
      <c r="D79" s="1" t="s">
        <v>1217</v>
      </c>
      <c r="E79" s="1" t="s">
        <v>1460</v>
      </c>
      <c r="F79" s="2" t="s">
        <v>2</v>
      </c>
      <c r="G79" s="1" t="s">
        <v>1212</v>
      </c>
      <c r="I79" s="1">
        <f t="shared" si="9"/>
        <v>77</v>
      </c>
      <c r="J79" s="1" t="s">
        <v>0</v>
      </c>
      <c r="K79" s="1" t="s">
        <v>1302</v>
      </c>
      <c r="L79" s="3" t="str">
        <f t="shared" si="6"/>
        <v>ENE</v>
      </c>
      <c r="M79" s="1" t="s">
        <v>1213</v>
      </c>
      <c r="N79" s="1" t="s">
        <v>1887</v>
      </c>
      <c r="O79" s="1" t="s">
        <v>907</v>
      </c>
      <c r="P79" s="1">
        <f t="shared" si="7"/>
        <v>77</v>
      </c>
      <c r="Q79" s="1" t="s">
        <v>1</v>
      </c>
      <c r="R79" s="1" t="str">
        <f t="shared" si="8"/>
        <v>{id:77,year: "2008",typeDoc:"ACUERDO",dateDoc:"11-ENE",numDoc:"CG 77-2008",monthDoc:"ENE",nameDoc:"QUEJA 98-07",link: Acuerdos__pdfpath(`./${"2008/"}${"77.pdf"}`),},</v>
      </c>
    </row>
    <row r="80" spans="1:18" x14ac:dyDescent="0.25">
      <c r="A80" s="1" t="s">
        <v>756</v>
      </c>
      <c r="B80" s="1">
        <v>78</v>
      </c>
      <c r="C80" s="1" t="s">
        <v>1313</v>
      </c>
      <c r="D80" s="1" t="s">
        <v>1217</v>
      </c>
      <c r="E80" s="1" t="s">
        <v>1460</v>
      </c>
      <c r="F80" s="2" t="s">
        <v>3</v>
      </c>
      <c r="G80" s="1" t="s">
        <v>1212</v>
      </c>
      <c r="I80" s="1">
        <f t="shared" si="9"/>
        <v>78</v>
      </c>
      <c r="J80" s="1" t="s">
        <v>0</v>
      </c>
      <c r="K80" s="1" t="s">
        <v>1302</v>
      </c>
      <c r="L80" s="3" t="str">
        <f t="shared" si="6"/>
        <v>ENE</v>
      </c>
      <c r="M80" s="1" t="s">
        <v>1213</v>
      </c>
      <c r="N80" s="1" t="s">
        <v>1888</v>
      </c>
      <c r="O80" s="1" t="s">
        <v>907</v>
      </c>
      <c r="P80" s="1">
        <f t="shared" si="7"/>
        <v>78</v>
      </c>
      <c r="Q80" s="1" t="s">
        <v>1</v>
      </c>
      <c r="R80" s="1" t="str">
        <f t="shared" si="8"/>
        <v>{id:78,year: "2008",typeDoc:"ACUERDO",dateDoc:"12-ENE",numDoc:"CG 78-2008",monthDoc:"ENE",nameDoc:"INTEGRACIÓN LIX LEGISLATURA",link: Acuerdos__pdfpath(`./${"2008/"}${"78.pdf"}`),},</v>
      </c>
    </row>
    <row r="81" spans="1:18" x14ac:dyDescent="0.25">
      <c r="A81" s="1" t="s">
        <v>756</v>
      </c>
      <c r="B81" s="1">
        <v>79</v>
      </c>
      <c r="C81" s="1" t="s">
        <v>1313</v>
      </c>
      <c r="D81" s="3" t="s">
        <v>1217</v>
      </c>
      <c r="E81" s="1" t="s">
        <v>1460</v>
      </c>
      <c r="F81" s="2" t="s">
        <v>5</v>
      </c>
      <c r="G81" s="1" t="s">
        <v>1212</v>
      </c>
      <c r="I81" s="1">
        <f t="shared" si="9"/>
        <v>79</v>
      </c>
      <c r="J81" s="1" t="s">
        <v>0</v>
      </c>
      <c r="K81" s="1" t="s">
        <v>1302</v>
      </c>
      <c r="L81" s="3" t="str">
        <f t="shared" si="6"/>
        <v>ENE</v>
      </c>
      <c r="M81" s="1" t="s">
        <v>1213</v>
      </c>
      <c r="N81" s="1" t="s">
        <v>4</v>
      </c>
      <c r="O81" s="1" t="s">
        <v>907</v>
      </c>
      <c r="P81" s="1">
        <f t="shared" si="7"/>
        <v>79</v>
      </c>
      <c r="Q81" s="1" t="s">
        <v>1</v>
      </c>
      <c r="R81" s="1" t="str">
        <f t="shared" si="8"/>
        <v>{id:79,year: "2008",typeDoc:"ACUERDO",dateDoc:"14-ENE",numDoc:"CG 79-2008",monthDoc:"ENE",nameDoc:"ELEGIBILIDAD AYUNTAMIENTO DE CHIAUTEMPAN",link: Acuerdos__pdfpath(`./${"2008/"}${"79.pdf"}`),},</v>
      </c>
    </row>
    <row r="82" spans="1:18" x14ac:dyDescent="0.25">
      <c r="A82" s="1" t="s">
        <v>756</v>
      </c>
      <c r="B82" s="1">
        <v>80</v>
      </c>
      <c r="C82" s="1" t="s">
        <v>1313</v>
      </c>
      <c r="D82" s="1" t="s">
        <v>1217</v>
      </c>
      <c r="E82" s="1" t="s">
        <v>1460</v>
      </c>
      <c r="F82" s="2" t="s">
        <v>5</v>
      </c>
      <c r="G82" s="1" t="s">
        <v>1212</v>
      </c>
      <c r="I82" s="1">
        <f t="shared" si="9"/>
        <v>80</v>
      </c>
      <c r="J82" s="1" t="s">
        <v>0</v>
      </c>
      <c r="K82" s="1" t="s">
        <v>1302</v>
      </c>
      <c r="L82" s="3" t="str">
        <f t="shared" si="6"/>
        <v>ENE</v>
      </c>
      <c r="M82" s="1" t="s">
        <v>1213</v>
      </c>
      <c r="N82" s="3" t="s">
        <v>1889</v>
      </c>
      <c r="O82" s="1" t="s">
        <v>907</v>
      </c>
      <c r="P82" s="1">
        <f t="shared" si="7"/>
        <v>80</v>
      </c>
      <c r="Q82" s="1" t="s">
        <v>1</v>
      </c>
      <c r="R82" s="1" t="str">
        <f t="shared" si="8"/>
        <v>{id:80,year: "2008",typeDoc:"ACUERDO",dateDoc:"14-ENE",numDoc:"CG 80-2008",monthDoc:"ENE",nameDoc:"QUEJA 04-07",link: Acuerdos__pdfpath(`./${"2008/"}${"80.pdf"}`),},</v>
      </c>
    </row>
    <row r="83" spans="1:18" x14ac:dyDescent="0.25">
      <c r="A83" s="1" t="s">
        <v>756</v>
      </c>
      <c r="B83" s="1">
        <v>81</v>
      </c>
      <c r="C83" s="1" t="s">
        <v>1313</v>
      </c>
      <c r="D83" s="1" t="s">
        <v>1217</v>
      </c>
      <c r="E83" s="1" t="s">
        <v>1460</v>
      </c>
      <c r="F83" s="2" t="s">
        <v>5</v>
      </c>
      <c r="G83" s="1" t="s">
        <v>1212</v>
      </c>
      <c r="I83" s="1">
        <f t="shared" si="9"/>
        <v>81</v>
      </c>
      <c r="J83" s="1" t="s">
        <v>0</v>
      </c>
      <c r="K83" s="1" t="s">
        <v>1302</v>
      </c>
      <c r="L83" s="3" t="str">
        <f t="shared" si="6"/>
        <v>ENE</v>
      </c>
      <c r="M83" s="1" t="s">
        <v>1213</v>
      </c>
      <c r="N83" s="3" t="s">
        <v>1890</v>
      </c>
      <c r="O83" s="1" t="s">
        <v>907</v>
      </c>
      <c r="P83" s="1">
        <f t="shared" si="7"/>
        <v>81</v>
      </c>
      <c r="Q83" s="1" t="s">
        <v>1</v>
      </c>
      <c r="R83" s="1" t="str">
        <f t="shared" si="8"/>
        <v>{id:81,year: "2008",typeDoc:"ACUERDO",dateDoc:"14-ENE",numDoc:"CG 81-2008",monthDoc:"ENE",nameDoc:"QUEJA 05-07",link: Acuerdos__pdfpath(`./${"2008/"}${"81.pdf"}`),},</v>
      </c>
    </row>
    <row r="84" spans="1:18" x14ac:dyDescent="0.25">
      <c r="A84" s="1" t="s">
        <v>756</v>
      </c>
      <c r="B84" s="1">
        <v>82</v>
      </c>
      <c r="C84" s="1" t="s">
        <v>1313</v>
      </c>
      <c r="D84" s="1" t="s">
        <v>1217</v>
      </c>
      <c r="E84" s="1" t="s">
        <v>1460</v>
      </c>
      <c r="F84" s="2" t="s">
        <v>5</v>
      </c>
      <c r="G84" s="1" t="s">
        <v>1212</v>
      </c>
      <c r="I84" s="1">
        <f t="shared" si="9"/>
        <v>82</v>
      </c>
      <c r="J84" s="1" t="s">
        <v>0</v>
      </c>
      <c r="K84" s="1" t="s">
        <v>1302</v>
      </c>
      <c r="L84" s="3" t="str">
        <f t="shared" si="6"/>
        <v>ENE</v>
      </c>
      <c r="M84" s="1" t="s">
        <v>1213</v>
      </c>
      <c r="N84" s="3" t="s">
        <v>1891</v>
      </c>
      <c r="O84" s="1" t="s">
        <v>907</v>
      </c>
      <c r="P84" s="1">
        <f t="shared" si="7"/>
        <v>82</v>
      </c>
      <c r="Q84" s="1" t="s">
        <v>1</v>
      </c>
      <c r="R84" s="1" t="str">
        <f t="shared" si="8"/>
        <v>{id:82,year: "2008",typeDoc:"ACUERDO",dateDoc:"14-ENE",numDoc:"CG 82-2008",monthDoc:"ENE",nameDoc:"QUEJA 06-07",link: Acuerdos__pdfpath(`./${"2008/"}${"82.pdf"}`),},</v>
      </c>
    </row>
    <row r="85" spans="1:18" x14ac:dyDescent="0.25">
      <c r="A85" s="1" t="s">
        <v>756</v>
      </c>
      <c r="B85" s="1">
        <v>83</v>
      </c>
      <c r="C85" s="1" t="s">
        <v>1313</v>
      </c>
      <c r="D85" s="1" t="s">
        <v>1217</v>
      </c>
      <c r="E85" s="1" t="s">
        <v>1460</v>
      </c>
      <c r="F85" s="2" t="s">
        <v>5</v>
      </c>
      <c r="G85" s="1" t="s">
        <v>1212</v>
      </c>
      <c r="I85" s="1">
        <f t="shared" si="9"/>
        <v>83</v>
      </c>
      <c r="J85" s="1" t="s">
        <v>0</v>
      </c>
      <c r="K85" s="1" t="s">
        <v>1302</v>
      </c>
      <c r="L85" s="3" t="str">
        <f t="shared" si="6"/>
        <v>ENE</v>
      </c>
      <c r="M85" s="1" t="s">
        <v>1213</v>
      </c>
      <c r="N85" s="3" t="s">
        <v>1892</v>
      </c>
      <c r="O85" s="1" t="s">
        <v>907</v>
      </c>
      <c r="P85" s="1">
        <f t="shared" si="7"/>
        <v>83</v>
      </c>
      <c r="Q85" s="1" t="s">
        <v>1</v>
      </c>
      <c r="R85" s="1" t="str">
        <f t="shared" si="8"/>
        <v>{id:83,year: "2008",typeDoc:"ACUERDO",dateDoc:"14-ENE",numDoc:"CG 83-2008",monthDoc:"ENE",nameDoc:"QUEJA 23-07",link: Acuerdos__pdfpath(`./${"2008/"}${"83.pdf"}`),},</v>
      </c>
    </row>
    <row r="86" spans="1:18" x14ac:dyDescent="0.25">
      <c r="A86" s="1" t="s">
        <v>756</v>
      </c>
      <c r="B86" s="1">
        <v>84</v>
      </c>
      <c r="C86" s="1" t="s">
        <v>1313</v>
      </c>
      <c r="D86" s="1" t="s">
        <v>1217</v>
      </c>
      <c r="E86" s="1" t="s">
        <v>1460</v>
      </c>
      <c r="F86" s="2" t="s">
        <v>5</v>
      </c>
      <c r="G86" s="1" t="s">
        <v>1212</v>
      </c>
      <c r="I86" s="1">
        <f t="shared" si="9"/>
        <v>84</v>
      </c>
      <c r="J86" s="1" t="s">
        <v>0</v>
      </c>
      <c r="K86" s="1" t="s">
        <v>1302</v>
      </c>
      <c r="L86" s="3" t="str">
        <f t="shared" si="6"/>
        <v>ENE</v>
      </c>
      <c r="M86" s="1" t="s">
        <v>1213</v>
      </c>
      <c r="N86" s="3" t="s">
        <v>1893</v>
      </c>
      <c r="O86" s="1" t="s">
        <v>907</v>
      </c>
      <c r="P86" s="1">
        <f t="shared" si="7"/>
        <v>84</v>
      </c>
      <c r="Q86" s="1" t="s">
        <v>1</v>
      </c>
      <c r="R86" s="1" t="str">
        <f t="shared" si="8"/>
        <v>{id:84,year: "2008",typeDoc:"ACUERDO",dateDoc:"14-ENE",numDoc:"CG 84-2008",monthDoc:"ENE",nameDoc:"QUEJA 33-07",link: Acuerdos__pdfpath(`./${"2008/"}${"84.pdf"}`),},</v>
      </c>
    </row>
    <row r="87" spans="1:18" x14ac:dyDescent="0.25">
      <c r="A87" s="1" t="s">
        <v>756</v>
      </c>
      <c r="B87" s="1">
        <v>85</v>
      </c>
      <c r="C87" s="1" t="s">
        <v>1313</v>
      </c>
      <c r="D87" s="1" t="s">
        <v>1217</v>
      </c>
      <c r="E87" s="1" t="s">
        <v>1460</v>
      </c>
      <c r="F87" s="2" t="s">
        <v>5</v>
      </c>
      <c r="G87" s="1" t="s">
        <v>1212</v>
      </c>
      <c r="I87" s="1">
        <f t="shared" si="9"/>
        <v>85</v>
      </c>
      <c r="J87" s="1" t="s">
        <v>0</v>
      </c>
      <c r="K87" s="1" t="s">
        <v>1302</v>
      </c>
      <c r="L87" s="3" t="str">
        <f t="shared" si="6"/>
        <v>ENE</v>
      </c>
      <c r="M87" s="1" t="s">
        <v>1213</v>
      </c>
      <c r="N87" s="3" t="s">
        <v>1894</v>
      </c>
      <c r="O87" s="1" t="s">
        <v>907</v>
      </c>
      <c r="P87" s="1">
        <f t="shared" si="7"/>
        <v>85</v>
      </c>
      <c r="Q87" s="1" t="s">
        <v>1</v>
      </c>
      <c r="R87" s="1" t="str">
        <f t="shared" si="8"/>
        <v>{id:85,year: "2008",typeDoc:"ACUERDO",dateDoc:"14-ENE",numDoc:"CG 85-2008",monthDoc:"ENE",nameDoc:"QUEJA 36-07",link: Acuerdos__pdfpath(`./${"2008/"}${"85.pdf"}`),},</v>
      </c>
    </row>
    <row r="88" spans="1:18" x14ac:dyDescent="0.25">
      <c r="A88" s="1" t="s">
        <v>756</v>
      </c>
      <c r="B88" s="1">
        <v>86</v>
      </c>
      <c r="C88" s="1" t="s">
        <v>1313</v>
      </c>
      <c r="D88" s="1" t="s">
        <v>1217</v>
      </c>
      <c r="E88" s="1" t="s">
        <v>1460</v>
      </c>
      <c r="F88" s="2" t="s">
        <v>5</v>
      </c>
      <c r="G88" s="1" t="s">
        <v>1212</v>
      </c>
      <c r="I88" s="1">
        <f t="shared" si="9"/>
        <v>86</v>
      </c>
      <c r="J88" s="1" t="s">
        <v>0</v>
      </c>
      <c r="K88" s="1" t="s">
        <v>1302</v>
      </c>
      <c r="L88" s="3" t="str">
        <f t="shared" si="6"/>
        <v>ENE</v>
      </c>
      <c r="M88" s="1" t="s">
        <v>1213</v>
      </c>
      <c r="N88" s="3" t="s">
        <v>1895</v>
      </c>
      <c r="O88" s="1" t="s">
        <v>907</v>
      </c>
      <c r="P88" s="1">
        <f t="shared" si="7"/>
        <v>86</v>
      </c>
      <c r="Q88" s="1" t="s">
        <v>1</v>
      </c>
      <c r="R88" s="1" t="str">
        <f t="shared" si="8"/>
        <v>{id:86,year: "2008",typeDoc:"ACUERDO",dateDoc:"14-ENE",numDoc:"CG 86-2008",monthDoc:"ENE",nameDoc:"QUEJA 37-07",link: Acuerdos__pdfpath(`./${"2008/"}${"86.pdf"}`),},</v>
      </c>
    </row>
    <row r="89" spans="1:18" x14ac:dyDescent="0.25">
      <c r="A89" s="1" t="s">
        <v>756</v>
      </c>
      <c r="B89" s="1">
        <v>87</v>
      </c>
      <c r="C89" s="1" t="s">
        <v>1313</v>
      </c>
      <c r="D89" s="1" t="s">
        <v>1217</v>
      </c>
      <c r="E89" s="1" t="s">
        <v>1460</v>
      </c>
      <c r="F89" s="2" t="s">
        <v>5</v>
      </c>
      <c r="G89" s="1" t="s">
        <v>1212</v>
      </c>
      <c r="I89" s="1">
        <f t="shared" si="9"/>
        <v>87</v>
      </c>
      <c r="J89" s="1" t="s">
        <v>0</v>
      </c>
      <c r="K89" s="1" t="s">
        <v>1302</v>
      </c>
      <c r="L89" s="3" t="str">
        <f t="shared" si="6"/>
        <v>ENE</v>
      </c>
      <c r="M89" s="1" t="s">
        <v>1213</v>
      </c>
      <c r="N89" s="1" t="s">
        <v>1896</v>
      </c>
      <c r="O89" s="1" t="s">
        <v>907</v>
      </c>
      <c r="P89" s="1">
        <f t="shared" si="7"/>
        <v>87</v>
      </c>
      <c r="Q89" s="1" t="s">
        <v>1</v>
      </c>
      <c r="R89" s="1" t="str">
        <f t="shared" si="8"/>
        <v>{id:87,year: "2008",typeDoc:"ACUERDO",dateDoc:"14-ENE",numDoc:"CG 87-2008",monthDoc:"ENE",nameDoc:"QUEJA 38-07",link: Acuerdos__pdfpath(`./${"2008/"}${"87.pdf"}`),},</v>
      </c>
    </row>
    <row r="90" spans="1:18" x14ac:dyDescent="0.25">
      <c r="A90" s="1" t="s">
        <v>756</v>
      </c>
      <c r="B90" s="1">
        <v>88</v>
      </c>
      <c r="C90" s="1" t="s">
        <v>1313</v>
      </c>
      <c r="D90" s="1" t="s">
        <v>1217</v>
      </c>
      <c r="E90" s="1" t="s">
        <v>1460</v>
      </c>
      <c r="F90" s="2" t="s">
        <v>5</v>
      </c>
      <c r="G90" s="1" t="s">
        <v>1212</v>
      </c>
      <c r="I90" s="1">
        <f t="shared" si="9"/>
        <v>88</v>
      </c>
      <c r="J90" s="1" t="s">
        <v>0</v>
      </c>
      <c r="K90" s="1" t="s">
        <v>1302</v>
      </c>
      <c r="L90" s="3" t="str">
        <f t="shared" si="6"/>
        <v>ENE</v>
      </c>
      <c r="M90" s="1" t="s">
        <v>1213</v>
      </c>
      <c r="N90" s="1" t="s">
        <v>1897</v>
      </c>
      <c r="O90" s="1" t="s">
        <v>907</v>
      </c>
      <c r="P90" s="1">
        <f t="shared" si="7"/>
        <v>88</v>
      </c>
      <c r="Q90" s="1" t="s">
        <v>1</v>
      </c>
      <c r="R90" s="1" t="str">
        <f t="shared" si="8"/>
        <v>{id:88,year: "2008",typeDoc:"ACUERDO",dateDoc:"14-ENE",numDoc:"CG 88-2008",monthDoc:"ENE",nameDoc:"QUEJA 39-07",link: Acuerdos__pdfpath(`./${"2008/"}${"88.pdf"}`),},</v>
      </c>
    </row>
    <row r="91" spans="1:18" x14ac:dyDescent="0.25">
      <c r="A91" s="1" t="s">
        <v>756</v>
      </c>
      <c r="B91" s="1">
        <v>89</v>
      </c>
      <c r="C91" s="1" t="s">
        <v>1313</v>
      </c>
      <c r="D91" s="1" t="s">
        <v>1217</v>
      </c>
      <c r="E91" s="1" t="s">
        <v>1460</v>
      </c>
      <c r="F91" s="2" t="s">
        <v>5</v>
      </c>
      <c r="G91" s="1" t="s">
        <v>1212</v>
      </c>
      <c r="I91" s="1">
        <f t="shared" si="9"/>
        <v>89</v>
      </c>
      <c r="J91" s="1" t="s">
        <v>0</v>
      </c>
      <c r="K91" s="1" t="s">
        <v>1302</v>
      </c>
      <c r="L91" s="3" t="str">
        <f t="shared" si="6"/>
        <v>ENE</v>
      </c>
      <c r="M91" s="1" t="s">
        <v>1213</v>
      </c>
      <c r="N91" s="1" t="s">
        <v>1898</v>
      </c>
      <c r="O91" s="1" t="s">
        <v>907</v>
      </c>
      <c r="P91" s="1">
        <f t="shared" si="7"/>
        <v>89</v>
      </c>
      <c r="Q91" s="1" t="s">
        <v>1</v>
      </c>
      <c r="R91" s="1" t="str">
        <f t="shared" si="8"/>
        <v>{id:89,year: "2008",typeDoc:"ACUERDO",dateDoc:"14-ENE",numDoc:"CG 89-2008",monthDoc:"ENE",nameDoc:"QUEJA 46-07",link: Acuerdos__pdfpath(`./${"2008/"}${"89.pdf"}`),},</v>
      </c>
    </row>
    <row r="92" spans="1:18" x14ac:dyDescent="0.25">
      <c r="A92" s="1" t="s">
        <v>756</v>
      </c>
      <c r="B92" s="1">
        <v>90</v>
      </c>
      <c r="C92" s="1" t="s">
        <v>1313</v>
      </c>
      <c r="D92" s="1" t="s">
        <v>1217</v>
      </c>
      <c r="E92" s="1" t="s">
        <v>1460</v>
      </c>
      <c r="F92" s="2" t="s">
        <v>5</v>
      </c>
      <c r="G92" s="1" t="s">
        <v>1212</v>
      </c>
      <c r="I92" s="1">
        <f t="shared" si="9"/>
        <v>90</v>
      </c>
      <c r="J92" s="1" t="s">
        <v>0</v>
      </c>
      <c r="K92" s="1" t="s">
        <v>1302</v>
      </c>
      <c r="L92" s="3" t="str">
        <f t="shared" si="6"/>
        <v>ENE</v>
      </c>
      <c r="M92" s="1" t="s">
        <v>1213</v>
      </c>
      <c r="N92" s="1" t="s">
        <v>1899</v>
      </c>
      <c r="O92" s="1" t="s">
        <v>907</v>
      </c>
      <c r="P92" s="1">
        <f t="shared" si="7"/>
        <v>90</v>
      </c>
      <c r="Q92" s="1" t="s">
        <v>1</v>
      </c>
      <c r="R92" s="1" t="str">
        <f t="shared" si="8"/>
        <v>{id:90,year: "2008",typeDoc:"ACUERDO",dateDoc:"14-ENE",numDoc:"CG 90-2008",monthDoc:"ENE",nameDoc:"QUEJA 55-07",link: Acuerdos__pdfpath(`./${"2008/"}${"90.pdf"}`),},</v>
      </c>
    </row>
    <row r="93" spans="1:18" x14ac:dyDescent="0.25">
      <c r="A93" s="1" t="s">
        <v>756</v>
      </c>
      <c r="B93" s="1">
        <v>91</v>
      </c>
      <c r="C93" s="1" t="s">
        <v>1313</v>
      </c>
      <c r="D93" s="1" t="s">
        <v>1217</v>
      </c>
      <c r="E93" s="1" t="s">
        <v>1460</v>
      </c>
      <c r="F93" s="2" t="s">
        <v>5</v>
      </c>
      <c r="G93" s="1" t="s">
        <v>1212</v>
      </c>
      <c r="I93" s="1">
        <f t="shared" si="9"/>
        <v>91</v>
      </c>
      <c r="J93" s="1" t="s">
        <v>0</v>
      </c>
      <c r="K93" s="1" t="s">
        <v>1302</v>
      </c>
      <c r="L93" s="3" t="str">
        <f t="shared" si="6"/>
        <v>ENE</v>
      </c>
      <c r="M93" s="1" t="s">
        <v>1213</v>
      </c>
      <c r="N93" s="1" t="s">
        <v>1900</v>
      </c>
      <c r="O93" s="1" t="s">
        <v>907</v>
      </c>
      <c r="P93" s="1">
        <f t="shared" si="7"/>
        <v>91</v>
      </c>
      <c r="Q93" s="1" t="s">
        <v>1</v>
      </c>
      <c r="R93" s="1" t="str">
        <f t="shared" si="8"/>
        <v>{id:91,year: "2008",typeDoc:"ACUERDO",dateDoc:"14-ENE",numDoc:"CG 91-2008",monthDoc:"ENE",nameDoc:"QUEJA 61-07",link: Acuerdos__pdfpath(`./${"2008/"}${"91.pdf"}`),},</v>
      </c>
    </row>
    <row r="94" spans="1:18" x14ac:dyDescent="0.25">
      <c r="A94" s="1" t="s">
        <v>756</v>
      </c>
      <c r="B94" s="1">
        <v>92</v>
      </c>
      <c r="C94" s="1" t="s">
        <v>1313</v>
      </c>
      <c r="D94" s="1" t="s">
        <v>1217</v>
      </c>
      <c r="E94" s="1" t="s">
        <v>1460</v>
      </c>
      <c r="F94" s="2" t="s">
        <v>5</v>
      </c>
      <c r="G94" s="1" t="s">
        <v>1212</v>
      </c>
      <c r="I94" s="1">
        <f t="shared" si="9"/>
        <v>92</v>
      </c>
      <c r="J94" s="1" t="s">
        <v>0</v>
      </c>
      <c r="K94" s="1" t="s">
        <v>1302</v>
      </c>
      <c r="L94" s="3" t="str">
        <f t="shared" si="6"/>
        <v>ENE</v>
      </c>
      <c r="M94" s="1" t="s">
        <v>1213</v>
      </c>
      <c r="N94" s="1" t="s">
        <v>1901</v>
      </c>
      <c r="O94" s="1" t="s">
        <v>907</v>
      </c>
      <c r="P94" s="1">
        <f t="shared" si="7"/>
        <v>92</v>
      </c>
      <c r="Q94" s="1" t="s">
        <v>1</v>
      </c>
      <c r="R94" s="1" t="str">
        <f t="shared" si="8"/>
        <v>{id:92,year: "2008",typeDoc:"ACUERDO",dateDoc:"14-ENE",numDoc:"CG 92-2008",monthDoc:"ENE",nameDoc:"QUEJA 62-07",link: Acuerdos__pdfpath(`./${"2008/"}${"92.pdf"}`),},</v>
      </c>
    </row>
    <row r="95" spans="1:18" x14ac:dyDescent="0.25">
      <c r="A95" s="1" t="s">
        <v>756</v>
      </c>
      <c r="B95" s="1">
        <v>93</v>
      </c>
      <c r="C95" s="1" t="s">
        <v>1313</v>
      </c>
      <c r="D95" s="1" t="s">
        <v>1217</v>
      </c>
      <c r="E95" s="1" t="s">
        <v>1460</v>
      </c>
      <c r="F95" s="2" t="s">
        <v>5</v>
      </c>
      <c r="G95" s="1" t="s">
        <v>1212</v>
      </c>
      <c r="I95" s="1">
        <f t="shared" si="9"/>
        <v>93</v>
      </c>
      <c r="J95" s="1" t="s">
        <v>0</v>
      </c>
      <c r="K95" s="1" t="s">
        <v>1302</v>
      </c>
      <c r="L95" s="3" t="str">
        <f t="shared" si="6"/>
        <v>ENE</v>
      </c>
      <c r="M95" s="1" t="s">
        <v>1213</v>
      </c>
      <c r="N95" s="3" t="s">
        <v>1902</v>
      </c>
      <c r="O95" s="1" t="s">
        <v>907</v>
      </c>
      <c r="P95" s="1">
        <f t="shared" si="7"/>
        <v>93</v>
      </c>
      <c r="Q95" s="1" t="s">
        <v>1</v>
      </c>
      <c r="R95" s="1" t="str">
        <f t="shared" si="8"/>
        <v>{id:93,year: "2008",typeDoc:"ACUERDO",dateDoc:"14-ENE",numDoc:"CG 93-2008",monthDoc:"ENE",nameDoc:"QUEJA 63-07",link: Acuerdos__pdfpath(`./${"2008/"}${"93.pdf"}`),},</v>
      </c>
    </row>
    <row r="96" spans="1:18" x14ac:dyDescent="0.25">
      <c r="A96" s="1" t="s">
        <v>756</v>
      </c>
      <c r="B96" s="1">
        <v>94</v>
      </c>
      <c r="C96" s="1" t="s">
        <v>1313</v>
      </c>
      <c r="D96" s="1" t="s">
        <v>1217</v>
      </c>
      <c r="E96" s="1" t="s">
        <v>1460</v>
      </c>
      <c r="F96" s="2" t="s">
        <v>5</v>
      </c>
      <c r="G96" s="1" t="s">
        <v>1212</v>
      </c>
      <c r="I96" s="1">
        <f t="shared" si="9"/>
        <v>94</v>
      </c>
      <c r="J96" s="1" t="s">
        <v>0</v>
      </c>
      <c r="K96" s="1" t="s">
        <v>1302</v>
      </c>
      <c r="L96" s="3" t="str">
        <f t="shared" si="6"/>
        <v>ENE</v>
      </c>
      <c r="M96" s="1" t="s">
        <v>1213</v>
      </c>
      <c r="N96" s="3" t="s">
        <v>1903</v>
      </c>
      <c r="O96" s="1" t="s">
        <v>907</v>
      </c>
      <c r="P96" s="1">
        <f t="shared" si="7"/>
        <v>94</v>
      </c>
      <c r="Q96" s="1" t="s">
        <v>1</v>
      </c>
      <c r="R96" s="1" t="str">
        <f t="shared" si="8"/>
        <v>{id:94,year: "2008",typeDoc:"ACUERDO",dateDoc:"14-ENE",numDoc:"CG 94-2008",monthDoc:"ENE",nameDoc:"QUEJA 65-07",link: Acuerdos__pdfpath(`./${"2008/"}${"94.pdf"}`),},</v>
      </c>
    </row>
    <row r="97" spans="1:18" s="3" customFormat="1" x14ac:dyDescent="0.25">
      <c r="A97" s="1" t="s">
        <v>756</v>
      </c>
      <c r="B97" s="1">
        <v>95</v>
      </c>
      <c r="C97" s="1" t="s">
        <v>1313</v>
      </c>
      <c r="D97" s="1" t="s">
        <v>1217</v>
      </c>
      <c r="E97" s="1" t="s">
        <v>1460</v>
      </c>
      <c r="F97" s="7" t="s">
        <v>5</v>
      </c>
      <c r="G97" s="3" t="s">
        <v>1212</v>
      </c>
      <c r="I97" s="3">
        <f t="shared" si="9"/>
        <v>95</v>
      </c>
      <c r="J97" s="3" t="s">
        <v>0</v>
      </c>
      <c r="K97" s="1" t="s">
        <v>1302</v>
      </c>
      <c r="L97" s="3" t="str">
        <f t="shared" si="6"/>
        <v>ENE</v>
      </c>
      <c r="M97" s="1" t="s">
        <v>1213</v>
      </c>
      <c r="N97" s="3" t="s">
        <v>1904</v>
      </c>
      <c r="O97" s="1" t="s">
        <v>907</v>
      </c>
      <c r="P97" s="3">
        <f t="shared" si="7"/>
        <v>95</v>
      </c>
      <c r="Q97" s="3" t="s">
        <v>1</v>
      </c>
      <c r="R97" s="1" t="str">
        <f t="shared" si="8"/>
        <v>{id:95,year: "2008",typeDoc:"ACUERDO",dateDoc:"14-ENE",numDoc:"CG 95-2008",monthDoc:"ENE",nameDoc:"QUEJA 67-07",link: Acuerdos__pdfpath(`./${"2008/"}${"95.pdf"}`),},</v>
      </c>
    </row>
    <row r="98" spans="1:18" x14ac:dyDescent="0.25">
      <c r="A98" s="1" t="s">
        <v>756</v>
      </c>
      <c r="B98" s="1">
        <v>96</v>
      </c>
      <c r="C98" s="1" t="s">
        <v>1313</v>
      </c>
      <c r="D98" s="1" t="s">
        <v>1217</v>
      </c>
      <c r="E98" s="1" t="s">
        <v>1460</v>
      </c>
      <c r="F98" s="2" t="s">
        <v>5</v>
      </c>
      <c r="G98" s="1" t="s">
        <v>1212</v>
      </c>
      <c r="I98" s="1">
        <f t="shared" si="9"/>
        <v>96</v>
      </c>
      <c r="J98" s="1" t="s">
        <v>0</v>
      </c>
      <c r="K98" s="1" t="s">
        <v>1302</v>
      </c>
      <c r="L98" s="3" t="str">
        <f t="shared" si="6"/>
        <v>ENE</v>
      </c>
      <c r="M98" s="1" t="s">
        <v>1213</v>
      </c>
      <c r="N98" s="1" t="s">
        <v>1905</v>
      </c>
      <c r="O98" s="1" t="s">
        <v>907</v>
      </c>
      <c r="P98" s="1">
        <f t="shared" si="7"/>
        <v>96</v>
      </c>
      <c r="Q98" s="1" t="s">
        <v>1</v>
      </c>
      <c r="R98" s="1" t="str">
        <f t="shared" si="8"/>
        <v>{id:96,year: "2008",typeDoc:"ACUERDO",dateDoc:"14-ENE",numDoc:"CG 96-2008",monthDoc:"ENE",nameDoc:"QUEJA 76-07",link: Acuerdos__pdfpath(`./${"2008/"}${"96.pdf"}`),},</v>
      </c>
    </row>
    <row r="99" spans="1:18" x14ac:dyDescent="0.25">
      <c r="A99" s="1" t="s">
        <v>756</v>
      </c>
      <c r="B99" s="1">
        <v>97</v>
      </c>
      <c r="C99" s="1" t="s">
        <v>1313</v>
      </c>
      <c r="D99" s="1" t="s">
        <v>1217</v>
      </c>
      <c r="E99" s="1" t="s">
        <v>1460</v>
      </c>
      <c r="F99" s="2" t="s">
        <v>5</v>
      </c>
      <c r="G99" s="1" t="s">
        <v>1212</v>
      </c>
      <c r="I99" s="1">
        <f t="shared" si="9"/>
        <v>97</v>
      </c>
      <c r="J99" s="1" t="s">
        <v>0</v>
      </c>
      <c r="K99" s="1" t="s">
        <v>1302</v>
      </c>
      <c r="L99" s="3" t="str">
        <f t="shared" ref="L99:L118" si="10">MID(F99,4,3)</f>
        <v>ENE</v>
      </c>
      <c r="M99" s="1" t="s">
        <v>1213</v>
      </c>
      <c r="N99" s="1" t="s">
        <v>1906</v>
      </c>
      <c r="O99" s="1" t="s">
        <v>907</v>
      </c>
      <c r="P99" s="1">
        <f t="shared" ref="P99:P107" si="11">B99</f>
        <v>97</v>
      </c>
      <c r="Q99" s="1" t="s">
        <v>1</v>
      </c>
      <c r="R99" s="1" t="str">
        <f t="shared" si="8"/>
        <v>{id:97,year: "2008",typeDoc:"ACUERDO",dateDoc:"14-ENE",numDoc:"CG 97-2008",monthDoc:"ENE",nameDoc:"QUEJA 82-07",link: Acuerdos__pdfpath(`./${"2008/"}${"97.pdf"}`),},</v>
      </c>
    </row>
    <row r="100" spans="1:18" x14ac:dyDescent="0.25">
      <c r="A100" s="1" t="s">
        <v>756</v>
      </c>
      <c r="B100" s="1">
        <v>98</v>
      </c>
      <c r="C100" s="1" t="s">
        <v>1313</v>
      </c>
      <c r="D100" s="1" t="s">
        <v>1217</v>
      </c>
      <c r="E100" s="1" t="s">
        <v>1460</v>
      </c>
      <c r="F100" s="2" t="s">
        <v>5</v>
      </c>
      <c r="G100" s="1" t="s">
        <v>1212</v>
      </c>
      <c r="I100" s="1">
        <f t="shared" si="9"/>
        <v>98</v>
      </c>
      <c r="J100" s="1" t="s">
        <v>0</v>
      </c>
      <c r="K100" s="1" t="s">
        <v>1302</v>
      </c>
      <c r="L100" s="3" t="str">
        <f t="shared" si="10"/>
        <v>ENE</v>
      </c>
      <c r="M100" s="1" t="s">
        <v>1213</v>
      </c>
      <c r="N100" s="1" t="s">
        <v>1907</v>
      </c>
      <c r="O100" s="1" t="s">
        <v>907</v>
      </c>
      <c r="P100" s="1">
        <f t="shared" si="11"/>
        <v>98</v>
      </c>
      <c r="Q100" s="1" t="s">
        <v>1</v>
      </c>
      <c r="R100" s="1" t="str">
        <f t="shared" si="8"/>
        <v>{id:98,year: "2008",typeDoc:"ACUERDO",dateDoc:"14-ENE",numDoc:"CG 98-2008",monthDoc:"ENE",nameDoc:"QUEJA 86-07",link: Acuerdos__pdfpath(`./${"2008/"}${"98.pdf"}`),},</v>
      </c>
    </row>
    <row r="101" spans="1:18" x14ac:dyDescent="0.25">
      <c r="A101" s="1" t="s">
        <v>756</v>
      </c>
      <c r="B101" s="1">
        <v>99</v>
      </c>
      <c r="C101" s="1" t="s">
        <v>1313</v>
      </c>
      <c r="D101" s="1" t="s">
        <v>1217</v>
      </c>
      <c r="E101" s="1" t="s">
        <v>1460</v>
      </c>
      <c r="F101" s="2" t="s">
        <v>5</v>
      </c>
      <c r="G101" s="1" t="s">
        <v>1212</v>
      </c>
      <c r="I101" s="1">
        <f t="shared" si="9"/>
        <v>99</v>
      </c>
      <c r="J101" s="1" t="s">
        <v>0</v>
      </c>
      <c r="K101" s="1" t="s">
        <v>1302</v>
      </c>
      <c r="L101" s="3" t="str">
        <f t="shared" si="10"/>
        <v>ENE</v>
      </c>
      <c r="M101" s="1" t="s">
        <v>1213</v>
      </c>
      <c r="N101" s="1" t="s">
        <v>1908</v>
      </c>
      <c r="O101" s="1" t="s">
        <v>907</v>
      </c>
      <c r="P101" s="1">
        <f t="shared" si="11"/>
        <v>99</v>
      </c>
      <c r="Q101" s="1" t="s">
        <v>1</v>
      </c>
      <c r="R101" s="1" t="str">
        <f t="shared" si="8"/>
        <v>{id:99,year: "2008",typeDoc:"ACUERDO",dateDoc:"14-ENE",numDoc:"CG 99-2008",monthDoc:"ENE",nameDoc:"QUEJA 89-07",link: Acuerdos__pdfpath(`./${"2008/"}${"99.pdf"}`),},</v>
      </c>
    </row>
    <row r="102" spans="1:18" x14ac:dyDescent="0.25">
      <c r="A102" s="1" t="s">
        <v>756</v>
      </c>
      <c r="B102" s="1">
        <v>100</v>
      </c>
      <c r="C102" s="1" t="s">
        <v>1313</v>
      </c>
      <c r="D102" s="1" t="s">
        <v>1217</v>
      </c>
      <c r="E102" s="1" t="s">
        <v>1460</v>
      </c>
      <c r="F102" s="2" t="s">
        <v>5</v>
      </c>
      <c r="G102" s="1" t="s">
        <v>1212</v>
      </c>
      <c r="I102" s="1">
        <f t="shared" si="9"/>
        <v>100</v>
      </c>
      <c r="J102" s="1" t="s">
        <v>0</v>
      </c>
      <c r="K102" s="1" t="s">
        <v>1302</v>
      </c>
      <c r="L102" s="3" t="str">
        <f t="shared" si="10"/>
        <v>ENE</v>
      </c>
      <c r="M102" s="1" t="s">
        <v>1213</v>
      </c>
      <c r="N102" s="1" t="s">
        <v>1909</v>
      </c>
      <c r="O102" s="1" t="s">
        <v>907</v>
      </c>
      <c r="P102" s="1">
        <f t="shared" si="11"/>
        <v>100</v>
      </c>
      <c r="Q102" s="1" t="s">
        <v>1</v>
      </c>
      <c r="R102" s="1" t="str">
        <f t="shared" si="8"/>
        <v>{id:100,year: "2008",typeDoc:"ACUERDO",dateDoc:"14-ENE",numDoc:"CG 100-2008",monthDoc:"ENE",nameDoc:"QUEJA 100-07",link: Acuerdos__pdfpath(`./${"2008/"}${"100.pdf"}`),},</v>
      </c>
    </row>
    <row r="103" spans="1:18" x14ac:dyDescent="0.25">
      <c r="A103" s="1" t="s">
        <v>756</v>
      </c>
      <c r="B103" s="1">
        <v>101</v>
      </c>
      <c r="C103" s="1" t="s">
        <v>1313</v>
      </c>
      <c r="D103" s="1" t="s">
        <v>1217</v>
      </c>
      <c r="E103" s="1" t="s">
        <v>1460</v>
      </c>
      <c r="F103" s="2" t="s">
        <v>5</v>
      </c>
      <c r="G103" s="1" t="s">
        <v>1212</v>
      </c>
      <c r="I103" s="1">
        <f t="shared" si="9"/>
        <v>101</v>
      </c>
      <c r="J103" s="1" t="s">
        <v>0</v>
      </c>
      <c r="K103" s="1" t="s">
        <v>1302</v>
      </c>
      <c r="L103" s="3" t="str">
        <f t="shared" si="10"/>
        <v>ENE</v>
      </c>
      <c r="M103" s="1" t="s">
        <v>1213</v>
      </c>
      <c r="N103" s="1" t="s">
        <v>1910</v>
      </c>
      <c r="O103" s="1" t="s">
        <v>907</v>
      </c>
      <c r="P103" s="1">
        <f t="shared" si="11"/>
        <v>101</v>
      </c>
      <c r="Q103" s="1" t="s">
        <v>1</v>
      </c>
      <c r="R103" s="1" t="str">
        <f t="shared" si="8"/>
        <v>{id:101,year: "2008",typeDoc:"ACUERDO",dateDoc:"14-ENE",numDoc:"CG 101-2008",monthDoc:"ENE",nameDoc:"QUEJA 107-07",link: Acuerdos__pdfpath(`./${"2008/"}${"101.pdf"}`),},</v>
      </c>
    </row>
    <row r="104" spans="1:18" x14ac:dyDescent="0.25">
      <c r="A104" s="1" t="s">
        <v>756</v>
      </c>
      <c r="B104" s="1">
        <v>102</v>
      </c>
      <c r="C104" s="1" t="s">
        <v>1313</v>
      </c>
      <c r="D104" s="1" t="s">
        <v>1217</v>
      </c>
      <c r="E104" s="1" t="s">
        <v>1460</v>
      </c>
      <c r="F104" s="2" t="s">
        <v>5</v>
      </c>
      <c r="G104" s="1" t="s">
        <v>1212</v>
      </c>
      <c r="I104" s="1">
        <f t="shared" si="9"/>
        <v>102</v>
      </c>
      <c r="J104" s="1" t="s">
        <v>0</v>
      </c>
      <c r="K104" s="1" t="s">
        <v>1302</v>
      </c>
      <c r="L104" s="3" t="str">
        <f t="shared" si="10"/>
        <v>ENE</v>
      </c>
      <c r="M104" s="1" t="s">
        <v>1213</v>
      </c>
      <c r="N104" s="1" t="s">
        <v>1911</v>
      </c>
      <c r="O104" s="1" t="s">
        <v>907</v>
      </c>
      <c r="P104" s="1">
        <f t="shared" si="11"/>
        <v>102</v>
      </c>
      <c r="Q104" s="1" t="s">
        <v>1</v>
      </c>
      <c r="R104" s="1" t="str">
        <f t="shared" si="8"/>
        <v>{id:102,year: "2008",typeDoc:"ACUERDO",dateDoc:"14-ENE",numDoc:"CG 102-2008",monthDoc:"ENE",nameDoc:"QUEJA 110-07",link: Acuerdos__pdfpath(`./${"2008/"}${"102.pdf"}`),},</v>
      </c>
    </row>
    <row r="105" spans="1:18" x14ac:dyDescent="0.25">
      <c r="A105" s="1" t="s">
        <v>756</v>
      </c>
      <c r="B105" s="1">
        <v>103</v>
      </c>
      <c r="C105" s="1" t="s">
        <v>1313</v>
      </c>
      <c r="D105" s="1" t="s">
        <v>1217</v>
      </c>
      <c r="E105" s="1" t="s">
        <v>1460</v>
      </c>
      <c r="F105" s="2" t="s">
        <v>5</v>
      </c>
      <c r="G105" s="1" t="s">
        <v>1212</v>
      </c>
      <c r="I105" s="1">
        <f t="shared" si="9"/>
        <v>103</v>
      </c>
      <c r="J105" s="1" t="s">
        <v>0</v>
      </c>
      <c r="K105" s="1" t="s">
        <v>1302</v>
      </c>
      <c r="L105" s="3" t="str">
        <f t="shared" si="10"/>
        <v>ENE</v>
      </c>
      <c r="M105" s="1" t="s">
        <v>1213</v>
      </c>
      <c r="N105" s="1" t="s">
        <v>1912</v>
      </c>
      <c r="O105" s="1" t="s">
        <v>907</v>
      </c>
      <c r="P105" s="1">
        <f t="shared" si="11"/>
        <v>103</v>
      </c>
      <c r="Q105" s="1" t="s">
        <v>1</v>
      </c>
      <c r="R105" s="1" t="str">
        <f t="shared" si="8"/>
        <v>{id:103,year: "2008",typeDoc:"ACUERDO",dateDoc:"14-ENE",numDoc:"CG 103-2008",monthDoc:"ENE",nameDoc:"QUEJA 66-07",link: Acuerdos__pdfpath(`./${"2008/"}${"103.pdf"}`),},</v>
      </c>
    </row>
    <row r="106" spans="1:18" ht="15.75" thickBot="1" x14ac:dyDescent="0.3">
      <c r="A106" s="1" t="s">
        <v>756</v>
      </c>
      <c r="B106" s="1">
        <v>104</v>
      </c>
      <c r="C106" s="1" t="s">
        <v>1313</v>
      </c>
      <c r="D106" s="1" t="s">
        <v>1217</v>
      </c>
      <c r="E106" s="1" t="s">
        <v>1460</v>
      </c>
      <c r="F106" s="2" t="s">
        <v>6</v>
      </c>
      <c r="G106" s="1" t="s">
        <v>1212</v>
      </c>
      <c r="I106" s="1">
        <f t="shared" si="9"/>
        <v>104</v>
      </c>
      <c r="J106" s="1" t="s">
        <v>0</v>
      </c>
      <c r="K106" s="1" t="s">
        <v>1302</v>
      </c>
      <c r="L106" s="3" t="str">
        <f t="shared" si="10"/>
        <v>ENE</v>
      </c>
      <c r="M106" s="1" t="s">
        <v>1213</v>
      </c>
      <c r="N106" s="1" t="s">
        <v>1913</v>
      </c>
      <c r="O106" s="1" t="s">
        <v>907</v>
      </c>
      <c r="P106" s="1">
        <f t="shared" si="11"/>
        <v>104</v>
      </c>
      <c r="Q106" s="1" t="s">
        <v>1</v>
      </c>
      <c r="R106" s="1" t="str">
        <f t="shared" si="8"/>
        <v>{id:104,year: "2008",typeDoc:"ACUERDO",dateDoc:"31-ENE",numDoc:"CG 104-2008",monthDoc:"ENE",nameDoc:"NORMATIVIDAD REGLAMENTO 2008 ULTIMO",link: Acuerdos__pdfpath(`./${"2008/"}${"104.pdf"}`),},</v>
      </c>
    </row>
    <row r="107" spans="1:18" x14ac:dyDescent="0.25">
      <c r="A107" s="8" t="s">
        <v>756</v>
      </c>
      <c r="B107" s="8">
        <v>105</v>
      </c>
      <c r="C107" s="8" t="s">
        <v>1313</v>
      </c>
      <c r="D107" s="8" t="s">
        <v>1217</v>
      </c>
      <c r="E107" s="8" t="s">
        <v>1460</v>
      </c>
      <c r="F107" s="9" t="s">
        <v>7</v>
      </c>
      <c r="G107" s="8" t="s">
        <v>1212</v>
      </c>
      <c r="H107" s="8"/>
      <c r="I107" s="8">
        <f>B107</f>
        <v>105</v>
      </c>
      <c r="J107" s="8" t="s">
        <v>0</v>
      </c>
      <c r="K107" s="8" t="s">
        <v>1302</v>
      </c>
      <c r="L107" s="8" t="str">
        <f t="shared" si="10"/>
        <v>FEB</v>
      </c>
      <c r="M107" s="8" t="s">
        <v>1213</v>
      </c>
      <c r="N107" s="8" t="s">
        <v>1914</v>
      </c>
      <c r="O107" s="8" t="s">
        <v>907</v>
      </c>
      <c r="P107" s="8">
        <f t="shared" si="11"/>
        <v>105</v>
      </c>
      <c r="Q107" s="8" t="s">
        <v>613</v>
      </c>
      <c r="R107" s="11"/>
    </row>
    <row r="108" spans="1:18" ht="15.75" thickBot="1" x14ac:dyDescent="0.3">
      <c r="A108" s="13" t="s">
        <v>756</v>
      </c>
      <c r="B108" s="13" t="s">
        <v>611</v>
      </c>
      <c r="C108" s="13" t="s">
        <v>1313</v>
      </c>
      <c r="D108" s="13"/>
      <c r="E108" s="13" t="s">
        <v>1460</v>
      </c>
      <c r="F108" s="14"/>
      <c r="G108" s="13" t="s">
        <v>1215</v>
      </c>
      <c r="H108" s="13"/>
      <c r="I108" s="13"/>
      <c r="J108" s="13"/>
      <c r="K108" s="13" t="s">
        <v>1216</v>
      </c>
      <c r="L108" s="13" t="str">
        <f t="shared" si="10"/>
        <v/>
      </c>
      <c r="M108" s="13" t="s">
        <v>1213</v>
      </c>
      <c r="N108" s="15" t="s">
        <v>908</v>
      </c>
      <c r="O108" s="13" t="s">
        <v>907</v>
      </c>
      <c r="P108" s="13" t="str">
        <f>CONCATENATE(B107,".1")</f>
        <v>105.1</v>
      </c>
      <c r="Q108" s="13" t="s">
        <v>623</v>
      </c>
      <c r="R108" s="16" t="str">
        <f>CONCATENATE(
A107,B107,C107,D107,E107,F107,G107,H107,I107,J107,K107,L107,M107,N107,O107,P107,Q107,
A108,B108,C108,D108,E108,F108,G108,H108,I108,J108,K108,L108,M108,N108,O108,P108,Q108)</f>
        <v>{id:105,year: "2008",typeDoc:"ACUERDO",dateDoc:"07-FEB",numDoc:"CG 105-2008",monthDoc:"FEB",nameDoc:"CALENDARIO ELECCIÓN EXTRAORDINARIA",link: Acuerdos__pdfpath(`./${"2008/"}${"105.pdf"}`),subRows:[{id:"",year: "2008",typeDoc:"",dateDoc:"",numDoc:"",monthDoc:"",nameDoc:"ANEXO 1 CALENDARIO ELECCIÓN EXTRAORDINARIA",link: Acuerdos__pdfpath(`./${"2008/"}${"105.1.pdf"}`),},],},</v>
      </c>
    </row>
    <row r="109" spans="1:18" x14ac:dyDescent="0.25">
      <c r="A109" s="1" t="s">
        <v>756</v>
      </c>
      <c r="B109" s="1">
        <v>106</v>
      </c>
      <c r="C109" s="1" t="s">
        <v>1313</v>
      </c>
      <c r="D109" s="3" t="s">
        <v>1217</v>
      </c>
      <c r="E109" s="1" t="s">
        <v>1460</v>
      </c>
      <c r="F109" s="2" t="s">
        <v>8</v>
      </c>
      <c r="G109" s="1" t="s">
        <v>1212</v>
      </c>
      <c r="I109" s="1">
        <f t="shared" ref="I109:I150" si="12">B109</f>
        <v>106</v>
      </c>
      <c r="J109" s="1" t="s">
        <v>0</v>
      </c>
      <c r="K109" s="1" t="s">
        <v>1302</v>
      </c>
      <c r="L109" s="3" t="str">
        <f t="shared" si="10"/>
        <v>FEB</v>
      </c>
      <c r="M109" s="1" t="s">
        <v>1213</v>
      </c>
      <c r="N109" s="1" t="s">
        <v>11</v>
      </c>
      <c r="O109" s="1" t="s">
        <v>907</v>
      </c>
      <c r="P109" s="1">
        <f t="shared" ref="P109:P115" si="13">B109</f>
        <v>106</v>
      </c>
      <c r="Q109" s="1" t="s">
        <v>1</v>
      </c>
      <c r="R109" s="1" t="str">
        <f t="shared" ref="R109:R115" si="14">CONCATENATE(A109,B109,C109,D109,E109,F109,G109,H109,I109,J109,K109,L109,M109,N109,O109,P109,Q109)</f>
        <v>{id:106,year: "2008",typeDoc:"ACUERDO",dateDoc:"12-FEB",numDoc:"CG 106-2008",monthDoc:"FEB",nameDoc:"LINEAMIENTOS, METODOLOGÍA Y MECANISMOS APLICADOS EN EL PROCESO 2007",link: Acuerdos__pdfpath(`./${"2008/"}${"106.pdf"}`),},</v>
      </c>
    </row>
    <row r="110" spans="1:18" x14ac:dyDescent="0.25">
      <c r="A110" s="1" t="s">
        <v>756</v>
      </c>
      <c r="B110" s="1">
        <v>107</v>
      </c>
      <c r="C110" s="1" t="s">
        <v>1313</v>
      </c>
      <c r="D110" s="1" t="s">
        <v>1217</v>
      </c>
      <c r="E110" s="1" t="s">
        <v>1460</v>
      </c>
      <c r="F110" s="2" t="s">
        <v>9</v>
      </c>
      <c r="G110" s="1" t="s">
        <v>1212</v>
      </c>
      <c r="I110" s="1">
        <f t="shared" si="12"/>
        <v>107</v>
      </c>
      <c r="J110" s="1" t="s">
        <v>0</v>
      </c>
      <c r="K110" s="1" t="s">
        <v>1302</v>
      </c>
      <c r="L110" s="3" t="str">
        <f t="shared" si="10"/>
        <v>FEB</v>
      </c>
      <c r="M110" s="1" t="s">
        <v>1213</v>
      </c>
      <c r="N110" s="1" t="s">
        <v>1510</v>
      </c>
      <c r="O110" s="1" t="s">
        <v>907</v>
      </c>
      <c r="P110" s="1">
        <f t="shared" si="13"/>
        <v>107</v>
      </c>
      <c r="Q110" s="1" t="s">
        <v>1</v>
      </c>
      <c r="R110" s="1" t="str">
        <f t="shared" si="14"/>
        <v>{id:107,year: "2008",typeDoc:"ACUERDO",dateDoc:"14-FEB",numDoc:"CG 107-2008",monthDoc:"FEB",nameDoc:"PLATAFORMA PS",link: Acuerdos__pdfpath(`./${"2008/"}${"107.pdf"}`),},</v>
      </c>
    </row>
    <row r="111" spans="1:18" x14ac:dyDescent="0.25">
      <c r="A111" s="1" t="s">
        <v>756</v>
      </c>
      <c r="B111" s="1">
        <v>108</v>
      </c>
      <c r="C111" s="1" t="s">
        <v>1313</v>
      </c>
      <c r="D111" s="1" t="s">
        <v>1217</v>
      </c>
      <c r="E111" s="1" t="s">
        <v>1460</v>
      </c>
      <c r="F111" s="2" t="s">
        <v>10</v>
      </c>
      <c r="G111" s="1" t="s">
        <v>1212</v>
      </c>
      <c r="I111" s="1">
        <f t="shared" si="12"/>
        <v>108</v>
      </c>
      <c r="J111" s="1" t="s">
        <v>0</v>
      </c>
      <c r="K111" s="1" t="s">
        <v>1302</v>
      </c>
      <c r="L111" s="3" t="str">
        <f t="shared" si="10"/>
        <v>FEB</v>
      </c>
      <c r="M111" s="1" t="s">
        <v>1213</v>
      </c>
      <c r="N111" s="1" t="s">
        <v>1915</v>
      </c>
      <c r="O111" s="1" t="s">
        <v>907</v>
      </c>
      <c r="P111" s="1">
        <f t="shared" si="13"/>
        <v>108</v>
      </c>
      <c r="Q111" s="1" t="s">
        <v>1</v>
      </c>
      <c r="R111" s="1" t="str">
        <f t="shared" si="14"/>
        <v>{id:108,year: "2008",typeDoc:"ACUERDO",dateDoc:"19-FEB",numDoc:"CG 108-2008",monthDoc:"FEB",nameDoc:"REGISTRO CANDIDATOS PARTIDO SOCIALISTA POCITOS",link: Acuerdos__pdfpath(`./${"2008/"}${"108.pdf"}`),},</v>
      </c>
    </row>
    <row r="112" spans="1:18" x14ac:dyDescent="0.25">
      <c r="A112" s="1" t="s">
        <v>756</v>
      </c>
      <c r="B112" s="1">
        <v>109</v>
      </c>
      <c r="C112" s="1" t="s">
        <v>1313</v>
      </c>
      <c r="D112" s="1" t="s">
        <v>1217</v>
      </c>
      <c r="E112" s="1" t="s">
        <v>1460</v>
      </c>
      <c r="F112" s="2" t="s">
        <v>10</v>
      </c>
      <c r="G112" s="1" t="s">
        <v>1212</v>
      </c>
      <c r="I112" s="1">
        <f t="shared" si="12"/>
        <v>109</v>
      </c>
      <c r="J112" s="1" t="s">
        <v>0</v>
      </c>
      <c r="K112" s="1" t="s">
        <v>1302</v>
      </c>
      <c r="L112" s="3" t="str">
        <f t="shared" si="10"/>
        <v>FEB</v>
      </c>
      <c r="M112" s="1" t="s">
        <v>1213</v>
      </c>
      <c r="N112" s="1" t="s">
        <v>1916</v>
      </c>
      <c r="O112" s="1" t="s">
        <v>907</v>
      </c>
      <c r="P112" s="1">
        <f t="shared" si="13"/>
        <v>109</v>
      </c>
      <c r="Q112" s="1" t="s">
        <v>1</v>
      </c>
      <c r="R112" s="1" t="str">
        <f t="shared" si="14"/>
        <v>{id:109,year: "2008",typeDoc:"ACUERDO",dateDoc:"19-FEB",numDoc:"CG 109-2008",monthDoc:"FEB",nameDoc:"REGISTRO CANDIDATOS CIUDADANIA POCITOS",link: Acuerdos__pdfpath(`./${"2008/"}${"109.pdf"}`),},</v>
      </c>
    </row>
    <row r="113" spans="1:18" x14ac:dyDescent="0.25">
      <c r="A113" s="1" t="s">
        <v>756</v>
      </c>
      <c r="B113" s="1">
        <v>110</v>
      </c>
      <c r="C113" s="1" t="s">
        <v>1313</v>
      </c>
      <c r="D113" s="1" t="s">
        <v>1217</v>
      </c>
      <c r="E113" s="1" t="s">
        <v>1460</v>
      </c>
      <c r="F113" s="2" t="s">
        <v>12</v>
      </c>
      <c r="G113" s="1" t="s">
        <v>1212</v>
      </c>
      <c r="I113" s="1">
        <f t="shared" si="12"/>
        <v>110</v>
      </c>
      <c r="J113" s="1" t="s">
        <v>0</v>
      </c>
      <c r="K113" s="1" t="s">
        <v>1302</v>
      </c>
      <c r="L113" s="3" t="str">
        <f t="shared" si="10"/>
        <v>MAR</v>
      </c>
      <c r="M113" s="1" t="s">
        <v>1213</v>
      </c>
      <c r="N113" s="1" t="s">
        <v>1917</v>
      </c>
      <c r="O113" s="1" t="s">
        <v>907</v>
      </c>
      <c r="P113" s="1">
        <f t="shared" si="13"/>
        <v>110</v>
      </c>
      <c r="Q113" s="1" t="s">
        <v>1</v>
      </c>
      <c r="R113" s="1" t="str">
        <f t="shared" si="14"/>
        <v>{id:110,year: "2008",typeDoc:"ACUERDO",dateDoc:"13-MAR",numDoc:"CG 110-2008",monthDoc:"MAR",nameDoc:"APROBACIÓN INFORME GENERAL 2007",link: Acuerdos__pdfpath(`./${"2008/"}${"110.pdf"}`),},</v>
      </c>
    </row>
    <row r="114" spans="1:18" x14ac:dyDescent="0.25">
      <c r="A114" s="1" t="s">
        <v>756</v>
      </c>
      <c r="B114" s="1">
        <v>111</v>
      </c>
      <c r="C114" s="1" t="s">
        <v>1313</v>
      </c>
      <c r="D114" s="1" t="s">
        <v>1217</v>
      </c>
      <c r="E114" s="1" t="s">
        <v>1460</v>
      </c>
      <c r="F114" s="2" t="s">
        <v>13</v>
      </c>
      <c r="G114" s="1" t="s">
        <v>1212</v>
      </c>
      <c r="I114" s="1">
        <f t="shared" si="12"/>
        <v>111</v>
      </c>
      <c r="J114" s="1" t="s">
        <v>0</v>
      </c>
      <c r="K114" s="1" t="s">
        <v>1302</v>
      </c>
      <c r="L114" s="3" t="str">
        <f t="shared" si="10"/>
        <v>MAR</v>
      </c>
      <c r="M114" s="1" t="s">
        <v>1213</v>
      </c>
      <c r="N114" s="1" t="s">
        <v>1918</v>
      </c>
      <c r="O114" s="1" t="s">
        <v>907</v>
      </c>
      <c r="P114" s="1">
        <f t="shared" si="13"/>
        <v>111</v>
      </c>
      <c r="Q114" s="1" t="s">
        <v>1</v>
      </c>
      <c r="R114" s="1" t="str">
        <f t="shared" si="14"/>
        <v>{id:111,year: "2008",typeDoc:"ACUERDO",dateDoc:"31-MAR",numDoc:"CG 111-2008",monthDoc:"MAR",nameDoc:"RENOVACIÓN COMISIÓN DEMARCACIÓN DISTRITAL",link: Acuerdos__pdfpath(`./${"2008/"}${"111.pdf"}`),},</v>
      </c>
    </row>
    <row r="115" spans="1:18" ht="15.75" thickBot="1" x14ac:dyDescent="0.3">
      <c r="A115" s="1" t="s">
        <v>756</v>
      </c>
      <c r="B115" s="1">
        <v>112</v>
      </c>
      <c r="C115" s="1" t="s">
        <v>1313</v>
      </c>
      <c r="D115" s="1" t="s">
        <v>1217</v>
      </c>
      <c r="E115" s="1" t="s">
        <v>1460</v>
      </c>
      <c r="F115" s="2" t="s">
        <v>14</v>
      </c>
      <c r="G115" s="1" t="s">
        <v>1212</v>
      </c>
      <c r="I115" s="1">
        <f t="shared" si="12"/>
        <v>112</v>
      </c>
      <c r="J115" s="1" t="s">
        <v>0</v>
      </c>
      <c r="K115" s="1" t="s">
        <v>1302</v>
      </c>
      <c r="L115" s="3" t="str">
        <f t="shared" si="10"/>
        <v>ABR</v>
      </c>
      <c r="M115" s="1" t="s">
        <v>1213</v>
      </c>
      <c r="N115" s="1" t="s">
        <v>1919</v>
      </c>
      <c r="O115" s="1" t="s">
        <v>907</v>
      </c>
      <c r="P115" s="1">
        <f t="shared" si="13"/>
        <v>112</v>
      </c>
      <c r="Q115" s="1" t="s">
        <v>1</v>
      </c>
      <c r="R115" s="1" t="str">
        <f t="shared" si="14"/>
        <v>{id:112,year: "2008",typeDoc:"ACUERDO",dateDoc:"04-ABR",numDoc:"CG 112-2008",monthDoc:"ABR",nameDoc:"SELECCIÓN MATERIAL Y DOCUMENTACIÓN ELECTORAL",link: Acuerdos__pdfpath(`./${"2008/"}${"112.pdf"}`),},</v>
      </c>
    </row>
    <row r="116" spans="1:18" x14ac:dyDescent="0.25">
      <c r="A116" s="17" t="s">
        <v>756</v>
      </c>
      <c r="B116" s="8">
        <v>113</v>
      </c>
      <c r="C116" s="10" t="s">
        <v>1313</v>
      </c>
      <c r="D116" s="10" t="s">
        <v>1217</v>
      </c>
      <c r="E116" s="10" t="s">
        <v>1460</v>
      </c>
      <c r="F116" s="9" t="s">
        <v>14</v>
      </c>
      <c r="G116" s="8" t="s">
        <v>1212</v>
      </c>
      <c r="H116" s="8"/>
      <c r="I116" s="8">
        <f>B116</f>
        <v>113</v>
      </c>
      <c r="J116" s="8" t="s">
        <v>0</v>
      </c>
      <c r="K116" s="10" t="s">
        <v>1302</v>
      </c>
      <c r="L116" s="10" t="str">
        <f t="shared" si="10"/>
        <v>ABR</v>
      </c>
      <c r="M116" s="10" t="s">
        <v>1213</v>
      </c>
      <c r="N116" s="8" t="s">
        <v>1920</v>
      </c>
      <c r="O116" s="10" t="s">
        <v>907</v>
      </c>
      <c r="P116" s="8">
        <f t="shared" ref="P116" si="15">B116</f>
        <v>113</v>
      </c>
      <c r="Q116" s="8" t="s">
        <v>613</v>
      </c>
      <c r="R116" s="11"/>
    </row>
    <row r="117" spans="1:18" x14ac:dyDescent="0.25">
      <c r="A117" s="20" t="s">
        <v>756</v>
      </c>
      <c r="B117" s="1" t="s">
        <v>611</v>
      </c>
      <c r="C117" s="3" t="s">
        <v>1313</v>
      </c>
      <c r="D117" s="3"/>
      <c r="E117" s="3" t="s">
        <v>1460</v>
      </c>
      <c r="G117" s="1" t="s">
        <v>1215</v>
      </c>
      <c r="K117" s="3" t="s">
        <v>1216</v>
      </c>
      <c r="L117" s="3" t="str">
        <f t="shared" si="10"/>
        <v/>
      </c>
      <c r="M117" s="3" t="s">
        <v>1213</v>
      </c>
      <c r="N117" s="1" t="s">
        <v>909</v>
      </c>
      <c r="O117" s="3" t="s">
        <v>907</v>
      </c>
      <c r="P117" s="1" t="str">
        <f>CONCATENATE(B116,".1")</f>
        <v>113.1</v>
      </c>
      <c r="Q117" s="1" t="s">
        <v>1</v>
      </c>
      <c r="R117" s="12"/>
    </row>
    <row r="118" spans="1:18" x14ac:dyDescent="0.25">
      <c r="A118" s="20" t="s">
        <v>756</v>
      </c>
      <c r="B118" s="1" t="s">
        <v>611</v>
      </c>
      <c r="C118" s="3" t="s">
        <v>1313</v>
      </c>
      <c r="D118" s="3"/>
      <c r="E118" s="3" t="s">
        <v>1460</v>
      </c>
      <c r="G118" s="1" t="s">
        <v>1215</v>
      </c>
      <c r="K118" s="3" t="s">
        <v>1216</v>
      </c>
      <c r="L118" s="3" t="str">
        <f t="shared" si="10"/>
        <v/>
      </c>
      <c r="M118" s="3" t="s">
        <v>1213</v>
      </c>
      <c r="N118" s="1" t="s">
        <v>910</v>
      </c>
      <c r="O118" s="3" t="s">
        <v>907</v>
      </c>
      <c r="P118" s="1" t="str">
        <f>CONCATENATE(B116,".2")</f>
        <v>113.2</v>
      </c>
      <c r="Q118" s="1" t="s">
        <v>1</v>
      </c>
      <c r="R118" s="12"/>
    </row>
    <row r="119" spans="1:18" x14ac:dyDescent="0.25">
      <c r="A119" s="20" t="s">
        <v>756</v>
      </c>
      <c r="B119" s="1" t="s">
        <v>611</v>
      </c>
      <c r="C119" s="3" t="s">
        <v>1313</v>
      </c>
      <c r="D119" s="3"/>
      <c r="E119" s="3" t="s">
        <v>1460</v>
      </c>
      <c r="G119" s="1" t="s">
        <v>1215</v>
      </c>
      <c r="K119" s="3" t="s">
        <v>1216</v>
      </c>
      <c r="L119" s="3" t="str">
        <f t="shared" ref="L119:L121" si="16">MID(F119,4,3)</f>
        <v/>
      </c>
      <c r="M119" s="3" t="s">
        <v>1213</v>
      </c>
      <c r="N119" s="1" t="s">
        <v>911</v>
      </c>
      <c r="O119" s="3" t="s">
        <v>907</v>
      </c>
      <c r="P119" s="1" t="str">
        <f>CONCATENATE(B116,".3")</f>
        <v>113.3</v>
      </c>
      <c r="Q119" s="1" t="s">
        <v>1</v>
      </c>
      <c r="R119" s="12"/>
    </row>
    <row r="120" spans="1:18" x14ac:dyDescent="0.25">
      <c r="A120" s="20" t="s">
        <v>756</v>
      </c>
      <c r="B120" s="1" t="s">
        <v>611</v>
      </c>
      <c r="C120" s="3" t="s">
        <v>1313</v>
      </c>
      <c r="D120" s="3"/>
      <c r="E120" s="3" t="s">
        <v>1460</v>
      </c>
      <c r="G120" s="1" t="s">
        <v>1215</v>
      </c>
      <c r="K120" s="3" t="s">
        <v>1216</v>
      </c>
      <c r="L120" s="3" t="str">
        <f t="shared" si="16"/>
        <v/>
      </c>
      <c r="M120" s="3" t="s">
        <v>1213</v>
      </c>
      <c r="N120" s="1" t="s">
        <v>912</v>
      </c>
      <c r="O120" s="3" t="s">
        <v>907</v>
      </c>
      <c r="P120" s="1" t="str">
        <f>CONCATENATE(B116,".4")</f>
        <v>113.4</v>
      </c>
      <c r="Q120" s="1" t="s">
        <v>1</v>
      </c>
      <c r="R120" s="12"/>
    </row>
    <row r="121" spans="1:18" ht="15.75" thickBot="1" x14ac:dyDescent="0.3">
      <c r="A121" s="22" t="s">
        <v>756</v>
      </c>
      <c r="B121" s="13" t="s">
        <v>611</v>
      </c>
      <c r="C121" s="15" t="s">
        <v>1313</v>
      </c>
      <c r="D121" s="15"/>
      <c r="E121" s="15" t="s">
        <v>1460</v>
      </c>
      <c r="F121" s="14"/>
      <c r="G121" s="13" t="s">
        <v>1215</v>
      </c>
      <c r="H121" s="13"/>
      <c r="I121" s="13"/>
      <c r="J121" s="13"/>
      <c r="K121" s="15" t="s">
        <v>1216</v>
      </c>
      <c r="L121" s="15" t="str">
        <f t="shared" si="16"/>
        <v/>
      </c>
      <c r="M121" s="15" t="s">
        <v>1213</v>
      </c>
      <c r="N121" s="13" t="s">
        <v>913</v>
      </c>
      <c r="O121" s="15" t="s">
        <v>907</v>
      </c>
      <c r="P121" s="13" t="str">
        <f>CONCATENATE(B116,".5")</f>
        <v>113.5</v>
      </c>
      <c r="Q121" s="13" t="s">
        <v>623</v>
      </c>
      <c r="R121" s="16" t="str">
        <f>CONCATENATE(
A116,B116,C116,D116,E116,F116,G116,H116,I116,J116,K116,L116,M116,N116,O116,P116,Q116,
A117,B117,C117,D117,E117,F117,G117,H117,I117,J117,K117,L117,M117,N117,O117,P117,Q117,
A118,B118,C118,D118,E118,F118,G118,H118,I118,J118,K118,L118,M118,N118,O118,P118,Q118,
A119,B119,C119,D119,E119,F119,G119,H119,I119,J119,K119,L119,M119,N119,O119,P119,Q119,
A120,B120,C120,D120,E120,F120,G120,H120,I120,J120,K120,L120,M120,N120,O120,P120,Q120,
A121,B121,C121,D121,E121,F121,G121,H121,I121,J121,K121,L121,M121,N121,O121,P121,Q121)</f>
        <v>{id:113,year: "2008",typeDoc:"ACUERDO",dateDoc:"04-ABR",numDoc:"CG 113-2008",monthDoc:"ABR",nameDoc:"REGIMEN DE FINANCIAMIENTO Y FISCALIZACIÓN 2008",link: Acuerdos__pdfpath(`./${"2008/"}${"113.pdf"}`),subRows:[{id:"",year: "2008",typeDoc:"",dateDoc:"",numDoc:"",monthDoc:"",nameDoc:"ANEXO 1 NORMATIVIDAD 04 ABRIL 08",link: Acuerdos__pdfpath(`./${"2008/"}${"113.1.pdf"}`),},{id:"",year: "2008",typeDoc:"",dateDoc:"",numDoc:"",monthDoc:"",nameDoc:"ANEXO 2 FORMATOS NORMATIVIDAD 2008",link: Acuerdos__pdfpath(`./${"2008/"}${"113.2.pdf"}`),},{id:"",year: "2008",typeDoc:"",dateDoc:"",numDoc:"",monthDoc:"",nameDoc:"ANEXO 3 FORMATO IA 2008",link: Acuerdos__pdfpath(`./${"2008/"}${"113.3.pdf"}`),},{id:"",year: "2008",typeDoc:"",dateDoc:"",numDoc:"",monthDoc:"",nameDoc:"ANEXO 4 FORMATO PRECAM",link: Acuerdos__pdfpath(`./${"2008/"}${"113.4.pdf"}`),},{id:"",year: "2008",typeDoc:"",dateDoc:"",numDoc:"",monthDoc:"",nameDoc:"ANEXO 5 BITACORA DE GASOLINA",link: Acuerdos__pdfpath(`./${"2008/"}${"113.5.pdf"}`),},],},</v>
      </c>
    </row>
    <row r="122" spans="1:18" x14ac:dyDescent="0.25">
      <c r="A122" s="1" t="s">
        <v>756</v>
      </c>
      <c r="B122" s="1">
        <v>114</v>
      </c>
      <c r="C122" s="1" t="s">
        <v>1313</v>
      </c>
      <c r="D122" s="1" t="s">
        <v>1217</v>
      </c>
      <c r="E122" s="1" t="s">
        <v>1460</v>
      </c>
      <c r="F122" s="2" t="s">
        <v>15</v>
      </c>
      <c r="G122" s="1" t="s">
        <v>1212</v>
      </c>
      <c r="I122" s="1">
        <f t="shared" si="12"/>
        <v>114</v>
      </c>
      <c r="J122" s="1" t="s">
        <v>0</v>
      </c>
      <c r="K122" s="1" t="s">
        <v>1302</v>
      </c>
      <c r="L122" s="3" t="str">
        <f t="shared" ref="L122:L147" si="17">MID(F122,4,3)</f>
        <v>ABR</v>
      </c>
      <c r="M122" s="1" t="s">
        <v>1213</v>
      </c>
      <c r="N122" s="1" t="s">
        <v>1921</v>
      </c>
      <c r="O122" s="1" t="s">
        <v>907</v>
      </c>
      <c r="P122" s="1">
        <f t="shared" ref="P122:P146" si="18">B122</f>
        <v>114</v>
      </c>
      <c r="Q122" s="1" t="s">
        <v>1</v>
      </c>
      <c r="R122" s="1" t="str">
        <f t="shared" ref="R122:R146" si="19">CONCATENATE(A122,B122,C122,D122,E122,F122,G122,H122,I122,J122,K122,L122,M122,N122,O122,P122,Q122)</f>
        <v>{id:114,year: "2008",typeDoc:"ACUERDO",dateDoc:"30-ABR",numDoc:"CG 114-2008",monthDoc:"ABR",nameDoc:"JUNTA GENERAL EJECUTIVA",link: Acuerdos__pdfpath(`./${"2008/"}${"114.pdf"}`),},</v>
      </c>
    </row>
    <row r="123" spans="1:18" x14ac:dyDescent="0.25">
      <c r="A123" s="1" t="s">
        <v>756</v>
      </c>
      <c r="B123" s="1">
        <v>115</v>
      </c>
      <c r="C123" s="1" t="s">
        <v>1313</v>
      </c>
      <c r="D123" s="1" t="s">
        <v>1217</v>
      </c>
      <c r="E123" s="1" t="s">
        <v>1460</v>
      </c>
      <c r="F123" s="2" t="s">
        <v>16</v>
      </c>
      <c r="G123" s="1" t="s">
        <v>1212</v>
      </c>
      <c r="I123" s="1">
        <f t="shared" si="12"/>
        <v>115</v>
      </c>
      <c r="J123" s="1" t="s">
        <v>0</v>
      </c>
      <c r="K123" s="1" t="s">
        <v>1302</v>
      </c>
      <c r="L123" s="3" t="str">
        <f t="shared" si="17"/>
        <v>MAY</v>
      </c>
      <c r="M123" s="1" t="s">
        <v>1213</v>
      </c>
      <c r="N123" s="1" t="s">
        <v>1922</v>
      </c>
      <c r="O123" s="1" t="s">
        <v>907</v>
      </c>
      <c r="P123" s="1">
        <f t="shared" si="18"/>
        <v>115</v>
      </c>
      <c r="Q123" s="1" t="s">
        <v>1</v>
      </c>
      <c r="R123" s="1" t="str">
        <f t="shared" si="19"/>
        <v>{id:115,year: "2008",typeDoc:"ACUERDO",dateDoc:"29-MAY",numDoc:"CG 115-2008",monthDoc:"MAY",nameDoc:"ACCESO A LA INFORMACION 29-05-08",link: Acuerdos__pdfpath(`./${"2008/"}${"115.pdf"}`),},</v>
      </c>
    </row>
    <row r="124" spans="1:18" x14ac:dyDescent="0.25">
      <c r="A124" s="1" t="s">
        <v>756</v>
      </c>
      <c r="B124" s="1">
        <v>116</v>
      </c>
      <c r="C124" s="1" t="s">
        <v>1313</v>
      </c>
      <c r="D124" s="1" t="s">
        <v>1217</v>
      </c>
      <c r="E124" s="1" t="s">
        <v>1460</v>
      </c>
      <c r="F124" s="2" t="s">
        <v>17</v>
      </c>
      <c r="G124" s="1" t="s">
        <v>1212</v>
      </c>
      <c r="I124" s="1">
        <f t="shared" si="12"/>
        <v>116</v>
      </c>
      <c r="J124" s="1" t="s">
        <v>0</v>
      </c>
      <c r="K124" s="1" t="s">
        <v>1302</v>
      </c>
      <c r="L124" s="3" t="str">
        <f t="shared" si="17"/>
        <v>JUN</v>
      </c>
      <c r="M124" s="1" t="s">
        <v>1213</v>
      </c>
      <c r="N124" s="1" t="s">
        <v>308</v>
      </c>
      <c r="O124" s="1" t="s">
        <v>907</v>
      </c>
      <c r="P124" s="1">
        <f t="shared" si="18"/>
        <v>116</v>
      </c>
      <c r="Q124" s="1" t="s">
        <v>1</v>
      </c>
      <c r="R124" s="1" t="str">
        <f t="shared" si="19"/>
        <v>{id:116,year: "2008",typeDoc:"ACUERDO",dateDoc:"23-JUN",numDoc:"CG 116-2008",monthDoc:"JUN",nameDoc:"DICTAMEN PAN",link: Acuerdos__pdfpath(`./${"2008/"}${"116.pdf"}`),},</v>
      </c>
    </row>
    <row r="125" spans="1:18" x14ac:dyDescent="0.25">
      <c r="A125" s="1" t="s">
        <v>756</v>
      </c>
      <c r="B125" s="1">
        <v>117</v>
      </c>
      <c r="C125" s="1" t="s">
        <v>1313</v>
      </c>
      <c r="D125" s="3" t="s">
        <v>1217</v>
      </c>
      <c r="E125" s="1" t="s">
        <v>1460</v>
      </c>
      <c r="F125" s="2" t="s">
        <v>17</v>
      </c>
      <c r="G125" s="1" t="s">
        <v>1212</v>
      </c>
      <c r="I125" s="1">
        <f t="shared" si="12"/>
        <v>117</v>
      </c>
      <c r="J125" s="1" t="s">
        <v>0</v>
      </c>
      <c r="K125" s="1" t="s">
        <v>1302</v>
      </c>
      <c r="L125" s="3" t="str">
        <f t="shared" si="17"/>
        <v>JUN</v>
      </c>
      <c r="M125" s="1" t="s">
        <v>1213</v>
      </c>
      <c r="N125" s="1" t="s">
        <v>309</v>
      </c>
      <c r="O125" s="1" t="s">
        <v>907</v>
      </c>
      <c r="P125" s="1">
        <f t="shared" si="18"/>
        <v>117</v>
      </c>
      <c r="Q125" s="1" t="s">
        <v>1</v>
      </c>
      <c r="R125" s="1" t="str">
        <f t="shared" si="19"/>
        <v>{id:117,year: "2008",typeDoc:"ACUERDO",dateDoc:"23-JUN",numDoc:"CG 117-2008",monthDoc:"JUN",nameDoc:"DICTAMEN PRI",link: Acuerdos__pdfpath(`./${"2008/"}${"117.pdf"}`),},</v>
      </c>
    </row>
    <row r="126" spans="1:18" x14ac:dyDescent="0.25">
      <c r="A126" s="1" t="s">
        <v>756</v>
      </c>
      <c r="B126" s="1">
        <v>118</v>
      </c>
      <c r="C126" s="1" t="s">
        <v>1313</v>
      </c>
      <c r="D126" s="3" t="s">
        <v>1217</v>
      </c>
      <c r="E126" s="1" t="s">
        <v>1460</v>
      </c>
      <c r="F126" s="2" t="s">
        <v>17</v>
      </c>
      <c r="G126" s="1" t="s">
        <v>1212</v>
      </c>
      <c r="I126" s="1">
        <f t="shared" si="12"/>
        <v>118</v>
      </c>
      <c r="J126" s="1" t="s">
        <v>0</v>
      </c>
      <c r="K126" s="1" t="s">
        <v>1302</v>
      </c>
      <c r="L126" s="3" t="str">
        <f t="shared" si="17"/>
        <v>JUN</v>
      </c>
      <c r="M126" s="1" t="s">
        <v>1213</v>
      </c>
      <c r="N126" s="1" t="s">
        <v>310</v>
      </c>
      <c r="O126" s="1" t="s">
        <v>907</v>
      </c>
      <c r="P126" s="1">
        <f t="shared" si="18"/>
        <v>118</v>
      </c>
      <c r="Q126" s="1" t="s">
        <v>1</v>
      </c>
      <c r="R126" s="1" t="str">
        <f t="shared" si="19"/>
        <v>{id:118,year: "2008",typeDoc:"ACUERDO",dateDoc:"23-JUN",numDoc:"CG 118-2008",monthDoc:"JUN",nameDoc:"DICTAMEN PRD",link: Acuerdos__pdfpath(`./${"2008/"}${"118.pdf"}`),},</v>
      </c>
    </row>
    <row r="127" spans="1:18" x14ac:dyDescent="0.25">
      <c r="A127" s="1" t="s">
        <v>756</v>
      </c>
      <c r="B127" s="1">
        <v>119</v>
      </c>
      <c r="C127" s="1" t="s">
        <v>1313</v>
      </c>
      <c r="D127" s="3" t="s">
        <v>1217</v>
      </c>
      <c r="E127" s="1" t="s">
        <v>1460</v>
      </c>
      <c r="F127" s="2" t="s">
        <v>17</v>
      </c>
      <c r="G127" s="1" t="s">
        <v>1212</v>
      </c>
      <c r="I127" s="1">
        <f t="shared" si="12"/>
        <v>119</v>
      </c>
      <c r="J127" s="1" t="s">
        <v>0</v>
      </c>
      <c r="K127" s="1" t="s">
        <v>1302</v>
      </c>
      <c r="L127" s="3" t="str">
        <f t="shared" si="17"/>
        <v>JUN</v>
      </c>
      <c r="M127" s="1" t="s">
        <v>1213</v>
      </c>
      <c r="N127" s="1" t="s">
        <v>311</v>
      </c>
      <c r="O127" s="1" t="s">
        <v>907</v>
      </c>
      <c r="P127" s="1">
        <f t="shared" si="18"/>
        <v>119</v>
      </c>
      <c r="Q127" s="1" t="s">
        <v>1</v>
      </c>
      <c r="R127" s="1" t="str">
        <f t="shared" si="19"/>
        <v>{id:119,year: "2008",typeDoc:"ACUERDO",dateDoc:"23-JUN",numDoc:"CG 119-2008",monthDoc:"JUN",nameDoc:"DICTAMEN PT",link: Acuerdos__pdfpath(`./${"2008/"}${"119.pdf"}`),},</v>
      </c>
    </row>
    <row r="128" spans="1:18" x14ac:dyDescent="0.25">
      <c r="A128" s="1" t="s">
        <v>756</v>
      </c>
      <c r="B128" s="1">
        <v>120</v>
      </c>
      <c r="C128" s="1" t="s">
        <v>1313</v>
      </c>
      <c r="D128" s="3" t="s">
        <v>1217</v>
      </c>
      <c r="E128" s="1" t="s">
        <v>1460</v>
      </c>
      <c r="F128" s="2" t="s">
        <v>17</v>
      </c>
      <c r="G128" s="1" t="s">
        <v>1212</v>
      </c>
      <c r="I128" s="1">
        <f t="shared" si="12"/>
        <v>120</v>
      </c>
      <c r="J128" s="1" t="s">
        <v>0</v>
      </c>
      <c r="K128" s="1" t="s">
        <v>1302</v>
      </c>
      <c r="L128" s="3" t="str">
        <f t="shared" si="17"/>
        <v>JUN</v>
      </c>
      <c r="M128" s="1" t="s">
        <v>1213</v>
      </c>
      <c r="N128" s="1" t="s">
        <v>312</v>
      </c>
      <c r="O128" s="1" t="s">
        <v>907</v>
      </c>
      <c r="P128" s="1">
        <f t="shared" si="18"/>
        <v>120</v>
      </c>
      <c r="Q128" s="1" t="s">
        <v>1</v>
      </c>
      <c r="R128" s="1" t="str">
        <f t="shared" si="19"/>
        <v>{id:120,year: "2008",typeDoc:"ACUERDO",dateDoc:"23-JUN",numDoc:"CG 120-2008",monthDoc:"JUN",nameDoc:"DICTAMEN PVEM",link: Acuerdos__pdfpath(`./${"2008/"}${"120.pdf"}`),},</v>
      </c>
    </row>
    <row r="129" spans="1:18" x14ac:dyDescent="0.25">
      <c r="A129" s="1" t="s">
        <v>756</v>
      </c>
      <c r="B129" s="1">
        <v>121</v>
      </c>
      <c r="C129" s="1" t="s">
        <v>1313</v>
      </c>
      <c r="D129" s="3" t="s">
        <v>1217</v>
      </c>
      <c r="E129" s="1" t="s">
        <v>1460</v>
      </c>
      <c r="F129" s="2" t="s">
        <v>17</v>
      </c>
      <c r="G129" s="1" t="s">
        <v>1212</v>
      </c>
      <c r="I129" s="1">
        <f t="shared" si="12"/>
        <v>121</v>
      </c>
      <c r="J129" s="1" t="s">
        <v>0</v>
      </c>
      <c r="K129" s="1" t="s">
        <v>1302</v>
      </c>
      <c r="L129" s="3" t="str">
        <f t="shared" si="17"/>
        <v>JUN</v>
      </c>
      <c r="M129" s="1" t="s">
        <v>1213</v>
      </c>
      <c r="N129" s="1" t="s">
        <v>313</v>
      </c>
      <c r="O129" s="1" t="s">
        <v>907</v>
      </c>
      <c r="P129" s="1">
        <f t="shared" si="18"/>
        <v>121</v>
      </c>
      <c r="Q129" s="1" t="s">
        <v>1</v>
      </c>
      <c r="R129" s="1" t="str">
        <f t="shared" si="19"/>
        <v>{id:121,year: "2008",typeDoc:"ACUERDO",dateDoc:"23-JUN",numDoc:"CG 121-2008",monthDoc:"JUN",nameDoc:"DICTAMEN CONVERGENCIA",link: Acuerdos__pdfpath(`./${"2008/"}${"121.pdf"}`),},</v>
      </c>
    </row>
    <row r="130" spans="1:18" x14ac:dyDescent="0.25">
      <c r="A130" s="1" t="s">
        <v>756</v>
      </c>
      <c r="B130" s="1">
        <v>122</v>
      </c>
      <c r="C130" s="1" t="s">
        <v>1313</v>
      </c>
      <c r="D130" s="3" t="s">
        <v>1217</v>
      </c>
      <c r="E130" s="1" t="s">
        <v>1460</v>
      </c>
      <c r="F130" s="2" t="s">
        <v>17</v>
      </c>
      <c r="G130" s="1" t="s">
        <v>1212</v>
      </c>
      <c r="I130" s="1">
        <f t="shared" si="12"/>
        <v>122</v>
      </c>
      <c r="J130" s="1" t="s">
        <v>0</v>
      </c>
      <c r="K130" s="1" t="s">
        <v>1302</v>
      </c>
      <c r="L130" s="3" t="str">
        <f t="shared" si="17"/>
        <v>JUN</v>
      </c>
      <c r="M130" s="1" t="s">
        <v>1213</v>
      </c>
      <c r="N130" s="1" t="s">
        <v>914</v>
      </c>
      <c r="O130" s="1" t="s">
        <v>907</v>
      </c>
      <c r="P130" s="1">
        <f t="shared" si="18"/>
        <v>122</v>
      </c>
      <c r="Q130" s="1" t="s">
        <v>1</v>
      </c>
      <c r="R130" s="1" t="str">
        <f t="shared" si="19"/>
        <v>{id:122,year: "2008",typeDoc:"ACUERDO",dateDoc:"23-JUN",numDoc:"CG 122-2008",monthDoc:"JUN",nameDoc:"DICTAMEN PNA",link: Acuerdos__pdfpath(`./${"2008/"}${"122.pdf"}`),},</v>
      </c>
    </row>
    <row r="131" spans="1:18" x14ac:dyDescent="0.25">
      <c r="A131" s="1" t="s">
        <v>756</v>
      </c>
      <c r="B131" s="1">
        <v>123</v>
      </c>
      <c r="C131" s="1" t="s">
        <v>1313</v>
      </c>
      <c r="D131" s="3" t="s">
        <v>1217</v>
      </c>
      <c r="E131" s="1" t="s">
        <v>1460</v>
      </c>
      <c r="F131" s="2" t="s">
        <v>17</v>
      </c>
      <c r="G131" s="1" t="s">
        <v>1212</v>
      </c>
      <c r="I131" s="1">
        <f t="shared" si="12"/>
        <v>123</v>
      </c>
      <c r="J131" s="1" t="s">
        <v>0</v>
      </c>
      <c r="K131" s="1" t="s">
        <v>1302</v>
      </c>
      <c r="L131" s="3" t="str">
        <f t="shared" si="17"/>
        <v>JUN</v>
      </c>
      <c r="M131" s="1" t="s">
        <v>1213</v>
      </c>
      <c r="N131" s="1" t="s">
        <v>915</v>
      </c>
      <c r="O131" s="1" t="s">
        <v>907</v>
      </c>
      <c r="P131" s="1">
        <f t="shared" si="18"/>
        <v>123</v>
      </c>
      <c r="Q131" s="1" t="s">
        <v>1</v>
      </c>
      <c r="R131" s="1" t="str">
        <f t="shared" si="19"/>
        <v>{id:123,year: "2008",typeDoc:"ACUERDO",dateDoc:"23-JUN",numDoc:"CG 123-2008",monthDoc:"JUN",nameDoc:"DICTAMEN PAS",link: Acuerdos__pdfpath(`./${"2008/"}${"123.pdf"}`),},</v>
      </c>
    </row>
    <row r="132" spans="1:18" x14ac:dyDescent="0.25">
      <c r="A132" s="1" t="s">
        <v>756</v>
      </c>
      <c r="B132" s="1">
        <v>124</v>
      </c>
      <c r="C132" s="1" t="s">
        <v>1313</v>
      </c>
      <c r="D132" s="3" t="s">
        <v>1217</v>
      </c>
      <c r="E132" s="1" t="s">
        <v>1460</v>
      </c>
      <c r="F132" s="2" t="s">
        <v>17</v>
      </c>
      <c r="G132" s="1" t="s">
        <v>1212</v>
      </c>
      <c r="I132" s="1">
        <f t="shared" si="12"/>
        <v>124</v>
      </c>
      <c r="J132" s="1" t="s">
        <v>0</v>
      </c>
      <c r="K132" s="1" t="s">
        <v>1302</v>
      </c>
      <c r="L132" s="3" t="str">
        <f t="shared" si="17"/>
        <v>JUN</v>
      </c>
      <c r="M132" s="1" t="s">
        <v>1213</v>
      </c>
      <c r="N132" s="1" t="s">
        <v>916</v>
      </c>
      <c r="O132" s="1" t="s">
        <v>907</v>
      </c>
      <c r="P132" s="1">
        <f t="shared" si="18"/>
        <v>124</v>
      </c>
      <c r="Q132" s="1" t="s">
        <v>1</v>
      </c>
      <c r="R132" s="1" t="str">
        <f t="shared" si="19"/>
        <v>{id:124,year: "2008",typeDoc:"ACUERDO",dateDoc:"23-JUN",numDoc:"CG 124-2008",monthDoc:"JUN",nameDoc:"DICTAMEN PAC",link: Acuerdos__pdfpath(`./${"2008/"}${"124.pdf"}`),},</v>
      </c>
    </row>
    <row r="133" spans="1:18" x14ac:dyDescent="0.25">
      <c r="A133" s="1" t="s">
        <v>756</v>
      </c>
      <c r="B133" s="1">
        <v>125</v>
      </c>
      <c r="C133" s="1" t="s">
        <v>1313</v>
      </c>
      <c r="D133" s="3" t="s">
        <v>1217</v>
      </c>
      <c r="E133" s="1" t="s">
        <v>1460</v>
      </c>
      <c r="F133" s="2" t="s">
        <v>17</v>
      </c>
      <c r="G133" s="1" t="s">
        <v>1212</v>
      </c>
      <c r="I133" s="1">
        <f t="shared" si="12"/>
        <v>125</v>
      </c>
      <c r="J133" s="1" t="s">
        <v>0</v>
      </c>
      <c r="K133" s="1" t="s">
        <v>1302</v>
      </c>
      <c r="L133" s="3" t="str">
        <f t="shared" si="17"/>
        <v>JUN</v>
      </c>
      <c r="M133" s="1" t="s">
        <v>1213</v>
      </c>
      <c r="N133" s="1" t="s">
        <v>917</v>
      </c>
      <c r="O133" s="1" t="s">
        <v>907</v>
      </c>
      <c r="P133" s="1">
        <f t="shared" si="18"/>
        <v>125</v>
      </c>
      <c r="Q133" s="1" t="s">
        <v>1</v>
      </c>
      <c r="R133" s="1" t="str">
        <f t="shared" si="19"/>
        <v>{id:125,year: "2008",typeDoc:"ACUERDO",dateDoc:"23-JUN",numDoc:"CG 125-2008",monthDoc:"JUN",nameDoc:"DICTAMEN PS-1",link: Acuerdos__pdfpath(`./${"2008/"}${"125.pdf"}`),},</v>
      </c>
    </row>
    <row r="134" spans="1:18" x14ac:dyDescent="0.25">
      <c r="A134" s="1" t="s">
        <v>756</v>
      </c>
      <c r="B134" s="1">
        <v>126</v>
      </c>
      <c r="C134" s="1" t="s">
        <v>1313</v>
      </c>
      <c r="D134" s="3" t="s">
        <v>1217</v>
      </c>
      <c r="E134" s="1" t="s">
        <v>1460</v>
      </c>
      <c r="F134" s="2" t="s">
        <v>17</v>
      </c>
      <c r="G134" s="1" t="s">
        <v>1212</v>
      </c>
      <c r="I134" s="1">
        <f t="shared" si="12"/>
        <v>126</v>
      </c>
      <c r="J134" s="1" t="s">
        <v>0</v>
      </c>
      <c r="K134" s="1" t="s">
        <v>1302</v>
      </c>
      <c r="L134" s="3" t="str">
        <f t="shared" si="17"/>
        <v>JUN</v>
      </c>
      <c r="M134" s="1" t="s">
        <v>1213</v>
      </c>
      <c r="N134" s="1" t="s">
        <v>314</v>
      </c>
      <c r="O134" s="1" t="s">
        <v>907</v>
      </c>
      <c r="P134" s="1">
        <f t="shared" si="18"/>
        <v>126</v>
      </c>
      <c r="Q134" s="1" t="s">
        <v>1</v>
      </c>
      <c r="R134" s="1" t="str">
        <f t="shared" si="19"/>
        <v>{id:126,year: "2008",typeDoc:"ACUERDO",dateDoc:"23-JUN",numDoc:"CG 126-2008",monthDoc:"JUN",nameDoc:"DICTAMEN PCDT",link: Acuerdos__pdfpath(`./${"2008/"}${"126.pdf"}`),},</v>
      </c>
    </row>
    <row r="135" spans="1:18" x14ac:dyDescent="0.25">
      <c r="A135" s="1" t="s">
        <v>756</v>
      </c>
      <c r="B135" s="1">
        <v>127</v>
      </c>
      <c r="C135" s="1" t="s">
        <v>1313</v>
      </c>
      <c r="D135" s="1" t="s">
        <v>1218</v>
      </c>
      <c r="E135" s="1" t="s">
        <v>1460</v>
      </c>
      <c r="F135" s="2" t="s">
        <v>19</v>
      </c>
      <c r="G135" s="1" t="s">
        <v>1212</v>
      </c>
      <c r="I135" s="1">
        <f t="shared" si="12"/>
        <v>127</v>
      </c>
      <c r="J135" s="1" t="s">
        <v>0</v>
      </c>
      <c r="K135" s="1" t="s">
        <v>1302</v>
      </c>
      <c r="L135" s="3" t="str">
        <f t="shared" si="17"/>
        <v>JUN</v>
      </c>
      <c r="M135" s="1" t="s">
        <v>1213</v>
      </c>
      <c r="N135" s="1" t="s">
        <v>21</v>
      </c>
      <c r="O135" s="1" t="s">
        <v>907</v>
      </c>
      <c r="P135" s="1">
        <f t="shared" si="18"/>
        <v>127</v>
      </c>
      <c r="Q135" s="1" t="s">
        <v>1</v>
      </c>
      <c r="R135" s="1" t="str">
        <f t="shared" si="19"/>
        <v>{id:127,year: "2008",typeDoc:"RESOLUCIÓN",dateDoc:"30-JUN",numDoc:"CG 127-2008",monthDoc:"JUN",nameDoc:"ACUERDO CUMPL. RESOLUCIÓN NORMATIVIDAD",link: Acuerdos__pdfpath(`./${"2008/"}${"127.pdf"}`),},</v>
      </c>
    </row>
    <row r="136" spans="1:18" x14ac:dyDescent="0.25">
      <c r="A136" s="1" t="s">
        <v>756</v>
      </c>
      <c r="B136" s="1">
        <v>128</v>
      </c>
      <c r="C136" s="1" t="s">
        <v>1313</v>
      </c>
      <c r="D136" s="1" t="s">
        <v>1218</v>
      </c>
      <c r="E136" s="1" t="s">
        <v>1460</v>
      </c>
      <c r="F136" s="2" t="s">
        <v>20</v>
      </c>
      <c r="G136" s="1" t="s">
        <v>1212</v>
      </c>
      <c r="I136" s="1">
        <f t="shared" si="12"/>
        <v>128</v>
      </c>
      <c r="J136" s="1" t="s">
        <v>0</v>
      </c>
      <c r="K136" s="1" t="s">
        <v>1302</v>
      </c>
      <c r="L136" s="3" t="str">
        <f t="shared" si="17"/>
        <v>JUL</v>
      </c>
      <c r="M136" s="1" t="s">
        <v>1213</v>
      </c>
      <c r="N136" s="1" t="s">
        <v>274</v>
      </c>
      <c r="O136" s="1" t="s">
        <v>907</v>
      </c>
      <c r="P136" s="1">
        <f t="shared" si="18"/>
        <v>128</v>
      </c>
      <c r="Q136" s="1" t="s">
        <v>1</v>
      </c>
      <c r="R136" s="1" t="str">
        <f t="shared" si="19"/>
        <v>{id:128,year: "2008",typeDoc:"RESOLUCIÓN",dateDoc:"31-JUL",numDoc:"CG 128-2008",monthDoc:"JUL",nameDoc:"SANCIÓN PAN",link: Acuerdos__pdfpath(`./${"2008/"}${"128.pdf"}`),},</v>
      </c>
    </row>
    <row r="137" spans="1:18" x14ac:dyDescent="0.25">
      <c r="A137" s="1" t="s">
        <v>756</v>
      </c>
      <c r="B137" s="1">
        <v>129</v>
      </c>
      <c r="C137" s="1" t="s">
        <v>1313</v>
      </c>
      <c r="D137" s="1" t="s">
        <v>1218</v>
      </c>
      <c r="E137" s="1" t="s">
        <v>1460</v>
      </c>
      <c r="F137" s="2" t="s">
        <v>20</v>
      </c>
      <c r="G137" s="1" t="s">
        <v>1212</v>
      </c>
      <c r="I137" s="1">
        <f t="shared" si="12"/>
        <v>129</v>
      </c>
      <c r="J137" s="1" t="s">
        <v>0</v>
      </c>
      <c r="K137" s="1" t="s">
        <v>1302</v>
      </c>
      <c r="L137" s="3" t="str">
        <f t="shared" si="17"/>
        <v>JUL</v>
      </c>
      <c r="M137" s="1" t="s">
        <v>1213</v>
      </c>
      <c r="N137" s="1" t="s">
        <v>275</v>
      </c>
      <c r="O137" s="1" t="s">
        <v>907</v>
      </c>
      <c r="P137" s="1">
        <f t="shared" si="18"/>
        <v>129</v>
      </c>
      <c r="Q137" s="1" t="s">
        <v>1</v>
      </c>
      <c r="R137" s="1" t="str">
        <f t="shared" si="19"/>
        <v>{id:129,year: "2008",typeDoc:"RESOLUCIÓN",dateDoc:"31-JUL",numDoc:"CG 129-2008",monthDoc:"JUL",nameDoc:"SANCIÓN PRI",link: Acuerdos__pdfpath(`./${"2008/"}${"129.pdf"}`),},</v>
      </c>
    </row>
    <row r="138" spans="1:18" x14ac:dyDescent="0.25">
      <c r="A138" s="1" t="s">
        <v>756</v>
      </c>
      <c r="B138" s="1">
        <v>130</v>
      </c>
      <c r="C138" s="1" t="s">
        <v>1313</v>
      </c>
      <c r="D138" s="1" t="s">
        <v>1218</v>
      </c>
      <c r="E138" s="1" t="s">
        <v>1460</v>
      </c>
      <c r="F138" s="2" t="s">
        <v>20</v>
      </c>
      <c r="G138" s="1" t="s">
        <v>1212</v>
      </c>
      <c r="I138" s="1">
        <f t="shared" si="12"/>
        <v>130</v>
      </c>
      <c r="J138" s="1" t="s">
        <v>0</v>
      </c>
      <c r="K138" s="1" t="s">
        <v>1302</v>
      </c>
      <c r="L138" s="3" t="str">
        <f t="shared" si="17"/>
        <v>JUL</v>
      </c>
      <c r="M138" s="1" t="s">
        <v>1213</v>
      </c>
      <c r="N138" s="1" t="s">
        <v>276</v>
      </c>
      <c r="O138" s="1" t="s">
        <v>907</v>
      </c>
      <c r="P138" s="1">
        <f t="shared" si="18"/>
        <v>130</v>
      </c>
      <c r="Q138" s="1" t="s">
        <v>1</v>
      </c>
      <c r="R138" s="1" t="str">
        <f t="shared" si="19"/>
        <v>{id:130,year: "2008",typeDoc:"RESOLUCIÓN",dateDoc:"31-JUL",numDoc:"CG 130-2008",monthDoc:"JUL",nameDoc:"SANCIÓN PRD",link: Acuerdos__pdfpath(`./${"2008/"}${"130.pdf"}`),},</v>
      </c>
    </row>
    <row r="139" spans="1:18" x14ac:dyDescent="0.25">
      <c r="A139" s="1" t="s">
        <v>756</v>
      </c>
      <c r="B139" s="1">
        <v>131</v>
      </c>
      <c r="C139" s="1" t="s">
        <v>1313</v>
      </c>
      <c r="D139" s="1" t="s">
        <v>1218</v>
      </c>
      <c r="E139" s="1" t="s">
        <v>1460</v>
      </c>
      <c r="F139" s="2" t="s">
        <v>20</v>
      </c>
      <c r="G139" s="1" t="s">
        <v>1212</v>
      </c>
      <c r="I139" s="1">
        <f t="shared" si="12"/>
        <v>131</v>
      </c>
      <c r="J139" s="1" t="s">
        <v>0</v>
      </c>
      <c r="K139" s="1" t="s">
        <v>1302</v>
      </c>
      <c r="L139" s="3" t="str">
        <f t="shared" si="17"/>
        <v>JUL</v>
      </c>
      <c r="M139" s="1" t="s">
        <v>1213</v>
      </c>
      <c r="N139" s="1" t="s">
        <v>277</v>
      </c>
      <c r="O139" s="1" t="s">
        <v>907</v>
      </c>
      <c r="P139" s="1">
        <f t="shared" si="18"/>
        <v>131</v>
      </c>
      <c r="Q139" s="1" t="s">
        <v>1</v>
      </c>
      <c r="R139" s="1" t="str">
        <f t="shared" si="19"/>
        <v>{id:131,year: "2008",typeDoc:"RESOLUCIÓN",dateDoc:"31-JUL",numDoc:"CG 131-2008",monthDoc:"JUL",nameDoc:"SANCIÓN PT",link: Acuerdos__pdfpath(`./${"2008/"}${"131.pdf"}`),},</v>
      </c>
    </row>
    <row r="140" spans="1:18" x14ac:dyDescent="0.25">
      <c r="A140" s="1" t="s">
        <v>756</v>
      </c>
      <c r="B140" s="1">
        <v>132</v>
      </c>
      <c r="C140" s="1" t="s">
        <v>1313</v>
      </c>
      <c r="D140" s="1" t="s">
        <v>1218</v>
      </c>
      <c r="E140" s="1" t="s">
        <v>1460</v>
      </c>
      <c r="F140" s="2" t="s">
        <v>20</v>
      </c>
      <c r="G140" s="1" t="s">
        <v>1212</v>
      </c>
      <c r="I140" s="1">
        <f t="shared" si="12"/>
        <v>132</v>
      </c>
      <c r="J140" s="1" t="s">
        <v>0</v>
      </c>
      <c r="K140" s="1" t="s">
        <v>1302</v>
      </c>
      <c r="L140" s="3" t="str">
        <f t="shared" si="17"/>
        <v>JUL</v>
      </c>
      <c r="M140" s="1" t="s">
        <v>1213</v>
      </c>
      <c r="N140" s="1" t="s">
        <v>1007</v>
      </c>
      <c r="O140" s="1" t="s">
        <v>907</v>
      </c>
      <c r="P140" s="1">
        <f t="shared" si="18"/>
        <v>132</v>
      </c>
      <c r="Q140" s="1" t="s">
        <v>1</v>
      </c>
      <c r="R140" s="1" t="str">
        <f t="shared" si="19"/>
        <v>{id:132,year: "2008",typeDoc:"RESOLUCIÓN",dateDoc:"31-JUL",numDoc:"CG 132-2008",monthDoc:"JUL",nameDoc:"SANCIÓN PVEM",link: Acuerdos__pdfpath(`./${"2008/"}${"132.pdf"}`),},</v>
      </c>
    </row>
    <row r="141" spans="1:18" x14ac:dyDescent="0.25">
      <c r="A141" s="1" t="s">
        <v>756</v>
      </c>
      <c r="B141" s="1">
        <v>133</v>
      </c>
      <c r="C141" s="1" t="s">
        <v>1313</v>
      </c>
      <c r="D141" s="1" t="s">
        <v>1218</v>
      </c>
      <c r="E141" s="1" t="s">
        <v>1460</v>
      </c>
      <c r="F141" s="2" t="s">
        <v>20</v>
      </c>
      <c r="G141" s="1" t="s">
        <v>1212</v>
      </c>
      <c r="I141" s="1">
        <f t="shared" si="12"/>
        <v>133</v>
      </c>
      <c r="J141" s="1" t="s">
        <v>0</v>
      </c>
      <c r="K141" s="1" t="s">
        <v>1302</v>
      </c>
      <c r="L141" s="3" t="str">
        <f t="shared" si="17"/>
        <v>JUL</v>
      </c>
      <c r="M141" s="1" t="s">
        <v>1213</v>
      </c>
      <c r="N141" s="1" t="s">
        <v>1923</v>
      </c>
      <c r="O141" s="1" t="s">
        <v>907</v>
      </c>
      <c r="P141" s="1">
        <f t="shared" si="18"/>
        <v>133</v>
      </c>
      <c r="Q141" s="1" t="s">
        <v>1</v>
      </c>
      <c r="R141" s="1" t="str">
        <f t="shared" si="19"/>
        <v>{id:133,year: "2008",typeDoc:"RESOLUCIÓN",dateDoc:"31-JUL",numDoc:"CG 133-2008",monthDoc:"JUL",nameDoc:"SANCIÓN PAS",link: Acuerdos__pdfpath(`./${"2008/"}${"133.pdf"}`),},</v>
      </c>
    </row>
    <row r="142" spans="1:18" x14ac:dyDescent="0.25">
      <c r="A142" s="1" t="s">
        <v>756</v>
      </c>
      <c r="B142" s="1">
        <v>134</v>
      </c>
      <c r="C142" s="1" t="s">
        <v>1313</v>
      </c>
      <c r="D142" s="1" t="s">
        <v>1218</v>
      </c>
      <c r="E142" s="1" t="s">
        <v>1460</v>
      </c>
      <c r="F142" s="2" t="s">
        <v>20</v>
      </c>
      <c r="G142" s="1" t="s">
        <v>1212</v>
      </c>
      <c r="I142" s="1">
        <f t="shared" si="12"/>
        <v>134</v>
      </c>
      <c r="J142" s="1" t="s">
        <v>0</v>
      </c>
      <c r="K142" s="1" t="s">
        <v>1302</v>
      </c>
      <c r="L142" s="3" t="str">
        <f t="shared" si="17"/>
        <v>JUL</v>
      </c>
      <c r="M142" s="1" t="s">
        <v>1213</v>
      </c>
      <c r="N142" s="1" t="s">
        <v>1011</v>
      </c>
      <c r="O142" s="1" t="s">
        <v>907</v>
      </c>
      <c r="P142" s="1">
        <f t="shared" si="18"/>
        <v>134</v>
      </c>
      <c r="Q142" s="1" t="s">
        <v>1</v>
      </c>
      <c r="R142" s="1" t="str">
        <f t="shared" si="19"/>
        <v>{id:134,year: "2008",typeDoc:"RESOLUCIÓN",dateDoc:"31-JUL",numDoc:"CG 134-2008",monthDoc:"JUL",nameDoc:"SANCIÓN PS",link: Acuerdos__pdfpath(`./${"2008/"}${"134.pdf"}`),},</v>
      </c>
    </row>
    <row r="143" spans="1:18" x14ac:dyDescent="0.25">
      <c r="A143" s="1" t="s">
        <v>756</v>
      </c>
      <c r="B143" s="1">
        <v>135</v>
      </c>
      <c r="C143" s="1" t="s">
        <v>1313</v>
      </c>
      <c r="D143" s="1" t="s">
        <v>1218</v>
      </c>
      <c r="E143" s="1" t="s">
        <v>1460</v>
      </c>
      <c r="F143" s="2" t="s">
        <v>20</v>
      </c>
      <c r="G143" s="1" t="s">
        <v>1212</v>
      </c>
      <c r="I143" s="1">
        <f t="shared" si="12"/>
        <v>135</v>
      </c>
      <c r="J143" s="1" t="s">
        <v>0</v>
      </c>
      <c r="K143" s="1" t="s">
        <v>1302</v>
      </c>
      <c r="L143" s="3" t="str">
        <f t="shared" si="17"/>
        <v>JUL</v>
      </c>
      <c r="M143" s="1" t="s">
        <v>1213</v>
      </c>
      <c r="N143" s="1" t="s">
        <v>279</v>
      </c>
      <c r="O143" s="1" t="s">
        <v>907</v>
      </c>
      <c r="P143" s="1">
        <f t="shared" si="18"/>
        <v>135</v>
      </c>
      <c r="Q143" s="1" t="s">
        <v>1</v>
      </c>
      <c r="R143" s="1" t="str">
        <f t="shared" si="19"/>
        <v>{id:135,year: "2008",typeDoc:"RESOLUCIÓN",dateDoc:"31-JUL",numDoc:"CG 135-2008",monthDoc:"JUL",nameDoc:"SANCIÓN PCDT",link: Acuerdos__pdfpath(`./${"2008/"}${"135.pdf"}`),},</v>
      </c>
    </row>
    <row r="144" spans="1:18" x14ac:dyDescent="0.25">
      <c r="A144" s="1" t="s">
        <v>756</v>
      </c>
      <c r="B144" s="1">
        <v>136</v>
      </c>
      <c r="C144" s="1" t="s">
        <v>1313</v>
      </c>
      <c r="D144" s="1" t="s">
        <v>1217</v>
      </c>
      <c r="E144" s="1" t="s">
        <v>1460</v>
      </c>
      <c r="F144" s="2" t="s">
        <v>22</v>
      </c>
      <c r="G144" s="1" t="s">
        <v>1212</v>
      </c>
      <c r="I144" s="1">
        <f t="shared" si="12"/>
        <v>136</v>
      </c>
      <c r="J144" s="1" t="s">
        <v>0</v>
      </c>
      <c r="K144" s="1" t="s">
        <v>1302</v>
      </c>
      <c r="L144" s="3" t="str">
        <f t="shared" si="17"/>
        <v>AGO</v>
      </c>
      <c r="M144" s="1" t="s">
        <v>1213</v>
      </c>
      <c r="N144" s="1" t="s">
        <v>1930</v>
      </c>
      <c r="O144" s="1" t="s">
        <v>907</v>
      </c>
      <c r="P144" s="1">
        <f t="shared" si="18"/>
        <v>136</v>
      </c>
      <c r="Q144" s="1" t="s">
        <v>1</v>
      </c>
      <c r="R144" s="1" t="str">
        <f t="shared" si="19"/>
        <v>{id:136,year: "2008",typeDoc:"ACUERDO",dateDoc:"15-AGO",numDoc:"CG 136-2008",monthDoc:"AGO",nameDoc:"REDISTRITACIÓN 2",link: Acuerdos__pdfpath(`./${"2008/"}${"136.pdf"}`),},</v>
      </c>
    </row>
    <row r="145" spans="1:18" x14ac:dyDescent="0.25">
      <c r="A145" s="1" t="s">
        <v>756</v>
      </c>
      <c r="B145" s="1">
        <v>137</v>
      </c>
      <c r="C145" s="1" t="s">
        <v>1313</v>
      </c>
      <c r="D145" s="1" t="s">
        <v>1217</v>
      </c>
      <c r="E145" s="1" t="s">
        <v>1460</v>
      </c>
      <c r="F145" s="2" t="s">
        <v>23</v>
      </c>
      <c r="G145" s="1" t="s">
        <v>1212</v>
      </c>
      <c r="I145" s="1">
        <f t="shared" si="12"/>
        <v>137</v>
      </c>
      <c r="J145" s="1" t="s">
        <v>0</v>
      </c>
      <c r="K145" s="1" t="s">
        <v>1302</v>
      </c>
      <c r="L145" s="3" t="str">
        <f t="shared" si="17"/>
        <v>SEP</v>
      </c>
      <c r="M145" s="1" t="s">
        <v>1213</v>
      </c>
      <c r="N145" s="1" t="s">
        <v>1931</v>
      </c>
      <c r="O145" s="1" t="s">
        <v>907</v>
      </c>
      <c r="P145" s="1">
        <f t="shared" si="18"/>
        <v>137</v>
      </c>
      <c r="Q145" s="1" t="s">
        <v>1</v>
      </c>
      <c r="R145" s="1" t="str">
        <f t="shared" si="19"/>
        <v>{id:137,year: "2008",typeDoc:"ACUERDO",dateDoc:"30-SEP",numDoc:"CG 137-2008",monthDoc:"SEP",nameDoc:"PRESUPUESTO 2009",link: Acuerdos__pdfpath(`./${"2008/"}${"137.pdf"}`),},</v>
      </c>
    </row>
    <row r="146" spans="1:18" ht="15.75" thickBot="1" x14ac:dyDescent="0.3">
      <c r="A146" s="1" t="s">
        <v>756</v>
      </c>
      <c r="B146" s="1">
        <v>138</v>
      </c>
      <c r="C146" s="1" t="s">
        <v>1313</v>
      </c>
      <c r="D146" s="1" t="s">
        <v>1217</v>
      </c>
      <c r="E146" s="1" t="s">
        <v>1460</v>
      </c>
      <c r="F146" s="2" t="s">
        <v>24</v>
      </c>
      <c r="G146" s="1" t="s">
        <v>1212</v>
      </c>
      <c r="I146" s="1">
        <f t="shared" si="12"/>
        <v>138</v>
      </c>
      <c r="J146" s="1" t="s">
        <v>0</v>
      </c>
      <c r="K146" s="1" t="s">
        <v>1302</v>
      </c>
      <c r="L146" s="3" t="str">
        <f t="shared" si="17"/>
        <v>OCT</v>
      </c>
      <c r="M146" s="1" t="s">
        <v>1213</v>
      </c>
      <c r="N146" s="1" t="s">
        <v>1932</v>
      </c>
      <c r="O146" s="1" t="s">
        <v>907</v>
      </c>
      <c r="P146" s="1">
        <f t="shared" si="18"/>
        <v>138</v>
      </c>
      <c r="Q146" s="1" t="s">
        <v>1</v>
      </c>
      <c r="R146" s="1" t="str">
        <f t="shared" si="19"/>
        <v>{id:138,year: "2008",typeDoc:"ACUERDO",dateDoc:"31-OCT",numDoc:"CG 138-2008",monthDoc:"OCT",nameDoc:"PRERROGATIVAS PS",link: Acuerdos__pdfpath(`./${"2008/"}${"138.pdf"}`),},</v>
      </c>
    </row>
    <row r="147" spans="1:18" x14ac:dyDescent="0.25">
      <c r="A147" s="17" t="s">
        <v>756</v>
      </c>
      <c r="B147" s="8">
        <v>139</v>
      </c>
      <c r="C147" s="10" t="s">
        <v>1313</v>
      </c>
      <c r="D147" s="10" t="s">
        <v>1217</v>
      </c>
      <c r="E147" s="10" t="s">
        <v>1460</v>
      </c>
      <c r="F147" s="9" t="s">
        <v>25</v>
      </c>
      <c r="G147" s="8" t="s">
        <v>1212</v>
      </c>
      <c r="H147" s="8"/>
      <c r="I147" s="8">
        <f>B147</f>
        <v>139</v>
      </c>
      <c r="J147" s="8" t="s">
        <v>0</v>
      </c>
      <c r="K147" s="10" t="s">
        <v>1302</v>
      </c>
      <c r="L147" s="10" t="str">
        <f t="shared" si="17"/>
        <v>DIC</v>
      </c>
      <c r="M147" s="10" t="s">
        <v>1213</v>
      </c>
      <c r="N147" s="8" t="s">
        <v>1933</v>
      </c>
      <c r="O147" s="10" t="s">
        <v>907</v>
      </c>
      <c r="P147" s="8">
        <f t="shared" ref="P147" si="20">B147</f>
        <v>139</v>
      </c>
      <c r="Q147" s="8" t="s">
        <v>613</v>
      </c>
      <c r="R147" s="11"/>
    </row>
    <row r="148" spans="1:18" x14ac:dyDescent="0.25">
      <c r="A148" s="20" t="s">
        <v>756</v>
      </c>
      <c r="B148" s="1" t="s">
        <v>611</v>
      </c>
      <c r="C148" s="3" t="s">
        <v>1313</v>
      </c>
      <c r="D148" s="3"/>
      <c r="E148" s="3" t="s">
        <v>1460</v>
      </c>
      <c r="G148" s="1" t="s">
        <v>1215</v>
      </c>
      <c r="K148" s="3" t="s">
        <v>1216</v>
      </c>
      <c r="L148" s="3" t="str">
        <f t="shared" ref="L148:L149" si="21">MID(F148,4,3)</f>
        <v/>
      </c>
      <c r="M148" s="3" t="s">
        <v>1213</v>
      </c>
      <c r="N148" s="1" t="s">
        <v>918</v>
      </c>
      <c r="O148" s="3" t="s">
        <v>907</v>
      </c>
      <c r="P148" s="1" t="str">
        <f>CONCATENATE(B147,".1")</f>
        <v>139.1</v>
      </c>
      <c r="Q148" s="1" t="s">
        <v>1</v>
      </c>
      <c r="R148" s="12"/>
    </row>
    <row r="149" spans="1:18" ht="15.75" thickBot="1" x14ac:dyDescent="0.3">
      <c r="A149" s="22" t="s">
        <v>756</v>
      </c>
      <c r="B149" s="13" t="s">
        <v>611</v>
      </c>
      <c r="C149" s="15" t="s">
        <v>1313</v>
      </c>
      <c r="D149" s="15"/>
      <c r="E149" s="15" t="s">
        <v>1460</v>
      </c>
      <c r="F149" s="14"/>
      <c r="G149" s="13" t="s">
        <v>1215</v>
      </c>
      <c r="H149" s="13"/>
      <c r="I149" s="13"/>
      <c r="J149" s="13"/>
      <c r="K149" s="15" t="s">
        <v>1216</v>
      </c>
      <c r="L149" s="15" t="str">
        <f t="shared" si="21"/>
        <v/>
      </c>
      <c r="M149" s="15" t="s">
        <v>1213</v>
      </c>
      <c r="N149" s="13" t="s">
        <v>919</v>
      </c>
      <c r="O149" s="15" t="s">
        <v>907</v>
      </c>
      <c r="P149" s="13" t="str">
        <f>CONCATENATE(B147,".2")</f>
        <v>139.2</v>
      </c>
      <c r="Q149" s="13" t="s">
        <v>623</v>
      </c>
      <c r="R149" s="16" t="str">
        <f>CONCATENATE(
A147,B147,C147,D147,E147,F147,G147,H147,I147,J147,K147,L147,M147,N147,O147,P147,Q147,
A148,B148,C148,D148,E148,F148,G148,H148,I148,J148,K148,L148,M148,N148,O148,P148,Q148,
A149,B149,C149,D149,E149,F149,G149,H149,I149,J149,K149,L149,M149,N149,O149,P149,Q149)</f>
        <v>{id:139,year: "2008",typeDoc:"ACUERDO",dateDoc:"23-DIC",numDoc:"CG 139-2008",monthDoc:"DIC",nameDoc:"METODOLOGIA LIBERAL TLAXCALTECA",link: Acuerdos__pdfpath(`./${"2008/"}${"139.pdf"}`),subRows:[{id:"",year: "2008",typeDoc:"",dateDoc:"",numDoc:"",monthDoc:"",nameDoc:"ANEXO 1 DICTAMEN METODOLOGÍA LIBERAL TLAXCALTECA",link: Acuerdos__pdfpath(`./${"2008/"}${"139.1.pdf"}`),},{id:"",year: "2008",typeDoc:"",dateDoc:"",numDoc:"",monthDoc:"",nameDoc:"ANEXO 2 METODOLOGÍA LIBERAL TLAXCALTECA",link: Acuerdos__pdfpath(`./${"2008/"}${"139.2.pdf"}`),},],},</v>
      </c>
    </row>
    <row r="150" spans="1:18" x14ac:dyDescent="0.25">
      <c r="A150" s="1" t="s">
        <v>756</v>
      </c>
      <c r="B150" s="1">
        <v>140</v>
      </c>
      <c r="C150" s="1" t="s">
        <v>1313</v>
      </c>
      <c r="D150" s="1" t="s">
        <v>1217</v>
      </c>
      <c r="E150" s="1" t="s">
        <v>1460</v>
      </c>
      <c r="F150" s="2" t="s">
        <v>25</v>
      </c>
      <c r="G150" s="1" t="s">
        <v>1212</v>
      </c>
      <c r="I150" s="1">
        <f t="shared" si="12"/>
        <v>140</v>
      </c>
      <c r="J150" s="1" t="s">
        <v>0</v>
      </c>
      <c r="K150" s="1" t="s">
        <v>1302</v>
      </c>
      <c r="L150" s="3" t="str">
        <f>MID(F150,4,3)</f>
        <v>DIC</v>
      </c>
      <c r="M150" s="1" t="s">
        <v>1213</v>
      </c>
      <c r="N150" s="1" t="s">
        <v>26</v>
      </c>
      <c r="O150" s="1" t="s">
        <v>907</v>
      </c>
      <c r="P150" s="1">
        <f>B150</f>
        <v>140</v>
      </c>
      <c r="Q150" s="1" t="s">
        <v>1</v>
      </c>
      <c r="R150" s="1" t="str">
        <f t="shared" ref="R150" si="22">CONCATENATE(A150,B150,C150,D150,E150,F150,G150,H150,I150,J150,K150,L150,M150,N150,O150,P150,Q150)</f>
        <v>{id:140,year: "2008",typeDoc:"ACUERDO",dateDoc:"23-DIC",numDoc:"CG 140-2008",monthDoc:"DIC",nameDoc:"ACUERDO JAVIER HERNANDEZ ATLAHAPA",link: Acuerdos__pdfpath(`./${"2008/"}${"140.pdf"}`),},</v>
      </c>
    </row>
    <row r="151" spans="1:18" x14ac:dyDescent="0.25">
      <c r="R151" s="1" t="s">
        <v>940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334D-C4E9-4CA3-BDCE-D70EE9CA3046}">
  <dimension ref="A2:R283"/>
  <sheetViews>
    <sheetView workbookViewId="0">
      <selection activeCell="R18" sqref="R18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5.5703125" style="26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945</v>
      </c>
    </row>
    <row r="3" spans="1:18" x14ac:dyDescent="0.25">
      <c r="A3" s="1" t="s">
        <v>756</v>
      </c>
      <c r="B3" s="1">
        <v>1</v>
      </c>
      <c r="C3" s="1" t="s">
        <v>1924</v>
      </c>
      <c r="D3" s="1" t="s">
        <v>1217</v>
      </c>
      <c r="E3" s="1" t="s">
        <v>1460</v>
      </c>
      <c r="F3" s="2" t="s">
        <v>28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1303</v>
      </c>
      <c r="L3" s="3" t="str">
        <f t="shared" ref="L3:L66" si="0">MID(F3,4,3)</f>
        <v>ENE</v>
      </c>
      <c r="M3" s="1" t="s">
        <v>1213</v>
      </c>
      <c r="N3" s="1" t="s">
        <v>27</v>
      </c>
      <c r="O3" s="1" t="s">
        <v>920</v>
      </c>
      <c r="P3" s="26">
        <f>B3</f>
        <v>1</v>
      </c>
      <c r="Q3" s="1" t="s">
        <v>1</v>
      </c>
      <c r="R3" s="1" t="str">
        <f t="shared" ref="R3:R5" si="1">CONCATENATE(A3,B3,C3,D3,E3,F3,G3,H3,I3,J3,K3,L3,M3,N3,O3,P3,Q3)</f>
        <v>{id:1,year: "2007",typeDoc:"ACUERDO",dateDoc:"04-ENE",numDoc:"CG 01-2007",monthDoc:"ENE",nameDoc:"CUMPLIMIENTO RESOLUCIÓN TOCA 96-2006 PCDT-1",link: Acuerdos__pdfpath(`./${"2007/"}${"1.pdf"}`),},</v>
      </c>
    </row>
    <row r="4" spans="1:18" x14ac:dyDescent="0.25">
      <c r="A4" s="1" t="s">
        <v>756</v>
      </c>
      <c r="B4" s="1">
        <v>2</v>
      </c>
      <c r="C4" s="1" t="s">
        <v>1924</v>
      </c>
      <c r="D4" s="1" t="s">
        <v>1218</v>
      </c>
      <c r="E4" s="1" t="s">
        <v>1460</v>
      </c>
      <c r="F4" s="2" t="s">
        <v>6</v>
      </c>
      <c r="G4" s="1" t="s">
        <v>1212</v>
      </c>
      <c r="H4" s="1">
        <v>0</v>
      </c>
      <c r="I4" s="1">
        <f t="shared" ref="I4:I69" si="2">B4</f>
        <v>2</v>
      </c>
      <c r="J4" s="1" t="s">
        <v>0</v>
      </c>
      <c r="K4" s="1" t="s">
        <v>1303</v>
      </c>
      <c r="L4" s="3" t="str">
        <f t="shared" si="0"/>
        <v>ENE</v>
      </c>
      <c r="M4" s="1" t="s">
        <v>1213</v>
      </c>
      <c r="N4" s="1" t="s">
        <v>1945</v>
      </c>
      <c r="O4" s="1" t="s">
        <v>920</v>
      </c>
      <c r="P4" s="26">
        <f>B4</f>
        <v>2</v>
      </c>
      <c r="Q4" s="1" t="s">
        <v>1</v>
      </c>
      <c r="R4" s="1" t="str">
        <f t="shared" si="1"/>
        <v>{id:2,year: "2007",typeDoc:"RESOLUCIÓN",dateDoc:"31-ENE",numDoc:"CG 02-2007",monthDoc:"ENE",nameDoc:"TOCA 55-2006 PCDT",link: Acuerdos__pdfpath(`./${"2007/"}${"2.pdf"}`),},</v>
      </c>
    </row>
    <row r="5" spans="1:18" ht="15.75" thickBot="1" x14ac:dyDescent="0.3">
      <c r="A5" s="1" t="s">
        <v>756</v>
      </c>
      <c r="B5" s="1">
        <v>3</v>
      </c>
      <c r="C5" s="1" t="s">
        <v>1924</v>
      </c>
      <c r="D5" s="1" t="s">
        <v>1218</v>
      </c>
      <c r="E5" s="1" t="s">
        <v>1460</v>
      </c>
      <c r="F5" s="2" t="s">
        <v>6</v>
      </c>
      <c r="G5" s="1" t="s">
        <v>1212</v>
      </c>
      <c r="H5" s="1">
        <v>0</v>
      </c>
      <c r="I5" s="1">
        <f t="shared" si="2"/>
        <v>3</v>
      </c>
      <c r="J5" s="1" t="s">
        <v>0</v>
      </c>
      <c r="K5" s="1" t="s">
        <v>1303</v>
      </c>
      <c r="L5" s="3" t="str">
        <f t="shared" si="0"/>
        <v>ENE</v>
      </c>
      <c r="M5" s="1" t="s">
        <v>1213</v>
      </c>
      <c r="N5" s="1" t="s">
        <v>1946</v>
      </c>
      <c r="O5" s="1" t="s">
        <v>920</v>
      </c>
      <c r="P5" s="26">
        <f>B5</f>
        <v>3</v>
      </c>
      <c r="Q5" s="1" t="s">
        <v>1</v>
      </c>
      <c r="R5" s="1" t="str">
        <f t="shared" si="1"/>
        <v>{id:3,year: "2007",typeDoc:"RESOLUCIÓN",dateDoc:"31-ENE",numDoc:"CG 03-2007",monthDoc:"ENE",nameDoc:"TOCA 56-2006 PCDT",link: Acuerdos__pdfpath(`./${"2007/"}${"3.pdf"}`),},</v>
      </c>
    </row>
    <row r="6" spans="1:18" x14ac:dyDescent="0.25">
      <c r="A6" s="8" t="s">
        <v>756</v>
      </c>
      <c r="B6" s="8">
        <v>4</v>
      </c>
      <c r="C6" s="8" t="s">
        <v>1924</v>
      </c>
      <c r="D6" s="8" t="s">
        <v>1217</v>
      </c>
      <c r="E6" s="8" t="s">
        <v>1460</v>
      </c>
      <c r="F6" s="9" t="s">
        <v>6</v>
      </c>
      <c r="G6" s="8" t="s">
        <v>1212</v>
      </c>
      <c r="H6" s="8">
        <v>0</v>
      </c>
      <c r="I6" s="8">
        <f>B6</f>
        <v>4</v>
      </c>
      <c r="J6" s="8" t="s">
        <v>0</v>
      </c>
      <c r="K6" s="8" t="s">
        <v>1303</v>
      </c>
      <c r="L6" s="8" t="str">
        <f t="shared" si="0"/>
        <v>ENE</v>
      </c>
      <c r="M6" s="8" t="s">
        <v>1213</v>
      </c>
      <c r="N6" s="8" t="s">
        <v>1947</v>
      </c>
      <c r="O6" s="8" t="s">
        <v>920</v>
      </c>
      <c r="P6" s="27">
        <f>B6</f>
        <v>4</v>
      </c>
      <c r="Q6" s="8" t="s">
        <v>613</v>
      </c>
      <c r="R6" s="11"/>
    </row>
    <row r="7" spans="1:18" ht="15.75" thickBot="1" x14ac:dyDescent="0.3">
      <c r="A7" s="13" t="s">
        <v>756</v>
      </c>
      <c r="B7" s="13" t="s">
        <v>611</v>
      </c>
      <c r="C7" s="13" t="s">
        <v>1924</v>
      </c>
      <c r="D7" s="13"/>
      <c r="E7" s="13" t="s">
        <v>1460</v>
      </c>
      <c r="F7" s="14"/>
      <c r="G7" s="13" t="s">
        <v>1215</v>
      </c>
      <c r="H7" s="13"/>
      <c r="I7" s="13"/>
      <c r="J7" s="13"/>
      <c r="K7" s="13" t="s">
        <v>1216</v>
      </c>
      <c r="L7" s="13" t="str">
        <f t="shared" si="0"/>
        <v/>
      </c>
      <c r="M7" s="13" t="s">
        <v>1213</v>
      </c>
      <c r="N7" s="15" t="s">
        <v>921</v>
      </c>
      <c r="O7" s="13" t="s">
        <v>920</v>
      </c>
      <c r="P7" s="28" t="str">
        <f>CONCATENATE(B6,".1")</f>
        <v>4.1</v>
      </c>
      <c r="Q7" s="13" t="s">
        <v>623</v>
      </c>
      <c r="R7" s="16" t="str">
        <f>CONCATENATE(
A6,B6,C6,D6,E6,F6,G6,H6,I6,J6,K6,L6,M6,N6,O6,P6,Q6,
A7,B7,C7,D7,E7,F7,G7,H7,I7,J7,K7,L7,M7,N7,O7,P7,Q7)</f>
        <v>{id:4,year: "2007",typeDoc:"ACUERDO",dateDoc:"31-ENE",numDoc:"CG 04-2007",monthDoc:"ENE",nameDoc:"CALENDARIO ELECTORAL",link: Acuerdos__pdfpath(`./${"2007/"}${"4.pdf"}`),subRows:[{id:"",year: "2007",typeDoc:"",dateDoc:"",numDoc:"",monthDoc:"",nameDoc:"ANEXO 1 CALENDARIO ELECTORAL 2007",link: Acuerdos__pdfpath(`./${"2007/"}${"4.1.pdf"}`),},],},</v>
      </c>
    </row>
    <row r="8" spans="1:18" x14ac:dyDescent="0.25">
      <c r="A8" s="1" t="s">
        <v>756</v>
      </c>
      <c r="B8" s="1">
        <v>5</v>
      </c>
      <c r="C8" s="1" t="s">
        <v>1924</v>
      </c>
      <c r="D8" s="1" t="s">
        <v>1217</v>
      </c>
      <c r="E8" s="1" t="s">
        <v>1460</v>
      </c>
      <c r="F8" s="2" t="s">
        <v>29</v>
      </c>
      <c r="G8" s="1" t="s">
        <v>1212</v>
      </c>
      <c r="H8" s="3">
        <v>0</v>
      </c>
      <c r="I8" s="1">
        <f t="shared" si="2"/>
        <v>5</v>
      </c>
      <c r="J8" s="1" t="s">
        <v>0</v>
      </c>
      <c r="K8" s="1" t="s">
        <v>1303</v>
      </c>
      <c r="L8" s="3" t="str">
        <f t="shared" si="0"/>
        <v>FEB</v>
      </c>
      <c r="M8" s="1" t="s">
        <v>1213</v>
      </c>
      <c r="N8" s="3" t="s">
        <v>1936</v>
      </c>
      <c r="O8" s="1" t="s">
        <v>920</v>
      </c>
      <c r="P8" s="26">
        <f t="shared" ref="P8:P17" si="3">B8</f>
        <v>5</v>
      </c>
      <c r="Q8" s="1" t="s">
        <v>1</v>
      </c>
      <c r="R8" s="1" t="str">
        <f t="shared" ref="R8:R16" si="4">CONCATENATE(A8,B8,C8,D8,E8,F8,G8,H8,I8,J8,K8,L8,M8,N8,O8,P8,Q8)</f>
        <v>{id:5,year: "2007",typeDoc:"ACUERDO",dateDoc:"16-FEB",numDoc:"CG 05-2007",monthDoc:"FEB",nameDoc:"CONVOCATORIA JURÍDICO Y ADMINISTRATIVO",link: Acuerdos__pdfpath(`./${"2007/"}${"5.pdf"}`),},</v>
      </c>
    </row>
    <row r="9" spans="1:18" x14ac:dyDescent="0.25">
      <c r="A9" s="1" t="s">
        <v>756</v>
      </c>
      <c r="B9" s="1">
        <v>6</v>
      </c>
      <c r="C9" s="1" t="s">
        <v>1924</v>
      </c>
      <c r="D9" s="3" t="s">
        <v>1217</v>
      </c>
      <c r="E9" s="1" t="s">
        <v>1460</v>
      </c>
      <c r="F9" s="2" t="s">
        <v>30</v>
      </c>
      <c r="G9" s="1" t="s">
        <v>1212</v>
      </c>
      <c r="H9" s="3">
        <v>0</v>
      </c>
      <c r="I9" s="1">
        <f t="shared" si="2"/>
        <v>6</v>
      </c>
      <c r="J9" s="1" t="s">
        <v>0</v>
      </c>
      <c r="K9" s="1" t="s">
        <v>1303</v>
      </c>
      <c r="L9" s="3" t="str">
        <f t="shared" si="0"/>
        <v>FEB</v>
      </c>
      <c r="M9" s="1" t="s">
        <v>1213</v>
      </c>
      <c r="N9" s="1" t="s">
        <v>31</v>
      </c>
      <c r="O9" s="1" t="s">
        <v>920</v>
      </c>
      <c r="P9" s="26">
        <f t="shared" si="3"/>
        <v>6</v>
      </c>
      <c r="Q9" s="1" t="s">
        <v>1</v>
      </c>
      <c r="R9" s="1" t="str">
        <f t="shared" si="4"/>
        <v>{id:6,year: "2007",typeDoc:"ACUERDO",dateDoc:"28-FEB",numDoc:"CG 06-2007",monthDoc:"FEB",nameDoc:"DETERMINACIÓN REGIDORES 2007 1",link: Acuerdos__pdfpath(`./${"2007/"}${"6.pdf"}`),},</v>
      </c>
    </row>
    <row r="10" spans="1:18" x14ac:dyDescent="0.25">
      <c r="A10" s="1" t="s">
        <v>756</v>
      </c>
      <c r="B10" s="1">
        <v>7</v>
      </c>
      <c r="C10" s="1" t="s">
        <v>1924</v>
      </c>
      <c r="D10" s="3" t="s">
        <v>1217</v>
      </c>
      <c r="E10" s="1" t="s">
        <v>1460</v>
      </c>
      <c r="F10" s="2" t="s">
        <v>30</v>
      </c>
      <c r="G10" s="1" t="s">
        <v>1212</v>
      </c>
      <c r="H10" s="3">
        <v>0</v>
      </c>
      <c r="I10" s="1">
        <f t="shared" si="2"/>
        <v>7</v>
      </c>
      <c r="J10" s="1" t="s">
        <v>0</v>
      </c>
      <c r="K10" s="1" t="s">
        <v>1303</v>
      </c>
      <c r="L10" s="3" t="str">
        <f t="shared" si="0"/>
        <v>FEB</v>
      </c>
      <c r="M10" s="1" t="s">
        <v>1213</v>
      </c>
      <c r="N10" s="1" t="s">
        <v>32</v>
      </c>
      <c r="O10" s="1" t="s">
        <v>920</v>
      </c>
      <c r="P10" s="26">
        <f t="shared" si="3"/>
        <v>7</v>
      </c>
      <c r="Q10" s="1" t="s">
        <v>1</v>
      </c>
      <c r="R10" s="1" t="str">
        <f t="shared" si="4"/>
        <v>{id:7,year: "2007",typeDoc:"ACUERDO",dateDoc:"28-FEB",numDoc:"CG 07-2007",monthDoc:"FEB",nameDoc:"FECHA INICIO PROCESO ELECTORAL 2007-1",link: Acuerdos__pdfpath(`./${"2007/"}${"7.pdf"}`),},</v>
      </c>
    </row>
    <row r="11" spans="1:18" x14ac:dyDescent="0.25">
      <c r="A11" s="1" t="s">
        <v>756</v>
      </c>
      <c r="B11" s="1">
        <v>8</v>
      </c>
      <c r="C11" s="1" t="s">
        <v>1924</v>
      </c>
      <c r="D11" s="1" t="s">
        <v>1217</v>
      </c>
      <c r="E11" s="1" t="s">
        <v>1460</v>
      </c>
      <c r="F11" s="2" t="s">
        <v>12</v>
      </c>
      <c r="G11" s="1" t="s">
        <v>1212</v>
      </c>
      <c r="H11" s="3">
        <v>0</v>
      </c>
      <c r="I11" s="1">
        <f t="shared" si="2"/>
        <v>8</v>
      </c>
      <c r="J11" s="1" t="s">
        <v>0</v>
      </c>
      <c r="K11" s="1" t="s">
        <v>1303</v>
      </c>
      <c r="L11" s="3" t="str">
        <f t="shared" si="0"/>
        <v>MAR</v>
      </c>
      <c r="M11" s="1" t="s">
        <v>1213</v>
      </c>
      <c r="N11" s="1" t="s">
        <v>1937</v>
      </c>
      <c r="O11" s="1" t="s">
        <v>920</v>
      </c>
      <c r="P11" s="26">
        <f t="shared" si="3"/>
        <v>8</v>
      </c>
      <c r="Q11" s="1" t="s">
        <v>1</v>
      </c>
      <c r="R11" s="1" t="str">
        <f t="shared" si="4"/>
        <v>{id:8,year: "2007",typeDoc:"ACUERDO",dateDoc:"13-MAR",numDoc:"CG 08-2007",monthDoc:"MAR",nameDoc:"PCDT",link: Acuerdos__pdfpath(`./${"2007/"}${"8.pdf"}`),},</v>
      </c>
    </row>
    <row r="12" spans="1:18" x14ac:dyDescent="0.25">
      <c r="A12" s="1" t="s">
        <v>756</v>
      </c>
      <c r="B12" s="1">
        <v>9</v>
      </c>
      <c r="C12" s="1" t="s">
        <v>1924</v>
      </c>
      <c r="D12" s="3" t="s">
        <v>1217</v>
      </c>
      <c r="E12" s="1" t="s">
        <v>1460</v>
      </c>
      <c r="F12" s="2" t="s">
        <v>33</v>
      </c>
      <c r="G12" s="1" t="s">
        <v>1212</v>
      </c>
      <c r="H12" s="3">
        <v>0</v>
      </c>
      <c r="I12" s="1">
        <f t="shared" si="2"/>
        <v>9</v>
      </c>
      <c r="J12" s="1" t="s">
        <v>0</v>
      </c>
      <c r="K12" s="1" t="s">
        <v>1303</v>
      </c>
      <c r="L12" s="3" t="str">
        <f t="shared" si="0"/>
        <v>MAR</v>
      </c>
      <c r="M12" s="1" t="s">
        <v>1213</v>
      </c>
      <c r="N12" s="1" t="s">
        <v>35</v>
      </c>
      <c r="O12" s="1" t="s">
        <v>920</v>
      </c>
      <c r="P12" s="26">
        <f t="shared" si="3"/>
        <v>9</v>
      </c>
      <c r="Q12" s="1" t="s">
        <v>1</v>
      </c>
      <c r="R12" s="1" t="str">
        <f t="shared" si="4"/>
        <v>{id:9,year: "2007",typeDoc:"ACUERDO",dateDoc:"15-MAR",numDoc:"CG 09-2007",monthDoc:"MAR",nameDoc:"DICTAMEN PS",link: Acuerdos__pdfpath(`./${"2007/"}${"9.pdf"}`),},</v>
      </c>
    </row>
    <row r="13" spans="1:18" x14ac:dyDescent="0.25">
      <c r="A13" s="1" t="s">
        <v>756</v>
      </c>
      <c r="B13" s="1">
        <v>10</v>
      </c>
      <c r="C13" s="1" t="s">
        <v>1924</v>
      </c>
      <c r="D13" s="1" t="s">
        <v>1217</v>
      </c>
      <c r="E13" s="1" t="s">
        <v>1460</v>
      </c>
      <c r="F13" s="2" t="s">
        <v>34</v>
      </c>
      <c r="G13" s="1" t="s">
        <v>1212</v>
      </c>
      <c r="I13" s="1">
        <f t="shared" si="2"/>
        <v>10</v>
      </c>
      <c r="J13" s="1" t="s">
        <v>0</v>
      </c>
      <c r="K13" s="1" t="s">
        <v>1303</v>
      </c>
      <c r="L13" s="3" t="str">
        <f t="shared" si="0"/>
        <v>MAR</v>
      </c>
      <c r="M13" s="1" t="s">
        <v>1213</v>
      </c>
      <c r="N13" s="1" t="s">
        <v>1938</v>
      </c>
      <c r="O13" s="1" t="s">
        <v>920</v>
      </c>
      <c r="P13" s="26">
        <f t="shared" si="3"/>
        <v>10</v>
      </c>
      <c r="Q13" s="1" t="s">
        <v>1</v>
      </c>
      <c r="R13" s="1" t="str">
        <f t="shared" si="4"/>
        <v>{id:10,year: "2007",typeDoc:"ACUERDO",dateDoc:"30-MAR",numDoc:"CG 10-2007",monthDoc:"MAR",nameDoc:"ADOPCIÓN SECCIONAMIENTO ELECTORAL",link: Acuerdos__pdfpath(`./${"2007/"}${"10.pdf"}`),},</v>
      </c>
    </row>
    <row r="14" spans="1:18" x14ac:dyDescent="0.25">
      <c r="A14" s="1" t="s">
        <v>756</v>
      </c>
      <c r="B14" s="1">
        <v>11</v>
      </c>
      <c r="C14" s="1" t="s">
        <v>1924</v>
      </c>
      <c r="D14" s="1" t="s">
        <v>1217</v>
      </c>
      <c r="E14" s="1" t="s">
        <v>1460</v>
      </c>
      <c r="F14" s="2" t="s">
        <v>34</v>
      </c>
      <c r="G14" s="1" t="s">
        <v>1212</v>
      </c>
      <c r="I14" s="1">
        <f t="shared" si="2"/>
        <v>11</v>
      </c>
      <c r="J14" s="1" t="s">
        <v>0</v>
      </c>
      <c r="K14" s="1" t="s">
        <v>1303</v>
      </c>
      <c r="L14" s="3" t="str">
        <f t="shared" si="0"/>
        <v>MAR</v>
      </c>
      <c r="M14" s="1" t="s">
        <v>1213</v>
      </c>
      <c r="N14" s="1" t="s">
        <v>1939</v>
      </c>
      <c r="O14" s="1" t="s">
        <v>920</v>
      </c>
      <c r="P14" s="26">
        <f t="shared" si="3"/>
        <v>11</v>
      </c>
      <c r="Q14" s="1" t="s">
        <v>1</v>
      </c>
      <c r="R14" s="1" t="str">
        <f t="shared" si="4"/>
        <v>{id:11,year: "2007",typeDoc:"ACUERDO",dateDoc:"30-MAR",numDoc:"CG 11-2007",monthDoc:"MAR",nameDoc:"DE INFORMÁTICA",link: Acuerdos__pdfpath(`./${"2007/"}${"11.pdf"}`),},</v>
      </c>
    </row>
    <row r="15" spans="1:18" x14ac:dyDescent="0.25">
      <c r="A15" s="1" t="s">
        <v>756</v>
      </c>
      <c r="B15" s="1">
        <v>12</v>
      </c>
      <c r="C15" s="1" t="s">
        <v>1924</v>
      </c>
      <c r="D15" s="1" t="s">
        <v>1217</v>
      </c>
      <c r="E15" s="1" t="s">
        <v>1460</v>
      </c>
      <c r="F15" s="2" t="s">
        <v>34</v>
      </c>
      <c r="G15" s="1" t="s">
        <v>1212</v>
      </c>
      <c r="I15" s="1">
        <f t="shared" si="2"/>
        <v>12</v>
      </c>
      <c r="J15" s="1" t="s">
        <v>0</v>
      </c>
      <c r="K15" s="1" t="s">
        <v>1303</v>
      </c>
      <c r="L15" s="3" t="str">
        <f t="shared" si="0"/>
        <v>MAR</v>
      </c>
      <c r="M15" s="1" t="s">
        <v>1213</v>
      </c>
      <c r="N15" s="1" t="s">
        <v>1940</v>
      </c>
      <c r="O15" s="1" t="s">
        <v>920</v>
      </c>
      <c r="P15" s="26">
        <f t="shared" si="3"/>
        <v>12</v>
      </c>
      <c r="Q15" s="1" t="s">
        <v>1</v>
      </c>
      <c r="R15" s="1" t="str">
        <f t="shared" si="4"/>
        <v>{id:12,year: "2007",typeDoc:"ACUERDO",dateDoc:"30-MAR",numDoc:"CG 12-2007",monthDoc:"MAR",nameDoc:"DE COMUNICACION SOCIAL",link: Acuerdos__pdfpath(`./${"2007/"}${"12.pdf"}`),},</v>
      </c>
    </row>
    <row r="16" spans="1:18" ht="15.75" thickBot="1" x14ac:dyDescent="0.3">
      <c r="A16" s="1" t="s">
        <v>756</v>
      </c>
      <c r="B16" s="1">
        <v>13</v>
      </c>
      <c r="C16" s="1" t="s">
        <v>1924</v>
      </c>
      <c r="D16" s="1" t="s">
        <v>1217</v>
      </c>
      <c r="E16" s="1" t="s">
        <v>1460</v>
      </c>
      <c r="F16" s="2" t="s">
        <v>36</v>
      </c>
      <c r="G16" s="1" t="s">
        <v>1212</v>
      </c>
      <c r="I16" s="1">
        <f t="shared" si="2"/>
        <v>13</v>
      </c>
      <c r="J16" s="1" t="s">
        <v>0</v>
      </c>
      <c r="K16" s="1" t="s">
        <v>1303</v>
      </c>
      <c r="L16" s="3" t="str">
        <f t="shared" si="0"/>
        <v>ABR</v>
      </c>
      <c r="M16" s="1" t="s">
        <v>1213</v>
      </c>
      <c r="N16" s="1" t="s">
        <v>1941</v>
      </c>
      <c r="O16" s="1" t="s">
        <v>920</v>
      </c>
      <c r="P16" s="26">
        <f t="shared" si="3"/>
        <v>13</v>
      </c>
      <c r="Q16" s="1" t="s">
        <v>1</v>
      </c>
      <c r="R16" s="1" t="str">
        <f t="shared" si="4"/>
        <v>{id:13,year: "2007",typeDoc:"ACUERDO",dateDoc:"14-ABR",numDoc:"CG 13-2007",monthDoc:"ABR",nameDoc:"CATALOGO USOS Y COSTUMBRES",link: Acuerdos__pdfpath(`./${"2007/"}${"13.pdf"}`),},</v>
      </c>
    </row>
    <row r="17" spans="1:18" x14ac:dyDescent="0.25">
      <c r="A17" s="36" t="s">
        <v>756</v>
      </c>
      <c r="B17" s="8">
        <v>14</v>
      </c>
      <c r="C17" s="8" t="s">
        <v>1924</v>
      </c>
      <c r="D17" s="8" t="s">
        <v>1217</v>
      </c>
      <c r="E17" s="8" t="s">
        <v>1460</v>
      </c>
      <c r="F17" s="9" t="s">
        <v>36</v>
      </c>
      <c r="G17" s="8" t="s">
        <v>1212</v>
      </c>
      <c r="H17" s="8"/>
      <c r="I17" s="8">
        <f>B17</f>
        <v>14</v>
      </c>
      <c r="J17" s="8" t="s">
        <v>0</v>
      </c>
      <c r="K17" s="8" t="s">
        <v>1303</v>
      </c>
      <c r="L17" s="8" t="str">
        <f t="shared" si="0"/>
        <v>ABR</v>
      </c>
      <c r="M17" s="8" t="s">
        <v>1213</v>
      </c>
      <c r="N17" s="8" t="s">
        <v>1942</v>
      </c>
      <c r="O17" s="8" t="s">
        <v>920</v>
      </c>
      <c r="P17" s="27">
        <f t="shared" si="3"/>
        <v>14</v>
      </c>
      <c r="Q17" s="8" t="s">
        <v>613</v>
      </c>
      <c r="R17" s="11"/>
    </row>
    <row r="18" spans="1:18" ht="15.75" thickBot="1" x14ac:dyDescent="0.3">
      <c r="A18" s="37" t="s">
        <v>756</v>
      </c>
      <c r="B18" s="13" t="s">
        <v>611</v>
      </c>
      <c r="C18" s="13" t="s">
        <v>1924</v>
      </c>
      <c r="D18" s="13"/>
      <c r="E18" s="13" t="s">
        <v>1460</v>
      </c>
      <c r="F18" s="14"/>
      <c r="G18" s="13" t="s">
        <v>1215</v>
      </c>
      <c r="H18" s="13"/>
      <c r="I18" s="13"/>
      <c r="J18" s="13"/>
      <c r="K18" s="13" t="s">
        <v>1216</v>
      </c>
      <c r="L18" s="13" t="str">
        <f t="shared" si="0"/>
        <v/>
      </c>
      <c r="M18" s="13" t="s">
        <v>1213</v>
      </c>
      <c r="N18" s="15" t="s">
        <v>922</v>
      </c>
      <c r="O18" s="13" t="s">
        <v>920</v>
      </c>
      <c r="P18" s="28" t="str">
        <f>CONCATENATE(B17,".1")</f>
        <v>14.1</v>
      </c>
      <c r="Q18" s="13" t="s">
        <v>623</v>
      </c>
      <c r="R18" s="16" t="str">
        <f>CONCATENATE(
A17,B17,C17,D17,E17,F17,G17,H17,I17,J17,K17,L17,M17,N17,O17,P17,Q17,
A18,B18,C18,D18,E18,F18,G18,H18,I18,J18,K18,L18,M18,N18,O18,P18,Q18)</f>
        <v>{id:14,year: "2007",typeDoc:"ACUERDO",dateDoc:"14-ABR",numDoc:"CG 14-2007",monthDoc:"ABR",nameDoc:"RATIFICACIÓN DE VIGENCIA NORMATIVIDAD",link: Acuerdos__pdfpath(`./${"2007/"}${"14.pdf"}`),subRows:[{id:"",year: "2007",typeDoc:"",dateDoc:"",numDoc:"",monthDoc:"",nameDoc:"ANEXO 1 NORMATIVIDAD DE LOS LINEAMIENTOS Y CRITERIOS METODOLÓGICOS RELATIVOS A ENCUESTAS",link: Acuerdos__pdfpath(`./${"2007/"}${"14.1.pdf"}`),},],},</v>
      </c>
    </row>
    <row r="19" spans="1:18" x14ac:dyDescent="0.25">
      <c r="A19" s="1" t="s">
        <v>756</v>
      </c>
      <c r="B19" s="1">
        <v>15</v>
      </c>
      <c r="C19" s="1" t="s">
        <v>1924</v>
      </c>
      <c r="D19" s="1" t="s">
        <v>1217</v>
      </c>
      <c r="E19" s="1" t="s">
        <v>1460</v>
      </c>
      <c r="F19" s="2" t="s">
        <v>37</v>
      </c>
      <c r="G19" s="1" t="s">
        <v>1212</v>
      </c>
      <c r="I19" s="1">
        <f t="shared" si="2"/>
        <v>15</v>
      </c>
      <c r="J19" s="1" t="s">
        <v>0</v>
      </c>
      <c r="K19" s="1" t="s">
        <v>1303</v>
      </c>
      <c r="L19" s="3" t="str">
        <f t="shared" si="0"/>
        <v>ABR</v>
      </c>
      <c r="M19" s="1" t="s">
        <v>1213</v>
      </c>
      <c r="N19" s="1" t="s">
        <v>1342</v>
      </c>
      <c r="O19" s="1" t="s">
        <v>920</v>
      </c>
      <c r="P19" s="26">
        <f t="shared" ref="P19:P50" si="5">B19</f>
        <v>15</v>
      </c>
      <c r="Q19" s="1" t="s">
        <v>1</v>
      </c>
      <c r="R19" s="1" t="str">
        <f t="shared" ref="R19:R82" si="6">CONCATENATE(A19,B19,C19,D19,E19,F19,G19,H19,I19,J19,K19,L19,M19,N19,O19,P19,Q19)</f>
        <v>{id:15,year: "2007",typeDoc:"ACUERDO",dateDoc:"20-ABR",numDoc:"CG 15-2007",monthDoc:"ABR",nameDoc:"MONITOREO",link: Acuerdos__pdfpath(`./${"2007/"}${"15.pdf"}`),},</v>
      </c>
    </row>
    <row r="20" spans="1:18" x14ac:dyDescent="0.25">
      <c r="A20" s="1" t="s">
        <v>756</v>
      </c>
      <c r="B20" s="1">
        <v>16</v>
      </c>
      <c r="C20" s="1" t="s">
        <v>1924</v>
      </c>
      <c r="D20" s="3" t="s">
        <v>1217</v>
      </c>
      <c r="E20" s="1" t="s">
        <v>1460</v>
      </c>
      <c r="F20" s="2" t="s">
        <v>38</v>
      </c>
      <c r="G20" s="1" t="s">
        <v>1212</v>
      </c>
      <c r="I20" s="1">
        <f t="shared" si="2"/>
        <v>16</v>
      </c>
      <c r="J20" s="1" t="s">
        <v>0</v>
      </c>
      <c r="K20" s="1" t="s">
        <v>1303</v>
      </c>
      <c r="L20" s="3" t="str">
        <f t="shared" si="0"/>
        <v>ABR</v>
      </c>
      <c r="M20" s="1" t="s">
        <v>1213</v>
      </c>
      <c r="N20" s="1" t="s">
        <v>119</v>
      </c>
      <c r="O20" s="1" t="s">
        <v>920</v>
      </c>
      <c r="P20" s="26">
        <f t="shared" si="5"/>
        <v>16</v>
      </c>
      <c r="Q20" s="1" t="s">
        <v>1</v>
      </c>
      <c r="R20" s="1" t="str">
        <f t="shared" si="6"/>
        <v>{id:16,year: "2007",typeDoc:"ACUERDO",dateDoc:"27-ABR",numDoc:"CG 16-2007",monthDoc:"ABR",nameDoc:"DIRECTOR DE ASUNTOS JURÍDICOS",link: Acuerdos__pdfpath(`./${"2007/"}${"16.pdf"}`),},</v>
      </c>
    </row>
    <row r="21" spans="1:18" x14ac:dyDescent="0.25">
      <c r="A21" s="1" t="s">
        <v>756</v>
      </c>
      <c r="B21" s="1">
        <v>17</v>
      </c>
      <c r="C21" s="1" t="s">
        <v>1924</v>
      </c>
      <c r="D21" s="3" t="s">
        <v>1217</v>
      </c>
      <c r="E21" s="1" t="s">
        <v>1460</v>
      </c>
      <c r="F21" s="2" t="s">
        <v>38</v>
      </c>
      <c r="G21" s="1" t="s">
        <v>1212</v>
      </c>
      <c r="I21" s="1">
        <f t="shared" si="2"/>
        <v>17</v>
      </c>
      <c r="J21" s="1" t="s">
        <v>0</v>
      </c>
      <c r="K21" s="1" t="s">
        <v>1303</v>
      </c>
      <c r="L21" s="3" t="str">
        <f t="shared" si="0"/>
        <v>ABR</v>
      </c>
      <c r="M21" s="1" t="s">
        <v>1213</v>
      </c>
      <c r="N21" s="1" t="s">
        <v>39</v>
      </c>
      <c r="O21" s="1" t="s">
        <v>920</v>
      </c>
      <c r="P21" s="26">
        <f t="shared" si="5"/>
        <v>17</v>
      </c>
      <c r="Q21" s="1" t="s">
        <v>1</v>
      </c>
      <c r="R21" s="1" t="str">
        <f t="shared" si="6"/>
        <v>{id:17,year: "2007",typeDoc:"ACUERDO",dateDoc:"27-ABR",numDoc:"CG 17-2007",monthDoc:"ABR",nameDoc:"DIRECTOR DE PRERROGATIVAS",link: Acuerdos__pdfpath(`./${"2007/"}${"17.pdf"}`),},</v>
      </c>
    </row>
    <row r="22" spans="1:18" x14ac:dyDescent="0.25">
      <c r="A22" s="1" t="s">
        <v>756</v>
      </c>
      <c r="B22" s="1">
        <v>18</v>
      </c>
      <c r="C22" s="1" t="s">
        <v>1924</v>
      </c>
      <c r="D22" s="3" t="s">
        <v>1217</v>
      </c>
      <c r="E22" s="1" t="s">
        <v>1460</v>
      </c>
      <c r="F22" s="2" t="s">
        <v>40</v>
      </c>
      <c r="G22" s="1" t="s">
        <v>1212</v>
      </c>
      <c r="I22" s="1">
        <f t="shared" si="2"/>
        <v>18</v>
      </c>
      <c r="J22" s="1" t="s">
        <v>0</v>
      </c>
      <c r="K22" s="1" t="s">
        <v>1303</v>
      </c>
      <c r="L22" s="3" t="str">
        <f t="shared" si="0"/>
        <v>MAY</v>
      </c>
      <c r="M22" s="1" t="s">
        <v>1213</v>
      </c>
      <c r="N22" s="1" t="s">
        <v>41</v>
      </c>
      <c r="O22" s="1" t="s">
        <v>920</v>
      </c>
      <c r="P22" s="26">
        <f t="shared" si="5"/>
        <v>18</v>
      </c>
      <c r="Q22" s="1" t="s">
        <v>1</v>
      </c>
      <c r="R22" s="1" t="str">
        <f t="shared" si="6"/>
        <v>{id:18,year: "2007",typeDoc:"ACUERDO",dateDoc:"09-MAY",numDoc:"CG 18-2007",monthDoc:"MAY",nameDoc:"CONVOCATORIA ELECCIONES",link: Acuerdos__pdfpath(`./${"2007/"}${"18.pdf"}`),},</v>
      </c>
    </row>
    <row r="23" spans="1:18" x14ac:dyDescent="0.25">
      <c r="A23" s="1" t="s">
        <v>756</v>
      </c>
      <c r="B23" s="1">
        <v>19</v>
      </c>
      <c r="C23" s="1" t="s">
        <v>1924</v>
      </c>
      <c r="D23" s="3" t="s">
        <v>1217</v>
      </c>
      <c r="E23" s="1" t="s">
        <v>1460</v>
      </c>
      <c r="F23" s="2" t="s">
        <v>40</v>
      </c>
      <c r="G23" s="1" t="s">
        <v>1212</v>
      </c>
      <c r="I23" s="1">
        <f t="shared" si="2"/>
        <v>19</v>
      </c>
      <c r="J23" s="1" t="s">
        <v>0</v>
      </c>
      <c r="K23" s="1" t="s">
        <v>1303</v>
      </c>
      <c r="L23" s="3" t="str">
        <f t="shared" si="0"/>
        <v>MAY</v>
      </c>
      <c r="M23" s="1" t="s">
        <v>1213</v>
      </c>
      <c r="N23" s="1" t="s">
        <v>120</v>
      </c>
      <c r="O23" s="1" t="s">
        <v>920</v>
      </c>
      <c r="P23" s="26">
        <f t="shared" si="5"/>
        <v>19</v>
      </c>
      <c r="Q23" s="1" t="s">
        <v>1</v>
      </c>
      <c r="R23" s="1" t="str">
        <f t="shared" si="6"/>
        <v>{id:19,year: "2007",typeDoc:"ACUERDO",dateDoc:"09-MAY",numDoc:"CG 19-2007",monthDoc:"MAY",nameDoc:"COMITÉ DE ADQUISICIONES",link: Acuerdos__pdfpath(`./${"2007/"}${"19.pdf"}`),},</v>
      </c>
    </row>
    <row r="24" spans="1:18" x14ac:dyDescent="0.25">
      <c r="A24" s="1" t="s">
        <v>756</v>
      </c>
      <c r="B24" s="1">
        <v>20</v>
      </c>
      <c r="C24" s="1" t="s">
        <v>1924</v>
      </c>
      <c r="D24" s="1" t="s">
        <v>1217</v>
      </c>
      <c r="E24" s="1" t="s">
        <v>1460</v>
      </c>
      <c r="F24" s="2" t="s">
        <v>40</v>
      </c>
      <c r="G24" s="1" t="s">
        <v>1212</v>
      </c>
      <c r="I24" s="1">
        <f t="shared" si="2"/>
        <v>20</v>
      </c>
      <c r="J24" s="1" t="s">
        <v>0</v>
      </c>
      <c r="K24" s="1" t="s">
        <v>1303</v>
      </c>
      <c r="L24" s="3" t="str">
        <f t="shared" si="0"/>
        <v>MAY</v>
      </c>
      <c r="M24" s="1" t="s">
        <v>1213</v>
      </c>
      <c r="N24" s="1" t="s">
        <v>1943</v>
      </c>
      <c r="O24" s="1" t="s">
        <v>920</v>
      </c>
      <c r="P24" s="26">
        <f t="shared" si="5"/>
        <v>20</v>
      </c>
      <c r="Q24" s="1" t="s">
        <v>1</v>
      </c>
      <c r="R24" s="1" t="str">
        <f t="shared" si="6"/>
        <v>{id:20,year: "2007",typeDoc:"ACUERDO",dateDoc:"09-MAY",numDoc:"CG 20-2007",monthDoc:"MAY",nameDoc:"NUEVO LOGOTIPO",link: Acuerdos__pdfpath(`./${"2007/"}${"20.pdf"}`),},</v>
      </c>
    </row>
    <row r="25" spans="1:18" x14ac:dyDescent="0.25">
      <c r="A25" s="1" t="s">
        <v>756</v>
      </c>
      <c r="B25" s="1">
        <v>21</v>
      </c>
      <c r="C25" s="1" t="s">
        <v>1924</v>
      </c>
      <c r="D25" s="1" t="s">
        <v>1217</v>
      </c>
      <c r="E25" s="1" t="s">
        <v>1460</v>
      </c>
      <c r="F25" s="2" t="s">
        <v>43</v>
      </c>
      <c r="G25" s="1" t="s">
        <v>1212</v>
      </c>
      <c r="I25" s="1">
        <f t="shared" si="2"/>
        <v>21</v>
      </c>
      <c r="J25" s="1" t="s">
        <v>0</v>
      </c>
      <c r="K25" s="1" t="s">
        <v>1303</v>
      </c>
      <c r="L25" s="3" t="str">
        <f t="shared" si="0"/>
        <v>MAY</v>
      </c>
      <c r="M25" s="1" t="s">
        <v>1213</v>
      </c>
      <c r="N25" s="1" t="s">
        <v>42</v>
      </c>
      <c r="O25" s="1" t="s">
        <v>920</v>
      </c>
      <c r="P25" s="26">
        <f t="shared" si="5"/>
        <v>21</v>
      </c>
      <c r="Q25" s="1" t="s">
        <v>1</v>
      </c>
      <c r="R25" s="1" t="str">
        <f t="shared" si="6"/>
        <v>{id:21,year: "2007",typeDoc:"ACUERDO",dateDoc:"13-MAY",numDoc:"CG 21-2007",monthDoc:"MAY",nameDoc:"DICTAMEN DEL PAN",link: Acuerdos__pdfpath(`./${"2007/"}${"21.pdf"}`),},</v>
      </c>
    </row>
    <row r="26" spans="1:18" x14ac:dyDescent="0.25">
      <c r="A26" s="1" t="s">
        <v>756</v>
      </c>
      <c r="B26" s="1">
        <v>22</v>
      </c>
      <c r="C26" s="1" t="s">
        <v>1924</v>
      </c>
      <c r="D26" s="1" t="s">
        <v>1217</v>
      </c>
      <c r="E26" s="1" t="s">
        <v>1460</v>
      </c>
      <c r="F26" s="2" t="s">
        <v>43</v>
      </c>
      <c r="G26" s="1" t="s">
        <v>1212</v>
      </c>
      <c r="I26" s="1">
        <f t="shared" si="2"/>
        <v>22</v>
      </c>
      <c r="J26" s="1" t="s">
        <v>0</v>
      </c>
      <c r="K26" s="1" t="s">
        <v>1303</v>
      </c>
      <c r="L26" s="3" t="str">
        <f t="shared" si="0"/>
        <v>MAY</v>
      </c>
      <c r="M26" s="1" t="s">
        <v>1213</v>
      </c>
      <c r="N26" s="1" t="s">
        <v>44</v>
      </c>
      <c r="O26" s="1" t="s">
        <v>920</v>
      </c>
      <c r="P26" s="26">
        <f t="shared" si="5"/>
        <v>22</v>
      </c>
      <c r="Q26" s="1" t="s">
        <v>1</v>
      </c>
      <c r="R26" s="1" t="str">
        <f t="shared" si="6"/>
        <v>{id:22,year: "2007",typeDoc:"ACUERDO",dateDoc:"13-MAY",numDoc:"CG 22-2007",monthDoc:"MAY",nameDoc:"DICTAMEN DEL PRI",link: Acuerdos__pdfpath(`./${"2007/"}${"22.pdf"}`),},</v>
      </c>
    </row>
    <row r="27" spans="1:18" x14ac:dyDescent="0.25">
      <c r="A27" s="1" t="s">
        <v>756</v>
      </c>
      <c r="B27" s="1">
        <v>23</v>
      </c>
      <c r="C27" s="1" t="s">
        <v>1924</v>
      </c>
      <c r="D27" s="1" t="s">
        <v>1217</v>
      </c>
      <c r="E27" s="1" t="s">
        <v>1460</v>
      </c>
      <c r="F27" s="2" t="s">
        <v>43</v>
      </c>
      <c r="G27" s="1" t="s">
        <v>1212</v>
      </c>
      <c r="I27" s="1">
        <f t="shared" si="2"/>
        <v>23</v>
      </c>
      <c r="J27" s="1" t="s">
        <v>0</v>
      </c>
      <c r="K27" s="1" t="s">
        <v>1303</v>
      </c>
      <c r="L27" s="3" t="str">
        <f t="shared" si="0"/>
        <v>MAY</v>
      </c>
      <c r="M27" s="1" t="s">
        <v>1213</v>
      </c>
      <c r="N27" s="1" t="s">
        <v>45</v>
      </c>
      <c r="O27" s="1" t="s">
        <v>920</v>
      </c>
      <c r="P27" s="26">
        <f t="shared" si="5"/>
        <v>23</v>
      </c>
      <c r="Q27" s="1" t="s">
        <v>1</v>
      </c>
      <c r="R27" s="1" t="str">
        <f t="shared" si="6"/>
        <v>{id:23,year: "2007",typeDoc:"ACUERDO",dateDoc:"13-MAY",numDoc:"CG 23-2007",monthDoc:"MAY",nameDoc:"DICTAMEN DEL PRD",link: Acuerdos__pdfpath(`./${"2007/"}${"23.pdf"}`),},</v>
      </c>
    </row>
    <row r="28" spans="1:18" x14ac:dyDescent="0.25">
      <c r="A28" s="1" t="s">
        <v>756</v>
      </c>
      <c r="B28" s="1">
        <v>24</v>
      </c>
      <c r="C28" s="1" t="s">
        <v>1924</v>
      </c>
      <c r="D28" s="1" t="s">
        <v>1217</v>
      </c>
      <c r="E28" s="1" t="s">
        <v>1460</v>
      </c>
      <c r="F28" s="2" t="s">
        <v>43</v>
      </c>
      <c r="G28" s="1" t="s">
        <v>1212</v>
      </c>
      <c r="I28" s="1">
        <f t="shared" si="2"/>
        <v>24</v>
      </c>
      <c r="J28" s="1" t="s">
        <v>0</v>
      </c>
      <c r="K28" s="1" t="s">
        <v>1303</v>
      </c>
      <c r="L28" s="3" t="str">
        <f t="shared" si="0"/>
        <v>MAY</v>
      </c>
      <c r="M28" s="1" t="s">
        <v>1213</v>
      </c>
      <c r="N28" s="1" t="s">
        <v>46</v>
      </c>
      <c r="O28" s="1" t="s">
        <v>920</v>
      </c>
      <c r="P28" s="26">
        <f t="shared" si="5"/>
        <v>24</v>
      </c>
      <c r="Q28" s="1" t="s">
        <v>1</v>
      </c>
      <c r="R28" s="1" t="str">
        <f t="shared" si="6"/>
        <v>{id:24,year: "2007",typeDoc:"ACUERDO",dateDoc:"13-MAY",numDoc:"CG 24-2007",monthDoc:"MAY",nameDoc:"DICTAMEN DEL PT",link: Acuerdos__pdfpath(`./${"2007/"}${"24.pdf"}`),},</v>
      </c>
    </row>
    <row r="29" spans="1:18" x14ac:dyDescent="0.25">
      <c r="A29" s="1" t="s">
        <v>756</v>
      </c>
      <c r="B29" s="1">
        <v>25</v>
      </c>
      <c r="C29" s="1" t="s">
        <v>1924</v>
      </c>
      <c r="D29" s="1" t="s">
        <v>1217</v>
      </c>
      <c r="E29" s="1" t="s">
        <v>1460</v>
      </c>
      <c r="F29" s="2" t="s">
        <v>43</v>
      </c>
      <c r="G29" s="1" t="s">
        <v>1212</v>
      </c>
      <c r="I29" s="1">
        <f t="shared" si="2"/>
        <v>25</v>
      </c>
      <c r="J29" s="1" t="s">
        <v>0</v>
      </c>
      <c r="K29" s="1" t="s">
        <v>1303</v>
      </c>
      <c r="L29" s="3" t="str">
        <f t="shared" si="0"/>
        <v>MAY</v>
      </c>
      <c r="M29" s="1" t="s">
        <v>1213</v>
      </c>
      <c r="N29" s="1" t="s">
        <v>47</v>
      </c>
      <c r="O29" s="1" t="s">
        <v>920</v>
      </c>
      <c r="P29" s="26">
        <f t="shared" si="5"/>
        <v>25</v>
      </c>
      <c r="Q29" s="1" t="s">
        <v>1</v>
      </c>
      <c r="R29" s="1" t="str">
        <f t="shared" si="6"/>
        <v>{id:25,year: "2007",typeDoc:"ACUERDO",dateDoc:"13-MAY",numDoc:"CG 25-2007",monthDoc:"MAY",nameDoc:"DICTAMEN DEL PVEM",link: Acuerdos__pdfpath(`./${"2007/"}${"25.pdf"}`),},</v>
      </c>
    </row>
    <row r="30" spans="1:18" x14ac:dyDescent="0.25">
      <c r="A30" s="1" t="s">
        <v>756</v>
      </c>
      <c r="B30" s="1">
        <v>26</v>
      </c>
      <c r="C30" s="1" t="s">
        <v>1924</v>
      </c>
      <c r="D30" s="1" t="s">
        <v>1217</v>
      </c>
      <c r="E30" s="1" t="s">
        <v>1460</v>
      </c>
      <c r="F30" s="2" t="s">
        <v>43</v>
      </c>
      <c r="G30" s="1" t="s">
        <v>1212</v>
      </c>
      <c r="I30" s="1">
        <f t="shared" si="2"/>
        <v>26</v>
      </c>
      <c r="J30" s="1" t="s">
        <v>0</v>
      </c>
      <c r="K30" s="1" t="s">
        <v>1303</v>
      </c>
      <c r="L30" s="3" t="str">
        <f t="shared" si="0"/>
        <v>MAY</v>
      </c>
      <c r="M30" s="1" t="s">
        <v>1213</v>
      </c>
      <c r="N30" s="3" t="s">
        <v>48</v>
      </c>
      <c r="O30" s="1" t="s">
        <v>920</v>
      </c>
      <c r="P30" s="26">
        <f t="shared" si="5"/>
        <v>26</v>
      </c>
      <c r="Q30" s="1" t="s">
        <v>1</v>
      </c>
      <c r="R30" s="1" t="str">
        <f t="shared" si="6"/>
        <v>{id:26,year: "2007",typeDoc:"ACUERDO",dateDoc:"13-MAY",numDoc:"CG 26-2007",monthDoc:"MAY",nameDoc:"DICTAMEN DEL CONVERGENCIA",link: Acuerdos__pdfpath(`./${"2007/"}${"26.pdf"}`),},</v>
      </c>
    </row>
    <row r="31" spans="1:18" x14ac:dyDescent="0.25">
      <c r="A31" s="1" t="s">
        <v>756</v>
      </c>
      <c r="B31" s="1">
        <v>27</v>
      </c>
      <c r="C31" s="1" t="s">
        <v>1924</v>
      </c>
      <c r="D31" s="1" t="s">
        <v>1217</v>
      </c>
      <c r="E31" s="1" t="s">
        <v>1460</v>
      </c>
      <c r="F31" s="2" t="s">
        <v>43</v>
      </c>
      <c r="G31" s="1" t="s">
        <v>1212</v>
      </c>
      <c r="I31" s="1">
        <f t="shared" si="2"/>
        <v>27</v>
      </c>
      <c r="J31" s="1" t="s">
        <v>0</v>
      </c>
      <c r="K31" s="1" t="s">
        <v>1303</v>
      </c>
      <c r="L31" s="3" t="str">
        <f t="shared" si="0"/>
        <v>MAY</v>
      </c>
      <c r="M31" s="1" t="s">
        <v>1213</v>
      </c>
      <c r="N31" s="3" t="s">
        <v>49</v>
      </c>
      <c r="O31" s="1" t="s">
        <v>920</v>
      </c>
      <c r="P31" s="26">
        <f t="shared" si="5"/>
        <v>27</v>
      </c>
      <c r="Q31" s="1" t="s">
        <v>1</v>
      </c>
      <c r="R31" s="1" t="str">
        <f t="shared" si="6"/>
        <v>{id:27,year: "2007",typeDoc:"ACUERDO",dateDoc:"13-MAY",numDoc:"CG 27-2007",monthDoc:"MAY",nameDoc:"DICTAMEN DEL PCDT",link: Acuerdos__pdfpath(`./${"2007/"}${"27.pdf"}`),},</v>
      </c>
    </row>
    <row r="32" spans="1:18" x14ac:dyDescent="0.25">
      <c r="A32" s="1" t="s">
        <v>756</v>
      </c>
      <c r="B32" s="1">
        <v>28</v>
      </c>
      <c r="C32" s="1" t="s">
        <v>1924</v>
      </c>
      <c r="D32" s="1" t="s">
        <v>1217</v>
      </c>
      <c r="E32" s="1" t="s">
        <v>1460</v>
      </c>
      <c r="F32" s="2" t="s">
        <v>43</v>
      </c>
      <c r="G32" s="1" t="s">
        <v>1212</v>
      </c>
      <c r="I32" s="1">
        <f t="shared" si="2"/>
        <v>28</v>
      </c>
      <c r="J32" s="1" t="s">
        <v>0</v>
      </c>
      <c r="K32" s="1" t="s">
        <v>1303</v>
      </c>
      <c r="L32" s="3" t="str">
        <f t="shared" si="0"/>
        <v>MAY</v>
      </c>
      <c r="M32" s="1" t="s">
        <v>1213</v>
      </c>
      <c r="N32" s="3" t="s">
        <v>50</v>
      </c>
      <c r="O32" s="1" t="s">
        <v>920</v>
      </c>
      <c r="P32" s="26">
        <f t="shared" si="5"/>
        <v>28</v>
      </c>
      <c r="Q32" s="1" t="s">
        <v>1</v>
      </c>
      <c r="R32" s="1" t="str">
        <f t="shared" si="6"/>
        <v>{id:28,year: "2007",typeDoc:"ACUERDO",dateDoc:"13-MAY",numDoc:"CG 28-2007",monthDoc:"MAY",nameDoc:"DICTAMEN DEL NUEVA ALIANZA",link: Acuerdos__pdfpath(`./${"2007/"}${"28.pdf"}`),},</v>
      </c>
    </row>
    <row r="33" spans="1:18" x14ac:dyDescent="0.25">
      <c r="A33" s="1" t="s">
        <v>756</v>
      </c>
      <c r="B33" s="1">
        <v>29</v>
      </c>
      <c r="C33" s="1" t="s">
        <v>1924</v>
      </c>
      <c r="D33" s="3" t="s">
        <v>1217</v>
      </c>
      <c r="E33" s="1" t="s">
        <v>1460</v>
      </c>
      <c r="F33" s="2" t="s">
        <v>43</v>
      </c>
      <c r="G33" s="1" t="s">
        <v>1212</v>
      </c>
      <c r="I33" s="1">
        <f t="shared" si="2"/>
        <v>29</v>
      </c>
      <c r="J33" s="1" t="s">
        <v>0</v>
      </c>
      <c r="K33" s="1" t="s">
        <v>1303</v>
      </c>
      <c r="L33" s="3" t="str">
        <f t="shared" si="0"/>
        <v>MAY</v>
      </c>
      <c r="M33" s="1" t="s">
        <v>1213</v>
      </c>
      <c r="N33" s="3" t="s">
        <v>121</v>
      </c>
      <c r="O33" s="1" t="s">
        <v>920</v>
      </c>
      <c r="P33" s="26">
        <f t="shared" si="5"/>
        <v>29</v>
      </c>
      <c r="Q33" s="1" t="s">
        <v>1</v>
      </c>
      <c r="R33" s="1" t="str">
        <f t="shared" si="6"/>
        <v>{id:29,year: "2007",typeDoc:"ACUERDO",dateDoc:"13-MAY",numDoc:"CG 29-2007",monthDoc:"MAY",nameDoc:"DICTAMEN DE ALTERNATIVA SOCIAL DEMÓCRATA Y CAMPESINA",link: Acuerdos__pdfpath(`./${"2007/"}${"29.pdf"}`),},</v>
      </c>
    </row>
    <row r="34" spans="1:18" x14ac:dyDescent="0.25">
      <c r="A34" s="1" t="s">
        <v>756</v>
      </c>
      <c r="B34" s="1">
        <v>30</v>
      </c>
      <c r="C34" s="1" t="s">
        <v>1924</v>
      </c>
      <c r="D34" s="1" t="s">
        <v>1217</v>
      </c>
      <c r="E34" s="1" t="s">
        <v>1460</v>
      </c>
      <c r="F34" s="2" t="s">
        <v>51</v>
      </c>
      <c r="G34" s="1" t="s">
        <v>1212</v>
      </c>
      <c r="I34" s="1">
        <f t="shared" si="2"/>
        <v>30</v>
      </c>
      <c r="J34" s="1" t="s">
        <v>0</v>
      </c>
      <c r="K34" s="1" t="s">
        <v>1303</v>
      </c>
      <c r="L34" s="3" t="str">
        <f t="shared" si="0"/>
        <v>MAY</v>
      </c>
      <c r="M34" s="1" t="s">
        <v>1213</v>
      </c>
      <c r="N34" s="3" t="s">
        <v>1948</v>
      </c>
      <c r="O34" s="1" t="s">
        <v>920</v>
      </c>
      <c r="P34" s="26">
        <f t="shared" si="5"/>
        <v>30</v>
      </c>
      <c r="Q34" s="1" t="s">
        <v>1</v>
      </c>
      <c r="R34" s="1" t="str">
        <f t="shared" si="6"/>
        <v>{id:30,year: "2007",typeDoc:"ACUERDO",dateDoc:"25-MAY",numDoc:"CG 30-2007",monthDoc:"MAY",nameDoc:"LINEAMIENTOS Y CONVOCATORIA PARA OBSERVADORES",link: Acuerdos__pdfpath(`./${"2007/"}${"30.pdf"}`),},</v>
      </c>
    </row>
    <row r="35" spans="1:18" x14ac:dyDescent="0.25">
      <c r="A35" s="1" t="s">
        <v>756</v>
      </c>
      <c r="B35" s="1">
        <v>31</v>
      </c>
      <c r="C35" s="1" t="s">
        <v>1924</v>
      </c>
      <c r="D35" s="1" t="s">
        <v>1217</v>
      </c>
      <c r="E35" s="1" t="s">
        <v>1460</v>
      </c>
      <c r="F35" s="2" t="s">
        <v>52</v>
      </c>
      <c r="G35" s="1" t="s">
        <v>1212</v>
      </c>
      <c r="I35" s="1">
        <f t="shared" si="2"/>
        <v>31</v>
      </c>
      <c r="J35" s="1" t="s">
        <v>0</v>
      </c>
      <c r="K35" s="1" t="s">
        <v>1303</v>
      </c>
      <c r="L35" s="3" t="str">
        <f t="shared" si="0"/>
        <v>MAY</v>
      </c>
      <c r="M35" s="1" t="s">
        <v>1213</v>
      </c>
      <c r="N35" s="3" t="s">
        <v>1944</v>
      </c>
      <c r="O35" s="1" t="s">
        <v>920</v>
      </c>
      <c r="P35" s="26">
        <f t="shared" si="5"/>
        <v>31</v>
      </c>
      <c r="Q35" s="1" t="s">
        <v>1</v>
      </c>
      <c r="R35" s="1" t="str">
        <f t="shared" si="6"/>
        <v>{id:31,year: "2007",typeDoc:"ACUERDO",dateDoc:"31-MAY",numDoc:"CG 31-2007",monthDoc:"MAY",nameDoc:"IFE-IET",link: Acuerdos__pdfpath(`./${"2007/"}${"31.pdf"}`),},</v>
      </c>
    </row>
    <row r="36" spans="1:18" x14ac:dyDescent="0.25">
      <c r="A36" s="1" t="s">
        <v>756</v>
      </c>
      <c r="B36" s="1">
        <v>32</v>
      </c>
      <c r="C36" s="1" t="s">
        <v>1924</v>
      </c>
      <c r="D36" s="1" t="s">
        <v>1218</v>
      </c>
      <c r="E36" s="1" t="s">
        <v>1460</v>
      </c>
      <c r="F36" s="2" t="s">
        <v>52</v>
      </c>
      <c r="G36" s="1" t="s">
        <v>1212</v>
      </c>
      <c r="I36" s="1">
        <f t="shared" si="2"/>
        <v>32</v>
      </c>
      <c r="J36" s="1" t="s">
        <v>0</v>
      </c>
      <c r="K36" s="1" t="s">
        <v>1303</v>
      </c>
      <c r="L36" s="3" t="str">
        <f t="shared" si="0"/>
        <v>MAY</v>
      </c>
      <c r="M36" s="1" t="s">
        <v>1213</v>
      </c>
      <c r="N36" s="3" t="s">
        <v>53</v>
      </c>
      <c r="O36" s="1" t="s">
        <v>920</v>
      </c>
      <c r="P36" s="26">
        <f t="shared" si="5"/>
        <v>32</v>
      </c>
      <c r="Q36" s="1" t="s">
        <v>1</v>
      </c>
      <c r="R36" s="1" t="str">
        <f t="shared" si="6"/>
        <v>{id:32,year: "2007",typeDoc:"RESOLUCIÓN",dateDoc:"31-MAY",numDoc:"CG 32-2007",monthDoc:"MAY",nameDoc:"SANCIÓN ",link: Acuerdos__pdfpath(`./${"2007/"}${"32.pdf"}`),},</v>
      </c>
    </row>
    <row r="37" spans="1:18" x14ac:dyDescent="0.25">
      <c r="A37" s="1" t="s">
        <v>756</v>
      </c>
      <c r="B37" s="1">
        <v>33</v>
      </c>
      <c r="C37" s="1" t="s">
        <v>1924</v>
      </c>
      <c r="D37" s="1" t="s">
        <v>1218</v>
      </c>
      <c r="E37" s="1" t="s">
        <v>1460</v>
      </c>
      <c r="F37" s="2" t="s">
        <v>52</v>
      </c>
      <c r="G37" s="1" t="s">
        <v>1212</v>
      </c>
      <c r="I37" s="1">
        <f t="shared" si="2"/>
        <v>33</v>
      </c>
      <c r="J37" s="1" t="s">
        <v>0</v>
      </c>
      <c r="K37" s="1" t="s">
        <v>1303</v>
      </c>
      <c r="L37" s="3" t="str">
        <f t="shared" si="0"/>
        <v>MAY</v>
      </c>
      <c r="M37" s="1" t="s">
        <v>1213</v>
      </c>
      <c r="N37" s="1" t="s">
        <v>53</v>
      </c>
      <c r="O37" s="1" t="s">
        <v>920</v>
      </c>
      <c r="P37" s="26">
        <f t="shared" si="5"/>
        <v>33</v>
      </c>
      <c r="Q37" s="1" t="s">
        <v>1</v>
      </c>
      <c r="R37" s="1" t="str">
        <f t="shared" si="6"/>
        <v>{id:33,year: "2007",typeDoc:"RESOLUCIÓN",dateDoc:"31-MAY",numDoc:"CG 33-2007",monthDoc:"MAY",nameDoc:"SANCIÓN ",link: Acuerdos__pdfpath(`./${"2007/"}${"33.pdf"}`),},</v>
      </c>
    </row>
    <row r="38" spans="1:18" x14ac:dyDescent="0.25">
      <c r="A38" s="1" t="s">
        <v>756</v>
      </c>
      <c r="B38" s="1">
        <v>34</v>
      </c>
      <c r="C38" s="1" t="s">
        <v>1924</v>
      </c>
      <c r="D38" s="1" t="s">
        <v>1218</v>
      </c>
      <c r="E38" s="1" t="s">
        <v>1460</v>
      </c>
      <c r="F38" s="2" t="s">
        <v>52</v>
      </c>
      <c r="G38" s="1" t="s">
        <v>1212</v>
      </c>
      <c r="I38" s="1">
        <f t="shared" si="2"/>
        <v>34</v>
      </c>
      <c r="J38" s="1" t="s">
        <v>0</v>
      </c>
      <c r="K38" s="1" t="s">
        <v>1303</v>
      </c>
      <c r="L38" s="3" t="str">
        <f t="shared" si="0"/>
        <v>MAY</v>
      </c>
      <c r="M38" s="1" t="s">
        <v>1213</v>
      </c>
      <c r="N38" s="1" t="s">
        <v>53</v>
      </c>
      <c r="O38" s="1" t="s">
        <v>920</v>
      </c>
      <c r="P38" s="26">
        <f t="shared" si="5"/>
        <v>34</v>
      </c>
      <c r="Q38" s="1" t="s">
        <v>1</v>
      </c>
      <c r="R38" s="1" t="str">
        <f t="shared" si="6"/>
        <v>{id:34,year: "2007",typeDoc:"RESOLUCIÓN",dateDoc:"31-MAY",numDoc:"CG 34-2007",monthDoc:"MAY",nameDoc:"SANCIÓN ",link: Acuerdos__pdfpath(`./${"2007/"}${"34.pdf"}`),},</v>
      </c>
    </row>
    <row r="39" spans="1:18" x14ac:dyDescent="0.25">
      <c r="A39" s="1" t="s">
        <v>756</v>
      </c>
      <c r="B39" s="1">
        <v>35</v>
      </c>
      <c r="C39" s="1" t="s">
        <v>1924</v>
      </c>
      <c r="D39" s="1" t="s">
        <v>1218</v>
      </c>
      <c r="E39" s="1" t="s">
        <v>1460</v>
      </c>
      <c r="F39" s="2" t="s">
        <v>52</v>
      </c>
      <c r="G39" s="1" t="s">
        <v>1212</v>
      </c>
      <c r="I39" s="1">
        <f t="shared" si="2"/>
        <v>35</v>
      </c>
      <c r="J39" s="1" t="s">
        <v>0</v>
      </c>
      <c r="K39" s="1" t="s">
        <v>1303</v>
      </c>
      <c r="L39" s="3" t="str">
        <f t="shared" si="0"/>
        <v>MAY</v>
      </c>
      <c r="M39" s="1" t="s">
        <v>1213</v>
      </c>
      <c r="N39" s="1" t="s">
        <v>53</v>
      </c>
      <c r="O39" s="1" t="s">
        <v>920</v>
      </c>
      <c r="P39" s="26">
        <f t="shared" si="5"/>
        <v>35</v>
      </c>
      <c r="Q39" s="1" t="s">
        <v>1</v>
      </c>
      <c r="R39" s="1" t="str">
        <f t="shared" si="6"/>
        <v>{id:35,year: "2007",typeDoc:"RESOLUCIÓN",dateDoc:"31-MAY",numDoc:"CG 35-2007",monthDoc:"MAY",nameDoc:"SANCIÓN ",link: Acuerdos__pdfpath(`./${"2007/"}${"35.pdf"}`),},</v>
      </c>
    </row>
    <row r="40" spans="1:18" x14ac:dyDescent="0.25">
      <c r="A40" s="1" t="s">
        <v>756</v>
      </c>
      <c r="B40" s="1">
        <v>36</v>
      </c>
      <c r="C40" s="1" t="s">
        <v>1924</v>
      </c>
      <c r="D40" s="1" t="s">
        <v>1218</v>
      </c>
      <c r="E40" s="1" t="s">
        <v>1460</v>
      </c>
      <c r="F40" s="2" t="s">
        <v>52</v>
      </c>
      <c r="G40" s="1" t="s">
        <v>1212</v>
      </c>
      <c r="I40" s="1">
        <f t="shared" si="2"/>
        <v>36</v>
      </c>
      <c r="J40" s="1" t="s">
        <v>0</v>
      </c>
      <c r="K40" s="1" t="s">
        <v>1303</v>
      </c>
      <c r="L40" s="3" t="str">
        <f t="shared" si="0"/>
        <v>MAY</v>
      </c>
      <c r="M40" s="1" t="s">
        <v>1213</v>
      </c>
      <c r="N40" s="1" t="s">
        <v>53</v>
      </c>
      <c r="O40" s="1" t="s">
        <v>920</v>
      </c>
      <c r="P40" s="26">
        <f t="shared" si="5"/>
        <v>36</v>
      </c>
      <c r="Q40" s="1" t="s">
        <v>1</v>
      </c>
      <c r="R40" s="1" t="str">
        <f t="shared" si="6"/>
        <v>{id:36,year: "2007",typeDoc:"RESOLUCIÓN",dateDoc:"31-MAY",numDoc:"CG 36-2007",monthDoc:"MAY",nameDoc:"SANCIÓN ",link: Acuerdos__pdfpath(`./${"2007/"}${"36.pdf"}`),},</v>
      </c>
    </row>
    <row r="41" spans="1:18" x14ac:dyDescent="0.25">
      <c r="A41" s="1" t="s">
        <v>756</v>
      </c>
      <c r="B41" s="1">
        <v>37</v>
      </c>
      <c r="C41" s="1" t="s">
        <v>1924</v>
      </c>
      <c r="D41" s="1" t="s">
        <v>1218</v>
      </c>
      <c r="E41" s="1" t="s">
        <v>1460</v>
      </c>
      <c r="F41" s="2" t="s">
        <v>52</v>
      </c>
      <c r="G41" s="1" t="s">
        <v>1212</v>
      </c>
      <c r="I41" s="1">
        <f t="shared" si="2"/>
        <v>37</v>
      </c>
      <c r="J41" s="1" t="s">
        <v>0</v>
      </c>
      <c r="K41" s="1" t="s">
        <v>1303</v>
      </c>
      <c r="L41" s="3" t="str">
        <f t="shared" si="0"/>
        <v>MAY</v>
      </c>
      <c r="M41" s="1" t="s">
        <v>1213</v>
      </c>
      <c r="N41" s="1" t="s">
        <v>53</v>
      </c>
      <c r="O41" s="1" t="s">
        <v>920</v>
      </c>
      <c r="P41" s="26">
        <f t="shared" si="5"/>
        <v>37</v>
      </c>
      <c r="Q41" s="1" t="s">
        <v>1</v>
      </c>
      <c r="R41" s="1" t="str">
        <f t="shared" si="6"/>
        <v>{id:37,year: "2007",typeDoc:"RESOLUCIÓN",dateDoc:"31-MAY",numDoc:"CG 37-2007",monthDoc:"MAY",nameDoc:"SANCIÓN ",link: Acuerdos__pdfpath(`./${"2007/"}${"37.pdf"}`),},</v>
      </c>
    </row>
    <row r="42" spans="1:18" x14ac:dyDescent="0.25">
      <c r="A42" s="1" t="s">
        <v>756</v>
      </c>
      <c r="B42" s="1">
        <v>38</v>
      </c>
      <c r="C42" s="1" t="s">
        <v>1924</v>
      </c>
      <c r="D42" s="1" t="s">
        <v>1218</v>
      </c>
      <c r="E42" s="1" t="s">
        <v>1460</v>
      </c>
      <c r="F42" s="2" t="s">
        <v>52</v>
      </c>
      <c r="G42" s="1" t="s">
        <v>1212</v>
      </c>
      <c r="I42" s="1">
        <f t="shared" si="2"/>
        <v>38</v>
      </c>
      <c r="J42" s="1" t="s">
        <v>0</v>
      </c>
      <c r="K42" s="1" t="s">
        <v>1303</v>
      </c>
      <c r="L42" s="3" t="str">
        <f t="shared" si="0"/>
        <v>MAY</v>
      </c>
      <c r="M42" s="1" t="s">
        <v>1213</v>
      </c>
      <c r="N42" s="1" t="s">
        <v>53</v>
      </c>
      <c r="O42" s="1" t="s">
        <v>920</v>
      </c>
      <c r="P42" s="26">
        <f t="shared" si="5"/>
        <v>38</v>
      </c>
      <c r="Q42" s="1" t="s">
        <v>1</v>
      </c>
      <c r="R42" s="1" t="str">
        <f t="shared" si="6"/>
        <v>{id:38,year: "2007",typeDoc:"RESOLUCIÓN",dateDoc:"31-MAY",numDoc:"CG 38-2007",monthDoc:"MAY",nameDoc:"SANCIÓN ",link: Acuerdos__pdfpath(`./${"2007/"}${"38.pdf"}`),},</v>
      </c>
    </row>
    <row r="43" spans="1:18" x14ac:dyDescent="0.25">
      <c r="A43" s="1" t="s">
        <v>756</v>
      </c>
      <c r="B43" s="1">
        <v>39</v>
      </c>
      <c r="C43" s="1" t="s">
        <v>1924</v>
      </c>
      <c r="D43" s="3" t="s">
        <v>1217</v>
      </c>
      <c r="E43" s="1" t="s">
        <v>1460</v>
      </c>
      <c r="F43" s="2" t="s">
        <v>54</v>
      </c>
      <c r="G43" s="1" t="s">
        <v>1212</v>
      </c>
      <c r="I43" s="1">
        <f t="shared" si="2"/>
        <v>39</v>
      </c>
      <c r="J43" s="1" t="s">
        <v>0</v>
      </c>
      <c r="K43" s="1" t="s">
        <v>1303</v>
      </c>
      <c r="L43" s="3" t="str">
        <f t="shared" si="0"/>
        <v>JUN</v>
      </c>
      <c r="M43" s="1" t="s">
        <v>1213</v>
      </c>
      <c r="N43" s="1" t="s">
        <v>923</v>
      </c>
      <c r="O43" s="1" t="s">
        <v>920</v>
      </c>
      <c r="P43" s="26">
        <f t="shared" si="5"/>
        <v>39</v>
      </c>
      <c r="Q43" s="1" t="s">
        <v>1</v>
      </c>
      <c r="R43" s="1" t="str">
        <f t="shared" si="6"/>
        <v>{id:39,year: "2007",typeDoc:"ACUERDO",dateDoc:"12-JUN",numDoc:"CG 39-2007",monthDoc:"JUN",nameDoc:"AMPLIACIÓN PLAZO OBSERVADORES 2007",link: Acuerdos__pdfpath(`./${"2007/"}${"39.pdf"}`),},</v>
      </c>
    </row>
    <row r="44" spans="1:18" x14ac:dyDescent="0.25">
      <c r="A44" s="1" t="s">
        <v>756</v>
      </c>
      <c r="B44" s="1">
        <v>40</v>
      </c>
      <c r="C44" s="1" t="s">
        <v>1924</v>
      </c>
      <c r="D44" s="3" t="s">
        <v>1217</v>
      </c>
      <c r="E44" s="1" t="s">
        <v>1460</v>
      </c>
      <c r="F44" s="2" t="s">
        <v>55</v>
      </c>
      <c r="G44" s="1" t="s">
        <v>1212</v>
      </c>
      <c r="I44" s="1">
        <f t="shared" si="2"/>
        <v>40</v>
      </c>
      <c r="J44" s="1" t="s">
        <v>0</v>
      </c>
      <c r="K44" s="1" t="s">
        <v>1303</v>
      </c>
      <c r="L44" s="3" t="str">
        <f t="shared" si="0"/>
        <v>JUN</v>
      </c>
      <c r="M44" s="1" t="s">
        <v>1213</v>
      </c>
      <c r="N44" s="1" t="s">
        <v>56</v>
      </c>
      <c r="O44" s="1" t="s">
        <v>920</v>
      </c>
      <c r="P44" s="26">
        <f t="shared" si="5"/>
        <v>40</v>
      </c>
      <c r="Q44" s="1" t="s">
        <v>1</v>
      </c>
      <c r="R44" s="1" t="str">
        <f t="shared" si="6"/>
        <v>{id:40,year: "2007",typeDoc:"ACUERDO",dateDoc:"15-JUN",numDoc:"CG 40-2007",monthDoc:"JUN",nameDoc:"CONVOCATORIA CONSEJOS DISTRITALES Y MUNICIPALES 2007",link: Acuerdos__pdfpath(`./${"2007/"}${"40.pdf"}`),},</v>
      </c>
    </row>
    <row r="45" spans="1:18" x14ac:dyDescent="0.25">
      <c r="A45" s="1" t="s">
        <v>756</v>
      </c>
      <c r="B45" s="1">
        <v>41</v>
      </c>
      <c r="C45" s="1" t="s">
        <v>1924</v>
      </c>
      <c r="D45" s="1" t="s">
        <v>1217</v>
      </c>
      <c r="E45" s="1" t="s">
        <v>1460</v>
      </c>
      <c r="F45" s="2" t="s">
        <v>57</v>
      </c>
      <c r="G45" s="1" t="s">
        <v>1212</v>
      </c>
      <c r="I45" s="1">
        <f t="shared" si="2"/>
        <v>41</v>
      </c>
      <c r="J45" s="1" t="s">
        <v>0</v>
      </c>
      <c r="K45" s="1" t="s">
        <v>1303</v>
      </c>
      <c r="L45" s="3" t="str">
        <f t="shared" si="0"/>
        <v>JUN</v>
      </c>
      <c r="M45" s="1" t="s">
        <v>1213</v>
      </c>
      <c r="N45" s="1" t="s">
        <v>1624</v>
      </c>
      <c r="O45" s="1" t="s">
        <v>920</v>
      </c>
      <c r="P45" s="26">
        <f t="shared" si="5"/>
        <v>41</v>
      </c>
      <c r="Q45" s="1" t="s">
        <v>1</v>
      </c>
      <c r="R45" s="1" t="str">
        <f t="shared" si="6"/>
        <v>{id:41,year: "2007",typeDoc:"ACUERDO",dateDoc:"26-JUN",numDoc:"CG 41-2007",monthDoc:"JUN",nameDoc:"PT",link: Acuerdos__pdfpath(`./${"2007/"}${"41.pdf"}`),},</v>
      </c>
    </row>
    <row r="46" spans="1:18" x14ac:dyDescent="0.25">
      <c r="A46" s="1" t="s">
        <v>756</v>
      </c>
      <c r="B46" s="1">
        <v>42</v>
      </c>
      <c r="C46" s="1" t="s">
        <v>1924</v>
      </c>
      <c r="D46" s="1" t="s">
        <v>1217</v>
      </c>
      <c r="E46" s="1" t="s">
        <v>1460</v>
      </c>
      <c r="F46" s="2" t="s">
        <v>58</v>
      </c>
      <c r="G46" s="1" t="s">
        <v>1212</v>
      </c>
      <c r="I46" s="1">
        <f t="shared" si="2"/>
        <v>42</v>
      </c>
      <c r="J46" s="1" t="s">
        <v>0</v>
      </c>
      <c r="K46" s="1" t="s">
        <v>1303</v>
      </c>
      <c r="L46" s="3" t="str">
        <f t="shared" si="0"/>
        <v>JUN</v>
      </c>
      <c r="M46" s="1" t="s">
        <v>1213</v>
      </c>
      <c r="N46" s="1" t="s">
        <v>1951</v>
      </c>
      <c r="O46" s="1" t="s">
        <v>920</v>
      </c>
      <c r="P46" s="26">
        <f t="shared" si="5"/>
        <v>42</v>
      </c>
      <c r="Q46" s="1" t="s">
        <v>1</v>
      </c>
      <c r="R46" s="1" t="str">
        <f t="shared" si="6"/>
        <v>{id:42,year: "2007",typeDoc:"ACUERDO",dateDoc:"28-JUN",numDoc:"CG 42-2007",monthDoc:"JUN",nameDoc:"DIRECTOR DE ORGANIZACIÓN",link: Acuerdos__pdfpath(`./${"2007/"}${"42.pdf"}`),},</v>
      </c>
    </row>
    <row r="47" spans="1:18" x14ac:dyDescent="0.25">
      <c r="A47" s="1" t="s">
        <v>756</v>
      </c>
      <c r="B47" s="1">
        <v>43</v>
      </c>
      <c r="C47" s="1" t="s">
        <v>1924</v>
      </c>
      <c r="D47" s="3" t="s">
        <v>1217</v>
      </c>
      <c r="E47" s="1" t="s">
        <v>1460</v>
      </c>
      <c r="F47" s="2" t="s">
        <v>58</v>
      </c>
      <c r="G47" s="1" t="s">
        <v>1212</v>
      </c>
      <c r="I47" s="1">
        <f t="shared" si="2"/>
        <v>43</v>
      </c>
      <c r="J47" s="1" t="s">
        <v>0</v>
      </c>
      <c r="K47" s="1" t="s">
        <v>1303</v>
      </c>
      <c r="L47" s="3" t="str">
        <f t="shared" si="0"/>
        <v>JUN</v>
      </c>
      <c r="M47" s="1" t="s">
        <v>1213</v>
      </c>
      <c r="N47" s="1" t="s">
        <v>122</v>
      </c>
      <c r="O47" s="1" t="s">
        <v>920</v>
      </c>
      <c r="P47" s="26">
        <f t="shared" si="5"/>
        <v>43</v>
      </c>
      <c r="Q47" s="1" t="s">
        <v>1</v>
      </c>
      <c r="R47" s="1" t="str">
        <f t="shared" si="6"/>
        <v>{id:43,year: "2007",typeDoc:"ACUERDO",dateDoc:"28-JUN",numDoc:"CG 43-2007",monthDoc:"JUN",nameDoc:"AMPLIACIÓN PLAZO CONSEJOS DISTRITALES Y MUNICIPALES",link: Acuerdos__pdfpath(`./${"2007/"}${"43.pdf"}`),},</v>
      </c>
    </row>
    <row r="48" spans="1:18" x14ac:dyDescent="0.25">
      <c r="A48" s="1" t="s">
        <v>756</v>
      </c>
      <c r="B48" s="1">
        <v>44</v>
      </c>
      <c r="C48" s="1" t="s">
        <v>1924</v>
      </c>
      <c r="D48" s="1" t="s">
        <v>1217</v>
      </c>
      <c r="E48" s="1" t="s">
        <v>1460</v>
      </c>
      <c r="F48" s="2" t="s">
        <v>59</v>
      </c>
      <c r="G48" s="1" t="s">
        <v>1212</v>
      </c>
      <c r="I48" s="1">
        <f t="shared" si="2"/>
        <v>44</v>
      </c>
      <c r="J48" s="1" t="s">
        <v>0</v>
      </c>
      <c r="K48" s="1" t="s">
        <v>1303</v>
      </c>
      <c r="L48" s="3" t="str">
        <f t="shared" si="0"/>
        <v>JUL</v>
      </c>
      <c r="M48" s="1" t="s">
        <v>1213</v>
      </c>
      <c r="N48" s="3" t="s">
        <v>1952</v>
      </c>
      <c r="O48" s="1" t="s">
        <v>920</v>
      </c>
      <c r="P48" s="26">
        <f t="shared" si="5"/>
        <v>44</v>
      </c>
      <c r="Q48" s="1" t="s">
        <v>1</v>
      </c>
      <c r="R48" s="1" t="str">
        <f t="shared" si="6"/>
        <v>{id:44,year: "2007",typeDoc:"ACUERDO",dateDoc:"13-JUL",numDoc:"CG 44-2007",monthDoc:"JUL",nameDoc:"INSACULACIÓN",link: Acuerdos__pdfpath(`./${"2007/"}${"44.pdf"}`),},</v>
      </c>
    </row>
    <row r="49" spans="1:18" x14ac:dyDescent="0.25">
      <c r="A49" s="1" t="s">
        <v>756</v>
      </c>
      <c r="B49" s="1">
        <v>45</v>
      </c>
      <c r="C49" s="1" t="s">
        <v>1924</v>
      </c>
      <c r="D49" s="1" t="s">
        <v>1217</v>
      </c>
      <c r="E49" s="1" t="s">
        <v>1460</v>
      </c>
      <c r="F49" s="2" t="s">
        <v>60</v>
      </c>
      <c r="G49" s="1" t="s">
        <v>1212</v>
      </c>
      <c r="I49" s="1">
        <f t="shared" si="2"/>
        <v>45</v>
      </c>
      <c r="J49" s="1" t="s">
        <v>0</v>
      </c>
      <c r="K49" s="1" t="s">
        <v>1303</v>
      </c>
      <c r="L49" s="3" t="str">
        <f t="shared" si="0"/>
        <v>JUL</v>
      </c>
      <c r="M49" s="1" t="s">
        <v>1213</v>
      </c>
      <c r="N49" s="1" t="s">
        <v>1953</v>
      </c>
      <c r="O49" s="1" t="s">
        <v>920</v>
      </c>
      <c r="P49" s="26">
        <f t="shared" si="5"/>
        <v>45</v>
      </c>
      <c r="Q49" s="1" t="s">
        <v>1</v>
      </c>
      <c r="R49" s="1" t="str">
        <f t="shared" si="6"/>
        <v>{id:45,year: "2007",typeDoc:"ACUERDO",dateDoc:"27-JUL",numDoc:"CG 45-2007",monthDoc:"JUL",nameDoc:"CUMPLIMIENTO PT",link: Acuerdos__pdfpath(`./${"2007/"}${"45.pdf"}`),},</v>
      </c>
    </row>
    <row r="50" spans="1:18" x14ac:dyDescent="0.25">
      <c r="A50" s="1" t="s">
        <v>756</v>
      </c>
      <c r="B50" s="1">
        <v>46</v>
      </c>
      <c r="C50" s="1" t="s">
        <v>1924</v>
      </c>
      <c r="D50" s="1" t="s">
        <v>1217</v>
      </c>
      <c r="E50" s="1" t="s">
        <v>1460</v>
      </c>
      <c r="F50" s="2" t="s">
        <v>20</v>
      </c>
      <c r="G50" s="1" t="s">
        <v>1212</v>
      </c>
      <c r="I50" s="1">
        <f t="shared" si="2"/>
        <v>46</v>
      </c>
      <c r="J50" s="1" t="s">
        <v>0</v>
      </c>
      <c r="K50" s="1" t="s">
        <v>1303</v>
      </c>
      <c r="L50" s="3" t="str">
        <f t="shared" si="0"/>
        <v>JUL</v>
      </c>
      <c r="M50" s="1" t="s">
        <v>1213</v>
      </c>
      <c r="N50" s="1" t="s">
        <v>1954</v>
      </c>
      <c r="O50" s="1" t="s">
        <v>920</v>
      </c>
      <c r="P50" s="26">
        <f t="shared" si="5"/>
        <v>46</v>
      </c>
      <c r="Q50" s="1" t="s">
        <v>1</v>
      </c>
      <c r="R50" s="1" t="str">
        <f t="shared" si="6"/>
        <v>{id:46,year: "2007",typeDoc:"ACUERDO",dateDoc:"31-JUL",numDoc:"CG 46-2007",monthDoc:"JUL",nameDoc:"PROTECCIÓN DE ZONAS",link: Acuerdos__pdfpath(`./${"2007/"}${"46.pdf"}`),},</v>
      </c>
    </row>
    <row r="51" spans="1:18" x14ac:dyDescent="0.25">
      <c r="A51" s="1" t="s">
        <v>756</v>
      </c>
      <c r="B51" s="1">
        <v>47</v>
      </c>
      <c r="C51" s="1" t="s">
        <v>1924</v>
      </c>
      <c r="D51" s="3" t="s">
        <v>1217</v>
      </c>
      <c r="E51" s="1" t="s">
        <v>1460</v>
      </c>
      <c r="F51" s="2" t="s">
        <v>61</v>
      </c>
      <c r="G51" s="1" t="s">
        <v>1212</v>
      </c>
      <c r="I51" s="1">
        <f t="shared" si="2"/>
        <v>47</v>
      </c>
      <c r="J51" s="1" t="s">
        <v>0</v>
      </c>
      <c r="K51" s="1" t="s">
        <v>1303</v>
      </c>
      <c r="L51" s="3" t="str">
        <f t="shared" si="0"/>
        <v>AGO</v>
      </c>
      <c r="M51" s="1" t="s">
        <v>1213</v>
      </c>
      <c r="N51" s="3" t="s">
        <v>123</v>
      </c>
      <c r="O51" s="1" t="s">
        <v>920</v>
      </c>
      <c r="P51" s="26">
        <f t="shared" ref="P51:P82" si="7">B51</f>
        <v>47</v>
      </c>
      <c r="Q51" s="1" t="s">
        <v>1</v>
      </c>
      <c r="R51" s="1" t="str">
        <f t="shared" si="6"/>
        <v>{id:47,year: "2007",typeDoc:"ACUERDO",dateDoc:"03-AGO",numDoc:"CG 47-2007",monthDoc:"AGO",nameDoc:"COALICIÓN ALIANZA PROGRESO PARA TLAXCALA",link: Acuerdos__pdfpath(`./${"2007/"}${"47.pdf"}`),},</v>
      </c>
    </row>
    <row r="52" spans="1:18" x14ac:dyDescent="0.25">
      <c r="A52" s="1" t="s">
        <v>756</v>
      </c>
      <c r="B52" s="1">
        <v>48</v>
      </c>
      <c r="C52" s="1" t="s">
        <v>1924</v>
      </c>
      <c r="D52" s="3" t="s">
        <v>1217</v>
      </c>
      <c r="E52" s="1" t="s">
        <v>1460</v>
      </c>
      <c r="F52" s="2" t="s">
        <v>61</v>
      </c>
      <c r="G52" s="1" t="s">
        <v>1212</v>
      </c>
      <c r="I52" s="1">
        <f t="shared" si="2"/>
        <v>48</v>
      </c>
      <c r="J52" s="1" t="s">
        <v>0</v>
      </c>
      <c r="K52" s="1" t="s">
        <v>1303</v>
      </c>
      <c r="L52" s="3" t="str">
        <f t="shared" si="0"/>
        <v>AGO</v>
      </c>
      <c r="M52" s="1" t="s">
        <v>1213</v>
      </c>
      <c r="N52" s="1" t="s">
        <v>69</v>
      </c>
      <c r="O52" s="1" t="s">
        <v>920</v>
      </c>
      <c r="P52" s="26">
        <f t="shared" si="7"/>
        <v>48</v>
      </c>
      <c r="Q52" s="1" t="s">
        <v>1</v>
      </c>
      <c r="R52" s="1" t="str">
        <f t="shared" si="6"/>
        <v>{id:48,year: "2007",typeDoc:"ACUERDO",dateDoc:"03-AGO",numDoc:"CG 48-2007",monthDoc:"AGO",nameDoc:"COALICIÓN ALIANZA SIGLO XXI",link: Acuerdos__pdfpath(`./${"2007/"}${"48.pdf"}`),},</v>
      </c>
    </row>
    <row r="53" spans="1:18" x14ac:dyDescent="0.25">
      <c r="A53" s="1" t="s">
        <v>756</v>
      </c>
      <c r="B53" s="1">
        <v>49</v>
      </c>
      <c r="C53" s="1" t="s">
        <v>1924</v>
      </c>
      <c r="D53" s="1" t="s">
        <v>1217</v>
      </c>
      <c r="E53" s="1" t="s">
        <v>1460</v>
      </c>
      <c r="F53" s="2" t="s">
        <v>62</v>
      </c>
      <c r="G53" s="1" t="s">
        <v>1212</v>
      </c>
      <c r="I53" s="1">
        <f t="shared" si="2"/>
        <v>49</v>
      </c>
      <c r="J53" s="1" t="s">
        <v>0</v>
      </c>
      <c r="K53" s="1" t="s">
        <v>1303</v>
      </c>
      <c r="L53" s="3" t="str">
        <f t="shared" si="0"/>
        <v>AGO</v>
      </c>
      <c r="M53" s="1" t="s">
        <v>1213</v>
      </c>
      <c r="N53" s="3" t="s">
        <v>1975</v>
      </c>
      <c r="O53" s="1" t="s">
        <v>920</v>
      </c>
      <c r="P53" s="26">
        <f t="shared" si="7"/>
        <v>49</v>
      </c>
      <c r="Q53" s="1" t="s">
        <v>1</v>
      </c>
      <c r="R53" s="1" t="str">
        <f t="shared" si="6"/>
        <v>{id:49,year: "2007",typeDoc:"ACUERDO",dateDoc:"09-AGO",numDoc:"CG 49-2007",monthDoc:"AGO",nameDoc:"RESULTADO INSACULACIÓN",link: Acuerdos__pdfpath(`./${"2007/"}${"49.pdf"}`),},</v>
      </c>
    </row>
    <row r="54" spans="1:18" x14ac:dyDescent="0.25">
      <c r="A54" s="1" t="s">
        <v>756</v>
      </c>
      <c r="B54" s="1">
        <v>50</v>
      </c>
      <c r="C54" s="1" t="s">
        <v>1924</v>
      </c>
      <c r="D54" s="1" t="s">
        <v>1217</v>
      </c>
      <c r="E54" s="1" t="s">
        <v>1460</v>
      </c>
      <c r="F54" s="2" t="s">
        <v>22</v>
      </c>
      <c r="G54" s="1" t="s">
        <v>1212</v>
      </c>
      <c r="I54" s="1">
        <f t="shared" si="2"/>
        <v>50</v>
      </c>
      <c r="J54" s="1" t="s">
        <v>0</v>
      </c>
      <c r="K54" s="1" t="s">
        <v>1303</v>
      </c>
      <c r="L54" s="3" t="str">
        <f t="shared" si="0"/>
        <v>AGO</v>
      </c>
      <c r="M54" s="1" t="s">
        <v>1213</v>
      </c>
      <c r="N54" s="3" t="s">
        <v>1976</v>
      </c>
      <c r="O54" s="1" t="s">
        <v>920</v>
      </c>
      <c r="P54" s="26">
        <f t="shared" si="7"/>
        <v>50</v>
      </c>
      <c r="Q54" s="1" t="s">
        <v>1</v>
      </c>
      <c r="R54" s="1" t="str">
        <f t="shared" si="6"/>
        <v>{id:50,year: "2007",typeDoc:"ACUERDO",dateDoc:"15-AGO",numDoc:"CG 50-2007",monthDoc:"AGO",nameDoc:"INTEGRACIÓN DE LOS CONSEJOS DISTRITALES",link: Acuerdos__pdfpath(`./${"2007/"}${"50.pdf"}`),},</v>
      </c>
    </row>
    <row r="55" spans="1:18" x14ac:dyDescent="0.25">
      <c r="A55" s="1" t="s">
        <v>756</v>
      </c>
      <c r="B55" s="1">
        <v>51</v>
      </c>
      <c r="C55" s="1" t="s">
        <v>1924</v>
      </c>
      <c r="D55" s="3" t="s">
        <v>1217</v>
      </c>
      <c r="E55" s="1" t="s">
        <v>1460</v>
      </c>
      <c r="F55" s="2" t="s">
        <v>22</v>
      </c>
      <c r="G55" s="1" t="s">
        <v>1212</v>
      </c>
      <c r="I55" s="1">
        <f t="shared" si="2"/>
        <v>51</v>
      </c>
      <c r="J55" s="1" t="s">
        <v>0</v>
      </c>
      <c r="K55" s="1" t="s">
        <v>1303</v>
      </c>
      <c r="L55" s="3" t="str">
        <f t="shared" si="0"/>
        <v>AGO</v>
      </c>
      <c r="M55" s="1" t="s">
        <v>1213</v>
      </c>
      <c r="N55" s="1" t="s">
        <v>63</v>
      </c>
      <c r="O55" s="1" t="s">
        <v>920</v>
      </c>
      <c r="P55" s="26">
        <f t="shared" si="7"/>
        <v>51</v>
      </c>
      <c r="Q55" s="1" t="s">
        <v>1</v>
      </c>
      <c r="R55" s="1" t="str">
        <f t="shared" si="6"/>
        <v>{id:51,year: "2007",typeDoc:"ACUERDO",dateDoc:"15-AGO",numDoc:"CG 51-2007",monthDoc:"AGO",nameDoc:"CRITERIOS CANDIDATOS",link: Acuerdos__pdfpath(`./${"2007/"}${"51.pdf"}`),},</v>
      </c>
    </row>
    <row r="56" spans="1:18" x14ac:dyDescent="0.25">
      <c r="A56" s="1" t="s">
        <v>756</v>
      </c>
      <c r="B56" s="1">
        <v>52</v>
      </c>
      <c r="C56" s="1" t="s">
        <v>1924</v>
      </c>
      <c r="D56" s="1" t="s">
        <v>1217</v>
      </c>
      <c r="E56" s="1" t="s">
        <v>1460</v>
      </c>
      <c r="F56" s="2" t="s">
        <v>22</v>
      </c>
      <c r="G56" s="1" t="s">
        <v>1212</v>
      </c>
      <c r="I56" s="1">
        <f t="shared" si="2"/>
        <v>52</v>
      </c>
      <c r="J56" s="1" t="s">
        <v>0</v>
      </c>
      <c r="K56" s="1" t="s">
        <v>1303</v>
      </c>
      <c r="L56" s="3" t="str">
        <f t="shared" si="0"/>
        <v>AGO</v>
      </c>
      <c r="M56" s="1" t="s">
        <v>1213</v>
      </c>
      <c r="N56" s="3" t="s">
        <v>1977</v>
      </c>
      <c r="O56" s="1" t="s">
        <v>920</v>
      </c>
      <c r="P56" s="26">
        <f t="shared" si="7"/>
        <v>52</v>
      </c>
      <c r="Q56" s="1" t="s">
        <v>1</v>
      </c>
      <c r="R56" s="1" t="str">
        <f t="shared" si="6"/>
        <v>{id:52,year: "2007",typeDoc:"ACUERDO",dateDoc:"15-AGO",numDoc:"CG 52-2007",monthDoc:"AGO",nameDoc:"PLATAFORMAS PRD",link: Acuerdos__pdfpath(`./${"2007/"}${"52.pdf"}`),},</v>
      </c>
    </row>
    <row r="57" spans="1:18" x14ac:dyDescent="0.25">
      <c r="A57" s="1" t="s">
        <v>756</v>
      </c>
      <c r="B57" s="1">
        <v>53</v>
      </c>
      <c r="C57" s="1" t="s">
        <v>1924</v>
      </c>
      <c r="D57" s="1" t="s">
        <v>1217</v>
      </c>
      <c r="E57" s="1" t="s">
        <v>1460</v>
      </c>
      <c r="F57" s="2" t="s">
        <v>22</v>
      </c>
      <c r="G57" s="1" t="s">
        <v>1212</v>
      </c>
      <c r="I57" s="1">
        <f t="shared" si="2"/>
        <v>53</v>
      </c>
      <c r="J57" s="1" t="s">
        <v>0</v>
      </c>
      <c r="K57" s="1" t="s">
        <v>1303</v>
      </c>
      <c r="L57" s="3" t="str">
        <f t="shared" si="0"/>
        <v>AGO</v>
      </c>
      <c r="M57" s="1" t="s">
        <v>1213</v>
      </c>
      <c r="N57" s="3" t="s">
        <v>64</v>
      </c>
      <c r="O57" s="1" t="s">
        <v>920</v>
      </c>
      <c r="P57" s="26">
        <f t="shared" si="7"/>
        <v>53</v>
      </c>
      <c r="Q57" s="1" t="s">
        <v>1</v>
      </c>
      <c r="R57" s="1" t="str">
        <f t="shared" si="6"/>
        <v>{id:53,year: "2007",typeDoc:"ACUERDO",dateDoc:"15-AGO",numDoc:"CG 53-2007",monthDoc:"AGO",nameDoc:"PROYECTO DE ACUERDO PLATAFORMA ELECTORAL PT",link: Acuerdos__pdfpath(`./${"2007/"}${"53.pdf"}`),},</v>
      </c>
    </row>
    <row r="58" spans="1:18" x14ac:dyDescent="0.25">
      <c r="A58" s="1" t="s">
        <v>756</v>
      </c>
      <c r="B58" s="1">
        <v>54</v>
      </c>
      <c r="C58" s="1" t="s">
        <v>1924</v>
      </c>
      <c r="D58" s="3" t="s">
        <v>1217</v>
      </c>
      <c r="E58" s="1" t="s">
        <v>1460</v>
      </c>
      <c r="F58" s="2" t="s">
        <v>22</v>
      </c>
      <c r="G58" s="1" t="s">
        <v>1212</v>
      </c>
      <c r="I58" s="1">
        <f t="shared" si="2"/>
        <v>54</v>
      </c>
      <c r="J58" s="1" t="s">
        <v>0</v>
      </c>
      <c r="K58" s="1" t="s">
        <v>1303</v>
      </c>
      <c r="L58" s="3" t="str">
        <f t="shared" si="0"/>
        <v>AGO</v>
      </c>
      <c r="M58" s="1" t="s">
        <v>1213</v>
      </c>
      <c r="N58" s="1" t="s">
        <v>65</v>
      </c>
      <c r="O58" s="1" t="s">
        <v>920</v>
      </c>
      <c r="P58" s="26">
        <f t="shared" si="7"/>
        <v>54</v>
      </c>
      <c r="Q58" s="1" t="s">
        <v>1</v>
      </c>
      <c r="R58" s="1" t="str">
        <f t="shared" si="6"/>
        <v>{id:54,year: "2007",typeDoc:"ACUERDO",dateDoc:"15-AGO",numDoc:"CG 54-2007",monthDoc:"AGO",nameDoc:"PLATAFORMA CONVERGENCIA",link: Acuerdos__pdfpath(`./${"2007/"}${"54.pdf"}`),},</v>
      </c>
    </row>
    <row r="59" spans="1:18" x14ac:dyDescent="0.25">
      <c r="A59" s="1" t="s">
        <v>756</v>
      </c>
      <c r="B59" s="1">
        <v>55</v>
      </c>
      <c r="C59" s="1" t="s">
        <v>1924</v>
      </c>
      <c r="D59" s="1" t="s">
        <v>1217</v>
      </c>
      <c r="E59" s="1" t="s">
        <v>1460</v>
      </c>
      <c r="F59" s="2" t="s">
        <v>22</v>
      </c>
      <c r="G59" s="1" t="s">
        <v>1212</v>
      </c>
      <c r="I59" s="1">
        <f t="shared" si="2"/>
        <v>55</v>
      </c>
      <c r="J59" s="1" t="s">
        <v>0</v>
      </c>
      <c r="K59" s="1" t="s">
        <v>1303</v>
      </c>
      <c r="L59" s="3" t="str">
        <f t="shared" si="0"/>
        <v>AGO</v>
      </c>
      <c r="M59" s="1" t="s">
        <v>1213</v>
      </c>
      <c r="N59" s="1" t="s">
        <v>1978</v>
      </c>
      <c r="O59" s="1" t="s">
        <v>920</v>
      </c>
      <c r="P59" s="26">
        <f t="shared" si="7"/>
        <v>55</v>
      </c>
      <c r="Q59" s="1" t="s">
        <v>1</v>
      </c>
      <c r="R59" s="1" t="str">
        <f t="shared" si="6"/>
        <v>{id:55,year: "2007",typeDoc:"ACUERDO",dateDoc:"15-AGO",numDoc:"CG 55-2007",monthDoc:"AGO",nameDoc:"PLATAFORMA PCDT",link: Acuerdos__pdfpath(`./${"2007/"}${"55.pdf"}`),},</v>
      </c>
    </row>
    <row r="60" spans="1:18" x14ac:dyDescent="0.25">
      <c r="A60" s="1" t="s">
        <v>756</v>
      </c>
      <c r="B60" s="1">
        <v>56</v>
      </c>
      <c r="C60" s="1" t="s">
        <v>1924</v>
      </c>
      <c r="D60" s="3" t="s">
        <v>1217</v>
      </c>
      <c r="E60" s="1" t="s">
        <v>1460</v>
      </c>
      <c r="F60" s="2" t="s">
        <v>22</v>
      </c>
      <c r="G60" s="1" t="s">
        <v>1212</v>
      </c>
      <c r="I60" s="1">
        <f t="shared" si="2"/>
        <v>56</v>
      </c>
      <c r="J60" s="1" t="s">
        <v>0</v>
      </c>
      <c r="K60" s="1" t="s">
        <v>1303</v>
      </c>
      <c r="L60" s="3" t="str">
        <f t="shared" si="0"/>
        <v>AGO</v>
      </c>
      <c r="M60" s="1" t="s">
        <v>1213</v>
      </c>
      <c r="N60" s="1" t="s">
        <v>66</v>
      </c>
      <c r="O60" s="1" t="s">
        <v>920</v>
      </c>
      <c r="P60" s="26">
        <f t="shared" si="7"/>
        <v>56</v>
      </c>
      <c r="Q60" s="1" t="s">
        <v>1</v>
      </c>
      <c r="R60" s="1" t="str">
        <f t="shared" si="6"/>
        <v>{id:56,year: "2007",typeDoc:"ACUERDO",dateDoc:"15-AGO",numDoc:"CG 56-2007",monthDoc:"AGO",nameDoc:"PLATAFORMA NUEVA ALIANZA",link: Acuerdos__pdfpath(`./${"2007/"}${"56.pdf"}`),},</v>
      </c>
    </row>
    <row r="61" spans="1:18" x14ac:dyDescent="0.25">
      <c r="A61" s="1" t="s">
        <v>756</v>
      </c>
      <c r="B61" s="1">
        <v>57</v>
      </c>
      <c r="C61" s="1" t="s">
        <v>1924</v>
      </c>
      <c r="D61" s="3" t="s">
        <v>1217</v>
      </c>
      <c r="E61" s="1" t="s">
        <v>1460</v>
      </c>
      <c r="F61" s="2" t="s">
        <v>22</v>
      </c>
      <c r="G61" s="1" t="s">
        <v>1212</v>
      </c>
      <c r="I61" s="1">
        <f t="shared" si="2"/>
        <v>57</v>
      </c>
      <c r="J61" s="1" t="s">
        <v>0</v>
      </c>
      <c r="K61" s="1" t="s">
        <v>1303</v>
      </c>
      <c r="L61" s="3" t="str">
        <f t="shared" si="0"/>
        <v>AGO</v>
      </c>
      <c r="M61" s="1" t="s">
        <v>1213</v>
      </c>
      <c r="N61" s="1" t="s">
        <v>124</v>
      </c>
      <c r="O61" s="1" t="s">
        <v>920</v>
      </c>
      <c r="P61" s="26">
        <f t="shared" si="7"/>
        <v>57</v>
      </c>
      <c r="Q61" s="1" t="s">
        <v>1</v>
      </c>
      <c r="R61" s="1" t="str">
        <f t="shared" si="6"/>
        <v>{id:57,year: "2007",typeDoc:"ACUERDO",dateDoc:"15-AGO",numDoc:"CG 57-2007",monthDoc:"AGO",nameDoc:"PLATAFORMA ALTERNATIVA SOCIAL DEMÓCRATA",link: Acuerdos__pdfpath(`./${"2007/"}${"57.pdf"}`),},</v>
      </c>
    </row>
    <row r="62" spans="1:18" x14ac:dyDescent="0.25">
      <c r="A62" s="1" t="s">
        <v>756</v>
      </c>
      <c r="B62" s="1">
        <v>58</v>
      </c>
      <c r="C62" s="1" t="s">
        <v>1924</v>
      </c>
      <c r="D62" s="1" t="s">
        <v>1217</v>
      </c>
      <c r="E62" s="1" t="s">
        <v>1460</v>
      </c>
      <c r="F62" s="2" t="s">
        <v>22</v>
      </c>
      <c r="G62" s="1" t="s">
        <v>1212</v>
      </c>
      <c r="I62" s="1">
        <f t="shared" si="2"/>
        <v>58</v>
      </c>
      <c r="J62" s="1" t="s">
        <v>0</v>
      </c>
      <c r="K62" s="1" t="s">
        <v>1303</v>
      </c>
      <c r="L62" s="3" t="str">
        <f t="shared" si="0"/>
        <v>AGO</v>
      </c>
      <c r="M62" s="1" t="s">
        <v>1213</v>
      </c>
      <c r="N62" s="1" t="s">
        <v>67</v>
      </c>
      <c r="O62" s="1" t="s">
        <v>920</v>
      </c>
      <c r="P62" s="26">
        <f t="shared" si="7"/>
        <v>58</v>
      </c>
      <c r="Q62" s="1" t="s">
        <v>1</v>
      </c>
      <c r="R62" s="1" t="str">
        <f t="shared" si="6"/>
        <v>{id:58,year: "2007",typeDoc:"ACUERDO",dateDoc:"15-AGO",numDoc:"CG 58-2007",monthDoc:"AGO",nameDoc:"PROYECTO DE ACUERDO PLATAFORMA ELECTORAL PS",link: Acuerdos__pdfpath(`./${"2007/"}${"58.pdf"}`),},</v>
      </c>
    </row>
    <row r="63" spans="1:18" x14ac:dyDescent="0.25">
      <c r="A63" s="1" t="s">
        <v>756</v>
      </c>
      <c r="B63" s="1">
        <v>59</v>
      </c>
      <c r="C63" s="1" t="s">
        <v>1924</v>
      </c>
      <c r="D63" s="1" t="s">
        <v>1217</v>
      </c>
      <c r="E63" s="1" t="s">
        <v>1460</v>
      </c>
      <c r="F63" s="2" t="s">
        <v>22</v>
      </c>
      <c r="G63" s="1" t="s">
        <v>1212</v>
      </c>
      <c r="I63" s="1">
        <f t="shared" si="2"/>
        <v>59</v>
      </c>
      <c r="J63" s="1" t="s">
        <v>0</v>
      </c>
      <c r="K63" s="1" t="s">
        <v>1303</v>
      </c>
      <c r="L63" s="3" t="str">
        <f t="shared" si="0"/>
        <v>AGO</v>
      </c>
      <c r="M63" s="1" t="s">
        <v>1213</v>
      </c>
      <c r="N63" s="1" t="s">
        <v>1979</v>
      </c>
      <c r="O63" s="1" t="s">
        <v>920</v>
      </c>
      <c r="P63" s="26">
        <f t="shared" si="7"/>
        <v>59</v>
      </c>
      <c r="Q63" s="1" t="s">
        <v>1</v>
      </c>
      <c r="R63" s="1" t="str">
        <f t="shared" si="6"/>
        <v>{id:59,year: "2007",typeDoc:"ACUERDO",dateDoc:"15-AGO",numDoc:"CG 59-2007",monthDoc:"AGO",nameDoc:"DE COMISIÓN DE MEDIOS DE COMUNICACIÓN",link: Acuerdos__pdfpath(`./${"2007/"}${"59.pdf"}`),},</v>
      </c>
    </row>
    <row r="64" spans="1:18" x14ac:dyDescent="0.25">
      <c r="A64" s="1" t="s">
        <v>756</v>
      </c>
      <c r="B64" s="1">
        <v>60</v>
      </c>
      <c r="C64" s="1" t="s">
        <v>1924</v>
      </c>
      <c r="D64" s="1" t="s">
        <v>1217</v>
      </c>
      <c r="E64" s="1" t="s">
        <v>1460</v>
      </c>
      <c r="F64" s="2" t="s">
        <v>22</v>
      </c>
      <c r="G64" s="1" t="s">
        <v>1212</v>
      </c>
      <c r="I64" s="1">
        <f t="shared" si="2"/>
        <v>60</v>
      </c>
      <c r="J64" s="1" t="s">
        <v>0</v>
      </c>
      <c r="K64" s="1" t="s">
        <v>1303</v>
      </c>
      <c r="L64" s="3" t="str">
        <f t="shared" si="0"/>
        <v>AGO</v>
      </c>
      <c r="M64" s="1" t="s">
        <v>1213</v>
      </c>
      <c r="N64" s="1" t="s">
        <v>1980</v>
      </c>
      <c r="O64" s="1" t="s">
        <v>920</v>
      </c>
      <c r="P64" s="26">
        <f t="shared" si="7"/>
        <v>60</v>
      </c>
      <c r="Q64" s="1" t="s">
        <v>1</v>
      </c>
      <c r="R64" s="1" t="str">
        <f t="shared" si="6"/>
        <v>{id:60,year: "2007",typeDoc:"ACUERDO",dateDoc:"15-AGO",numDoc:"CG 60-2007",monthDoc:"AGO",nameDoc:"COMISIONES BOLETAS Y REGISTRO CANDIDATOS",link: Acuerdos__pdfpath(`./${"2007/"}${"60.pdf"}`),},</v>
      </c>
    </row>
    <row r="65" spans="1:18" x14ac:dyDescent="0.25">
      <c r="A65" s="1" t="s">
        <v>756</v>
      </c>
      <c r="B65" s="1">
        <v>61</v>
      </c>
      <c r="C65" s="1" t="s">
        <v>1924</v>
      </c>
      <c r="D65" s="1" t="s">
        <v>1217</v>
      </c>
      <c r="E65" s="1" t="s">
        <v>1460</v>
      </c>
      <c r="F65" s="2" t="s">
        <v>68</v>
      </c>
      <c r="G65" s="1" t="s">
        <v>1212</v>
      </c>
      <c r="I65" s="1">
        <f t="shared" si="2"/>
        <v>61</v>
      </c>
      <c r="J65" s="1" t="s">
        <v>0</v>
      </c>
      <c r="K65" s="1" t="s">
        <v>1303</v>
      </c>
      <c r="L65" s="3" t="str">
        <f t="shared" si="0"/>
        <v>AGO</v>
      </c>
      <c r="M65" s="1" t="s">
        <v>1213</v>
      </c>
      <c r="N65" s="3" t="s">
        <v>1981</v>
      </c>
      <c r="O65" s="1" t="s">
        <v>920</v>
      </c>
      <c r="P65" s="26">
        <f t="shared" si="7"/>
        <v>61</v>
      </c>
      <c r="Q65" s="1" t="s">
        <v>1</v>
      </c>
      <c r="R65" s="1" t="str">
        <f t="shared" si="6"/>
        <v>{id:61,year: "2007",typeDoc:"ACUERDO",dateDoc:"31-AGO",numDoc:"CG 61-2007",monthDoc:"AGO",nameDoc:"COALICIÓN APIZACO",link: Acuerdos__pdfpath(`./${"2007/"}${"61.pdf"}`),},</v>
      </c>
    </row>
    <row r="66" spans="1:18" x14ac:dyDescent="0.25">
      <c r="A66" s="1" t="s">
        <v>756</v>
      </c>
      <c r="B66" s="1">
        <v>62</v>
      </c>
      <c r="C66" s="1" t="s">
        <v>1924</v>
      </c>
      <c r="D66" s="1" t="s">
        <v>1217</v>
      </c>
      <c r="E66" s="1" t="s">
        <v>1460</v>
      </c>
      <c r="F66" s="2" t="s">
        <v>68</v>
      </c>
      <c r="G66" s="1" t="s">
        <v>1212</v>
      </c>
      <c r="I66" s="1">
        <f t="shared" si="2"/>
        <v>62</v>
      </c>
      <c r="J66" s="1" t="s">
        <v>0</v>
      </c>
      <c r="K66" s="1" t="s">
        <v>1303</v>
      </c>
      <c r="L66" s="3" t="str">
        <f t="shared" si="0"/>
        <v>AGO</v>
      </c>
      <c r="M66" s="1" t="s">
        <v>1213</v>
      </c>
      <c r="N66" s="1" t="s">
        <v>69</v>
      </c>
      <c r="O66" s="1" t="s">
        <v>920</v>
      </c>
      <c r="P66" s="26">
        <f t="shared" si="7"/>
        <v>62</v>
      </c>
      <c r="Q66" s="1" t="s">
        <v>1</v>
      </c>
      <c r="R66" s="1" t="str">
        <f t="shared" si="6"/>
        <v>{id:62,year: "2007",typeDoc:"ACUERDO",dateDoc:"31-AGO",numDoc:"CG 62-2007",monthDoc:"AGO",nameDoc:"COALICIÓN ALIANZA SIGLO XXI",link: Acuerdos__pdfpath(`./${"2007/"}${"62.pdf"}`),},</v>
      </c>
    </row>
    <row r="67" spans="1:18" x14ac:dyDescent="0.25">
      <c r="A67" s="1" t="s">
        <v>756</v>
      </c>
      <c r="B67" s="1">
        <v>63</v>
      </c>
      <c r="C67" s="1" t="s">
        <v>1924</v>
      </c>
      <c r="D67" s="1" t="s">
        <v>1217</v>
      </c>
      <c r="E67" s="1" t="s">
        <v>1460</v>
      </c>
      <c r="F67" s="2" t="s">
        <v>68</v>
      </c>
      <c r="G67" s="1" t="s">
        <v>1212</v>
      </c>
      <c r="I67" s="1">
        <f t="shared" si="2"/>
        <v>63</v>
      </c>
      <c r="J67" s="1" t="s">
        <v>0</v>
      </c>
      <c r="K67" s="1" t="s">
        <v>1303</v>
      </c>
      <c r="L67" s="3" t="str">
        <f t="shared" ref="L67:L130" si="8">MID(F67,4,3)</f>
        <v>AGO</v>
      </c>
      <c r="M67" s="1" t="s">
        <v>1213</v>
      </c>
      <c r="N67" s="1" t="s">
        <v>125</v>
      </c>
      <c r="O67" s="1" t="s">
        <v>920</v>
      </c>
      <c r="P67" s="26">
        <f t="shared" si="7"/>
        <v>63</v>
      </c>
      <c r="Q67" s="1" t="s">
        <v>1</v>
      </c>
      <c r="R67" s="1" t="str">
        <f t="shared" si="6"/>
        <v>{id:63,year: "2007",typeDoc:"ACUERDO",dateDoc:"31-AGO",numDoc:"CG 63-2007",monthDoc:"AGO",nameDoc:"COAL.AYUN. PRI, VERDE,PS. MPIO. TENANCINGO Y TLAX",link: Acuerdos__pdfpath(`./${"2007/"}${"63.pdf"}`),},</v>
      </c>
    </row>
    <row r="68" spans="1:18" x14ac:dyDescent="0.25">
      <c r="A68" s="1" t="s">
        <v>756</v>
      </c>
      <c r="B68" s="1">
        <v>64</v>
      </c>
      <c r="C68" s="1" t="s">
        <v>1924</v>
      </c>
      <c r="D68" s="1" t="s">
        <v>1217</v>
      </c>
      <c r="E68" s="1" t="s">
        <v>1460</v>
      </c>
      <c r="F68" s="2" t="s">
        <v>68</v>
      </c>
      <c r="G68" s="1" t="s">
        <v>1212</v>
      </c>
      <c r="I68" s="1">
        <f t="shared" si="2"/>
        <v>64</v>
      </c>
      <c r="J68" s="1" t="s">
        <v>0</v>
      </c>
      <c r="K68" s="1" t="s">
        <v>1303</v>
      </c>
      <c r="L68" s="3" t="str">
        <f t="shared" si="8"/>
        <v>AGO</v>
      </c>
      <c r="M68" s="1" t="s">
        <v>1213</v>
      </c>
      <c r="N68" s="1" t="s">
        <v>70</v>
      </c>
      <c r="O68" s="1" t="s">
        <v>920</v>
      </c>
      <c r="P68" s="26">
        <f t="shared" si="7"/>
        <v>64</v>
      </c>
      <c r="Q68" s="1" t="s">
        <v>1</v>
      </c>
      <c r="R68" s="1" t="str">
        <f t="shared" si="6"/>
        <v>{id:64,year: "2007",typeDoc:"ACUERDO",dateDoc:"31-AGO",numDoc:"CG 64-2007",monthDoc:"AGO",nameDoc:"COALICIÓN PAN-PAC AYUNTAMIENTOS",link: Acuerdos__pdfpath(`./${"2007/"}${"64.pdf"}`),},</v>
      </c>
    </row>
    <row r="69" spans="1:18" x14ac:dyDescent="0.25">
      <c r="A69" s="1" t="s">
        <v>756</v>
      </c>
      <c r="B69" s="1">
        <v>65</v>
      </c>
      <c r="C69" s="1" t="s">
        <v>1924</v>
      </c>
      <c r="D69" s="1" t="s">
        <v>1217</v>
      </c>
      <c r="E69" s="1" t="s">
        <v>1460</v>
      </c>
      <c r="F69" s="2" t="s">
        <v>68</v>
      </c>
      <c r="G69" s="1" t="s">
        <v>1212</v>
      </c>
      <c r="I69" s="1">
        <f t="shared" si="2"/>
        <v>65</v>
      </c>
      <c r="J69" s="1" t="s">
        <v>0</v>
      </c>
      <c r="K69" s="1" t="s">
        <v>1303</v>
      </c>
      <c r="L69" s="3" t="str">
        <f t="shared" si="8"/>
        <v>AGO</v>
      </c>
      <c r="M69" s="1" t="s">
        <v>1213</v>
      </c>
      <c r="N69" s="1" t="s">
        <v>71</v>
      </c>
      <c r="O69" s="1" t="s">
        <v>920</v>
      </c>
      <c r="P69" s="26">
        <f t="shared" si="7"/>
        <v>65</v>
      </c>
      <c r="Q69" s="1" t="s">
        <v>1</v>
      </c>
      <c r="R69" s="1" t="str">
        <f t="shared" si="6"/>
        <v>{id:65,year: "2007",typeDoc:"ACUERDO",dateDoc:"31-AGO",numDoc:"CG 65-2007",monthDoc:"AGO",nameDoc:"COALICIÓN PAN-PAN PRESIDENTES DE COMUNIDAD",link: Acuerdos__pdfpath(`./${"2007/"}${"65.pdf"}`),},</v>
      </c>
    </row>
    <row r="70" spans="1:18" x14ac:dyDescent="0.25">
      <c r="A70" s="1" t="s">
        <v>756</v>
      </c>
      <c r="B70" s="1">
        <v>66</v>
      </c>
      <c r="C70" s="1" t="s">
        <v>1924</v>
      </c>
      <c r="D70" s="1" t="s">
        <v>1217</v>
      </c>
      <c r="E70" s="1" t="s">
        <v>1460</v>
      </c>
      <c r="F70" s="2" t="s">
        <v>68</v>
      </c>
      <c r="G70" s="1" t="s">
        <v>1212</v>
      </c>
      <c r="I70" s="1">
        <f t="shared" ref="I70:I109" si="9">B70</f>
        <v>66</v>
      </c>
      <c r="J70" s="1" t="s">
        <v>0</v>
      </c>
      <c r="K70" s="1" t="s">
        <v>1303</v>
      </c>
      <c r="L70" s="3" t="str">
        <f t="shared" si="8"/>
        <v>AGO</v>
      </c>
      <c r="M70" s="1" t="s">
        <v>1213</v>
      </c>
      <c r="N70" s="1" t="s">
        <v>1506</v>
      </c>
      <c r="O70" s="1" t="s">
        <v>920</v>
      </c>
      <c r="P70" s="26">
        <f t="shared" si="7"/>
        <v>66</v>
      </c>
      <c r="Q70" s="1" t="s">
        <v>1</v>
      </c>
      <c r="R70" s="1" t="str">
        <f t="shared" si="6"/>
        <v>{id:66,year: "2007",typeDoc:"ACUERDO",dateDoc:"31-AGO",numDoc:"CG 66-2007",monthDoc:"AGO",nameDoc:"PLATAFORMA PRD",link: Acuerdos__pdfpath(`./${"2007/"}${"66.pdf"}`),},</v>
      </c>
    </row>
    <row r="71" spans="1:18" x14ac:dyDescent="0.25">
      <c r="A71" s="1" t="s">
        <v>756</v>
      </c>
      <c r="B71" s="1">
        <v>67</v>
      </c>
      <c r="C71" s="1" t="s">
        <v>1924</v>
      </c>
      <c r="D71" s="1" t="s">
        <v>1217</v>
      </c>
      <c r="E71" s="1" t="s">
        <v>1460</v>
      </c>
      <c r="F71" s="2" t="s">
        <v>72</v>
      </c>
      <c r="G71" s="1" t="s">
        <v>1212</v>
      </c>
      <c r="I71" s="1">
        <f t="shared" si="9"/>
        <v>67</v>
      </c>
      <c r="J71" s="1" t="s">
        <v>0</v>
      </c>
      <c r="K71" s="1" t="s">
        <v>1303</v>
      </c>
      <c r="L71" s="3" t="str">
        <f t="shared" si="8"/>
        <v>SEP</v>
      </c>
      <c r="M71" s="1" t="s">
        <v>1213</v>
      </c>
      <c r="N71" s="1" t="s">
        <v>73</v>
      </c>
      <c r="O71" s="1" t="s">
        <v>920</v>
      </c>
      <c r="P71" s="26">
        <f t="shared" si="7"/>
        <v>67</v>
      </c>
      <c r="Q71" s="1" t="s">
        <v>1</v>
      </c>
      <c r="R71" s="1" t="str">
        <f t="shared" si="6"/>
        <v>{id:67,year: "2007",typeDoc:"ACUERDO",dateDoc:"03-SEP",numDoc:"CG 67-2007",monthDoc:"SEP",nameDoc:"REGISTRO DIPUTADOS PARTIDO DEL TRABAJO",link: Acuerdos__pdfpath(`./${"2007/"}${"67.pdf"}`),},</v>
      </c>
    </row>
    <row r="72" spans="1:18" x14ac:dyDescent="0.25">
      <c r="A72" s="1" t="s">
        <v>756</v>
      </c>
      <c r="B72" s="1">
        <v>68</v>
      </c>
      <c r="C72" s="1" t="s">
        <v>1924</v>
      </c>
      <c r="D72" s="1" t="s">
        <v>1217</v>
      </c>
      <c r="E72" s="1" t="s">
        <v>1460</v>
      </c>
      <c r="F72" s="2" t="s">
        <v>72</v>
      </c>
      <c r="G72" s="1" t="s">
        <v>1212</v>
      </c>
      <c r="I72" s="1">
        <f t="shared" si="9"/>
        <v>68</v>
      </c>
      <c r="J72" s="1" t="s">
        <v>0</v>
      </c>
      <c r="K72" s="1" t="s">
        <v>1303</v>
      </c>
      <c r="L72" s="3" t="str">
        <f t="shared" si="8"/>
        <v>SEP</v>
      </c>
      <c r="M72" s="1" t="s">
        <v>1213</v>
      </c>
      <c r="N72" s="1" t="s">
        <v>74</v>
      </c>
      <c r="O72" s="1" t="s">
        <v>920</v>
      </c>
      <c r="P72" s="26">
        <f t="shared" si="7"/>
        <v>68</v>
      </c>
      <c r="Q72" s="1" t="s">
        <v>1</v>
      </c>
      <c r="R72" s="1" t="str">
        <f t="shared" si="6"/>
        <v>{id:68,year: "2007",typeDoc:"ACUERDO",dateDoc:"03-SEP",numDoc:"CG 68-2007",monthDoc:"SEP",nameDoc:"REGISTRO DE CANDIDATOS A DIPUTADOS ALTERNATIVA SOCIALDEMÓCRATA",link: Acuerdos__pdfpath(`./${"2007/"}${"68.pdf"}`),},</v>
      </c>
    </row>
    <row r="73" spans="1:18" x14ac:dyDescent="0.25">
      <c r="A73" s="1" t="s">
        <v>756</v>
      </c>
      <c r="B73" s="1">
        <v>69</v>
      </c>
      <c r="C73" s="1" t="s">
        <v>1924</v>
      </c>
      <c r="D73" s="1" t="s">
        <v>1217</v>
      </c>
      <c r="E73" s="1" t="s">
        <v>1460</v>
      </c>
      <c r="F73" s="2" t="s">
        <v>72</v>
      </c>
      <c r="G73" s="1" t="s">
        <v>1212</v>
      </c>
      <c r="I73" s="1">
        <f t="shared" si="9"/>
        <v>69</v>
      </c>
      <c r="J73" s="1" t="s">
        <v>0</v>
      </c>
      <c r="K73" s="1" t="s">
        <v>1303</v>
      </c>
      <c r="L73" s="3" t="str">
        <f t="shared" si="8"/>
        <v>SEP</v>
      </c>
      <c r="M73" s="1" t="s">
        <v>1213</v>
      </c>
      <c r="N73" s="1" t="s">
        <v>75</v>
      </c>
      <c r="O73" s="1" t="s">
        <v>920</v>
      </c>
      <c r="P73" s="26">
        <f t="shared" si="7"/>
        <v>69</v>
      </c>
      <c r="Q73" s="1" t="s">
        <v>1</v>
      </c>
      <c r="R73" s="1" t="str">
        <f t="shared" si="6"/>
        <v>{id:69,year: "2007",typeDoc:"ACUERDO",dateDoc:"03-SEP",numDoc:"CG 69-2007",monthDoc:"SEP",nameDoc:"REGISTRO DE CANDIDATOS A DIPUTADOS CONVERGENCIA",link: Acuerdos__pdfpath(`./${"2007/"}${"69.pdf"}`),},</v>
      </c>
    </row>
    <row r="74" spans="1:18" x14ac:dyDescent="0.25">
      <c r="A74" s="1" t="s">
        <v>756</v>
      </c>
      <c r="B74" s="1">
        <v>70</v>
      </c>
      <c r="C74" s="1" t="s">
        <v>1924</v>
      </c>
      <c r="D74" s="1" t="s">
        <v>1217</v>
      </c>
      <c r="E74" s="1" t="s">
        <v>1460</v>
      </c>
      <c r="F74" s="2" t="s">
        <v>72</v>
      </c>
      <c r="G74" s="1" t="s">
        <v>1212</v>
      </c>
      <c r="I74" s="1">
        <f t="shared" si="9"/>
        <v>70</v>
      </c>
      <c r="J74" s="1" t="s">
        <v>0</v>
      </c>
      <c r="K74" s="1" t="s">
        <v>1303</v>
      </c>
      <c r="L74" s="3" t="str">
        <f t="shared" si="8"/>
        <v>SEP</v>
      </c>
      <c r="M74" s="1" t="s">
        <v>1213</v>
      </c>
      <c r="N74" s="1" t="s">
        <v>76</v>
      </c>
      <c r="O74" s="1" t="s">
        <v>920</v>
      </c>
      <c r="P74" s="26">
        <f t="shared" si="7"/>
        <v>70</v>
      </c>
      <c r="Q74" s="1" t="s">
        <v>1</v>
      </c>
      <c r="R74" s="1" t="str">
        <f t="shared" si="6"/>
        <v>{id:70,year: "2007",typeDoc:"ACUERDO",dateDoc:"03-SEP",numDoc:"CG 70-2007",monthDoc:"SEP",nameDoc:"REGISTRO DE CANDIDATOS A DIPUTADOS PAN-PAC",link: Acuerdos__pdfpath(`./${"2007/"}${"70.pdf"}`),},</v>
      </c>
    </row>
    <row r="75" spans="1:18" x14ac:dyDescent="0.25">
      <c r="A75" s="1" t="s">
        <v>756</v>
      </c>
      <c r="B75" s="1">
        <v>71</v>
      </c>
      <c r="C75" s="1" t="s">
        <v>1924</v>
      </c>
      <c r="D75" s="1" t="s">
        <v>1217</v>
      </c>
      <c r="E75" s="1" t="s">
        <v>1460</v>
      </c>
      <c r="F75" s="2" t="s">
        <v>72</v>
      </c>
      <c r="G75" s="1" t="s">
        <v>1212</v>
      </c>
      <c r="I75" s="1">
        <f t="shared" si="9"/>
        <v>71</v>
      </c>
      <c r="J75" s="1" t="s">
        <v>0</v>
      </c>
      <c r="K75" s="1" t="s">
        <v>1303</v>
      </c>
      <c r="L75" s="3" t="str">
        <f t="shared" si="8"/>
        <v>SEP</v>
      </c>
      <c r="M75" s="1" t="s">
        <v>1213</v>
      </c>
      <c r="N75" s="1" t="s">
        <v>77</v>
      </c>
      <c r="O75" s="1" t="s">
        <v>920</v>
      </c>
      <c r="P75" s="26">
        <f t="shared" si="7"/>
        <v>71</v>
      </c>
      <c r="Q75" s="1" t="s">
        <v>1</v>
      </c>
      <c r="R75" s="1" t="str">
        <f t="shared" si="6"/>
        <v>{id:71,year: "2007",typeDoc:"ACUERDO",dateDoc:"03-SEP",numDoc:"CG 71-2007",monthDoc:"SEP",nameDoc:"REGISTRO DE CANDIDATOS A DIPUTADOS PRI-PVEM",link: Acuerdos__pdfpath(`./${"2007/"}${"71.pdf"}`),},</v>
      </c>
    </row>
    <row r="76" spans="1:18" x14ac:dyDescent="0.25">
      <c r="A76" s="1" t="s">
        <v>756</v>
      </c>
      <c r="B76" s="1">
        <v>72</v>
      </c>
      <c r="C76" s="1" t="s">
        <v>1924</v>
      </c>
      <c r="D76" s="1" t="s">
        <v>1217</v>
      </c>
      <c r="E76" s="1" t="s">
        <v>1460</v>
      </c>
      <c r="F76" s="2" t="s">
        <v>72</v>
      </c>
      <c r="G76" s="1" t="s">
        <v>1212</v>
      </c>
      <c r="I76" s="1">
        <f t="shared" si="9"/>
        <v>72</v>
      </c>
      <c r="J76" s="1" t="s">
        <v>0</v>
      </c>
      <c r="K76" s="1" t="s">
        <v>1303</v>
      </c>
      <c r="L76" s="3" t="str">
        <f t="shared" si="8"/>
        <v>SEP</v>
      </c>
      <c r="M76" s="1" t="s">
        <v>1213</v>
      </c>
      <c r="N76" s="1" t="s">
        <v>78</v>
      </c>
      <c r="O76" s="1" t="s">
        <v>920</v>
      </c>
      <c r="P76" s="26">
        <f t="shared" si="7"/>
        <v>72</v>
      </c>
      <c r="Q76" s="1" t="s">
        <v>1</v>
      </c>
      <c r="R76" s="1" t="str">
        <f t="shared" si="6"/>
        <v>{id:72,year: "2007",typeDoc:"ACUERDO",dateDoc:"03-SEP",numDoc:"CG 72-2007",monthDoc:"SEP",nameDoc:"REGISTRO DE CANDIDATOS A DIPUTADOS PARTIDO NUEVA ALIANZA",link: Acuerdos__pdfpath(`./${"2007/"}${"72.pdf"}`),},</v>
      </c>
    </row>
    <row r="77" spans="1:18" x14ac:dyDescent="0.25">
      <c r="A77" s="1" t="s">
        <v>756</v>
      </c>
      <c r="B77" s="1">
        <v>73</v>
      </c>
      <c r="C77" s="1" t="s">
        <v>1924</v>
      </c>
      <c r="D77" s="1" t="s">
        <v>1217</v>
      </c>
      <c r="E77" s="1" t="s">
        <v>1460</v>
      </c>
      <c r="F77" s="2" t="s">
        <v>72</v>
      </c>
      <c r="G77" s="1" t="s">
        <v>1212</v>
      </c>
      <c r="I77" s="1">
        <f t="shared" si="9"/>
        <v>73</v>
      </c>
      <c r="J77" s="1" t="s">
        <v>0</v>
      </c>
      <c r="K77" s="1" t="s">
        <v>1303</v>
      </c>
      <c r="L77" s="3" t="str">
        <f t="shared" si="8"/>
        <v>SEP</v>
      </c>
      <c r="M77" s="1" t="s">
        <v>1213</v>
      </c>
      <c r="N77" s="1" t="s">
        <v>79</v>
      </c>
      <c r="O77" s="1" t="s">
        <v>920</v>
      </c>
      <c r="P77" s="26">
        <f t="shared" si="7"/>
        <v>73</v>
      </c>
      <c r="Q77" s="1" t="s">
        <v>1</v>
      </c>
      <c r="R77" s="1" t="str">
        <f t="shared" si="6"/>
        <v>{id:73,year: "2007",typeDoc:"ACUERDO",dateDoc:"03-SEP",numDoc:"CG 73-2007",monthDoc:"SEP",nameDoc:"REGISTRO DE CANDIDATOS A DIPUTADOS PARTIDO DEL CENTRO DEMOCRÁTICO DE TLAXCALA",link: Acuerdos__pdfpath(`./${"2007/"}${"73.pdf"}`),},</v>
      </c>
    </row>
    <row r="78" spans="1:18" x14ac:dyDescent="0.25">
      <c r="A78" s="1" t="s">
        <v>756</v>
      </c>
      <c r="B78" s="1">
        <v>74</v>
      </c>
      <c r="C78" s="1" t="s">
        <v>1924</v>
      </c>
      <c r="D78" s="1" t="s">
        <v>1217</v>
      </c>
      <c r="E78" s="1" t="s">
        <v>1460</v>
      </c>
      <c r="F78" s="2" t="s">
        <v>72</v>
      </c>
      <c r="G78" s="1" t="s">
        <v>1212</v>
      </c>
      <c r="I78" s="1">
        <f t="shared" si="9"/>
        <v>74</v>
      </c>
      <c r="J78" s="1" t="s">
        <v>0</v>
      </c>
      <c r="K78" s="1" t="s">
        <v>1303</v>
      </c>
      <c r="L78" s="3" t="str">
        <f t="shared" si="8"/>
        <v>SEP</v>
      </c>
      <c r="M78" s="1" t="s">
        <v>1213</v>
      </c>
      <c r="N78" s="1" t="s">
        <v>80</v>
      </c>
      <c r="O78" s="1" t="s">
        <v>920</v>
      </c>
      <c r="P78" s="26">
        <f t="shared" si="7"/>
        <v>74</v>
      </c>
      <c r="Q78" s="1" t="s">
        <v>1</v>
      </c>
      <c r="R78" s="1" t="str">
        <f t="shared" si="6"/>
        <v>{id:74,year: "2007",typeDoc:"ACUERDO",dateDoc:"03-SEP",numDoc:"CG 74-2007",monthDoc:"SEP",nameDoc:"REGISTRO DE CANDIDATOS A DIPUTADOS PARTIDO SOCIALISTA",link: Acuerdos__pdfpath(`./${"2007/"}${"74.pdf"}`),},</v>
      </c>
    </row>
    <row r="79" spans="1:18" x14ac:dyDescent="0.25">
      <c r="A79" s="1" t="s">
        <v>756</v>
      </c>
      <c r="B79" s="1">
        <v>75</v>
      </c>
      <c r="C79" s="1" t="s">
        <v>1924</v>
      </c>
      <c r="D79" s="1" t="s">
        <v>1217</v>
      </c>
      <c r="E79" s="1" t="s">
        <v>1460</v>
      </c>
      <c r="F79" s="2" t="s">
        <v>72</v>
      </c>
      <c r="G79" s="1" t="s">
        <v>1212</v>
      </c>
      <c r="I79" s="1">
        <f t="shared" si="9"/>
        <v>75</v>
      </c>
      <c r="J79" s="1" t="s">
        <v>0</v>
      </c>
      <c r="K79" s="1" t="s">
        <v>1303</v>
      </c>
      <c r="L79" s="3" t="str">
        <f t="shared" si="8"/>
        <v>SEP</v>
      </c>
      <c r="M79" s="1" t="s">
        <v>1213</v>
      </c>
      <c r="N79" s="1" t="s">
        <v>81</v>
      </c>
      <c r="O79" s="1" t="s">
        <v>920</v>
      </c>
      <c r="P79" s="26">
        <f t="shared" si="7"/>
        <v>75</v>
      </c>
      <c r="Q79" s="1" t="s">
        <v>1</v>
      </c>
      <c r="R79" s="1" t="str">
        <f t="shared" si="6"/>
        <v>{id:75,year: "2007",typeDoc:"ACUERDO",dateDoc:"03-SEP",numDoc:"CG 75-2007",monthDoc:"SEP",nameDoc:"REGISTRO DE CANDIDATOS A DIPUTADOS PARTIDO DE LA REVOLUCIÓN DEMOCRÁTICA",link: Acuerdos__pdfpath(`./${"2007/"}${"75.pdf"}`),},</v>
      </c>
    </row>
    <row r="80" spans="1:18" x14ac:dyDescent="0.25">
      <c r="A80" s="1" t="s">
        <v>756</v>
      </c>
      <c r="B80" s="1">
        <v>76</v>
      </c>
      <c r="C80" s="1" t="s">
        <v>1924</v>
      </c>
      <c r="D80" s="1" t="s">
        <v>1217</v>
      </c>
      <c r="E80" s="1" t="s">
        <v>1460</v>
      </c>
      <c r="F80" s="2" t="s">
        <v>72</v>
      </c>
      <c r="G80" s="1" t="s">
        <v>1212</v>
      </c>
      <c r="I80" s="1">
        <f t="shared" si="9"/>
        <v>76</v>
      </c>
      <c r="J80" s="1" t="s">
        <v>0</v>
      </c>
      <c r="K80" s="1" t="s">
        <v>1303</v>
      </c>
      <c r="L80" s="3" t="str">
        <f t="shared" si="8"/>
        <v>SEP</v>
      </c>
      <c r="M80" s="1" t="s">
        <v>1213</v>
      </c>
      <c r="N80" s="1" t="s">
        <v>1982</v>
      </c>
      <c r="O80" s="1" t="s">
        <v>920</v>
      </c>
      <c r="P80" s="26">
        <f t="shared" si="7"/>
        <v>76</v>
      </c>
      <c r="Q80" s="1" t="s">
        <v>1</v>
      </c>
      <c r="R80" s="1" t="str">
        <f t="shared" si="6"/>
        <v>{id:76,year: "2007",typeDoc:"ACUERDO",dateDoc:"03-SEP",numDoc:"CG 76-2007",monthDoc:"SEP",nameDoc:"DISTRIBUCIÓN FINANCIAMIENTO OBTENCIÓN DEL VOTO",link: Acuerdos__pdfpath(`./${"2007/"}${"76.pdf"}`),},</v>
      </c>
    </row>
    <row r="81" spans="1:18" x14ac:dyDescent="0.25">
      <c r="A81" s="1" t="s">
        <v>756</v>
      </c>
      <c r="B81" s="1">
        <v>77</v>
      </c>
      <c r="C81" s="1" t="s">
        <v>1924</v>
      </c>
      <c r="D81" s="1" t="s">
        <v>1217</v>
      </c>
      <c r="E81" s="1" t="s">
        <v>1460</v>
      </c>
      <c r="F81" s="2" t="s">
        <v>72</v>
      </c>
      <c r="G81" s="1" t="s">
        <v>1212</v>
      </c>
      <c r="I81" s="1">
        <f t="shared" si="9"/>
        <v>77</v>
      </c>
      <c r="J81" s="1" t="s">
        <v>0</v>
      </c>
      <c r="K81" s="1" t="s">
        <v>1303</v>
      </c>
      <c r="L81" s="3" t="str">
        <f t="shared" si="8"/>
        <v>SEP</v>
      </c>
      <c r="M81" s="1" t="s">
        <v>1213</v>
      </c>
      <c r="N81" s="1" t="s">
        <v>1983</v>
      </c>
      <c r="O81" s="1" t="s">
        <v>920</v>
      </c>
      <c r="P81" s="26">
        <f t="shared" si="7"/>
        <v>77</v>
      </c>
      <c r="Q81" s="1" t="s">
        <v>1</v>
      </c>
      <c r="R81" s="1" t="str">
        <f t="shared" si="6"/>
        <v>{id:77,year: "2007",typeDoc:"ACUERDO",dateDoc:"03-SEP",numDoc:"CG 77-2007",monthDoc:"SEP",nameDoc:"TOPES DE CAMPAÑA 2007",link: Acuerdos__pdfpath(`./${"2007/"}${"77.pdf"}`),},</v>
      </c>
    </row>
    <row r="82" spans="1:18" x14ac:dyDescent="0.25">
      <c r="A82" s="1" t="s">
        <v>756</v>
      </c>
      <c r="B82" s="1">
        <v>78</v>
      </c>
      <c r="C82" s="1" t="s">
        <v>1924</v>
      </c>
      <c r="D82" s="1" t="s">
        <v>1217</v>
      </c>
      <c r="E82" s="1" t="s">
        <v>1460</v>
      </c>
      <c r="F82" s="2" t="s">
        <v>72</v>
      </c>
      <c r="G82" s="1" t="s">
        <v>1212</v>
      </c>
      <c r="I82" s="1">
        <f t="shared" si="9"/>
        <v>78</v>
      </c>
      <c r="J82" s="1" t="s">
        <v>0</v>
      </c>
      <c r="K82" s="1" t="s">
        <v>1303</v>
      </c>
      <c r="L82" s="3" t="str">
        <f t="shared" si="8"/>
        <v>SEP</v>
      </c>
      <c r="M82" s="1" t="s">
        <v>1213</v>
      </c>
      <c r="N82" s="1" t="s">
        <v>1984</v>
      </c>
      <c r="O82" s="1" t="s">
        <v>920</v>
      </c>
      <c r="P82" s="26">
        <f t="shared" si="7"/>
        <v>78</v>
      </c>
      <c r="Q82" s="1" t="s">
        <v>1</v>
      </c>
      <c r="R82" s="1" t="str">
        <f t="shared" si="6"/>
        <v>{id:78,year: "2007",typeDoc:"ACUERDO",dateDoc:"03-SEP",numDoc:"CG 78-2007",monthDoc:"SEP",nameDoc:"ASIGNACIÓN TIEMPOS Y ESPACIOS",link: Acuerdos__pdfpath(`./${"2007/"}${"78.pdf"}`),},</v>
      </c>
    </row>
    <row r="83" spans="1:18" x14ac:dyDescent="0.25">
      <c r="A83" s="1" t="s">
        <v>756</v>
      </c>
      <c r="B83" s="1">
        <v>79</v>
      </c>
      <c r="C83" s="1" t="s">
        <v>1924</v>
      </c>
      <c r="D83" s="1" t="s">
        <v>1217</v>
      </c>
      <c r="E83" s="1" t="s">
        <v>1460</v>
      </c>
      <c r="F83" s="2" t="s">
        <v>72</v>
      </c>
      <c r="G83" s="1" t="s">
        <v>1212</v>
      </c>
      <c r="I83" s="1">
        <f t="shared" si="9"/>
        <v>79</v>
      </c>
      <c r="J83" s="1" t="s">
        <v>0</v>
      </c>
      <c r="K83" s="1" t="s">
        <v>1303</v>
      </c>
      <c r="L83" s="3" t="str">
        <f t="shared" si="8"/>
        <v>SEP</v>
      </c>
      <c r="M83" s="1" t="s">
        <v>1213</v>
      </c>
      <c r="N83" s="1" t="s">
        <v>1985</v>
      </c>
      <c r="O83" s="1" t="s">
        <v>920</v>
      </c>
      <c r="P83" s="26">
        <f t="shared" ref="P83:P101" si="10">B83</f>
        <v>79</v>
      </c>
      <c r="Q83" s="1" t="s">
        <v>1</v>
      </c>
      <c r="R83" s="1" t="str">
        <f t="shared" ref="R83:R100" si="11">CONCATENATE(A83,B83,C83,D83,E83,F83,G83,H83,I83,J83,K83,L83,M83,N83,O83,P83,Q83)</f>
        <v>{id:79,year: "2007",typeDoc:"ACUERDO",dateDoc:"03-SEP",numDoc:"CG 79-2007",monthDoc:"SEP",nameDoc:"CARACTERÍSTICAS BASES LICITACIÓN Y ANEXO",link: Acuerdos__pdfpath(`./${"2007/"}${"79.pdf"}`),},</v>
      </c>
    </row>
    <row r="84" spans="1:18" x14ac:dyDescent="0.25">
      <c r="A84" s="1" t="s">
        <v>756</v>
      </c>
      <c r="B84" s="1">
        <v>80</v>
      </c>
      <c r="C84" s="1" t="s">
        <v>1924</v>
      </c>
      <c r="D84" s="1" t="s">
        <v>1217</v>
      </c>
      <c r="E84" s="1" t="s">
        <v>1460</v>
      </c>
      <c r="F84" s="2" t="s">
        <v>82</v>
      </c>
      <c r="G84" s="1" t="s">
        <v>1212</v>
      </c>
      <c r="I84" s="1">
        <f t="shared" si="9"/>
        <v>80</v>
      </c>
      <c r="J84" s="1" t="s">
        <v>0</v>
      </c>
      <c r="K84" s="1" t="s">
        <v>1303</v>
      </c>
      <c r="L84" s="3" t="str">
        <f t="shared" si="8"/>
        <v>SEP</v>
      </c>
      <c r="M84" s="1" t="s">
        <v>1213</v>
      </c>
      <c r="N84" s="3" t="s">
        <v>1986</v>
      </c>
      <c r="O84" s="1" t="s">
        <v>920</v>
      </c>
      <c r="P84" s="26">
        <f t="shared" si="10"/>
        <v>80</v>
      </c>
      <c r="Q84" s="1" t="s">
        <v>1</v>
      </c>
      <c r="R84" s="1" t="str">
        <f t="shared" si="11"/>
        <v>{id:80,year: "2007",typeDoc:"ACUERDO",dateDoc:"12-SEP",numDoc:"CG 80-2007",monthDoc:"SEP",nameDoc:"INTEGRACIÓN DE CONSEJOS MUNICIPALES 2007",link: Acuerdos__pdfpath(`./${"2007/"}${"80.pdf"}`),},</v>
      </c>
    </row>
    <row r="85" spans="1:18" x14ac:dyDescent="0.25">
      <c r="A85" s="1" t="s">
        <v>756</v>
      </c>
      <c r="B85" s="1">
        <v>81</v>
      </c>
      <c r="C85" s="1" t="s">
        <v>1924</v>
      </c>
      <c r="D85" s="1" t="s">
        <v>1217</v>
      </c>
      <c r="E85" s="1" t="s">
        <v>1460</v>
      </c>
      <c r="F85" s="2" t="s">
        <v>83</v>
      </c>
      <c r="G85" s="1" t="s">
        <v>1212</v>
      </c>
      <c r="I85" s="1">
        <f t="shared" si="9"/>
        <v>81</v>
      </c>
      <c r="J85" s="1" t="s">
        <v>0</v>
      </c>
      <c r="K85" s="1" t="s">
        <v>1303</v>
      </c>
      <c r="L85" s="3" t="str">
        <f t="shared" si="8"/>
        <v>SEP</v>
      </c>
      <c r="M85" s="1" t="s">
        <v>1213</v>
      </c>
      <c r="N85" s="3" t="s">
        <v>84</v>
      </c>
      <c r="O85" s="1" t="s">
        <v>920</v>
      </c>
      <c r="P85" s="26">
        <f t="shared" si="10"/>
        <v>81</v>
      </c>
      <c r="Q85" s="1" t="s">
        <v>1</v>
      </c>
      <c r="R85" s="1" t="str">
        <f t="shared" si="11"/>
        <v>{id:81,year: "2007",typeDoc:"ACUERDO",dateDoc:"14-SEP",numDoc:"CG 81-2007",monthDoc:"SEP",nameDoc:"PLATAFORMA PARTIDO REVOLUCIONARIO INSTITUCIONAL",link: Acuerdos__pdfpath(`./${"2007/"}${"81.pdf"}`),},</v>
      </c>
    </row>
    <row r="86" spans="1:18" x14ac:dyDescent="0.25">
      <c r="A86" s="1" t="s">
        <v>756</v>
      </c>
      <c r="B86" s="1">
        <v>82</v>
      </c>
      <c r="C86" s="1" t="s">
        <v>1924</v>
      </c>
      <c r="D86" s="1" t="s">
        <v>1217</v>
      </c>
      <c r="E86" s="1" t="s">
        <v>1460</v>
      </c>
      <c r="F86" s="2" t="s">
        <v>83</v>
      </c>
      <c r="G86" s="1" t="s">
        <v>1212</v>
      </c>
      <c r="I86" s="1">
        <f t="shared" si="9"/>
        <v>82</v>
      </c>
      <c r="J86" s="1" t="s">
        <v>0</v>
      </c>
      <c r="K86" s="1" t="s">
        <v>1303</v>
      </c>
      <c r="L86" s="3" t="str">
        <f t="shared" si="8"/>
        <v>SEP</v>
      </c>
      <c r="M86" s="1" t="s">
        <v>1213</v>
      </c>
      <c r="N86" s="3" t="s">
        <v>1507</v>
      </c>
      <c r="O86" s="1" t="s">
        <v>920</v>
      </c>
      <c r="P86" s="26">
        <f t="shared" si="10"/>
        <v>82</v>
      </c>
      <c r="Q86" s="1" t="s">
        <v>1</v>
      </c>
      <c r="R86" s="1" t="str">
        <f t="shared" si="11"/>
        <v>{id:82,year: "2007",typeDoc:"ACUERDO",dateDoc:"14-SEP",numDoc:"CG 82-2007",monthDoc:"SEP",nameDoc:"PLATAFORMA PVEM",link: Acuerdos__pdfpath(`./${"2007/"}${"82.pdf"}`),},</v>
      </c>
    </row>
    <row r="87" spans="1:18" x14ac:dyDescent="0.25">
      <c r="A87" s="1" t="s">
        <v>756</v>
      </c>
      <c r="B87" s="1">
        <v>83</v>
      </c>
      <c r="C87" s="1" t="s">
        <v>1924</v>
      </c>
      <c r="D87" s="1" t="s">
        <v>1217</v>
      </c>
      <c r="E87" s="1" t="s">
        <v>1460</v>
      </c>
      <c r="F87" s="2" t="s">
        <v>83</v>
      </c>
      <c r="G87" s="1" t="s">
        <v>1212</v>
      </c>
      <c r="I87" s="1">
        <f t="shared" si="9"/>
        <v>83</v>
      </c>
      <c r="J87" s="1" t="s">
        <v>0</v>
      </c>
      <c r="K87" s="1" t="s">
        <v>1303</v>
      </c>
      <c r="L87" s="3" t="str">
        <f t="shared" si="8"/>
        <v>SEP</v>
      </c>
      <c r="M87" s="1" t="s">
        <v>1213</v>
      </c>
      <c r="N87" s="3" t="s">
        <v>126</v>
      </c>
      <c r="O87" s="1" t="s">
        <v>920</v>
      </c>
      <c r="P87" s="26">
        <f t="shared" si="10"/>
        <v>83</v>
      </c>
      <c r="Q87" s="1" t="s">
        <v>1</v>
      </c>
      <c r="R87" s="1" t="str">
        <f t="shared" si="11"/>
        <v>{id:83,year: "2007",typeDoc:"ACUERDO",dateDoc:"14-SEP",numDoc:"CG 83-2007",monthDoc:"SEP",nameDoc:"MODIFICACIÓN COALICIÓN PRI-PVEM-CONV",link: Acuerdos__pdfpath(`./${"2007/"}${"83.pdf"}`),},</v>
      </c>
    </row>
    <row r="88" spans="1:18" x14ac:dyDescent="0.25">
      <c r="A88" s="1" t="s">
        <v>756</v>
      </c>
      <c r="B88" s="1">
        <v>84</v>
      </c>
      <c r="C88" s="1" t="s">
        <v>1924</v>
      </c>
      <c r="D88" s="1" t="s">
        <v>1217</v>
      </c>
      <c r="E88" s="1" t="s">
        <v>1460</v>
      </c>
      <c r="F88" s="2" t="s">
        <v>83</v>
      </c>
      <c r="G88" s="1" t="s">
        <v>1212</v>
      </c>
      <c r="I88" s="1">
        <f t="shared" si="9"/>
        <v>84</v>
      </c>
      <c r="J88" s="1" t="s">
        <v>0</v>
      </c>
      <c r="K88" s="1" t="s">
        <v>1303</v>
      </c>
      <c r="L88" s="3" t="str">
        <f t="shared" si="8"/>
        <v>SEP</v>
      </c>
      <c r="M88" s="1" t="s">
        <v>1213</v>
      </c>
      <c r="N88" s="3" t="s">
        <v>85</v>
      </c>
      <c r="O88" s="1" t="s">
        <v>920</v>
      </c>
      <c r="P88" s="26">
        <f t="shared" si="10"/>
        <v>84</v>
      </c>
      <c r="Q88" s="1" t="s">
        <v>1</v>
      </c>
      <c r="R88" s="1" t="str">
        <f t="shared" si="11"/>
        <v>{id:84,year: "2007",typeDoc:"ACUERDO",dateDoc:"14-SEP",numDoc:"CG 84-2007",monthDoc:"SEP",nameDoc:"PLATAFORMA CONVERGENCIA AY PC",link: Acuerdos__pdfpath(`./${"2007/"}${"84.pdf"}`),},</v>
      </c>
    </row>
    <row r="89" spans="1:18" x14ac:dyDescent="0.25">
      <c r="A89" s="1" t="s">
        <v>756</v>
      </c>
      <c r="B89" s="1">
        <v>85</v>
      </c>
      <c r="C89" s="1" t="s">
        <v>1924</v>
      </c>
      <c r="D89" s="1" t="s">
        <v>1217</v>
      </c>
      <c r="E89" s="1" t="s">
        <v>1460</v>
      </c>
      <c r="F89" s="2" t="s">
        <v>83</v>
      </c>
      <c r="G89" s="1" t="s">
        <v>1212</v>
      </c>
      <c r="I89" s="1">
        <f t="shared" si="9"/>
        <v>85</v>
      </c>
      <c r="J89" s="1" t="s">
        <v>0</v>
      </c>
      <c r="K89" s="1" t="s">
        <v>1303</v>
      </c>
      <c r="L89" s="3" t="str">
        <f t="shared" si="8"/>
        <v>SEP</v>
      </c>
      <c r="M89" s="1" t="s">
        <v>1213</v>
      </c>
      <c r="N89" s="3" t="s">
        <v>118</v>
      </c>
      <c r="O89" s="1" t="s">
        <v>920</v>
      </c>
      <c r="P89" s="26">
        <f t="shared" si="10"/>
        <v>85</v>
      </c>
      <c r="Q89" s="1" t="s">
        <v>1</v>
      </c>
      <c r="R89" s="1" t="str">
        <f t="shared" si="11"/>
        <v>{id:85,year: "2007",typeDoc:"ACUERDO",dateDoc:"14-SEP",numDoc:"CG 85-2007",monthDoc:"SEP",nameDoc:"PLATAFORMA NUEVA ALIANZA AY PC",link: Acuerdos__pdfpath(`./${"2007/"}${"85.pdf"}`),},</v>
      </c>
    </row>
    <row r="90" spans="1:18" x14ac:dyDescent="0.25">
      <c r="A90" s="1" t="s">
        <v>756</v>
      </c>
      <c r="B90" s="1">
        <v>86</v>
      </c>
      <c r="C90" s="1" t="s">
        <v>1924</v>
      </c>
      <c r="D90" s="1" t="s">
        <v>1217</v>
      </c>
      <c r="E90" s="1" t="s">
        <v>1460</v>
      </c>
      <c r="F90" s="2" t="s">
        <v>83</v>
      </c>
      <c r="G90" s="1" t="s">
        <v>1212</v>
      </c>
      <c r="I90" s="1">
        <f t="shared" si="9"/>
        <v>86</v>
      </c>
      <c r="J90" s="1" t="s">
        <v>0</v>
      </c>
      <c r="K90" s="1" t="s">
        <v>1303</v>
      </c>
      <c r="L90" s="3" t="str">
        <f t="shared" si="8"/>
        <v>SEP</v>
      </c>
      <c r="M90" s="1" t="s">
        <v>1213</v>
      </c>
      <c r="N90" s="3" t="s">
        <v>127</v>
      </c>
      <c r="O90" s="1" t="s">
        <v>920</v>
      </c>
      <c r="P90" s="26">
        <f t="shared" si="10"/>
        <v>86</v>
      </c>
      <c r="Q90" s="1" t="s">
        <v>1</v>
      </c>
      <c r="R90" s="1" t="str">
        <f t="shared" si="11"/>
        <v>{id:86,year: "2007",typeDoc:"ACUERDO",dateDoc:"14-SEP",numDoc:"CG 86-2007",monthDoc:"SEP",nameDoc:"PLATAFORMA ALTERNATIVA SOCIAL DEMÓCRATA MUNICIPIOS",link: Acuerdos__pdfpath(`./${"2007/"}${"86.pdf"}`),},</v>
      </c>
    </row>
    <row r="91" spans="1:18" x14ac:dyDescent="0.25">
      <c r="A91" s="1" t="s">
        <v>756</v>
      </c>
      <c r="B91" s="1">
        <v>87</v>
      </c>
      <c r="C91" s="1" t="s">
        <v>1924</v>
      </c>
      <c r="D91" s="1" t="s">
        <v>1217</v>
      </c>
      <c r="E91" s="1" t="s">
        <v>1460</v>
      </c>
      <c r="F91" s="2" t="s">
        <v>83</v>
      </c>
      <c r="G91" s="1" t="s">
        <v>1212</v>
      </c>
      <c r="I91" s="1">
        <f t="shared" si="9"/>
        <v>87</v>
      </c>
      <c r="J91" s="1" t="s">
        <v>0</v>
      </c>
      <c r="K91" s="1" t="s">
        <v>1303</v>
      </c>
      <c r="L91" s="3" t="str">
        <f t="shared" si="8"/>
        <v>SEP</v>
      </c>
      <c r="M91" s="1" t="s">
        <v>1213</v>
      </c>
      <c r="N91" s="1" t="s">
        <v>128</v>
      </c>
      <c r="O91" s="1" t="s">
        <v>920</v>
      </c>
      <c r="P91" s="26">
        <f t="shared" si="10"/>
        <v>87</v>
      </c>
      <c r="Q91" s="1" t="s">
        <v>1</v>
      </c>
      <c r="R91" s="1" t="str">
        <f t="shared" si="11"/>
        <v>{id:87,year: "2007",typeDoc:"ACUERDO",dateDoc:"14-SEP",numDoc:"CG 87-2007",monthDoc:"SEP",nameDoc:"SUSTITUCIÓN CONVERGENCIA DIP PROP DTTO. XV",link: Acuerdos__pdfpath(`./${"2007/"}${"87.pdf"}`),},</v>
      </c>
    </row>
    <row r="92" spans="1:18" x14ac:dyDescent="0.25">
      <c r="A92" s="1" t="s">
        <v>756</v>
      </c>
      <c r="B92" s="1">
        <v>88</v>
      </c>
      <c r="C92" s="1" t="s">
        <v>1924</v>
      </c>
      <c r="D92" s="1" t="s">
        <v>1217</v>
      </c>
      <c r="E92" s="1" t="s">
        <v>1460</v>
      </c>
      <c r="F92" s="2" t="s">
        <v>83</v>
      </c>
      <c r="G92" s="1" t="s">
        <v>1212</v>
      </c>
      <c r="I92" s="1">
        <f t="shared" si="9"/>
        <v>88</v>
      </c>
      <c r="J92" s="1" t="s">
        <v>0</v>
      </c>
      <c r="K92" s="1" t="s">
        <v>1303</v>
      </c>
      <c r="L92" s="3" t="str">
        <f t="shared" si="8"/>
        <v>SEP</v>
      </c>
      <c r="M92" s="1" t="s">
        <v>1213</v>
      </c>
      <c r="N92" s="1" t="s">
        <v>129</v>
      </c>
      <c r="O92" s="1" t="s">
        <v>920</v>
      </c>
      <c r="P92" s="26">
        <f t="shared" si="10"/>
        <v>88</v>
      </c>
      <c r="Q92" s="1" t="s">
        <v>1</v>
      </c>
      <c r="R92" s="1" t="str">
        <f t="shared" si="11"/>
        <v>{id:88,year: "2007",typeDoc:"ACUERDO",dateDoc:"14-SEP",numDoc:"CG 88-2007",monthDoc:"SEP",nameDoc:"SUSTITUCIÓN DE CANDIDATO DIP PROP DISTRITO XVI CONVERGENCIA",link: Acuerdos__pdfpath(`./${"2007/"}${"88.pdf"}`),},</v>
      </c>
    </row>
    <row r="93" spans="1:18" x14ac:dyDescent="0.25">
      <c r="A93" s="1" t="s">
        <v>756</v>
      </c>
      <c r="B93" s="1">
        <v>89</v>
      </c>
      <c r="C93" s="1" t="s">
        <v>1924</v>
      </c>
      <c r="D93" s="1" t="s">
        <v>1217</v>
      </c>
      <c r="E93" s="1" t="s">
        <v>1460</v>
      </c>
      <c r="F93" s="2" t="s">
        <v>83</v>
      </c>
      <c r="G93" s="1" t="s">
        <v>1212</v>
      </c>
      <c r="I93" s="1">
        <f t="shared" si="9"/>
        <v>89</v>
      </c>
      <c r="J93" s="1" t="s">
        <v>0</v>
      </c>
      <c r="K93" s="1" t="s">
        <v>1303</v>
      </c>
      <c r="L93" s="3" t="str">
        <f t="shared" si="8"/>
        <v>SEP</v>
      </c>
      <c r="M93" s="1" t="s">
        <v>1213</v>
      </c>
      <c r="N93" s="1" t="s">
        <v>130</v>
      </c>
      <c r="O93" s="1" t="s">
        <v>920</v>
      </c>
      <c r="P93" s="26">
        <f t="shared" si="10"/>
        <v>89</v>
      </c>
      <c r="Q93" s="1" t="s">
        <v>1</v>
      </c>
      <c r="R93" s="1" t="str">
        <f t="shared" si="11"/>
        <v>{id:89,year: "2007",typeDoc:"ACUERDO",dateDoc:"14-SEP",numDoc:"CG 89-2007",monthDoc:"SEP",nameDoc:"SUSTITUCIÓN DE CANDIDATO IV CONVERGENCIA",link: Acuerdos__pdfpath(`./${"2007/"}${"89.pdf"}`),},</v>
      </c>
    </row>
    <row r="94" spans="1:18" x14ac:dyDescent="0.25">
      <c r="A94" s="1" t="s">
        <v>756</v>
      </c>
      <c r="B94" s="1">
        <v>90</v>
      </c>
      <c r="C94" s="1" t="s">
        <v>1924</v>
      </c>
      <c r="D94" s="1" t="s">
        <v>1217</v>
      </c>
      <c r="E94" s="1" t="s">
        <v>1460</v>
      </c>
      <c r="F94" s="2" t="s">
        <v>83</v>
      </c>
      <c r="G94" s="1" t="s">
        <v>1212</v>
      </c>
      <c r="I94" s="1">
        <f t="shared" si="9"/>
        <v>90</v>
      </c>
      <c r="J94" s="1" t="s">
        <v>0</v>
      </c>
      <c r="K94" s="1" t="s">
        <v>1303</v>
      </c>
      <c r="L94" s="3" t="str">
        <f t="shared" si="8"/>
        <v>SEP</v>
      </c>
      <c r="M94" s="1" t="s">
        <v>1213</v>
      </c>
      <c r="N94" s="1" t="s">
        <v>131</v>
      </c>
      <c r="O94" s="1" t="s">
        <v>920</v>
      </c>
      <c r="P94" s="26">
        <f t="shared" si="10"/>
        <v>90</v>
      </c>
      <c r="Q94" s="1" t="s">
        <v>1</v>
      </c>
      <c r="R94" s="1" t="str">
        <f t="shared" si="11"/>
        <v>{id:90,year: "2007",typeDoc:"ACUERDO",dateDoc:"14-SEP",numDoc:"CG 90-2007",monthDoc:"SEP",nameDoc:"SUSTITUCIÓN DE CANDIDATO DIPUTADO SUPLENTE I - PRD",link: Acuerdos__pdfpath(`./${"2007/"}${"90.pdf"}`),},</v>
      </c>
    </row>
    <row r="95" spans="1:18" x14ac:dyDescent="0.25">
      <c r="A95" s="1" t="s">
        <v>756</v>
      </c>
      <c r="B95" s="1">
        <v>91</v>
      </c>
      <c r="C95" s="1" t="s">
        <v>1924</v>
      </c>
      <c r="D95" s="1" t="s">
        <v>1217</v>
      </c>
      <c r="E95" s="1" t="s">
        <v>1460</v>
      </c>
      <c r="F95" s="2" t="s">
        <v>83</v>
      </c>
      <c r="G95" s="1" t="s">
        <v>1212</v>
      </c>
      <c r="I95" s="1">
        <f t="shared" si="9"/>
        <v>91</v>
      </c>
      <c r="J95" s="1" t="s">
        <v>0</v>
      </c>
      <c r="K95" s="1" t="s">
        <v>1303</v>
      </c>
      <c r="L95" s="3" t="str">
        <f t="shared" si="8"/>
        <v>SEP</v>
      </c>
      <c r="M95" s="1" t="s">
        <v>1213</v>
      </c>
      <c r="N95" s="1" t="s">
        <v>132</v>
      </c>
      <c r="O95" s="1" t="s">
        <v>920</v>
      </c>
      <c r="P95" s="26">
        <f t="shared" si="10"/>
        <v>91</v>
      </c>
      <c r="Q95" s="1" t="s">
        <v>1</v>
      </c>
      <c r="R95" s="1" t="str">
        <f t="shared" si="11"/>
        <v>{id:91,year: "2007",typeDoc:"ACUERDO",dateDoc:"14-SEP",numDoc:"CG 91-2007",monthDoc:"SEP",nameDoc:"SUSTITUCIÓN DE CANDIDATO SUPLENTE FORMULA 4 ALIANZA PROGRESO PARA TLAXCALA",link: Acuerdos__pdfpath(`./${"2007/"}${"91.pdf"}`),},</v>
      </c>
    </row>
    <row r="96" spans="1:18" x14ac:dyDescent="0.25">
      <c r="A96" s="1" t="s">
        <v>756</v>
      </c>
      <c r="B96" s="1">
        <v>92</v>
      </c>
      <c r="C96" s="1" t="s">
        <v>1924</v>
      </c>
      <c r="D96" s="1" t="s">
        <v>1217</v>
      </c>
      <c r="E96" s="1" t="s">
        <v>1460</v>
      </c>
      <c r="F96" s="2" t="s">
        <v>83</v>
      </c>
      <c r="G96" s="1" t="s">
        <v>1212</v>
      </c>
      <c r="I96" s="1">
        <f t="shared" si="9"/>
        <v>92</v>
      </c>
      <c r="J96" s="1" t="s">
        <v>0</v>
      </c>
      <c r="K96" s="1" t="s">
        <v>1303</v>
      </c>
      <c r="L96" s="3" t="str">
        <f t="shared" si="8"/>
        <v>SEP</v>
      </c>
      <c r="M96" s="1" t="s">
        <v>1213</v>
      </c>
      <c r="N96" s="1" t="s">
        <v>133</v>
      </c>
      <c r="O96" s="1" t="s">
        <v>920</v>
      </c>
      <c r="P96" s="26">
        <f t="shared" si="10"/>
        <v>92</v>
      </c>
      <c r="Q96" s="1" t="s">
        <v>1</v>
      </c>
      <c r="R96" s="1" t="str">
        <f t="shared" si="11"/>
        <v>{id:92,year: "2007",typeDoc:"ACUERDO",dateDoc:"14-SEP",numDoc:"CG 92-2007",monthDoc:"SEP",nameDoc:"SUSTITUCIÓN NUEVA ALIANZA PROPIETARIO FORMULA",link: Acuerdos__pdfpath(`./${"2007/"}${"92.pdf"}`),},</v>
      </c>
    </row>
    <row r="97" spans="1:18" x14ac:dyDescent="0.25">
      <c r="A97" s="1" t="s">
        <v>756</v>
      </c>
      <c r="B97" s="1">
        <v>93</v>
      </c>
      <c r="C97" s="1" t="s">
        <v>1924</v>
      </c>
      <c r="D97" s="1" t="s">
        <v>1217</v>
      </c>
      <c r="E97" s="1" t="s">
        <v>1460</v>
      </c>
      <c r="F97" s="2" t="s">
        <v>83</v>
      </c>
      <c r="G97" s="1" t="s">
        <v>1212</v>
      </c>
      <c r="I97" s="1">
        <f t="shared" si="9"/>
        <v>93</v>
      </c>
      <c r="J97" s="1" t="s">
        <v>0</v>
      </c>
      <c r="K97" s="1" t="s">
        <v>1303</v>
      </c>
      <c r="L97" s="3" t="str">
        <f t="shared" si="8"/>
        <v>SEP</v>
      </c>
      <c r="M97" s="1" t="s">
        <v>1213</v>
      </c>
      <c r="N97" s="3" t="s">
        <v>134</v>
      </c>
      <c r="O97" s="1" t="s">
        <v>920</v>
      </c>
      <c r="P97" s="26">
        <f t="shared" si="10"/>
        <v>93</v>
      </c>
      <c r="Q97" s="1" t="s">
        <v>1</v>
      </c>
      <c r="R97" s="1" t="str">
        <f t="shared" si="11"/>
        <v>{id:93,year: "2007",typeDoc:"ACUERDO",dateDoc:"14-SEP",numDoc:"CG 93-2007",monthDoc:"SEP",nameDoc:"SUSTITUCIÓN SUPLENTE NUEVA ALIANZA 1",link: Acuerdos__pdfpath(`./${"2007/"}${"93.pdf"}`),},</v>
      </c>
    </row>
    <row r="98" spans="1:18" x14ac:dyDescent="0.25">
      <c r="A98" s="1" t="s">
        <v>756</v>
      </c>
      <c r="B98" s="1">
        <v>94</v>
      </c>
      <c r="C98" s="1" t="s">
        <v>1924</v>
      </c>
      <c r="D98" s="1" t="s">
        <v>1217</v>
      </c>
      <c r="E98" s="1" t="s">
        <v>1460</v>
      </c>
      <c r="F98" s="2" t="s">
        <v>83</v>
      </c>
      <c r="G98" s="1" t="s">
        <v>1212</v>
      </c>
      <c r="I98" s="1">
        <f t="shared" si="9"/>
        <v>94</v>
      </c>
      <c r="J98" s="1" t="s">
        <v>0</v>
      </c>
      <c r="K98" s="1" t="s">
        <v>1303</v>
      </c>
      <c r="L98" s="3" t="str">
        <f t="shared" si="8"/>
        <v>SEP</v>
      </c>
      <c r="M98" s="1" t="s">
        <v>1213</v>
      </c>
      <c r="N98" s="3" t="s">
        <v>88</v>
      </c>
      <c r="O98" s="1" t="s">
        <v>920</v>
      </c>
      <c r="P98" s="26">
        <f t="shared" si="10"/>
        <v>94</v>
      </c>
      <c r="Q98" s="1" t="s">
        <v>1</v>
      </c>
      <c r="R98" s="1" t="str">
        <f t="shared" si="11"/>
        <v>{id:94,year: "2007",typeDoc:"ACUERDO",dateDoc:"14-SEP",numDoc:"CG 94-2007",monthDoc:"SEP",nameDoc:"SUSTITUCIÓN SUPLENTE DTTO V ALIANZA PROGRESO P TLAX",link: Acuerdos__pdfpath(`./${"2007/"}${"94.pdf"}`),},</v>
      </c>
    </row>
    <row r="99" spans="1:18" s="3" customFormat="1" x14ac:dyDescent="0.25">
      <c r="A99" s="1" t="s">
        <v>756</v>
      </c>
      <c r="B99" s="1">
        <v>95</v>
      </c>
      <c r="C99" s="1" t="s">
        <v>1924</v>
      </c>
      <c r="D99" s="1" t="s">
        <v>1217</v>
      </c>
      <c r="E99" s="1" t="s">
        <v>1460</v>
      </c>
      <c r="F99" s="7" t="s">
        <v>83</v>
      </c>
      <c r="G99" s="3" t="s">
        <v>1212</v>
      </c>
      <c r="I99" s="3">
        <f t="shared" si="9"/>
        <v>95</v>
      </c>
      <c r="J99" s="3" t="s">
        <v>0</v>
      </c>
      <c r="K99" s="1" t="s">
        <v>1303</v>
      </c>
      <c r="L99" s="3" t="str">
        <f t="shared" si="8"/>
        <v>SEP</v>
      </c>
      <c r="M99" s="1" t="s">
        <v>1213</v>
      </c>
      <c r="N99" s="3" t="s">
        <v>90</v>
      </c>
      <c r="O99" s="1" t="s">
        <v>920</v>
      </c>
      <c r="P99" s="30">
        <f t="shared" si="10"/>
        <v>95</v>
      </c>
      <c r="Q99" s="3" t="s">
        <v>1</v>
      </c>
      <c r="R99" s="1" t="str">
        <f t="shared" si="11"/>
        <v>{id:95,year: "2007",typeDoc:"ACUERDO",dateDoc:"14-SEP",numDoc:"CG 95-2007",monthDoc:"SEP",nameDoc:"SUSTITUCIÓN DE PRD DISTRITO XIX, PROPIETARIOS",link: Acuerdos__pdfpath(`./${"2007/"}${"95.pdf"}`),},</v>
      </c>
    </row>
    <row r="100" spans="1:18" ht="15.75" thickBot="1" x14ac:dyDescent="0.3">
      <c r="A100" s="1" t="s">
        <v>756</v>
      </c>
      <c r="B100" s="1">
        <v>96</v>
      </c>
      <c r="C100" s="1" t="s">
        <v>1924</v>
      </c>
      <c r="D100" s="1" t="s">
        <v>1217</v>
      </c>
      <c r="E100" s="1" t="s">
        <v>1460</v>
      </c>
      <c r="F100" s="2" t="s">
        <v>83</v>
      </c>
      <c r="G100" s="1" t="s">
        <v>1212</v>
      </c>
      <c r="I100" s="1">
        <f t="shared" si="9"/>
        <v>96</v>
      </c>
      <c r="J100" s="1" t="s">
        <v>0</v>
      </c>
      <c r="K100" s="1" t="s">
        <v>1303</v>
      </c>
      <c r="L100" s="3" t="str">
        <f t="shared" si="8"/>
        <v>SEP</v>
      </c>
      <c r="M100" s="1" t="s">
        <v>1213</v>
      </c>
      <c r="N100" s="1" t="s">
        <v>89</v>
      </c>
      <c r="O100" s="1" t="s">
        <v>920</v>
      </c>
      <c r="P100" s="26">
        <f t="shared" si="10"/>
        <v>96</v>
      </c>
      <c r="Q100" s="1" t="s">
        <v>1</v>
      </c>
      <c r="R100" s="1" t="str">
        <f t="shared" si="11"/>
        <v>{id:96,year: "2007",typeDoc:"ACUERDO",dateDoc:"14-SEP",numDoc:"CG 96-2007",monthDoc:"SEP",nameDoc:"MODIFICACIÓN DEL ACUERDO CG 51-2007",link: Acuerdos__pdfpath(`./${"2007/"}${"96.pdf"}`),},</v>
      </c>
    </row>
    <row r="101" spans="1:18" x14ac:dyDescent="0.25">
      <c r="A101" s="8" t="s">
        <v>756</v>
      </c>
      <c r="B101" s="8">
        <v>97</v>
      </c>
      <c r="C101" s="8" t="s">
        <v>1924</v>
      </c>
      <c r="D101" s="8" t="s">
        <v>1217</v>
      </c>
      <c r="E101" s="8" t="s">
        <v>1460</v>
      </c>
      <c r="F101" s="9" t="s">
        <v>86</v>
      </c>
      <c r="G101" s="8" t="s">
        <v>1212</v>
      </c>
      <c r="H101" s="8"/>
      <c r="I101" s="8">
        <f>B101</f>
        <v>97</v>
      </c>
      <c r="J101" s="8" t="s">
        <v>0</v>
      </c>
      <c r="K101" s="8" t="s">
        <v>1303</v>
      </c>
      <c r="L101" s="8" t="str">
        <f t="shared" si="8"/>
        <v>SEP</v>
      </c>
      <c r="M101" s="8" t="s">
        <v>1213</v>
      </c>
      <c r="N101" s="8" t="s">
        <v>1987</v>
      </c>
      <c r="O101" s="8" t="s">
        <v>920</v>
      </c>
      <c r="P101" s="27">
        <f t="shared" si="10"/>
        <v>97</v>
      </c>
      <c r="Q101" s="8" t="s">
        <v>613</v>
      </c>
      <c r="R101" s="11"/>
    </row>
    <row r="102" spans="1:18" ht="15.75" thickBot="1" x14ac:dyDescent="0.3">
      <c r="A102" s="13" t="s">
        <v>756</v>
      </c>
      <c r="B102" s="13" t="s">
        <v>611</v>
      </c>
      <c r="C102" s="13" t="s">
        <v>1924</v>
      </c>
      <c r="D102" s="13"/>
      <c r="E102" s="13" t="s">
        <v>1460</v>
      </c>
      <c r="F102" s="14"/>
      <c r="G102" s="13" t="s">
        <v>1215</v>
      </c>
      <c r="H102" s="13"/>
      <c r="I102" s="13"/>
      <c r="J102" s="13"/>
      <c r="K102" s="13" t="s">
        <v>1216</v>
      </c>
      <c r="L102" s="13" t="str">
        <f t="shared" si="8"/>
        <v/>
      </c>
      <c r="M102" s="13" t="s">
        <v>1213</v>
      </c>
      <c r="N102" s="15" t="s">
        <v>924</v>
      </c>
      <c r="O102" s="13" t="s">
        <v>920</v>
      </c>
      <c r="P102" s="28" t="str">
        <f>CONCATENATE(B101,".1")</f>
        <v>97.1</v>
      </c>
      <c r="Q102" s="13" t="s">
        <v>623</v>
      </c>
      <c r="R102" s="16" t="str">
        <f>CONCATENATE(
A101,B101,C101,D101,E101,F101,G101,H101,I101,J101,K101,L101,M101,N101,O101,P101,Q101,
A102,B102,C102,D102,E102,F102,G102,H102,I102,J102,K102,L102,M102,N102,O102,P102,Q102)</f>
        <v>{id:97,year: "2007",typeDoc:"ACUERDO",dateDoc:"25-SEP",numDoc:"CG 97-2007",monthDoc:"SEP",nameDoc:"LICITACIÓN ADQUISIÓN MATERIAL ELECTORAL",link: Acuerdos__pdfpath(`./${"2007/"}${"97.pdf"}`),subRows:[{id:"",year: "2007",typeDoc:"",dateDoc:"",numDoc:"",monthDoc:"",nameDoc:"ANEXO 1 DICTAMEN LICITACIÓN ADQUISIÓN MATERIAL ELECTORAL",link: Acuerdos__pdfpath(`./${"2007/"}${"97.1.pdf"}`),},],},</v>
      </c>
    </row>
    <row r="103" spans="1:18" x14ac:dyDescent="0.25">
      <c r="A103" s="1" t="s">
        <v>756</v>
      </c>
      <c r="B103" s="1">
        <v>98</v>
      </c>
      <c r="C103" s="1" t="s">
        <v>1924</v>
      </c>
      <c r="D103" s="1" t="s">
        <v>1217</v>
      </c>
      <c r="E103" s="1" t="s">
        <v>1460</v>
      </c>
      <c r="F103" s="2" t="s">
        <v>87</v>
      </c>
      <c r="G103" s="1" t="s">
        <v>1212</v>
      </c>
      <c r="I103" s="1">
        <f t="shared" si="9"/>
        <v>98</v>
      </c>
      <c r="J103" s="1" t="s">
        <v>0</v>
      </c>
      <c r="K103" s="1" t="s">
        <v>1303</v>
      </c>
      <c r="L103" s="3" t="str">
        <f t="shared" si="8"/>
        <v>SEP</v>
      </c>
      <c r="M103" s="1" t="s">
        <v>1213</v>
      </c>
      <c r="N103" s="1" t="s">
        <v>91</v>
      </c>
      <c r="O103" s="1" t="s">
        <v>920</v>
      </c>
      <c r="P103" s="26">
        <f t="shared" ref="P103:P134" si="12">B103</f>
        <v>98</v>
      </c>
      <c r="Q103" s="1" t="s">
        <v>1</v>
      </c>
      <c r="R103" s="1" t="str">
        <f t="shared" ref="R103:R105" si="13">CONCATENATE(A103,B103,C103,D103,E103,F103,G103,H103,I103,J103,K103,L103,M103,N103,O103,P103,Q103)</f>
        <v>{id:98,year: "2007",typeDoc:"ACUERDO",dateDoc:"28-SEP",numDoc:"CG 98-2007",monthDoc:"SEP",nameDoc:"PRESUPUESTO 2008",link: Acuerdos__pdfpath(`./${"2007/"}${"98.pdf"}`),},</v>
      </c>
    </row>
    <row r="104" spans="1:18" x14ac:dyDescent="0.25">
      <c r="A104" s="1" t="s">
        <v>756</v>
      </c>
      <c r="B104" s="1">
        <v>99</v>
      </c>
      <c r="C104" s="1" t="s">
        <v>1924</v>
      </c>
      <c r="D104" s="1" t="s">
        <v>1217</v>
      </c>
      <c r="E104" s="1" t="s">
        <v>1460</v>
      </c>
      <c r="F104" s="2" t="s">
        <v>23</v>
      </c>
      <c r="G104" s="1" t="s">
        <v>1212</v>
      </c>
      <c r="I104" s="1">
        <f t="shared" si="9"/>
        <v>99</v>
      </c>
      <c r="J104" s="1" t="s">
        <v>0</v>
      </c>
      <c r="K104" s="1" t="s">
        <v>1303</v>
      </c>
      <c r="L104" s="3" t="str">
        <f t="shared" si="8"/>
        <v>SEP</v>
      </c>
      <c r="M104" s="1" t="s">
        <v>1213</v>
      </c>
      <c r="N104" s="1" t="s">
        <v>92</v>
      </c>
      <c r="O104" s="1" t="s">
        <v>920</v>
      </c>
      <c r="P104" s="26">
        <f t="shared" si="12"/>
        <v>99</v>
      </c>
      <c r="Q104" s="1" t="s">
        <v>1</v>
      </c>
      <c r="R104" s="1" t="str">
        <f t="shared" si="13"/>
        <v>{id:99,year: "2007",typeDoc:"ACUERDO",dateDoc:"30-SEP",numDoc:"CG 99-2007",monthDoc:"SEP",nameDoc:"SUST. DIP. PS DTTO. XIV",link: Acuerdos__pdfpath(`./${"2007/"}${"99.pdf"}`),},</v>
      </c>
    </row>
    <row r="105" spans="1:18" x14ac:dyDescent="0.25">
      <c r="A105" s="1" t="s">
        <v>756</v>
      </c>
      <c r="B105" s="1">
        <v>100</v>
      </c>
      <c r="C105" s="1" t="s">
        <v>1924</v>
      </c>
      <c r="D105" s="1" t="s">
        <v>1217</v>
      </c>
      <c r="E105" s="1" t="s">
        <v>1460</v>
      </c>
      <c r="F105" s="2" t="s">
        <v>23</v>
      </c>
      <c r="G105" s="1" t="s">
        <v>1212</v>
      </c>
      <c r="I105" s="1">
        <f t="shared" si="9"/>
        <v>100</v>
      </c>
      <c r="J105" s="1" t="s">
        <v>0</v>
      </c>
      <c r="K105" s="1" t="s">
        <v>1303</v>
      </c>
      <c r="L105" s="3" t="str">
        <f t="shared" si="8"/>
        <v>SEP</v>
      </c>
      <c r="M105" s="1" t="s">
        <v>1213</v>
      </c>
      <c r="N105" s="1" t="s">
        <v>93</v>
      </c>
      <c r="O105" s="1" t="s">
        <v>920</v>
      </c>
      <c r="P105" s="26">
        <f t="shared" si="12"/>
        <v>100</v>
      </c>
      <c r="Q105" s="1" t="s">
        <v>1</v>
      </c>
      <c r="R105" s="1" t="str">
        <f t="shared" si="13"/>
        <v>{id:100,year: "2007",typeDoc:"ACUERDO",dateDoc:"30-SEP",numDoc:"CG 100-2007",monthDoc:"SEP",nameDoc:"SUST. DIP. PS DTTO. II",link: Acuerdos__pdfpath(`./${"2007/"}${"100.pdf"}`),},</v>
      </c>
    </row>
    <row r="106" spans="1:18" x14ac:dyDescent="0.25">
      <c r="A106" s="4" t="s">
        <v>756</v>
      </c>
      <c r="B106" s="4">
        <v>101</v>
      </c>
      <c r="C106" s="4" t="s">
        <v>1924</v>
      </c>
      <c r="D106" s="4"/>
      <c r="E106" s="4" t="s">
        <v>1460</v>
      </c>
      <c r="F106" s="5"/>
      <c r="G106" s="4" t="s">
        <v>1212</v>
      </c>
      <c r="H106" s="4"/>
      <c r="I106" s="4">
        <f t="shared" si="9"/>
        <v>101</v>
      </c>
      <c r="J106" s="4" t="s">
        <v>0</v>
      </c>
      <c r="K106" s="4" t="s">
        <v>1303</v>
      </c>
      <c r="L106" s="4" t="str">
        <f t="shared" si="8"/>
        <v/>
      </c>
      <c r="M106" s="4" t="s">
        <v>1213</v>
      </c>
      <c r="N106" s="4"/>
      <c r="O106" s="4" t="s">
        <v>920</v>
      </c>
      <c r="P106" s="29">
        <f t="shared" si="12"/>
        <v>101</v>
      </c>
      <c r="Q106" s="4" t="s">
        <v>1</v>
      </c>
      <c r="R106" s="4"/>
    </row>
    <row r="107" spans="1:18" x14ac:dyDescent="0.25">
      <c r="A107" s="1" t="s">
        <v>756</v>
      </c>
      <c r="B107" s="1">
        <v>102</v>
      </c>
      <c r="C107" s="1" t="s">
        <v>1924</v>
      </c>
      <c r="D107" s="1" t="s">
        <v>1217</v>
      </c>
      <c r="E107" s="1" t="s">
        <v>1460</v>
      </c>
      <c r="F107" s="2" t="s">
        <v>23</v>
      </c>
      <c r="G107" s="1" t="s">
        <v>1212</v>
      </c>
      <c r="I107" s="1">
        <f t="shared" si="9"/>
        <v>102</v>
      </c>
      <c r="J107" s="1" t="s">
        <v>0</v>
      </c>
      <c r="K107" s="1" t="s">
        <v>1303</v>
      </c>
      <c r="L107" s="3" t="str">
        <f t="shared" si="8"/>
        <v>SEP</v>
      </c>
      <c r="M107" s="1" t="s">
        <v>1213</v>
      </c>
      <c r="N107" s="1" t="s">
        <v>135</v>
      </c>
      <c r="O107" s="1" t="s">
        <v>920</v>
      </c>
      <c r="P107" s="26">
        <f t="shared" si="12"/>
        <v>102</v>
      </c>
      <c r="Q107" s="1" t="s">
        <v>1</v>
      </c>
      <c r="R107" s="1" t="str">
        <f t="shared" ref="R107:R170" si="14">CONCATENATE(A107,B107,C107,D107,E107,F107,G107,H107,I107,J107,K107,L107,M107,N107,O107,P107,Q107)</f>
        <v>{id:102,year: "2007",typeDoc:"ACUERDO",dateDoc:"30-SEP",numDoc:"CG 102-2007",monthDoc:"SEP",nameDoc:"SUSTITUCIÓN DE CANDIDATO DIP PT DTTO",link: Acuerdos__pdfpath(`./${"2007/"}${"102.pdf"}`),},</v>
      </c>
    </row>
    <row r="108" spans="1:18" x14ac:dyDescent="0.25">
      <c r="A108" s="1" t="s">
        <v>756</v>
      </c>
      <c r="B108" s="1">
        <v>103</v>
      </c>
      <c r="C108" s="1" t="s">
        <v>1924</v>
      </c>
      <c r="D108" s="1" t="s">
        <v>1217</v>
      </c>
      <c r="E108" s="1" t="s">
        <v>1460</v>
      </c>
      <c r="F108" s="2" t="s">
        <v>23</v>
      </c>
      <c r="G108" s="1" t="s">
        <v>1212</v>
      </c>
      <c r="I108" s="1">
        <f t="shared" si="9"/>
        <v>103</v>
      </c>
      <c r="J108" s="1" t="s">
        <v>0</v>
      </c>
      <c r="K108" s="1" t="s">
        <v>1303</v>
      </c>
      <c r="L108" s="3" t="str">
        <f t="shared" si="8"/>
        <v>SEP</v>
      </c>
      <c r="M108" s="1" t="s">
        <v>1213</v>
      </c>
      <c r="N108" s="1" t="s">
        <v>136</v>
      </c>
      <c r="O108" s="1" t="s">
        <v>920</v>
      </c>
      <c r="P108" s="26">
        <f t="shared" si="12"/>
        <v>103</v>
      </c>
      <c r="Q108" s="1" t="s">
        <v>1</v>
      </c>
      <c r="R108" s="1" t="str">
        <f t="shared" si="14"/>
        <v>{id:103,year: "2007",typeDoc:"ACUERDO",dateDoc:"30-SEP",numDoc:"CG 103-2007",monthDoc:"SEP",nameDoc:"SUSTITUCIÓN DE CANDIDATO PROPIETARIO DISTRITO XVIII PRD",link: Acuerdos__pdfpath(`./${"2007/"}${"103.pdf"}`),},</v>
      </c>
    </row>
    <row r="109" spans="1:18" x14ac:dyDescent="0.25">
      <c r="A109" s="1" t="s">
        <v>756</v>
      </c>
      <c r="B109" s="1">
        <v>104</v>
      </c>
      <c r="C109" s="1" t="s">
        <v>1924</v>
      </c>
      <c r="D109" s="1" t="s">
        <v>1217</v>
      </c>
      <c r="E109" s="1" t="s">
        <v>1460</v>
      </c>
      <c r="F109" s="2" t="s">
        <v>23</v>
      </c>
      <c r="G109" s="1" t="s">
        <v>1212</v>
      </c>
      <c r="I109" s="1">
        <f t="shared" si="9"/>
        <v>104</v>
      </c>
      <c r="J109" s="1" t="s">
        <v>0</v>
      </c>
      <c r="K109" s="1" t="s">
        <v>1303</v>
      </c>
      <c r="L109" s="3" t="str">
        <f t="shared" si="8"/>
        <v>SEP</v>
      </c>
      <c r="M109" s="1" t="s">
        <v>1213</v>
      </c>
      <c r="N109" s="1" t="s">
        <v>137</v>
      </c>
      <c r="O109" s="1" t="s">
        <v>920</v>
      </c>
      <c r="P109" s="26">
        <f t="shared" si="12"/>
        <v>104</v>
      </c>
      <c r="Q109" s="1" t="s">
        <v>1</v>
      </c>
      <c r="R109" s="1" t="str">
        <f t="shared" si="14"/>
        <v>{id:104,year: "2007",typeDoc:"ACUERDO",dateDoc:"30-SEP",numDoc:"CG 104-2007",monthDoc:"SEP",nameDoc:"SUSTITUCIÓN DE CANDIDATO SUPLENTE DISTRITO XVIII PRD",link: Acuerdos__pdfpath(`./${"2007/"}${"104.pdf"}`),},</v>
      </c>
    </row>
    <row r="110" spans="1:18" x14ac:dyDescent="0.25">
      <c r="A110" s="1" t="s">
        <v>756</v>
      </c>
      <c r="B110" s="1">
        <v>105</v>
      </c>
      <c r="C110" s="1" t="s">
        <v>1924</v>
      </c>
      <c r="D110" s="1" t="s">
        <v>1217</v>
      </c>
      <c r="E110" s="1" t="s">
        <v>1460</v>
      </c>
      <c r="F110" s="2" t="s">
        <v>23</v>
      </c>
      <c r="G110" s="1" t="s">
        <v>1212</v>
      </c>
      <c r="I110" s="1">
        <f t="shared" ref="I110:I146" si="15">B110</f>
        <v>105</v>
      </c>
      <c r="J110" s="1" t="s">
        <v>0</v>
      </c>
      <c r="K110" s="1" t="s">
        <v>1303</v>
      </c>
      <c r="L110" s="3" t="str">
        <f t="shared" si="8"/>
        <v>SEP</v>
      </c>
      <c r="M110" s="1" t="s">
        <v>1213</v>
      </c>
      <c r="N110" s="1" t="s">
        <v>138</v>
      </c>
      <c r="O110" s="1" t="s">
        <v>920</v>
      </c>
      <c r="P110" s="26">
        <f t="shared" si="12"/>
        <v>105</v>
      </c>
      <c r="Q110" s="1" t="s">
        <v>1</v>
      </c>
      <c r="R110" s="1" t="str">
        <f t="shared" si="14"/>
        <v>{id:105,year: "2007",typeDoc:"ACUERDO",dateDoc:"30-SEP",numDoc:"CG 105-2007",monthDoc:"SEP",nameDoc:"SUSTITUCIÓN DE CANDIDATO SUPLENTE FORMULA 13 CONVERGENCIA",link: Acuerdos__pdfpath(`./${"2007/"}${"105.pdf"}`),},</v>
      </c>
    </row>
    <row r="111" spans="1:18" x14ac:dyDescent="0.25">
      <c r="A111" s="1" t="s">
        <v>756</v>
      </c>
      <c r="B111" s="1">
        <v>106</v>
      </c>
      <c r="C111" s="1" t="s">
        <v>1924</v>
      </c>
      <c r="D111" s="1" t="s">
        <v>1217</v>
      </c>
      <c r="E111" s="1" t="s">
        <v>1460</v>
      </c>
      <c r="F111" s="2" t="s">
        <v>23</v>
      </c>
      <c r="G111" s="1" t="s">
        <v>1212</v>
      </c>
      <c r="I111" s="1">
        <f t="shared" si="15"/>
        <v>106</v>
      </c>
      <c r="J111" s="1" t="s">
        <v>0</v>
      </c>
      <c r="K111" s="1" t="s">
        <v>1303</v>
      </c>
      <c r="L111" s="3" t="str">
        <f t="shared" si="8"/>
        <v>SEP</v>
      </c>
      <c r="M111" s="1" t="s">
        <v>1213</v>
      </c>
      <c r="N111" s="1" t="s">
        <v>139</v>
      </c>
      <c r="O111" s="1" t="s">
        <v>920</v>
      </c>
      <c r="P111" s="26">
        <f t="shared" si="12"/>
        <v>106</v>
      </c>
      <c r="Q111" s="1" t="s">
        <v>1</v>
      </c>
      <c r="R111" s="1" t="str">
        <f t="shared" si="14"/>
        <v>{id:106,year: "2007",typeDoc:"ACUERDO",dateDoc:"30-SEP",numDoc:"CG 106-2007",monthDoc:"SEP",nameDoc:"SUST DIP PROP. DTTO XIX PS",link: Acuerdos__pdfpath(`./${"2007/"}${"106.pdf"}`),},</v>
      </c>
    </row>
    <row r="112" spans="1:18" x14ac:dyDescent="0.25">
      <c r="A112" s="1" t="s">
        <v>756</v>
      </c>
      <c r="B112" s="1">
        <v>107</v>
      </c>
      <c r="C112" s="1" t="s">
        <v>1924</v>
      </c>
      <c r="D112" s="1" t="s">
        <v>1217</v>
      </c>
      <c r="E112" s="1" t="s">
        <v>1460</v>
      </c>
      <c r="F112" s="2" t="s">
        <v>23</v>
      </c>
      <c r="G112" s="1" t="s">
        <v>1212</v>
      </c>
      <c r="I112" s="1">
        <f t="shared" si="15"/>
        <v>107</v>
      </c>
      <c r="J112" s="1" t="s">
        <v>0</v>
      </c>
      <c r="K112" s="1" t="s">
        <v>1303</v>
      </c>
      <c r="L112" s="3" t="str">
        <f t="shared" si="8"/>
        <v>SEP</v>
      </c>
      <c r="M112" s="1" t="s">
        <v>1213</v>
      </c>
      <c r="N112" s="1" t="s">
        <v>140</v>
      </c>
      <c r="O112" s="1" t="s">
        <v>920</v>
      </c>
      <c r="P112" s="26">
        <f t="shared" si="12"/>
        <v>107</v>
      </c>
      <c r="Q112" s="1" t="s">
        <v>1</v>
      </c>
      <c r="R112" s="1" t="str">
        <f t="shared" si="14"/>
        <v>{id:107,year: "2007",typeDoc:"ACUERDO",dateDoc:"30-SEP",numDoc:"CG 107-2007",monthDoc:"SEP",nameDoc:"SUSTITUCIÓN ALTERNATIVA VI PROPIETARIO",link: Acuerdos__pdfpath(`./${"2007/"}${"107.pdf"}`),},</v>
      </c>
    </row>
    <row r="113" spans="1:18" x14ac:dyDescent="0.25">
      <c r="A113" s="1" t="s">
        <v>756</v>
      </c>
      <c r="B113" s="1">
        <v>108</v>
      </c>
      <c r="C113" s="1" t="s">
        <v>1924</v>
      </c>
      <c r="D113" s="1" t="s">
        <v>1217</v>
      </c>
      <c r="E113" s="1" t="s">
        <v>1460</v>
      </c>
      <c r="F113" s="2" t="s">
        <v>23</v>
      </c>
      <c r="G113" s="1" t="s">
        <v>1212</v>
      </c>
      <c r="I113" s="1">
        <f t="shared" si="15"/>
        <v>108</v>
      </c>
      <c r="J113" s="1" t="s">
        <v>0</v>
      </c>
      <c r="K113" s="1" t="s">
        <v>1303</v>
      </c>
      <c r="L113" s="3" t="str">
        <f t="shared" si="8"/>
        <v>SEP</v>
      </c>
      <c r="M113" s="1" t="s">
        <v>1213</v>
      </c>
      <c r="N113" s="1" t="s">
        <v>141</v>
      </c>
      <c r="O113" s="1" t="s">
        <v>920</v>
      </c>
      <c r="P113" s="26">
        <f t="shared" si="12"/>
        <v>108</v>
      </c>
      <c r="Q113" s="1" t="s">
        <v>1</v>
      </c>
      <c r="R113" s="1" t="str">
        <f t="shared" si="14"/>
        <v>{id:108,year: "2007",typeDoc:"ACUERDO",dateDoc:"30-SEP",numDoc:"CG 108-2007",monthDoc:"SEP",nameDoc:"SUSTITUCIÓN ALTERNATIVA VI SUPLENTE",link: Acuerdos__pdfpath(`./${"2007/"}${"108.pdf"}`),},</v>
      </c>
    </row>
    <row r="114" spans="1:18" x14ac:dyDescent="0.25">
      <c r="A114" s="1" t="s">
        <v>756</v>
      </c>
      <c r="B114" s="1">
        <v>109</v>
      </c>
      <c r="C114" s="1" t="s">
        <v>1924</v>
      </c>
      <c r="D114" s="1" t="s">
        <v>1217</v>
      </c>
      <c r="E114" s="1" t="s">
        <v>1460</v>
      </c>
      <c r="F114" s="2" t="s">
        <v>23</v>
      </c>
      <c r="G114" s="1" t="s">
        <v>1212</v>
      </c>
      <c r="I114" s="1">
        <f t="shared" si="15"/>
        <v>109</v>
      </c>
      <c r="J114" s="1" t="s">
        <v>0</v>
      </c>
      <c r="K114" s="1" t="s">
        <v>1303</v>
      </c>
      <c r="L114" s="3" t="str">
        <f t="shared" si="8"/>
        <v>SEP</v>
      </c>
      <c r="M114" s="1" t="s">
        <v>1213</v>
      </c>
      <c r="N114" s="1" t="s">
        <v>1988</v>
      </c>
      <c r="O114" s="1" t="s">
        <v>920</v>
      </c>
      <c r="P114" s="26">
        <f t="shared" si="12"/>
        <v>109</v>
      </c>
      <c r="Q114" s="1" t="s">
        <v>1</v>
      </c>
      <c r="R114" s="1" t="str">
        <f t="shared" si="14"/>
        <v>{id:109,year: "2007",typeDoc:"ACUERDO",dateDoc:"30-SEP",numDoc:"CG 109-2007",monthDoc:"SEP",nameDoc:"SUSTITUCIÓN CONSEJEROS DISTRITALES 30 SEPTIEMBRE ULTIMO",link: Acuerdos__pdfpath(`./${"2007/"}${"109.pdf"}`),},</v>
      </c>
    </row>
    <row r="115" spans="1:18" x14ac:dyDescent="0.25">
      <c r="A115" s="1" t="s">
        <v>756</v>
      </c>
      <c r="B115" s="1">
        <v>110</v>
      </c>
      <c r="C115" s="1" t="s">
        <v>1924</v>
      </c>
      <c r="D115" s="1" t="s">
        <v>1217</v>
      </c>
      <c r="E115" s="1" t="s">
        <v>1460</v>
      </c>
      <c r="F115" s="2" t="s">
        <v>23</v>
      </c>
      <c r="G115" s="1" t="s">
        <v>1212</v>
      </c>
      <c r="I115" s="1">
        <f t="shared" si="15"/>
        <v>110</v>
      </c>
      <c r="J115" s="1" t="s">
        <v>0</v>
      </c>
      <c r="K115" s="1" t="s">
        <v>1303</v>
      </c>
      <c r="L115" s="3" t="str">
        <f t="shared" si="8"/>
        <v>SEP</v>
      </c>
      <c r="M115" s="1" t="s">
        <v>1213</v>
      </c>
      <c r="N115" s="1" t="s">
        <v>1989</v>
      </c>
      <c r="O115" s="1" t="s">
        <v>920</v>
      </c>
      <c r="P115" s="26">
        <f t="shared" si="12"/>
        <v>110</v>
      </c>
      <c r="Q115" s="1" t="s">
        <v>1</v>
      </c>
      <c r="R115" s="1" t="str">
        <f t="shared" si="14"/>
        <v>{id:110,year: "2007",typeDoc:"ACUERDO",dateDoc:"30-SEP",numDoc:"CG 110-2007",monthDoc:"SEP",nameDoc:"SUSTITUCIÓN CONSEJEROS MUNICIPALES 30 SEPTIEMBRE",link: Acuerdos__pdfpath(`./${"2007/"}${"110.pdf"}`),},</v>
      </c>
    </row>
    <row r="116" spans="1:18" x14ac:dyDescent="0.25">
      <c r="A116" s="1" t="s">
        <v>756</v>
      </c>
      <c r="B116" s="1">
        <v>111</v>
      </c>
      <c r="C116" s="1" t="s">
        <v>1924</v>
      </c>
      <c r="D116" s="1" t="s">
        <v>1217</v>
      </c>
      <c r="E116" s="1" t="s">
        <v>1460</v>
      </c>
      <c r="F116" s="2" t="s">
        <v>99</v>
      </c>
      <c r="G116" s="1" t="s">
        <v>1212</v>
      </c>
      <c r="I116" s="1">
        <f t="shared" si="15"/>
        <v>111</v>
      </c>
      <c r="J116" s="1" t="s">
        <v>0</v>
      </c>
      <c r="K116" s="1" t="s">
        <v>1303</v>
      </c>
      <c r="L116" s="3" t="str">
        <f t="shared" si="8"/>
        <v>OCT</v>
      </c>
      <c r="M116" s="1" t="s">
        <v>1213</v>
      </c>
      <c r="N116" s="1" t="s">
        <v>1990</v>
      </c>
      <c r="O116" s="1" t="s">
        <v>920</v>
      </c>
      <c r="P116" s="26">
        <f t="shared" si="12"/>
        <v>111</v>
      </c>
      <c r="Q116" s="1" t="s">
        <v>1</v>
      </c>
      <c r="R116" s="1" t="str">
        <f t="shared" si="14"/>
        <v>{id:111,year: "2007",typeDoc:"ACUERDO",dateDoc:"01-OCT",numDoc:"CG 111-2007",monthDoc:"OCT",nameDoc:"CUMPLIMIENTO RESOLUCIÓN TOCA 182-2007 PRD",link: Acuerdos__pdfpath(`./${"2007/"}${"111.pdf"}`),},</v>
      </c>
    </row>
    <row r="117" spans="1:18" x14ac:dyDescent="0.25">
      <c r="A117" s="1" t="s">
        <v>756</v>
      </c>
      <c r="B117" s="1">
        <v>112</v>
      </c>
      <c r="C117" s="1" t="s">
        <v>1924</v>
      </c>
      <c r="D117" s="1" t="s">
        <v>1217</v>
      </c>
      <c r="E117" s="1" t="s">
        <v>1460</v>
      </c>
      <c r="F117" s="2" t="s">
        <v>100</v>
      </c>
      <c r="G117" s="1" t="s">
        <v>1212</v>
      </c>
      <c r="I117" s="1">
        <f t="shared" si="15"/>
        <v>112</v>
      </c>
      <c r="J117" s="1" t="s">
        <v>0</v>
      </c>
      <c r="K117" s="1" t="s">
        <v>1303</v>
      </c>
      <c r="L117" s="3" t="str">
        <f t="shared" si="8"/>
        <v>OCT</v>
      </c>
      <c r="M117" s="1" t="s">
        <v>1213</v>
      </c>
      <c r="N117" s="1" t="s">
        <v>94</v>
      </c>
      <c r="O117" s="1" t="s">
        <v>920</v>
      </c>
      <c r="P117" s="26">
        <f t="shared" si="12"/>
        <v>112</v>
      </c>
      <c r="Q117" s="1" t="s">
        <v>1</v>
      </c>
      <c r="R117" s="1" t="str">
        <f t="shared" si="14"/>
        <v>{id:112,year: "2007",typeDoc:"ACUERDO",dateDoc:"04-OCT",numDoc:"CG 112-2007",monthDoc:"OCT",nameDoc:"REG. AYTO. Y PTES COM. PAN-PAC2007",link: Acuerdos__pdfpath(`./${"2007/"}${"112.pdf"}`),},</v>
      </c>
    </row>
    <row r="118" spans="1:18" x14ac:dyDescent="0.25">
      <c r="A118" s="1" t="s">
        <v>756</v>
      </c>
      <c r="B118" s="1">
        <v>113</v>
      </c>
      <c r="C118" s="1" t="s">
        <v>1924</v>
      </c>
      <c r="D118" s="1" t="s">
        <v>1217</v>
      </c>
      <c r="E118" s="1" t="s">
        <v>1460</v>
      </c>
      <c r="F118" s="2" t="s">
        <v>100</v>
      </c>
      <c r="G118" s="1" t="s">
        <v>1212</v>
      </c>
      <c r="I118" s="1">
        <f t="shared" si="15"/>
        <v>113</v>
      </c>
      <c r="J118" s="1" t="s">
        <v>0</v>
      </c>
      <c r="K118" s="1" t="s">
        <v>1303</v>
      </c>
      <c r="L118" s="3" t="str">
        <f t="shared" si="8"/>
        <v>OCT</v>
      </c>
      <c r="M118" s="1" t="s">
        <v>1213</v>
      </c>
      <c r="N118" s="1" t="s">
        <v>97</v>
      </c>
      <c r="O118" s="1" t="s">
        <v>920</v>
      </c>
      <c r="P118" s="26">
        <f t="shared" si="12"/>
        <v>113</v>
      </c>
      <c r="Q118" s="1" t="s">
        <v>1</v>
      </c>
      <c r="R118" s="1" t="str">
        <f t="shared" si="14"/>
        <v>{id:113,year: "2007",typeDoc:"ACUERDO",dateDoc:"04-OCT",numDoc:"CG 113-2007",monthDoc:"OCT",nameDoc:"ALIANZA SIGLO XXI INTEGRANTES DE AYUNTAMIENTO",link: Acuerdos__pdfpath(`./${"2007/"}${"113.pdf"}`),},</v>
      </c>
    </row>
    <row r="119" spans="1:18" x14ac:dyDescent="0.25">
      <c r="A119" s="1" t="s">
        <v>756</v>
      </c>
      <c r="B119" s="1">
        <v>114</v>
      </c>
      <c r="C119" s="1" t="s">
        <v>1924</v>
      </c>
      <c r="D119" s="1" t="s">
        <v>1217</v>
      </c>
      <c r="E119" s="1" t="s">
        <v>1460</v>
      </c>
      <c r="F119" s="2" t="s">
        <v>100</v>
      </c>
      <c r="G119" s="1" t="s">
        <v>1212</v>
      </c>
      <c r="I119" s="1">
        <f t="shared" si="15"/>
        <v>114</v>
      </c>
      <c r="J119" s="1" t="s">
        <v>0</v>
      </c>
      <c r="K119" s="1" t="s">
        <v>1303</v>
      </c>
      <c r="L119" s="3" t="str">
        <f t="shared" si="8"/>
        <v>OCT</v>
      </c>
      <c r="M119" s="1" t="s">
        <v>1213</v>
      </c>
      <c r="N119" s="1" t="s">
        <v>95</v>
      </c>
      <c r="O119" s="1" t="s">
        <v>920</v>
      </c>
      <c r="P119" s="26">
        <f t="shared" si="12"/>
        <v>114</v>
      </c>
      <c r="Q119" s="1" t="s">
        <v>1</v>
      </c>
      <c r="R119" s="1" t="str">
        <f t="shared" si="14"/>
        <v>{id:114,year: "2007",typeDoc:"ACUERDO",dateDoc:"04-OCT",numDoc:"CG 114-2007",monthDoc:"OCT",nameDoc:"AYUNTAMIENTOS DE TLAXCALA, TENANCINGO. ALIANZA SIGLO XXI",link: Acuerdos__pdfpath(`./${"2007/"}${"114.pdf"}`),},</v>
      </c>
    </row>
    <row r="120" spans="1:18" x14ac:dyDescent="0.25">
      <c r="A120" s="1" t="s">
        <v>756</v>
      </c>
      <c r="B120" s="1">
        <v>115</v>
      </c>
      <c r="C120" s="1" t="s">
        <v>1924</v>
      </c>
      <c r="D120" s="1" t="s">
        <v>1217</v>
      </c>
      <c r="E120" s="1" t="s">
        <v>1460</v>
      </c>
      <c r="F120" s="2" t="s">
        <v>100</v>
      </c>
      <c r="G120" s="1" t="s">
        <v>1212</v>
      </c>
      <c r="I120" s="1">
        <f t="shared" si="15"/>
        <v>115</v>
      </c>
      <c r="J120" s="1" t="s">
        <v>0</v>
      </c>
      <c r="K120" s="1" t="s">
        <v>1303</v>
      </c>
      <c r="L120" s="3" t="str">
        <f t="shared" si="8"/>
        <v>OCT</v>
      </c>
      <c r="M120" s="1" t="s">
        <v>1213</v>
      </c>
      <c r="N120" s="1" t="s">
        <v>96</v>
      </c>
      <c r="O120" s="1" t="s">
        <v>920</v>
      </c>
      <c r="P120" s="26">
        <f t="shared" si="12"/>
        <v>115</v>
      </c>
      <c r="Q120" s="1" t="s">
        <v>1</v>
      </c>
      <c r="R120" s="1" t="str">
        <f t="shared" si="14"/>
        <v>{id:115,year: "2007",typeDoc:"ACUERDO",dateDoc:"04-OCT",numDoc:"CG 115-2007",monthDoc:"OCT",nameDoc:"ALIANZA POR APIZACO",link: Acuerdos__pdfpath(`./${"2007/"}${"115.pdf"}`),},</v>
      </c>
    </row>
    <row r="121" spans="1:18" x14ac:dyDescent="0.25">
      <c r="A121" s="1" t="s">
        <v>756</v>
      </c>
      <c r="B121" s="1">
        <v>116</v>
      </c>
      <c r="C121" s="1" t="s">
        <v>1924</v>
      </c>
      <c r="D121" s="1" t="s">
        <v>1217</v>
      </c>
      <c r="E121" s="1" t="s">
        <v>1460</v>
      </c>
      <c r="F121" s="2" t="s">
        <v>100</v>
      </c>
      <c r="G121" s="1" t="s">
        <v>1212</v>
      </c>
      <c r="I121" s="1">
        <f t="shared" si="15"/>
        <v>116</v>
      </c>
      <c r="J121" s="1" t="s">
        <v>0</v>
      </c>
      <c r="K121" s="1" t="s">
        <v>1303</v>
      </c>
      <c r="L121" s="3" t="str">
        <f t="shared" si="8"/>
        <v>OCT</v>
      </c>
      <c r="M121" s="1" t="s">
        <v>1213</v>
      </c>
      <c r="N121" s="1" t="s">
        <v>98</v>
      </c>
      <c r="O121" s="1" t="s">
        <v>920</v>
      </c>
      <c r="P121" s="26">
        <f t="shared" si="12"/>
        <v>116</v>
      </c>
      <c r="Q121" s="1" t="s">
        <v>1</v>
      </c>
      <c r="R121" s="1" t="str">
        <f t="shared" si="14"/>
        <v>{id:116,year: "2007",typeDoc:"ACUERDO",dateDoc:"04-OCT",numDoc:"CG 116-2007",monthDoc:"OCT",nameDoc:"PRI INTEGRANTES DE AYUNTAMIENTO",link: Acuerdos__pdfpath(`./${"2007/"}${"116.pdf"}`),},</v>
      </c>
    </row>
    <row r="122" spans="1:18" x14ac:dyDescent="0.25">
      <c r="A122" s="1" t="s">
        <v>756</v>
      </c>
      <c r="B122" s="1">
        <v>117</v>
      </c>
      <c r="C122" s="1" t="s">
        <v>1924</v>
      </c>
      <c r="D122" s="1" t="s">
        <v>1217</v>
      </c>
      <c r="E122" s="1" t="s">
        <v>1460</v>
      </c>
      <c r="F122" s="2" t="s">
        <v>100</v>
      </c>
      <c r="G122" s="1" t="s">
        <v>1212</v>
      </c>
      <c r="I122" s="1">
        <f t="shared" si="15"/>
        <v>117</v>
      </c>
      <c r="J122" s="1" t="s">
        <v>0</v>
      </c>
      <c r="K122" s="1" t="s">
        <v>1303</v>
      </c>
      <c r="L122" s="3" t="str">
        <f t="shared" si="8"/>
        <v>OCT</v>
      </c>
      <c r="M122" s="1" t="s">
        <v>1213</v>
      </c>
      <c r="N122" s="1" t="s">
        <v>1991</v>
      </c>
      <c r="O122" s="1" t="s">
        <v>920</v>
      </c>
      <c r="P122" s="26">
        <f t="shared" si="12"/>
        <v>117</v>
      </c>
      <c r="Q122" s="1" t="s">
        <v>1</v>
      </c>
      <c r="R122" s="1" t="str">
        <f t="shared" si="14"/>
        <v>{id:117,year: "2007",typeDoc:"ACUERDO",dateDoc:"04-OCT",numDoc:"CG 117-2007",monthDoc:"OCT",nameDoc:"REGISTRO AYUNTAMIENTOS PRD",link: Acuerdos__pdfpath(`./${"2007/"}${"117.pdf"}`),},</v>
      </c>
    </row>
    <row r="123" spans="1:18" x14ac:dyDescent="0.25">
      <c r="A123" s="1" t="s">
        <v>756</v>
      </c>
      <c r="B123" s="1">
        <v>118</v>
      </c>
      <c r="C123" s="1" t="s">
        <v>1924</v>
      </c>
      <c r="D123" s="1" t="s">
        <v>1217</v>
      </c>
      <c r="E123" s="1" t="s">
        <v>1460</v>
      </c>
      <c r="F123" s="2" t="s">
        <v>100</v>
      </c>
      <c r="G123" s="1" t="s">
        <v>1212</v>
      </c>
      <c r="I123" s="1">
        <f t="shared" si="15"/>
        <v>118</v>
      </c>
      <c r="J123" s="1" t="s">
        <v>0</v>
      </c>
      <c r="K123" s="1" t="s">
        <v>1303</v>
      </c>
      <c r="L123" s="3" t="str">
        <f t="shared" si="8"/>
        <v>OCT</v>
      </c>
      <c r="M123" s="1" t="s">
        <v>1213</v>
      </c>
      <c r="N123" s="1" t="s">
        <v>1992</v>
      </c>
      <c r="O123" s="1" t="s">
        <v>920</v>
      </c>
      <c r="P123" s="26">
        <f t="shared" si="12"/>
        <v>118</v>
      </c>
      <c r="Q123" s="1" t="s">
        <v>1</v>
      </c>
      <c r="R123" s="1" t="str">
        <f t="shared" si="14"/>
        <v>{id:118,year: "2007",typeDoc:"ACUERDO",dateDoc:"04-OCT",numDoc:"CG 118-2007",monthDoc:"OCT",nameDoc:"REGISTRO AYTOS Y PCS PT (DE ACDO A MODELO)",link: Acuerdos__pdfpath(`./${"2007/"}${"118.pdf"}`),},</v>
      </c>
    </row>
    <row r="124" spans="1:18" x14ac:dyDescent="0.25">
      <c r="A124" s="1" t="s">
        <v>756</v>
      </c>
      <c r="B124" s="1">
        <v>119</v>
      </c>
      <c r="C124" s="1" t="s">
        <v>1924</v>
      </c>
      <c r="D124" s="1" t="s">
        <v>1217</v>
      </c>
      <c r="E124" s="1" t="s">
        <v>1460</v>
      </c>
      <c r="F124" s="2" t="s">
        <v>100</v>
      </c>
      <c r="G124" s="1" t="s">
        <v>1212</v>
      </c>
      <c r="I124" s="1">
        <f t="shared" si="15"/>
        <v>119</v>
      </c>
      <c r="J124" s="1" t="s">
        <v>0</v>
      </c>
      <c r="K124" s="1" t="s">
        <v>1303</v>
      </c>
      <c r="L124" s="3" t="str">
        <f t="shared" si="8"/>
        <v>OCT</v>
      </c>
      <c r="M124" s="1" t="s">
        <v>1213</v>
      </c>
      <c r="N124" s="1" t="s">
        <v>1993</v>
      </c>
      <c r="O124" s="1" t="s">
        <v>920</v>
      </c>
      <c r="P124" s="26">
        <f t="shared" si="12"/>
        <v>119</v>
      </c>
      <c r="Q124" s="1" t="s">
        <v>1</v>
      </c>
      <c r="R124" s="1" t="str">
        <f t="shared" si="14"/>
        <v>{id:119,year: "2007",typeDoc:"ACUERDO",dateDoc:"04-OCT",numDoc:"CG 119-2007",monthDoc:"OCT",nameDoc:"PVEM INTEGRANTES DE AYUNTAMIENTO",link: Acuerdos__pdfpath(`./${"2007/"}${"119.pdf"}`),},</v>
      </c>
    </row>
    <row r="125" spans="1:18" x14ac:dyDescent="0.25">
      <c r="A125" s="1" t="s">
        <v>756</v>
      </c>
      <c r="B125" s="1">
        <v>120</v>
      </c>
      <c r="C125" s="1" t="s">
        <v>1924</v>
      </c>
      <c r="D125" s="1" t="s">
        <v>1217</v>
      </c>
      <c r="E125" s="1" t="s">
        <v>1460</v>
      </c>
      <c r="F125" s="2" t="s">
        <v>100</v>
      </c>
      <c r="G125" s="1" t="s">
        <v>1212</v>
      </c>
      <c r="I125" s="1">
        <f t="shared" si="15"/>
        <v>120</v>
      </c>
      <c r="J125" s="1" t="s">
        <v>0</v>
      </c>
      <c r="K125" s="1" t="s">
        <v>1303</v>
      </c>
      <c r="L125" s="3" t="str">
        <f t="shared" si="8"/>
        <v>OCT</v>
      </c>
      <c r="M125" s="1" t="s">
        <v>1213</v>
      </c>
      <c r="N125" s="1" t="s">
        <v>101</v>
      </c>
      <c r="O125" s="1" t="s">
        <v>920</v>
      </c>
      <c r="P125" s="26">
        <f t="shared" si="12"/>
        <v>120</v>
      </c>
      <c r="Q125" s="1" t="s">
        <v>1</v>
      </c>
      <c r="R125" s="1" t="str">
        <f t="shared" si="14"/>
        <v>{id:120,year: "2007",typeDoc:"ACUERDO",dateDoc:"04-OCT",numDoc:"CG 120-2007",monthDoc:"OCT",nameDoc:"INTEGRANTES AYUNTAMIENTO CONVERGENCIA",link: Acuerdos__pdfpath(`./${"2007/"}${"120.pdf"}`),},</v>
      </c>
    </row>
    <row r="126" spans="1:18" x14ac:dyDescent="0.25">
      <c r="A126" s="1" t="s">
        <v>756</v>
      </c>
      <c r="B126" s="1">
        <v>121</v>
      </c>
      <c r="C126" s="1" t="s">
        <v>1924</v>
      </c>
      <c r="D126" s="1" t="s">
        <v>1217</v>
      </c>
      <c r="E126" s="1" t="s">
        <v>1460</v>
      </c>
      <c r="F126" s="2" t="s">
        <v>100</v>
      </c>
      <c r="G126" s="1" t="s">
        <v>1212</v>
      </c>
      <c r="I126" s="1">
        <f t="shared" si="15"/>
        <v>121</v>
      </c>
      <c r="J126" s="1" t="s">
        <v>0</v>
      </c>
      <c r="K126" s="1" t="s">
        <v>1303</v>
      </c>
      <c r="L126" s="3" t="str">
        <f t="shared" si="8"/>
        <v>OCT</v>
      </c>
      <c r="M126" s="1" t="s">
        <v>1213</v>
      </c>
      <c r="N126" s="1" t="s">
        <v>102</v>
      </c>
      <c r="O126" s="1" t="s">
        <v>920</v>
      </c>
      <c r="P126" s="26">
        <f t="shared" si="12"/>
        <v>121</v>
      </c>
      <c r="Q126" s="1" t="s">
        <v>1</v>
      </c>
      <c r="R126" s="1" t="str">
        <f t="shared" si="14"/>
        <v>{id:121,year: "2007",typeDoc:"ACUERDO",dateDoc:"04-OCT",numDoc:"CG 121-2007",monthDoc:"OCT",nameDoc:"INTEGRANTES AYUNTAMIENTO PCDT",link: Acuerdos__pdfpath(`./${"2007/"}${"121.pdf"}`),},</v>
      </c>
    </row>
    <row r="127" spans="1:18" x14ac:dyDescent="0.25">
      <c r="A127" s="1" t="s">
        <v>756</v>
      </c>
      <c r="B127" s="1">
        <v>122</v>
      </c>
      <c r="C127" s="1" t="s">
        <v>1924</v>
      </c>
      <c r="D127" s="1" t="s">
        <v>1217</v>
      </c>
      <c r="E127" s="1" t="s">
        <v>1460</v>
      </c>
      <c r="F127" s="2" t="s">
        <v>100</v>
      </c>
      <c r="G127" s="1" t="s">
        <v>1212</v>
      </c>
      <c r="I127" s="1">
        <f t="shared" si="15"/>
        <v>122</v>
      </c>
      <c r="J127" s="1" t="s">
        <v>0</v>
      </c>
      <c r="K127" s="1" t="s">
        <v>1303</v>
      </c>
      <c r="L127" s="3" t="str">
        <f t="shared" si="8"/>
        <v>OCT</v>
      </c>
      <c r="M127" s="1" t="s">
        <v>1213</v>
      </c>
      <c r="N127" s="1" t="s">
        <v>106</v>
      </c>
      <c r="O127" s="1" t="s">
        <v>920</v>
      </c>
      <c r="P127" s="26">
        <f t="shared" si="12"/>
        <v>122</v>
      </c>
      <c r="Q127" s="1" t="s">
        <v>1</v>
      </c>
      <c r="R127" s="1" t="str">
        <f t="shared" si="14"/>
        <v>{id:122,year: "2007",typeDoc:"ACUERDO",dateDoc:"04-OCT",numDoc:"CG 122-2007",monthDoc:"OCT",nameDoc:"INTEGRANTES AYUNTAMIENTO NUEVA ALIANZA",link: Acuerdos__pdfpath(`./${"2007/"}${"122.pdf"}`),},</v>
      </c>
    </row>
    <row r="128" spans="1:18" x14ac:dyDescent="0.25">
      <c r="A128" s="1" t="s">
        <v>756</v>
      </c>
      <c r="B128" s="1">
        <v>123</v>
      </c>
      <c r="C128" s="1" t="s">
        <v>1924</v>
      </c>
      <c r="D128" s="1" t="s">
        <v>1217</v>
      </c>
      <c r="E128" s="1" t="s">
        <v>1460</v>
      </c>
      <c r="F128" s="2" t="s">
        <v>100</v>
      </c>
      <c r="G128" s="1" t="s">
        <v>1212</v>
      </c>
      <c r="I128" s="1">
        <f t="shared" si="15"/>
        <v>123</v>
      </c>
      <c r="J128" s="1" t="s">
        <v>0</v>
      </c>
      <c r="K128" s="1" t="s">
        <v>1303</v>
      </c>
      <c r="L128" s="3" t="str">
        <f t="shared" si="8"/>
        <v>OCT</v>
      </c>
      <c r="M128" s="1" t="s">
        <v>1213</v>
      </c>
      <c r="N128" s="1" t="s">
        <v>103</v>
      </c>
      <c r="O128" s="1" t="s">
        <v>920</v>
      </c>
      <c r="P128" s="26">
        <f t="shared" si="12"/>
        <v>123</v>
      </c>
      <c r="Q128" s="1" t="s">
        <v>1</v>
      </c>
      <c r="R128" s="1" t="str">
        <f t="shared" si="14"/>
        <v>{id:123,year: "2007",typeDoc:"ACUERDO",dateDoc:"04-OCT",numDoc:"CG 123-2007",monthDoc:"OCT",nameDoc:"INTEGRANTES AYUNTAMIENTO ALTERNATIVA",link: Acuerdos__pdfpath(`./${"2007/"}${"123.pdf"}`),},</v>
      </c>
    </row>
    <row r="129" spans="1:18" x14ac:dyDescent="0.25">
      <c r="A129" s="1" t="s">
        <v>756</v>
      </c>
      <c r="B129" s="1">
        <v>124</v>
      </c>
      <c r="C129" s="1" t="s">
        <v>1924</v>
      </c>
      <c r="D129" s="1" t="s">
        <v>1217</v>
      </c>
      <c r="E129" s="1" t="s">
        <v>1460</v>
      </c>
      <c r="F129" s="2" t="s">
        <v>100</v>
      </c>
      <c r="G129" s="1" t="s">
        <v>1212</v>
      </c>
      <c r="I129" s="1">
        <f t="shared" si="15"/>
        <v>124</v>
      </c>
      <c r="J129" s="1" t="s">
        <v>0</v>
      </c>
      <c r="K129" s="1" t="s">
        <v>1303</v>
      </c>
      <c r="L129" s="3" t="str">
        <f t="shared" si="8"/>
        <v>OCT</v>
      </c>
      <c r="M129" s="1" t="s">
        <v>1213</v>
      </c>
      <c r="N129" s="1" t="s">
        <v>104</v>
      </c>
      <c r="O129" s="1" t="s">
        <v>920</v>
      </c>
      <c r="P129" s="26">
        <f t="shared" si="12"/>
        <v>124</v>
      </c>
      <c r="Q129" s="1" t="s">
        <v>1</v>
      </c>
      <c r="R129" s="1" t="str">
        <f t="shared" si="14"/>
        <v>{id:124,year: "2007",typeDoc:"ACUERDO",dateDoc:"04-OCT",numDoc:"CG 124-2007",monthDoc:"OCT",nameDoc:"INTEGRANTES AYUNTAMIENTO PARTIDO SOCIALISTA",link: Acuerdos__pdfpath(`./${"2007/"}${"124.pdf"}`),},</v>
      </c>
    </row>
    <row r="130" spans="1:18" x14ac:dyDescent="0.25">
      <c r="A130" s="1" t="s">
        <v>756</v>
      </c>
      <c r="B130" s="1">
        <v>125</v>
      </c>
      <c r="C130" s="1" t="s">
        <v>1924</v>
      </c>
      <c r="D130" s="1" t="s">
        <v>1217</v>
      </c>
      <c r="E130" s="1" t="s">
        <v>1460</v>
      </c>
      <c r="F130" s="2" t="s">
        <v>100</v>
      </c>
      <c r="G130" s="1" t="s">
        <v>1212</v>
      </c>
      <c r="I130" s="1">
        <f t="shared" si="15"/>
        <v>125</v>
      </c>
      <c r="J130" s="1" t="s">
        <v>0</v>
      </c>
      <c r="K130" s="1" t="s">
        <v>1303</v>
      </c>
      <c r="L130" s="3" t="str">
        <f t="shared" si="8"/>
        <v>OCT</v>
      </c>
      <c r="M130" s="1" t="s">
        <v>1213</v>
      </c>
      <c r="N130" s="1" t="s">
        <v>105</v>
      </c>
      <c r="O130" s="1" t="s">
        <v>920</v>
      </c>
      <c r="P130" s="26">
        <f t="shared" si="12"/>
        <v>125</v>
      </c>
      <c r="Q130" s="1" t="s">
        <v>1</v>
      </c>
      <c r="R130" s="1" t="str">
        <f t="shared" si="14"/>
        <v>{id:125,year: "2007",typeDoc:"ACUERDO",dateDoc:"04-OCT",numDoc:"CG 125-2007",monthDoc:"OCT",nameDoc:"REGISTRO PRESIDENTES DE COMUNIDAD",link: Acuerdos__pdfpath(`./${"2007/"}${"125.pdf"}`),},</v>
      </c>
    </row>
    <row r="131" spans="1:18" x14ac:dyDescent="0.25">
      <c r="A131" s="1" t="s">
        <v>756</v>
      </c>
      <c r="B131" s="1">
        <v>126</v>
      </c>
      <c r="C131" s="1" t="s">
        <v>1924</v>
      </c>
      <c r="D131" s="1" t="s">
        <v>1217</v>
      </c>
      <c r="E131" s="1" t="s">
        <v>1460</v>
      </c>
      <c r="F131" s="2" t="s">
        <v>100</v>
      </c>
      <c r="G131" s="1" t="s">
        <v>1212</v>
      </c>
      <c r="I131" s="1">
        <f t="shared" si="15"/>
        <v>126</v>
      </c>
      <c r="J131" s="1" t="s">
        <v>0</v>
      </c>
      <c r="K131" s="1" t="s">
        <v>1303</v>
      </c>
      <c r="L131" s="3" t="str">
        <f t="shared" ref="L131:L194" si="16">MID(F131,4,3)</f>
        <v>OCT</v>
      </c>
      <c r="M131" s="1" t="s">
        <v>1213</v>
      </c>
      <c r="N131" s="1" t="s">
        <v>107</v>
      </c>
      <c r="O131" s="1" t="s">
        <v>920</v>
      </c>
      <c r="P131" s="26">
        <f t="shared" si="12"/>
        <v>126</v>
      </c>
      <c r="Q131" s="1" t="s">
        <v>1</v>
      </c>
      <c r="R131" s="1" t="str">
        <f t="shared" si="14"/>
        <v>{id:126,year: "2007",typeDoc:"ACUERDO",dateDoc:"04-OCT",numDoc:"CG 126-2007",monthDoc:"OCT",nameDoc:"SUSTITUCIÓN DE PARTIDO DEL TRABAJO DISTRITO XIX PROPIETARIO",link: Acuerdos__pdfpath(`./${"2007/"}${"126.pdf"}`),},</v>
      </c>
    </row>
    <row r="132" spans="1:18" x14ac:dyDescent="0.25">
      <c r="A132" s="1" t="s">
        <v>756</v>
      </c>
      <c r="B132" s="1">
        <v>127</v>
      </c>
      <c r="C132" s="1" t="s">
        <v>1924</v>
      </c>
      <c r="D132" s="1" t="s">
        <v>1217</v>
      </c>
      <c r="E132" s="1" t="s">
        <v>1460</v>
      </c>
      <c r="F132" s="2" t="s">
        <v>100</v>
      </c>
      <c r="G132" s="1" t="s">
        <v>1212</v>
      </c>
      <c r="I132" s="1">
        <f t="shared" si="15"/>
        <v>127</v>
      </c>
      <c r="J132" s="1" t="s">
        <v>0</v>
      </c>
      <c r="K132" s="1" t="s">
        <v>1303</v>
      </c>
      <c r="L132" s="3" t="str">
        <f t="shared" si="16"/>
        <v>OCT</v>
      </c>
      <c r="M132" s="1" t="s">
        <v>1213</v>
      </c>
      <c r="N132" s="1" t="s">
        <v>1994</v>
      </c>
      <c r="O132" s="1" t="s">
        <v>920</v>
      </c>
      <c r="P132" s="26">
        <f t="shared" si="12"/>
        <v>127</v>
      </c>
      <c r="Q132" s="1" t="s">
        <v>1</v>
      </c>
      <c r="R132" s="1" t="str">
        <f t="shared" si="14"/>
        <v>{id:127,year: "2007",typeDoc:"ACUERDO",dateDoc:"04-OCT",numDoc:"CG 127-2007",monthDoc:"OCT",nameDoc:"PRESIDENTE COMUNIDAD JOSÉ NAZARIO RAFAEL MONTIEL ESTRELLA",link: Acuerdos__pdfpath(`./${"2007/"}${"127.pdf"}`),},</v>
      </c>
    </row>
    <row r="133" spans="1:18" x14ac:dyDescent="0.25">
      <c r="A133" s="1" t="s">
        <v>756</v>
      </c>
      <c r="B133" s="1">
        <v>128</v>
      </c>
      <c r="C133" s="1" t="s">
        <v>1924</v>
      </c>
      <c r="D133" s="1" t="s">
        <v>1217</v>
      </c>
      <c r="E133" s="1" t="s">
        <v>1460</v>
      </c>
      <c r="F133" s="2" t="s">
        <v>100</v>
      </c>
      <c r="G133" s="1" t="s">
        <v>1212</v>
      </c>
      <c r="I133" s="1">
        <f t="shared" si="15"/>
        <v>128</v>
      </c>
      <c r="J133" s="1" t="s">
        <v>0</v>
      </c>
      <c r="K133" s="1" t="s">
        <v>1303</v>
      </c>
      <c r="L133" s="3" t="str">
        <f t="shared" si="16"/>
        <v>OCT</v>
      </c>
      <c r="M133" s="1" t="s">
        <v>1213</v>
      </c>
      <c r="N133" s="1" t="s">
        <v>1995</v>
      </c>
      <c r="O133" s="1" t="s">
        <v>920</v>
      </c>
      <c r="P133" s="26">
        <f t="shared" si="12"/>
        <v>128</v>
      </c>
      <c r="Q133" s="1" t="s">
        <v>1</v>
      </c>
      <c r="R133" s="1" t="str">
        <f t="shared" si="14"/>
        <v>{id:128,year: "2007",typeDoc:"ACUERDO",dateDoc:"04-OCT",numDoc:"CG 128-2007",monthDoc:"OCT",nameDoc:"PRESIDENTE COMUNIDAD JOSE PEDRO TRINIDAD BARRIO SAN ANTONIO",link: Acuerdos__pdfpath(`./${"2007/"}${"128.pdf"}`),},</v>
      </c>
    </row>
    <row r="134" spans="1:18" x14ac:dyDescent="0.25">
      <c r="A134" s="1" t="s">
        <v>756</v>
      </c>
      <c r="B134" s="1">
        <v>129</v>
      </c>
      <c r="C134" s="1" t="s">
        <v>1924</v>
      </c>
      <c r="D134" s="1" t="s">
        <v>1217</v>
      </c>
      <c r="E134" s="1" t="s">
        <v>1460</v>
      </c>
      <c r="F134" s="2" t="s">
        <v>100</v>
      </c>
      <c r="G134" s="1" t="s">
        <v>1212</v>
      </c>
      <c r="I134" s="1">
        <f t="shared" si="15"/>
        <v>129</v>
      </c>
      <c r="J134" s="1" t="s">
        <v>0</v>
      </c>
      <c r="K134" s="1" t="s">
        <v>1303</v>
      </c>
      <c r="L134" s="3" t="str">
        <f t="shared" si="16"/>
        <v>OCT</v>
      </c>
      <c r="M134" s="1" t="s">
        <v>1213</v>
      </c>
      <c r="N134" s="1" t="s">
        <v>1996</v>
      </c>
      <c r="O134" s="1" t="s">
        <v>920</v>
      </c>
      <c r="P134" s="26">
        <f t="shared" si="12"/>
        <v>129</v>
      </c>
      <c r="Q134" s="1" t="s">
        <v>1</v>
      </c>
      <c r="R134" s="1" t="str">
        <f t="shared" si="14"/>
        <v>{id:129,year: "2007",typeDoc:"ACUERDO",dateDoc:"04-OCT",numDoc:"CG 129-2007",monthDoc:"OCT",nameDoc:"NEGACIÓN DE REGISTRO DEL SR. OLIMPO-ATÍPICO",link: Acuerdos__pdfpath(`./${"2007/"}${"129.pdf"}`),},</v>
      </c>
    </row>
    <row r="135" spans="1:18" x14ac:dyDescent="0.25">
      <c r="A135" s="1" t="s">
        <v>756</v>
      </c>
      <c r="B135" s="1">
        <v>130</v>
      </c>
      <c r="C135" s="1" t="s">
        <v>1924</v>
      </c>
      <c r="D135" s="1" t="s">
        <v>1217</v>
      </c>
      <c r="E135" s="1" t="s">
        <v>1460</v>
      </c>
      <c r="F135" s="2" t="s">
        <v>100</v>
      </c>
      <c r="G135" s="1" t="s">
        <v>1212</v>
      </c>
      <c r="I135" s="1">
        <f t="shared" si="15"/>
        <v>130</v>
      </c>
      <c r="J135" s="1" t="s">
        <v>0</v>
      </c>
      <c r="K135" s="1" t="s">
        <v>1303</v>
      </c>
      <c r="L135" s="3" t="str">
        <f t="shared" si="16"/>
        <v>OCT</v>
      </c>
      <c r="M135" s="1" t="s">
        <v>1213</v>
      </c>
      <c r="N135" s="1" t="s">
        <v>1997</v>
      </c>
      <c r="O135" s="1" t="s">
        <v>920</v>
      </c>
      <c r="P135" s="26">
        <f t="shared" ref="P135:P166" si="17">B135</f>
        <v>130</v>
      </c>
      <c r="Q135" s="1" t="s">
        <v>1</v>
      </c>
      <c r="R135" s="1" t="str">
        <f t="shared" si="14"/>
        <v>{id:130,year: "2007",typeDoc:"ACUERDO",dateDoc:"04-OCT",numDoc:"CG 130-2007",monthDoc:"OCT",nameDoc:"FALTA CREDENCIAL PARA VOTAR VÍCTOR FERNANDO GALLEGOS",link: Acuerdos__pdfpath(`./${"2007/"}${"130.pdf"}`),},</v>
      </c>
    </row>
    <row r="136" spans="1:18" x14ac:dyDescent="0.25">
      <c r="A136" s="1" t="s">
        <v>756</v>
      </c>
      <c r="B136" s="1">
        <v>131</v>
      </c>
      <c r="C136" s="1" t="s">
        <v>1924</v>
      </c>
      <c r="D136" s="1" t="s">
        <v>1217</v>
      </c>
      <c r="E136" s="1" t="s">
        <v>1460</v>
      </c>
      <c r="F136" s="2" t="s">
        <v>100</v>
      </c>
      <c r="G136" s="1" t="s">
        <v>1212</v>
      </c>
      <c r="I136" s="1">
        <f t="shared" si="15"/>
        <v>131</v>
      </c>
      <c r="J136" s="1" t="s">
        <v>0</v>
      </c>
      <c r="K136" s="1" t="s">
        <v>1303</v>
      </c>
      <c r="L136" s="3" t="str">
        <f t="shared" si="16"/>
        <v>OCT</v>
      </c>
      <c r="M136" s="1" t="s">
        <v>1213</v>
      </c>
      <c r="N136" s="1" t="s">
        <v>1998</v>
      </c>
      <c r="O136" s="1" t="s">
        <v>920</v>
      </c>
      <c r="P136" s="26">
        <f t="shared" si="17"/>
        <v>131</v>
      </c>
      <c r="Q136" s="1" t="s">
        <v>1</v>
      </c>
      <c r="R136" s="1" t="str">
        <f t="shared" si="14"/>
        <v>{id:131,year: "2007",typeDoc:"ACUERDO",dateDoc:"04-OCT",numDoc:"CG 131-2007",monthDoc:"OCT",nameDoc:"FALTA CREDENCIAL PARA VOTAR CASO ATÍPICO",link: Acuerdos__pdfpath(`./${"2007/"}${"131.pdf"}`),},</v>
      </c>
    </row>
    <row r="137" spans="1:18" x14ac:dyDescent="0.25">
      <c r="A137" s="1" t="s">
        <v>756</v>
      </c>
      <c r="B137" s="1">
        <v>132</v>
      </c>
      <c r="C137" s="1" t="s">
        <v>1924</v>
      </c>
      <c r="D137" s="1" t="s">
        <v>1217</v>
      </c>
      <c r="E137" s="1" t="s">
        <v>1460</v>
      </c>
      <c r="F137" s="2" t="s">
        <v>100</v>
      </c>
      <c r="G137" s="1" t="s">
        <v>1212</v>
      </c>
      <c r="I137" s="1">
        <f t="shared" si="15"/>
        <v>132</v>
      </c>
      <c r="J137" s="1" t="s">
        <v>0</v>
      </c>
      <c r="K137" s="1" t="s">
        <v>1303</v>
      </c>
      <c r="L137" s="3" t="str">
        <f t="shared" si="16"/>
        <v>OCT</v>
      </c>
      <c r="M137" s="1" t="s">
        <v>1213</v>
      </c>
      <c r="N137" s="1" t="s">
        <v>109</v>
      </c>
      <c r="O137" s="1" t="s">
        <v>920</v>
      </c>
      <c r="P137" s="26">
        <f t="shared" si="17"/>
        <v>132</v>
      </c>
      <c r="Q137" s="1" t="s">
        <v>1</v>
      </c>
      <c r="R137" s="1" t="str">
        <f t="shared" si="14"/>
        <v>{id:132,year: "2007",typeDoc:"ACUERDO",dateDoc:"04-OCT",numDoc:"CG 132-2007",monthDoc:"OCT",nameDoc:"DISTRIBUCIÓN DE FINANCIAMIENTO PÚBLICO PARA AYUNTAMIENTOS",link: Acuerdos__pdfpath(`./${"2007/"}${"132.pdf"}`),},</v>
      </c>
    </row>
    <row r="138" spans="1:18" x14ac:dyDescent="0.25">
      <c r="A138" s="1" t="s">
        <v>756</v>
      </c>
      <c r="B138" s="1">
        <v>133</v>
      </c>
      <c r="C138" s="1" t="s">
        <v>1924</v>
      </c>
      <c r="D138" s="1" t="s">
        <v>1217</v>
      </c>
      <c r="E138" s="1" t="s">
        <v>1460</v>
      </c>
      <c r="F138" s="2" t="s">
        <v>100</v>
      </c>
      <c r="G138" s="1" t="s">
        <v>1212</v>
      </c>
      <c r="I138" s="1">
        <f t="shared" si="15"/>
        <v>133</v>
      </c>
      <c r="J138" s="1" t="s">
        <v>0</v>
      </c>
      <c r="K138" s="1" t="s">
        <v>1303</v>
      </c>
      <c r="L138" s="3" t="str">
        <f t="shared" si="16"/>
        <v>OCT</v>
      </c>
      <c r="M138" s="1" t="s">
        <v>1213</v>
      </c>
      <c r="N138" s="1" t="s">
        <v>142</v>
      </c>
      <c r="O138" s="1" t="s">
        <v>920</v>
      </c>
      <c r="P138" s="26">
        <f t="shared" si="17"/>
        <v>133</v>
      </c>
      <c r="Q138" s="1" t="s">
        <v>1</v>
      </c>
      <c r="R138" s="1" t="str">
        <f t="shared" si="14"/>
        <v>{id:133,year: "2007",typeDoc:"ACUERDO",dateDoc:"04-OCT",numDoc:"CG 133-2007",monthDoc:"OCT",nameDoc:"ACREDITACIÓN REPRESENTANTES MESAS DIRECTIVAS DE CASILLA GENERALES 2007",link: Acuerdos__pdfpath(`./${"2007/"}${"133.pdf"}`),},</v>
      </c>
    </row>
    <row r="139" spans="1:18" x14ac:dyDescent="0.25">
      <c r="A139" s="1" t="s">
        <v>756</v>
      </c>
      <c r="B139" s="1">
        <v>134</v>
      </c>
      <c r="C139" s="1" t="s">
        <v>1924</v>
      </c>
      <c r="D139" s="1" t="s">
        <v>1217</v>
      </c>
      <c r="E139" s="1" t="s">
        <v>1460</v>
      </c>
      <c r="F139" s="2" t="s">
        <v>110</v>
      </c>
      <c r="G139" s="1" t="s">
        <v>1212</v>
      </c>
      <c r="I139" s="1">
        <f t="shared" si="15"/>
        <v>134</v>
      </c>
      <c r="J139" s="1" t="s">
        <v>0</v>
      </c>
      <c r="K139" s="1" t="s">
        <v>1303</v>
      </c>
      <c r="L139" s="3" t="str">
        <f t="shared" si="16"/>
        <v>OCT</v>
      </c>
      <c r="M139" s="1" t="s">
        <v>1213</v>
      </c>
      <c r="N139" s="1" t="s">
        <v>1999</v>
      </c>
      <c r="O139" s="1" t="s">
        <v>920</v>
      </c>
      <c r="P139" s="26">
        <f t="shared" si="17"/>
        <v>134</v>
      </c>
      <c r="Q139" s="1" t="s">
        <v>1</v>
      </c>
      <c r="R139" s="1" t="str">
        <f t="shared" si="14"/>
        <v>{id:134,year: "2007",typeDoc:"ACUERDO",dateDoc:"10-OCT",numDoc:"CG 134-2007",monthDoc:"OCT",nameDoc:"CUMPL. RESOLUCIÓN TOCA 184-2007 ACUERDO CG 75-2007 PRD",link: Acuerdos__pdfpath(`./${"2007/"}${"134.pdf"}`),},</v>
      </c>
    </row>
    <row r="140" spans="1:18" x14ac:dyDescent="0.25">
      <c r="A140" s="1" t="s">
        <v>756</v>
      </c>
      <c r="B140" s="1">
        <v>135</v>
      </c>
      <c r="C140" s="1" t="s">
        <v>1924</v>
      </c>
      <c r="D140" s="1" t="s">
        <v>1217</v>
      </c>
      <c r="E140" s="1" t="s">
        <v>1460</v>
      </c>
      <c r="F140" s="2" t="s">
        <v>111</v>
      </c>
      <c r="G140" s="1" t="s">
        <v>1212</v>
      </c>
      <c r="I140" s="1">
        <f t="shared" si="15"/>
        <v>135</v>
      </c>
      <c r="J140" s="1" t="s">
        <v>0</v>
      </c>
      <c r="K140" s="1" t="s">
        <v>1303</v>
      </c>
      <c r="L140" s="3" t="str">
        <f t="shared" si="16"/>
        <v>OCT</v>
      </c>
      <c r="M140" s="1" t="s">
        <v>1213</v>
      </c>
      <c r="N140" s="1" t="s">
        <v>2000</v>
      </c>
      <c r="O140" s="1" t="s">
        <v>920</v>
      </c>
      <c r="P140" s="26">
        <f t="shared" si="17"/>
        <v>135</v>
      </c>
      <c r="Q140" s="1" t="s">
        <v>1</v>
      </c>
      <c r="R140" s="1" t="str">
        <f t="shared" si="14"/>
        <v>{id:135,year: "2007",typeDoc:"ACUERDO",dateDoc:"12-OCT",numDoc:"CG 135-2007",monthDoc:"OCT",nameDoc:" SE AUTORIZA LA COMPRA DE BOLETAS Y ACTAS 2007",link: Acuerdos__pdfpath(`./${"2007/"}${"135.pdf"}`),},</v>
      </c>
    </row>
    <row r="141" spans="1:18" x14ac:dyDescent="0.25">
      <c r="A141" s="1" t="s">
        <v>756</v>
      </c>
      <c r="B141" s="1">
        <v>136</v>
      </c>
      <c r="C141" s="1" t="s">
        <v>1924</v>
      </c>
      <c r="D141" s="1" t="s">
        <v>1217</v>
      </c>
      <c r="E141" s="1" t="s">
        <v>1460</v>
      </c>
      <c r="F141" s="2" t="s">
        <v>111</v>
      </c>
      <c r="G141" s="1" t="s">
        <v>1212</v>
      </c>
      <c r="I141" s="1">
        <f t="shared" si="15"/>
        <v>136</v>
      </c>
      <c r="J141" s="1" t="s">
        <v>0</v>
      </c>
      <c r="K141" s="1" t="s">
        <v>1303</v>
      </c>
      <c r="L141" s="3" t="str">
        <f t="shared" si="16"/>
        <v>OCT</v>
      </c>
      <c r="M141" s="1" t="s">
        <v>1213</v>
      </c>
      <c r="N141" s="1" t="s">
        <v>143</v>
      </c>
      <c r="O141" s="1" t="s">
        <v>920</v>
      </c>
      <c r="P141" s="26">
        <f t="shared" si="17"/>
        <v>136</v>
      </c>
      <c r="Q141" s="1" t="s">
        <v>1</v>
      </c>
      <c r="R141" s="1" t="str">
        <f t="shared" si="14"/>
        <v>{id:136,year: "2007",typeDoc:"ACUERDO",dateDoc:"12-OCT",numDoc:"CG 136-2007",monthDoc:"OCT",nameDoc:"CARACTERÍSTICAS, MODELOS Y MEDIDAS DE SEGURIDAD DE BOLETAS Y ACTAS",link: Acuerdos__pdfpath(`./${"2007/"}${"136.pdf"}`),},</v>
      </c>
    </row>
    <row r="142" spans="1:18" x14ac:dyDescent="0.25">
      <c r="A142" s="1" t="s">
        <v>756</v>
      </c>
      <c r="B142" s="1">
        <v>137</v>
      </c>
      <c r="C142" s="1" t="s">
        <v>1924</v>
      </c>
      <c r="D142" s="1" t="s">
        <v>1217</v>
      </c>
      <c r="E142" s="1" t="s">
        <v>1460</v>
      </c>
      <c r="F142" s="2" t="s">
        <v>111</v>
      </c>
      <c r="G142" s="1" t="s">
        <v>1212</v>
      </c>
      <c r="I142" s="1">
        <f t="shared" si="15"/>
        <v>137</v>
      </c>
      <c r="J142" s="1" t="s">
        <v>0</v>
      </c>
      <c r="K142" s="1" t="s">
        <v>1303</v>
      </c>
      <c r="L142" s="3" t="str">
        <f t="shared" si="16"/>
        <v>OCT</v>
      </c>
      <c r="M142" s="1" t="s">
        <v>1213</v>
      </c>
      <c r="N142" s="1" t="s">
        <v>144</v>
      </c>
      <c r="O142" s="1" t="s">
        <v>920</v>
      </c>
      <c r="P142" s="26">
        <f t="shared" si="17"/>
        <v>137</v>
      </c>
      <c r="Q142" s="1" t="s">
        <v>1</v>
      </c>
      <c r="R142" s="1" t="str">
        <f t="shared" si="14"/>
        <v>{id:137,year: "2007",typeDoc:"ACUERDO",dateDoc:"12-OCT",numDoc:"CG 137-2007",monthDoc:"OCT",nameDoc:"SUSTITUCIÓN REGISTRO SINDICO PANAL",link: Acuerdos__pdfpath(`./${"2007/"}${"137.pdf"}`),},</v>
      </c>
    </row>
    <row r="143" spans="1:18" x14ac:dyDescent="0.25">
      <c r="A143" s="1" t="s">
        <v>756</v>
      </c>
      <c r="B143" s="1">
        <v>138</v>
      </c>
      <c r="C143" s="1" t="s">
        <v>1924</v>
      </c>
      <c r="D143" s="1" t="s">
        <v>1217</v>
      </c>
      <c r="E143" s="1" t="s">
        <v>1460</v>
      </c>
      <c r="F143" s="2" t="s">
        <v>111</v>
      </c>
      <c r="G143" s="1" t="s">
        <v>1212</v>
      </c>
      <c r="I143" s="1">
        <f t="shared" si="15"/>
        <v>138</v>
      </c>
      <c r="J143" s="1" t="s">
        <v>0</v>
      </c>
      <c r="K143" s="1" t="s">
        <v>1303</v>
      </c>
      <c r="L143" s="3" t="str">
        <f t="shared" si="16"/>
        <v>OCT</v>
      </c>
      <c r="M143" s="1" t="s">
        <v>1213</v>
      </c>
      <c r="N143" s="1" t="s">
        <v>108</v>
      </c>
      <c r="O143" s="1" t="s">
        <v>920</v>
      </c>
      <c r="P143" s="26">
        <f t="shared" si="17"/>
        <v>138</v>
      </c>
      <c r="Q143" s="1" t="s">
        <v>1</v>
      </c>
      <c r="R143" s="1" t="str">
        <f t="shared" si="14"/>
        <v>{id:138,year: "2007",typeDoc:"ACUERDO",dateDoc:"12-OCT",numDoc:"CG 138-2007",monthDoc:"OCT",nameDoc:"SUSTITUCIÓN REGIDOR QUINTO Y SEXTO DEL PT, TEPETITLA",link: Acuerdos__pdfpath(`./${"2007/"}${"138.pdf"}`),},</v>
      </c>
    </row>
    <row r="144" spans="1:18" x14ac:dyDescent="0.25">
      <c r="A144" s="1" t="s">
        <v>756</v>
      </c>
      <c r="B144" s="1">
        <v>139</v>
      </c>
      <c r="C144" s="1" t="s">
        <v>1924</v>
      </c>
      <c r="D144" s="1" t="s">
        <v>1217</v>
      </c>
      <c r="E144" s="1" t="s">
        <v>1460</v>
      </c>
      <c r="F144" s="2" t="s">
        <v>111</v>
      </c>
      <c r="G144" s="1" t="s">
        <v>1212</v>
      </c>
      <c r="I144" s="1">
        <f t="shared" si="15"/>
        <v>139</v>
      </c>
      <c r="J144" s="1" t="s">
        <v>0</v>
      </c>
      <c r="K144" s="1" t="s">
        <v>1303</v>
      </c>
      <c r="L144" s="3" t="str">
        <f t="shared" si="16"/>
        <v>OCT</v>
      </c>
      <c r="M144" s="1" t="s">
        <v>1213</v>
      </c>
      <c r="N144" s="1" t="s">
        <v>145</v>
      </c>
      <c r="O144" s="1" t="s">
        <v>920</v>
      </c>
      <c r="P144" s="26">
        <f t="shared" si="17"/>
        <v>139</v>
      </c>
      <c r="Q144" s="1" t="s">
        <v>1</v>
      </c>
      <c r="R144" s="1" t="str">
        <f t="shared" si="14"/>
        <v>{id:139,year: "2007",typeDoc:"ACUERDO",dateDoc:"12-OCT",numDoc:"CG 139-2007",monthDoc:"OCT",nameDoc:"SUSTITUCIÓN PAPALOTLA SEGUNDO REGIDOR ALIANZA PROGRESO PARA TLAXCALA",link: Acuerdos__pdfpath(`./${"2007/"}${"139.pdf"}`),},</v>
      </c>
    </row>
    <row r="145" spans="1:18" x14ac:dyDescent="0.25">
      <c r="A145" s="1" t="s">
        <v>756</v>
      </c>
      <c r="B145" s="1">
        <v>140</v>
      </c>
      <c r="C145" s="1" t="s">
        <v>1924</v>
      </c>
      <c r="D145" s="1" t="s">
        <v>1217</v>
      </c>
      <c r="E145" s="1" t="s">
        <v>1460</v>
      </c>
      <c r="F145" s="2" t="s">
        <v>111</v>
      </c>
      <c r="G145" s="1" t="s">
        <v>1212</v>
      </c>
      <c r="I145" s="1">
        <f t="shared" si="15"/>
        <v>140</v>
      </c>
      <c r="J145" s="1" t="s">
        <v>0</v>
      </c>
      <c r="K145" s="1" t="s">
        <v>1303</v>
      </c>
      <c r="L145" s="3" t="str">
        <f t="shared" si="16"/>
        <v>OCT</v>
      </c>
      <c r="M145" s="1" t="s">
        <v>1213</v>
      </c>
      <c r="N145" s="1" t="s">
        <v>117</v>
      </c>
      <c r="O145" s="1" t="s">
        <v>920</v>
      </c>
      <c r="P145" s="26">
        <f t="shared" si="17"/>
        <v>140</v>
      </c>
      <c r="Q145" s="1" t="s">
        <v>1</v>
      </c>
      <c r="R145" s="1" t="str">
        <f t="shared" si="14"/>
        <v>{id:140,year: "2007",typeDoc:"ACUERDO",dateDoc:"12-OCT",numDoc:"CG 140-2007",monthDoc:"OCT",nameDoc:"SUSTITUCIÓN DIP. SUPL. PARTIDO DEL TRABAJO DISTRITO IV",link: Acuerdos__pdfpath(`./${"2007/"}${"140.pdf"}`),},</v>
      </c>
    </row>
    <row r="146" spans="1:18" x14ac:dyDescent="0.25">
      <c r="A146" s="1" t="s">
        <v>756</v>
      </c>
      <c r="B146" s="1">
        <v>141</v>
      </c>
      <c r="C146" s="1" t="s">
        <v>1924</v>
      </c>
      <c r="D146" s="1" t="s">
        <v>1217</v>
      </c>
      <c r="E146" s="1" t="s">
        <v>1460</v>
      </c>
      <c r="F146" s="2" t="s">
        <v>111</v>
      </c>
      <c r="G146" s="1" t="s">
        <v>1212</v>
      </c>
      <c r="I146" s="1">
        <f t="shared" si="15"/>
        <v>141</v>
      </c>
      <c r="J146" s="1" t="s">
        <v>0</v>
      </c>
      <c r="K146" s="1" t="s">
        <v>1303</v>
      </c>
      <c r="L146" s="3" t="str">
        <f t="shared" si="16"/>
        <v>OCT</v>
      </c>
      <c r="M146" s="1" t="s">
        <v>1213</v>
      </c>
      <c r="N146" s="1" t="s">
        <v>112</v>
      </c>
      <c r="O146" s="1" t="s">
        <v>920</v>
      </c>
      <c r="P146" s="26">
        <f t="shared" si="17"/>
        <v>141</v>
      </c>
      <c r="Q146" s="1" t="s">
        <v>1</v>
      </c>
      <c r="R146" s="1" t="str">
        <f t="shared" si="14"/>
        <v>{id:141,year: "2007",typeDoc:"ACUERDO",dateDoc:"12-OCT",numDoc:"CG 141-2007",monthDoc:"OCT",nameDoc:"SUSTITUCIÓN SINDICO PT SANTA CRUZ TLAX",link: Acuerdos__pdfpath(`./${"2007/"}${"141.pdf"}`),},</v>
      </c>
    </row>
    <row r="147" spans="1:18" x14ac:dyDescent="0.25">
      <c r="A147" s="1" t="s">
        <v>756</v>
      </c>
      <c r="B147" s="1">
        <v>142</v>
      </c>
      <c r="C147" s="1" t="s">
        <v>1924</v>
      </c>
      <c r="D147" s="1" t="s">
        <v>1217</v>
      </c>
      <c r="E147" s="1" t="s">
        <v>1460</v>
      </c>
      <c r="F147" s="2" t="s">
        <v>111</v>
      </c>
      <c r="G147" s="1" t="s">
        <v>1212</v>
      </c>
      <c r="I147" s="1">
        <f t="shared" ref="I147:I203" si="18">B147</f>
        <v>142</v>
      </c>
      <c r="J147" s="1" t="s">
        <v>0</v>
      </c>
      <c r="K147" s="1" t="s">
        <v>1303</v>
      </c>
      <c r="L147" s="3" t="str">
        <f t="shared" si="16"/>
        <v>OCT</v>
      </c>
      <c r="M147" s="1" t="s">
        <v>1213</v>
      </c>
      <c r="N147" s="1" t="s">
        <v>146</v>
      </c>
      <c r="O147" s="1" t="s">
        <v>920</v>
      </c>
      <c r="P147" s="26">
        <f t="shared" si="17"/>
        <v>142</v>
      </c>
      <c r="Q147" s="1" t="s">
        <v>1</v>
      </c>
      <c r="R147" s="1" t="str">
        <f t="shared" si="14"/>
        <v>{id:142,year: "2007",typeDoc:"ACUERDO",dateDoc:"12-OCT",numDoc:"CG 142-2007",monthDoc:"OCT",nameDoc:"SUSTITUCIÓN DE PRESIDENTE DE COMUNIDAD COL.EL MIRADOR CALP. TLAX",link: Acuerdos__pdfpath(`./${"2007/"}${"142.pdf"}`),},</v>
      </c>
    </row>
    <row r="148" spans="1:18" x14ac:dyDescent="0.25">
      <c r="A148" s="1" t="s">
        <v>756</v>
      </c>
      <c r="B148" s="1">
        <v>143</v>
      </c>
      <c r="C148" s="1" t="s">
        <v>1924</v>
      </c>
      <c r="D148" s="1" t="s">
        <v>1217</v>
      </c>
      <c r="E148" s="1" t="s">
        <v>1460</v>
      </c>
      <c r="F148" s="2" t="s">
        <v>111</v>
      </c>
      <c r="G148" s="1" t="s">
        <v>1212</v>
      </c>
      <c r="I148" s="1">
        <f t="shared" si="18"/>
        <v>143</v>
      </c>
      <c r="J148" s="1" t="s">
        <v>0</v>
      </c>
      <c r="K148" s="1" t="s">
        <v>1303</v>
      </c>
      <c r="L148" s="3" t="str">
        <f t="shared" si="16"/>
        <v>OCT</v>
      </c>
      <c r="M148" s="1" t="s">
        <v>1213</v>
      </c>
      <c r="N148" s="1" t="s">
        <v>113</v>
      </c>
      <c r="O148" s="1" t="s">
        <v>920</v>
      </c>
      <c r="P148" s="26">
        <f t="shared" si="17"/>
        <v>143</v>
      </c>
      <c r="Q148" s="1" t="s">
        <v>1</v>
      </c>
      <c r="R148" s="1" t="str">
        <f t="shared" si="14"/>
        <v>{id:143,year: "2007",typeDoc:"ACUERDO",dateDoc:"12-OCT",numDoc:"CG 143-2007",monthDoc:"OCT",nameDoc:"SUSTITUCIÓN QUINTO REGIDOR ALIANZA PROGRESO PARA TLAXCALA",link: Acuerdos__pdfpath(`./${"2007/"}${"143.pdf"}`),},</v>
      </c>
    </row>
    <row r="149" spans="1:18" x14ac:dyDescent="0.25">
      <c r="A149" s="1" t="s">
        <v>756</v>
      </c>
      <c r="B149" s="1">
        <v>144</v>
      </c>
      <c r="C149" s="1" t="s">
        <v>1924</v>
      </c>
      <c r="D149" s="1" t="s">
        <v>1217</v>
      </c>
      <c r="E149" s="1" t="s">
        <v>1460</v>
      </c>
      <c r="F149" s="2" t="s">
        <v>111</v>
      </c>
      <c r="G149" s="1" t="s">
        <v>1212</v>
      </c>
      <c r="I149" s="1">
        <f t="shared" si="18"/>
        <v>144</v>
      </c>
      <c r="J149" s="1" t="s">
        <v>0</v>
      </c>
      <c r="K149" s="1" t="s">
        <v>1303</v>
      </c>
      <c r="L149" s="3" t="str">
        <f t="shared" si="16"/>
        <v>OCT</v>
      </c>
      <c r="M149" s="1" t="s">
        <v>1213</v>
      </c>
      <c r="N149" s="1" t="s">
        <v>114</v>
      </c>
      <c r="O149" s="1" t="s">
        <v>920</v>
      </c>
      <c r="P149" s="26">
        <f t="shared" si="17"/>
        <v>144</v>
      </c>
      <c r="Q149" s="1" t="s">
        <v>1</v>
      </c>
      <c r="R149" s="1" t="str">
        <f t="shared" si="14"/>
        <v>{id:144,year: "2007",typeDoc:"ACUERDO",dateDoc:"12-OCT",numDoc:"CG 144-2007",monthDoc:"OCT",nameDoc:"SUSTITUCIÓN PRIMER REGIDOR PARTIDO SOCIALISTA",link: Acuerdos__pdfpath(`./${"2007/"}${"144.pdf"}`),},</v>
      </c>
    </row>
    <row r="150" spans="1:18" x14ac:dyDescent="0.25">
      <c r="A150" s="1" t="s">
        <v>756</v>
      </c>
      <c r="B150" s="1">
        <v>145</v>
      </c>
      <c r="C150" s="1" t="s">
        <v>1924</v>
      </c>
      <c r="D150" s="1" t="s">
        <v>1217</v>
      </c>
      <c r="E150" s="1" t="s">
        <v>1460</v>
      </c>
      <c r="F150" s="2" t="s">
        <v>111</v>
      </c>
      <c r="G150" s="1" t="s">
        <v>1212</v>
      </c>
      <c r="I150" s="1">
        <f t="shared" si="18"/>
        <v>145</v>
      </c>
      <c r="J150" s="1" t="s">
        <v>0</v>
      </c>
      <c r="K150" s="1" t="s">
        <v>1303</v>
      </c>
      <c r="L150" s="3" t="str">
        <f t="shared" si="16"/>
        <v>OCT</v>
      </c>
      <c r="M150" s="1" t="s">
        <v>1213</v>
      </c>
      <c r="N150" s="1" t="s">
        <v>147</v>
      </c>
      <c r="O150" s="1" t="s">
        <v>920</v>
      </c>
      <c r="P150" s="26">
        <f t="shared" si="17"/>
        <v>145</v>
      </c>
      <c r="Q150" s="1" t="s">
        <v>1</v>
      </c>
      <c r="R150" s="1" t="str">
        <f t="shared" si="14"/>
        <v>{id:145,year: "2007",typeDoc:"ACUERDO",dateDoc:"12-OCT",numDoc:"CG 145-2007",monthDoc:"OCT",nameDoc:"SUSTITUCIÓN CANDIDATO A PC DE TLATEMPA, MUNICIPIO DE APETATITLÁN",link: Acuerdos__pdfpath(`./${"2007/"}${"145.pdf"}`),},</v>
      </c>
    </row>
    <row r="151" spans="1:18" x14ac:dyDescent="0.25">
      <c r="A151" s="1" t="s">
        <v>756</v>
      </c>
      <c r="B151" s="1">
        <v>146</v>
      </c>
      <c r="C151" s="1" t="s">
        <v>1924</v>
      </c>
      <c r="D151" s="1" t="s">
        <v>1217</v>
      </c>
      <c r="E151" s="1" t="s">
        <v>1460</v>
      </c>
      <c r="F151" s="2" t="s">
        <v>111</v>
      </c>
      <c r="G151" s="1" t="s">
        <v>1212</v>
      </c>
      <c r="I151" s="1">
        <f t="shared" si="18"/>
        <v>146</v>
      </c>
      <c r="J151" s="1" t="s">
        <v>0</v>
      </c>
      <c r="K151" s="1" t="s">
        <v>1303</v>
      </c>
      <c r="L151" s="3" t="str">
        <f t="shared" si="16"/>
        <v>OCT</v>
      </c>
      <c r="M151" s="1" t="s">
        <v>1213</v>
      </c>
      <c r="N151" s="1" t="s">
        <v>115</v>
      </c>
      <c r="O151" s="1" t="s">
        <v>920</v>
      </c>
      <c r="P151" s="26">
        <f t="shared" si="17"/>
        <v>146</v>
      </c>
      <c r="Q151" s="1" t="s">
        <v>1</v>
      </c>
      <c r="R151" s="1" t="str">
        <f t="shared" si="14"/>
        <v>{id:146,year: "2007",typeDoc:"ACUERDO",dateDoc:"12-OCT",numDoc:"CG 146-2007",monthDoc:"OCT",nameDoc:"SUSTITUCIÓN PC TEPATLAXCO, PARTIDO SOCIALISTA",link: Acuerdos__pdfpath(`./${"2007/"}${"146.pdf"}`),},</v>
      </c>
    </row>
    <row r="152" spans="1:18" x14ac:dyDescent="0.25">
      <c r="A152" s="1" t="s">
        <v>756</v>
      </c>
      <c r="B152" s="1">
        <v>147</v>
      </c>
      <c r="C152" s="1" t="s">
        <v>1924</v>
      </c>
      <c r="D152" s="1" t="s">
        <v>1217</v>
      </c>
      <c r="E152" s="1" t="s">
        <v>1460</v>
      </c>
      <c r="F152" s="2" t="s">
        <v>111</v>
      </c>
      <c r="G152" s="1" t="s">
        <v>1212</v>
      </c>
      <c r="I152" s="1">
        <f t="shared" si="18"/>
        <v>147</v>
      </c>
      <c r="J152" s="1" t="s">
        <v>0</v>
      </c>
      <c r="K152" s="1" t="s">
        <v>1303</v>
      </c>
      <c r="L152" s="3" t="str">
        <f t="shared" si="16"/>
        <v>OCT</v>
      </c>
      <c r="M152" s="1" t="s">
        <v>1213</v>
      </c>
      <c r="N152" s="1" t="s">
        <v>116</v>
      </c>
      <c r="O152" s="1" t="s">
        <v>920</v>
      </c>
      <c r="P152" s="26">
        <f t="shared" si="17"/>
        <v>147</v>
      </c>
      <c r="Q152" s="1" t="s">
        <v>1</v>
      </c>
      <c r="R152" s="1" t="str">
        <f t="shared" si="14"/>
        <v>{id:147,year: "2007",typeDoc:"ACUERDO",dateDoc:"12-OCT",numDoc:"CG 147-2007",monthDoc:"OCT",nameDoc:"SUST. REGIDORES.AYTO. CALPULALPAN.07",link: Acuerdos__pdfpath(`./${"2007/"}${"147.pdf"}`),},</v>
      </c>
    </row>
    <row r="153" spans="1:18" x14ac:dyDescent="0.25">
      <c r="A153" s="1" t="s">
        <v>756</v>
      </c>
      <c r="B153" s="1">
        <v>148</v>
      </c>
      <c r="C153" s="1" t="s">
        <v>1924</v>
      </c>
      <c r="D153" s="1" t="s">
        <v>1217</v>
      </c>
      <c r="E153" s="1" t="s">
        <v>1460</v>
      </c>
      <c r="F153" s="2" t="s">
        <v>111</v>
      </c>
      <c r="G153" s="1" t="s">
        <v>1212</v>
      </c>
      <c r="I153" s="1">
        <f t="shared" si="18"/>
        <v>148</v>
      </c>
      <c r="J153" s="1" t="s">
        <v>0</v>
      </c>
      <c r="K153" s="1" t="s">
        <v>1303</v>
      </c>
      <c r="L153" s="3" t="str">
        <f t="shared" si="16"/>
        <v>OCT</v>
      </c>
      <c r="M153" s="1" t="s">
        <v>1213</v>
      </c>
      <c r="N153" s="1" t="s">
        <v>148</v>
      </c>
      <c r="O153" s="1" t="s">
        <v>920</v>
      </c>
      <c r="P153" s="26">
        <f t="shared" si="17"/>
        <v>148</v>
      </c>
      <c r="Q153" s="1" t="s">
        <v>1</v>
      </c>
      <c r="R153" s="1" t="str">
        <f t="shared" si="14"/>
        <v>{id:148,year: "2007",typeDoc:"ACUERDO",dateDoc:"12-OCT",numDoc:"CG 148-2007",monthDoc:"OCT",nameDoc:"SUSTITUCIÓN TETLATLAHUACA CASTRO",link: Acuerdos__pdfpath(`./${"2007/"}${"148.pdf"}`),},</v>
      </c>
    </row>
    <row r="154" spans="1:18" x14ac:dyDescent="0.25">
      <c r="A154" s="1" t="s">
        <v>756</v>
      </c>
      <c r="B154" s="1">
        <v>149</v>
      </c>
      <c r="C154" s="1" t="s">
        <v>1924</v>
      </c>
      <c r="D154" s="1" t="s">
        <v>1217</v>
      </c>
      <c r="E154" s="1" t="s">
        <v>1460</v>
      </c>
      <c r="F154" s="2" t="s">
        <v>111</v>
      </c>
      <c r="G154" s="1" t="s">
        <v>1212</v>
      </c>
      <c r="I154" s="1">
        <f t="shared" si="18"/>
        <v>149</v>
      </c>
      <c r="J154" s="1" t="s">
        <v>0</v>
      </c>
      <c r="K154" s="1" t="s">
        <v>1303</v>
      </c>
      <c r="L154" s="3" t="str">
        <f t="shared" si="16"/>
        <v>OCT</v>
      </c>
      <c r="M154" s="1" t="s">
        <v>1213</v>
      </c>
      <c r="N154" s="1" t="s">
        <v>149</v>
      </c>
      <c r="O154" s="1" t="s">
        <v>920</v>
      </c>
      <c r="P154" s="26">
        <f t="shared" si="17"/>
        <v>149</v>
      </c>
      <c r="Q154" s="1" t="s">
        <v>1</v>
      </c>
      <c r="R154" s="1" t="str">
        <f t="shared" si="14"/>
        <v>{id:149,year: "2007",typeDoc:"ACUERDO",dateDoc:"12-OCT",numDoc:"CG 149-2007",monthDoc:"OCT",nameDoc:"SUSTITUCIÓN DE CANDIDATO SUPLENTE FORMULA 4 ALIANZA",link: Acuerdos__pdfpath(`./${"2007/"}${"149.pdf"}`),},</v>
      </c>
    </row>
    <row r="155" spans="1:18" x14ac:dyDescent="0.25">
      <c r="A155" s="1" t="s">
        <v>756</v>
      </c>
      <c r="B155" s="1">
        <v>150</v>
      </c>
      <c r="C155" s="1" t="s">
        <v>1924</v>
      </c>
      <c r="D155" s="1" t="s">
        <v>1217</v>
      </c>
      <c r="E155" s="1" t="s">
        <v>1460</v>
      </c>
      <c r="F155" s="2" t="s">
        <v>111</v>
      </c>
      <c r="G155" s="1" t="s">
        <v>1212</v>
      </c>
      <c r="I155" s="1">
        <f t="shared" si="18"/>
        <v>150</v>
      </c>
      <c r="J155" s="1" t="s">
        <v>0</v>
      </c>
      <c r="K155" s="1" t="s">
        <v>1303</v>
      </c>
      <c r="L155" s="3" t="str">
        <f t="shared" si="16"/>
        <v>OCT</v>
      </c>
      <c r="M155" s="1" t="s">
        <v>1213</v>
      </c>
      <c r="N155" s="1" t="s">
        <v>150</v>
      </c>
      <c r="O155" s="1" t="s">
        <v>920</v>
      </c>
      <c r="P155" s="26">
        <f t="shared" si="17"/>
        <v>150</v>
      </c>
      <c r="Q155" s="1" t="s">
        <v>1</v>
      </c>
      <c r="R155" s="1" t="str">
        <f t="shared" si="14"/>
        <v>{id:150,year: "2007",typeDoc:"ACUERDO",dateDoc:"12-OCT",numDoc:"CG 150-2007",monthDoc:"OCT",nameDoc:"RENUNCIA DE PRES.DE COM.TEXCALAC TLAX",link: Acuerdos__pdfpath(`./${"2007/"}${"150.pdf"}`),},</v>
      </c>
    </row>
    <row r="156" spans="1:18" x14ac:dyDescent="0.25">
      <c r="A156" s="1" t="s">
        <v>756</v>
      </c>
      <c r="B156" s="1">
        <v>151</v>
      </c>
      <c r="C156" s="1" t="s">
        <v>1924</v>
      </c>
      <c r="D156" s="1" t="s">
        <v>1217</v>
      </c>
      <c r="E156" s="1" t="s">
        <v>1460</v>
      </c>
      <c r="F156" s="2" t="s">
        <v>157</v>
      </c>
      <c r="G156" s="1" t="s">
        <v>1212</v>
      </c>
      <c r="I156" s="1">
        <f t="shared" si="18"/>
        <v>151</v>
      </c>
      <c r="J156" s="1" t="s">
        <v>0</v>
      </c>
      <c r="K156" s="1" t="s">
        <v>1303</v>
      </c>
      <c r="L156" s="3" t="str">
        <f t="shared" si="16"/>
        <v>OCT</v>
      </c>
      <c r="M156" s="1" t="s">
        <v>1213</v>
      </c>
      <c r="N156" s="1" t="s">
        <v>2001</v>
      </c>
      <c r="O156" s="1" t="s">
        <v>920</v>
      </c>
      <c r="P156" s="26">
        <f t="shared" si="17"/>
        <v>151</v>
      </c>
      <c r="Q156" s="1" t="s">
        <v>1</v>
      </c>
      <c r="R156" s="1" t="str">
        <f t="shared" si="14"/>
        <v>{id:151,year: "2007",typeDoc:"ACUERDO",dateDoc:"15-OCT",numDoc:"CG 151-2007",monthDoc:"OCT",nameDoc:"CUMPLIMIENTO TOCA 185-2007. LIC. EZEQUIEL",link: Acuerdos__pdfpath(`./${"2007/"}${"151.pdf"}`),},</v>
      </c>
    </row>
    <row r="157" spans="1:18" x14ac:dyDescent="0.25">
      <c r="A157" s="1" t="s">
        <v>756</v>
      </c>
      <c r="B157" s="1">
        <v>152</v>
      </c>
      <c r="C157" s="1" t="s">
        <v>1924</v>
      </c>
      <c r="D157" s="1" t="s">
        <v>1217</v>
      </c>
      <c r="E157" s="1" t="s">
        <v>1460</v>
      </c>
      <c r="F157" s="2" t="s">
        <v>158</v>
      </c>
      <c r="G157" s="1" t="s">
        <v>1212</v>
      </c>
      <c r="I157" s="1">
        <f t="shared" si="18"/>
        <v>152</v>
      </c>
      <c r="J157" s="1" t="s">
        <v>0</v>
      </c>
      <c r="K157" s="1" t="s">
        <v>1303</v>
      </c>
      <c r="L157" s="3" t="str">
        <f t="shared" si="16"/>
        <v>OCT</v>
      </c>
      <c r="M157" s="1" t="s">
        <v>1213</v>
      </c>
      <c r="N157" s="1" t="s">
        <v>2002</v>
      </c>
      <c r="O157" s="1" t="s">
        <v>920</v>
      </c>
      <c r="P157" s="26">
        <f t="shared" si="17"/>
        <v>152</v>
      </c>
      <c r="Q157" s="1" t="s">
        <v>1</v>
      </c>
      <c r="R157" s="1" t="str">
        <f t="shared" si="14"/>
        <v>{id:152,year: "2007",typeDoc:"ACUERDO",dateDoc:"19-OCT",numDoc:"CG 152-2007",monthDoc:"OCT",nameDoc:"NUMERO E INTEGRACION DE CASILLAS 2007",link: Acuerdos__pdfpath(`./${"2007/"}${"152.pdf"}`),},</v>
      </c>
    </row>
    <row r="158" spans="1:18" x14ac:dyDescent="0.25">
      <c r="A158" s="1" t="s">
        <v>756</v>
      </c>
      <c r="B158" s="1">
        <v>153</v>
      </c>
      <c r="C158" s="1" t="s">
        <v>1924</v>
      </c>
      <c r="D158" s="1" t="s">
        <v>1217</v>
      </c>
      <c r="E158" s="1" t="s">
        <v>1460</v>
      </c>
      <c r="F158" s="2" t="s">
        <v>158</v>
      </c>
      <c r="G158" s="1" t="s">
        <v>1212</v>
      </c>
      <c r="I158" s="1">
        <f t="shared" si="18"/>
        <v>153</v>
      </c>
      <c r="J158" s="1" t="s">
        <v>0</v>
      </c>
      <c r="K158" s="1" t="s">
        <v>1303</v>
      </c>
      <c r="L158" s="3" t="str">
        <f t="shared" si="16"/>
        <v>OCT</v>
      </c>
      <c r="M158" s="1" t="s">
        <v>1213</v>
      </c>
      <c r="N158" s="1" t="s">
        <v>150</v>
      </c>
      <c r="O158" s="1" t="s">
        <v>920</v>
      </c>
      <c r="P158" s="26">
        <f t="shared" si="17"/>
        <v>153</v>
      </c>
      <c r="Q158" s="1" t="s">
        <v>1</v>
      </c>
      <c r="R158" s="1" t="str">
        <f t="shared" si="14"/>
        <v>{id:153,year: "2007",typeDoc:"ACUERDO",dateDoc:"19-OCT",numDoc:"CG 153-2007",monthDoc:"OCT",nameDoc:"RENUNCIA DE PRES.DE COM.TEXCALAC TLAX",link: Acuerdos__pdfpath(`./${"2007/"}${"153.pdf"}`),},</v>
      </c>
    </row>
    <row r="159" spans="1:18" x14ac:dyDescent="0.25">
      <c r="A159" s="1" t="s">
        <v>756</v>
      </c>
      <c r="B159" s="1">
        <v>154</v>
      </c>
      <c r="C159" s="1" t="s">
        <v>1924</v>
      </c>
      <c r="D159" s="1" t="s">
        <v>1217</v>
      </c>
      <c r="E159" s="1" t="s">
        <v>1460</v>
      </c>
      <c r="F159" s="2" t="s">
        <v>158</v>
      </c>
      <c r="G159" s="1" t="s">
        <v>1212</v>
      </c>
      <c r="I159" s="1">
        <f t="shared" si="18"/>
        <v>154</v>
      </c>
      <c r="J159" s="1" t="s">
        <v>0</v>
      </c>
      <c r="K159" s="1" t="s">
        <v>1303</v>
      </c>
      <c r="L159" s="3" t="str">
        <f t="shared" si="16"/>
        <v>OCT</v>
      </c>
      <c r="M159" s="1" t="s">
        <v>1213</v>
      </c>
      <c r="N159" s="1" t="s">
        <v>151</v>
      </c>
      <c r="O159" s="1" t="s">
        <v>920</v>
      </c>
      <c r="P159" s="26">
        <f t="shared" si="17"/>
        <v>154</v>
      </c>
      <c r="Q159" s="1" t="s">
        <v>1</v>
      </c>
      <c r="R159" s="1" t="str">
        <f t="shared" si="14"/>
        <v>{id:154,year: "2007",typeDoc:"ACUERDO",dateDoc:"19-OCT",numDoc:"CG 154-2007",monthDoc:"OCT",nameDoc:"SUST. SINDICO AYTO. NATIVITAS",link: Acuerdos__pdfpath(`./${"2007/"}${"154.pdf"}`),},</v>
      </c>
    </row>
    <row r="160" spans="1:18" x14ac:dyDescent="0.25">
      <c r="A160" s="1" t="s">
        <v>756</v>
      </c>
      <c r="B160" s="1">
        <v>155</v>
      </c>
      <c r="C160" s="1" t="s">
        <v>1924</v>
      </c>
      <c r="D160" s="1" t="s">
        <v>1217</v>
      </c>
      <c r="E160" s="1" t="s">
        <v>1460</v>
      </c>
      <c r="F160" s="2" t="s">
        <v>158</v>
      </c>
      <c r="G160" s="1" t="s">
        <v>1212</v>
      </c>
      <c r="I160" s="1">
        <f t="shared" si="18"/>
        <v>155</v>
      </c>
      <c r="J160" s="1" t="s">
        <v>0</v>
      </c>
      <c r="K160" s="1" t="s">
        <v>1303</v>
      </c>
      <c r="L160" s="3" t="str">
        <f t="shared" si="16"/>
        <v>OCT</v>
      </c>
      <c r="M160" s="1" t="s">
        <v>1213</v>
      </c>
      <c r="N160" s="1" t="s">
        <v>154</v>
      </c>
      <c r="O160" s="1" t="s">
        <v>920</v>
      </c>
      <c r="P160" s="26">
        <f t="shared" si="17"/>
        <v>155</v>
      </c>
      <c r="Q160" s="1" t="s">
        <v>1</v>
      </c>
      <c r="R160" s="1" t="str">
        <f t="shared" si="14"/>
        <v>{id:155,year: "2007",typeDoc:"ACUERDO",dateDoc:"19-OCT",numDoc:"CG 155-2007",monthDoc:"OCT",nameDoc:"SUSTITUCIÓN REGISTRO SINDICO PARTIDO CONVERGENCIA TEOLOCH LIC OLVERA",link: Acuerdos__pdfpath(`./${"2007/"}${"155.pdf"}`),},</v>
      </c>
    </row>
    <row r="161" spans="1:18" x14ac:dyDescent="0.25">
      <c r="A161" s="1" t="s">
        <v>756</v>
      </c>
      <c r="B161" s="1">
        <v>156</v>
      </c>
      <c r="C161" s="1" t="s">
        <v>1924</v>
      </c>
      <c r="D161" s="1" t="s">
        <v>1217</v>
      </c>
      <c r="E161" s="1" t="s">
        <v>1460</v>
      </c>
      <c r="F161" s="2" t="s">
        <v>158</v>
      </c>
      <c r="G161" s="1" t="s">
        <v>1212</v>
      </c>
      <c r="I161" s="1">
        <f t="shared" si="18"/>
        <v>156</v>
      </c>
      <c r="J161" s="1" t="s">
        <v>0</v>
      </c>
      <c r="K161" s="1" t="s">
        <v>1303</v>
      </c>
      <c r="L161" s="3" t="str">
        <f t="shared" si="16"/>
        <v>OCT</v>
      </c>
      <c r="M161" s="1" t="s">
        <v>1213</v>
      </c>
      <c r="N161" s="1" t="s">
        <v>155</v>
      </c>
      <c r="O161" s="1" t="s">
        <v>920</v>
      </c>
      <c r="P161" s="26">
        <f t="shared" si="17"/>
        <v>156</v>
      </c>
      <c r="Q161" s="1" t="s">
        <v>1</v>
      </c>
      <c r="R161" s="1" t="str">
        <f t="shared" si="14"/>
        <v>{id:156,year: "2007",typeDoc:"ACUERDO",dateDoc:"19-OCT",numDoc:"CG 156-2007",monthDoc:"OCT",nameDoc:"SUSTITUCIÓN PRIMER REGIDOR ALTZAYANCAHERLINDO",link: Acuerdos__pdfpath(`./${"2007/"}${"156.pdf"}`),},</v>
      </c>
    </row>
    <row r="162" spans="1:18" x14ac:dyDescent="0.25">
      <c r="A162" s="1" t="s">
        <v>756</v>
      </c>
      <c r="B162" s="1">
        <v>157</v>
      </c>
      <c r="C162" s="1" t="s">
        <v>1924</v>
      </c>
      <c r="D162" s="1" t="s">
        <v>1217</v>
      </c>
      <c r="E162" s="1" t="s">
        <v>1460</v>
      </c>
      <c r="F162" s="2" t="s">
        <v>158</v>
      </c>
      <c r="G162" s="1" t="s">
        <v>1212</v>
      </c>
      <c r="I162" s="1">
        <f t="shared" si="18"/>
        <v>157</v>
      </c>
      <c r="J162" s="1" t="s">
        <v>0</v>
      </c>
      <c r="K162" s="1" t="s">
        <v>1303</v>
      </c>
      <c r="L162" s="3" t="str">
        <f t="shared" si="16"/>
        <v>OCT</v>
      </c>
      <c r="M162" s="1" t="s">
        <v>1213</v>
      </c>
      <c r="N162" s="1" t="s">
        <v>152</v>
      </c>
      <c r="O162" s="1" t="s">
        <v>920</v>
      </c>
      <c r="P162" s="26">
        <f t="shared" si="17"/>
        <v>157</v>
      </c>
      <c r="Q162" s="1" t="s">
        <v>1</v>
      </c>
      <c r="R162" s="1" t="str">
        <f t="shared" si="14"/>
        <v>{id:157,year: "2007",typeDoc:"ACUERDO",dateDoc:"19-OCT",numDoc:"CG 157-2007",monthDoc:"OCT",nameDoc:"SUST. DTO. XVI ALTERNATIVA",link: Acuerdos__pdfpath(`./${"2007/"}${"157.pdf"}`),},</v>
      </c>
    </row>
    <row r="163" spans="1:18" x14ac:dyDescent="0.25">
      <c r="A163" s="1" t="s">
        <v>756</v>
      </c>
      <c r="B163" s="1">
        <v>158</v>
      </c>
      <c r="C163" s="1" t="s">
        <v>1924</v>
      </c>
      <c r="D163" s="1" t="s">
        <v>1217</v>
      </c>
      <c r="E163" s="1" t="s">
        <v>1460</v>
      </c>
      <c r="F163" s="2" t="s">
        <v>158</v>
      </c>
      <c r="G163" s="1" t="s">
        <v>1212</v>
      </c>
      <c r="I163" s="1">
        <f t="shared" si="18"/>
        <v>158</v>
      </c>
      <c r="J163" s="1" t="s">
        <v>0</v>
      </c>
      <c r="K163" s="1" t="s">
        <v>1303</v>
      </c>
      <c r="L163" s="3" t="str">
        <f t="shared" si="16"/>
        <v>OCT</v>
      </c>
      <c r="M163" s="1" t="s">
        <v>1213</v>
      </c>
      <c r="N163" s="1" t="s">
        <v>156</v>
      </c>
      <c r="O163" s="1" t="s">
        <v>920</v>
      </c>
      <c r="P163" s="26">
        <f t="shared" si="17"/>
        <v>158</v>
      </c>
      <c r="Q163" s="1" t="s">
        <v>1</v>
      </c>
      <c r="R163" s="1" t="str">
        <f t="shared" si="14"/>
        <v>{id:158,year: "2007",typeDoc:"ACUERDO",dateDoc:"19-OCT",numDoc:"CG 158-2007",monthDoc:"OCT",nameDoc:"SUST. SINDICO, PROP Y SUPLET. ATLANGATEPEC",link: Acuerdos__pdfpath(`./${"2007/"}${"158.pdf"}`),},</v>
      </c>
    </row>
    <row r="164" spans="1:18" x14ac:dyDescent="0.25">
      <c r="A164" s="1" t="s">
        <v>756</v>
      </c>
      <c r="B164" s="1">
        <v>159</v>
      </c>
      <c r="C164" s="1" t="s">
        <v>1924</v>
      </c>
      <c r="D164" s="1" t="s">
        <v>1217</v>
      </c>
      <c r="E164" s="1" t="s">
        <v>1460</v>
      </c>
      <c r="F164" s="2" t="s">
        <v>158</v>
      </c>
      <c r="G164" s="1" t="s">
        <v>1212</v>
      </c>
      <c r="I164" s="1">
        <f t="shared" si="18"/>
        <v>159</v>
      </c>
      <c r="J164" s="1" t="s">
        <v>0</v>
      </c>
      <c r="K164" s="1" t="s">
        <v>1303</v>
      </c>
      <c r="L164" s="3" t="str">
        <f t="shared" si="16"/>
        <v>OCT</v>
      </c>
      <c r="M164" s="1" t="s">
        <v>1213</v>
      </c>
      <c r="N164" s="1" t="s">
        <v>153</v>
      </c>
      <c r="O164" s="1" t="s">
        <v>920</v>
      </c>
      <c r="P164" s="26">
        <f t="shared" si="17"/>
        <v>159</v>
      </c>
      <c r="Q164" s="1" t="s">
        <v>1</v>
      </c>
      <c r="R164" s="1" t="str">
        <f t="shared" si="14"/>
        <v>{id:159,year: "2007",typeDoc:"ACUERDO",dateDoc:"19-OCT",numDoc:"CG 159-2007",monthDoc:"OCT",nameDoc:"SUSTITUCIÓN SR TEPETITLA DE LARDIZABAL CASTRO",link: Acuerdos__pdfpath(`./${"2007/"}${"159.pdf"}`),},</v>
      </c>
    </row>
    <row r="165" spans="1:18" x14ac:dyDescent="0.25">
      <c r="A165" s="1" t="s">
        <v>756</v>
      </c>
      <c r="B165" s="1">
        <v>160</v>
      </c>
      <c r="C165" s="1" t="s">
        <v>1924</v>
      </c>
      <c r="D165" s="1" t="s">
        <v>1217</v>
      </c>
      <c r="E165" s="1" t="s">
        <v>1460</v>
      </c>
      <c r="F165" s="2" t="s">
        <v>158</v>
      </c>
      <c r="G165" s="1" t="s">
        <v>1212</v>
      </c>
      <c r="I165" s="1">
        <f t="shared" si="18"/>
        <v>160</v>
      </c>
      <c r="J165" s="1" t="s">
        <v>0</v>
      </c>
      <c r="K165" s="1" t="s">
        <v>1303</v>
      </c>
      <c r="L165" s="3" t="str">
        <f t="shared" si="16"/>
        <v>OCT</v>
      </c>
      <c r="M165" s="1" t="s">
        <v>1213</v>
      </c>
      <c r="N165" s="1" t="s">
        <v>162</v>
      </c>
      <c r="O165" s="1" t="s">
        <v>920</v>
      </c>
      <c r="P165" s="26">
        <f t="shared" si="17"/>
        <v>160</v>
      </c>
      <c r="Q165" s="1" t="s">
        <v>1</v>
      </c>
      <c r="R165" s="1" t="str">
        <f t="shared" si="14"/>
        <v>{id:160,year: "2007",typeDoc:"ACUERDO",dateDoc:"19-OCT",numDoc:"CG 160-2007",monthDoc:"OCT",nameDoc:"SUSTITUCIÓN QUINTO REGIDOR PARTIDO DEL TRABAJO",link: Acuerdos__pdfpath(`./${"2007/"}${"160.pdf"}`),},</v>
      </c>
    </row>
    <row r="166" spans="1:18" x14ac:dyDescent="0.25">
      <c r="A166" s="1" t="s">
        <v>756</v>
      </c>
      <c r="B166" s="1">
        <v>161</v>
      </c>
      <c r="C166" s="1" t="s">
        <v>1924</v>
      </c>
      <c r="D166" s="1" t="s">
        <v>1217</v>
      </c>
      <c r="E166" s="1" t="s">
        <v>1460</v>
      </c>
      <c r="F166" s="2" t="s">
        <v>158</v>
      </c>
      <c r="G166" s="1" t="s">
        <v>1212</v>
      </c>
      <c r="I166" s="1">
        <f t="shared" si="18"/>
        <v>161</v>
      </c>
      <c r="J166" s="1" t="s">
        <v>0</v>
      </c>
      <c r="K166" s="1" t="s">
        <v>1303</v>
      </c>
      <c r="L166" s="3" t="str">
        <f t="shared" si="16"/>
        <v>OCT</v>
      </c>
      <c r="M166" s="1" t="s">
        <v>1213</v>
      </c>
      <c r="N166" s="1" t="s">
        <v>163</v>
      </c>
      <c r="O166" s="1" t="s">
        <v>920</v>
      </c>
      <c r="P166" s="26">
        <f t="shared" si="17"/>
        <v>161</v>
      </c>
      <c r="Q166" s="1" t="s">
        <v>1</v>
      </c>
      <c r="R166" s="1" t="str">
        <f t="shared" si="14"/>
        <v>{id:161,year: "2007",typeDoc:"ACUERDO",dateDoc:"19-OCT",numDoc:"CG 161-2007",monthDoc:"OCT",nameDoc:"TERCER REGIDOR SN. PABLO MONTE",link: Acuerdos__pdfpath(`./${"2007/"}${"161.pdf"}`),},</v>
      </c>
    </row>
    <row r="167" spans="1:18" x14ac:dyDescent="0.25">
      <c r="A167" s="1" t="s">
        <v>756</v>
      </c>
      <c r="B167" s="1">
        <v>162</v>
      </c>
      <c r="C167" s="1" t="s">
        <v>1924</v>
      </c>
      <c r="D167" s="1" t="s">
        <v>1217</v>
      </c>
      <c r="E167" s="1" t="s">
        <v>1460</v>
      </c>
      <c r="F167" s="2" t="s">
        <v>158</v>
      </c>
      <c r="G167" s="1" t="s">
        <v>1212</v>
      </c>
      <c r="I167" s="1">
        <f t="shared" si="18"/>
        <v>162</v>
      </c>
      <c r="J167" s="1" t="s">
        <v>0</v>
      </c>
      <c r="K167" s="1" t="s">
        <v>1303</v>
      </c>
      <c r="L167" s="3" t="str">
        <f t="shared" si="16"/>
        <v>OCT</v>
      </c>
      <c r="M167" s="1" t="s">
        <v>1213</v>
      </c>
      <c r="N167" s="1" t="s">
        <v>159</v>
      </c>
      <c r="O167" s="1" t="s">
        <v>920</v>
      </c>
      <c r="P167" s="26">
        <f t="shared" ref="P167:P198" si="19">B167</f>
        <v>162</v>
      </c>
      <c r="Q167" s="1" t="s">
        <v>1</v>
      </c>
      <c r="R167" s="1" t="str">
        <f t="shared" si="14"/>
        <v>{id:162,year: "2007",typeDoc:"ACUERDO",dateDoc:"19-OCT",numDoc:"CG 162-2007",monthDoc:"OCT",nameDoc:"SUST.DIP. XV.ALTER.SOCIALDEM",link: Acuerdos__pdfpath(`./${"2007/"}${"162.pdf"}`),},</v>
      </c>
    </row>
    <row r="168" spans="1:18" x14ac:dyDescent="0.25">
      <c r="A168" s="1" t="s">
        <v>756</v>
      </c>
      <c r="B168" s="1">
        <v>163</v>
      </c>
      <c r="C168" s="1" t="s">
        <v>1924</v>
      </c>
      <c r="D168" s="1" t="s">
        <v>1217</v>
      </c>
      <c r="E168" s="1" t="s">
        <v>1460</v>
      </c>
      <c r="F168" s="2" t="s">
        <v>158</v>
      </c>
      <c r="G168" s="1" t="s">
        <v>1212</v>
      </c>
      <c r="I168" s="1">
        <f t="shared" si="18"/>
        <v>163</v>
      </c>
      <c r="J168" s="1" t="s">
        <v>0</v>
      </c>
      <c r="K168" s="1" t="s">
        <v>1303</v>
      </c>
      <c r="L168" s="3" t="str">
        <f t="shared" si="16"/>
        <v>OCT</v>
      </c>
      <c r="M168" s="1" t="s">
        <v>1213</v>
      </c>
      <c r="N168" s="1" t="s">
        <v>148</v>
      </c>
      <c r="O168" s="1" t="s">
        <v>920</v>
      </c>
      <c r="P168" s="26">
        <f t="shared" si="19"/>
        <v>163</v>
      </c>
      <c r="Q168" s="1" t="s">
        <v>1</v>
      </c>
      <c r="R168" s="1" t="str">
        <f t="shared" si="14"/>
        <v>{id:163,year: "2007",typeDoc:"ACUERDO",dateDoc:"19-OCT",numDoc:"CG 163-2007",monthDoc:"OCT",nameDoc:"SUSTITUCIÓN TETLATLAHUACA CASTRO",link: Acuerdos__pdfpath(`./${"2007/"}${"163.pdf"}`),},</v>
      </c>
    </row>
    <row r="169" spans="1:18" x14ac:dyDescent="0.25">
      <c r="A169" s="1" t="s">
        <v>756</v>
      </c>
      <c r="B169" s="1">
        <v>164</v>
      </c>
      <c r="C169" s="1" t="s">
        <v>1924</v>
      </c>
      <c r="D169" s="1" t="s">
        <v>1217</v>
      </c>
      <c r="E169" s="1" t="s">
        <v>1460</v>
      </c>
      <c r="F169" s="2" t="s">
        <v>158</v>
      </c>
      <c r="G169" s="1" t="s">
        <v>1212</v>
      </c>
      <c r="I169" s="1">
        <f t="shared" si="18"/>
        <v>164</v>
      </c>
      <c r="J169" s="1" t="s">
        <v>0</v>
      </c>
      <c r="K169" s="1" t="s">
        <v>1303</v>
      </c>
      <c r="L169" s="3" t="str">
        <f t="shared" si="16"/>
        <v>OCT</v>
      </c>
      <c r="M169" s="1" t="s">
        <v>1213</v>
      </c>
      <c r="N169" s="1" t="s">
        <v>164</v>
      </c>
      <c r="O169" s="1" t="s">
        <v>920</v>
      </c>
      <c r="P169" s="26">
        <f t="shared" si="19"/>
        <v>164</v>
      </c>
      <c r="Q169" s="1" t="s">
        <v>1</v>
      </c>
      <c r="R169" s="1" t="str">
        <f t="shared" si="14"/>
        <v>{id:164,year: "2007",typeDoc:"ACUERDO",dateDoc:"19-OCT",numDoc:"CG 164-2007",monthDoc:"OCT",nameDoc:"PRIMER REGIDOR PROPIETARIO HUAMANTLA PT",link: Acuerdos__pdfpath(`./${"2007/"}${"164.pdf"}`),},</v>
      </c>
    </row>
    <row r="170" spans="1:18" x14ac:dyDescent="0.25">
      <c r="A170" s="1" t="s">
        <v>756</v>
      </c>
      <c r="B170" s="1">
        <v>165</v>
      </c>
      <c r="C170" s="1" t="s">
        <v>1924</v>
      </c>
      <c r="D170" s="1" t="s">
        <v>1217</v>
      </c>
      <c r="E170" s="1" t="s">
        <v>1460</v>
      </c>
      <c r="F170" s="2" t="s">
        <v>158</v>
      </c>
      <c r="G170" s="1" t="s">
        <v>1212</v>
      </c>
      <c r="I170" s="1">
        <f t="shared" si="18"/>
        <v>165</v>
      </c>
      <c r="J170" s="1" t="s">
        <v>0</v>
      </c>
      <c r="K170" s="1" t="s">
        <v>1303</v>
      </c>
      <c r="L170" s="3" t="str">
        <f t="shared" si="16"/>
        <v>OCT</v>
      </c>
      <c r="M170" s="1" t="s">
        <v>1213</v>
      </c>
      <c r="N170" s="1" t="s">
        <v>165</v>
      </c>
      <c r="O170" s="1" t="s">
        <v>920</v>
      </c>
      <c r="P170" s="26">
        <f t="shared" si="19"/>
        <v>165</v>
      </c>
      <c r="Q170" s="1" t="s">
        <v>1</v>
      </c>
      <c r="R170" s="1" t="str">
        <f t="shared" si="14"/>
        <v>{id:165,year: "2007",typeDoc:"ACUERDO",dateDoc:"19-OCT",numDoc:"CG 165-2007",monthDoc:"OCT",nameDoc:"SUST. PC SEGUNDA SECCION MAZATECOCHCO PT",link: Acuerdos__pdfpath(`./${"2007/"}${"165.pdf"}`),},</v>
      </c>
    </row>
    <row r="171" spans="1:18" x14ac:dyDescent="0.25">
      <c r="A171" s="1" t="s">
        <v>756</v>
      </c>
      <c r="B171" s="1">
        <v>166</v>
      </c>
      <c r="C171" s="1" t="s">
        <v>1924</v>
      </c>
      <c r="D171" s="1" t="s">
        <v>1217</v>
      </c>
      <c r="E171" s="1" t="s">
        <v>1460</v>
      </c>
      <c r="F171" s="2" t="s">
        <v>158</v>
      </c>
      <c r="G171" s="1" t="s">
        <v>1212</v>
      </c>
      <c r="I171" s="1">
        <f t="shared" si="18"/>
        <v>166</v>
      </c>
      <c r="J171" s="1" t="s">
        <v>0</v>
      </c>
      <c r="K171" s="1" t="s">
        <v>1303</v>
      </c>
      <c r="L171" s="3" t="str">
        <f t="shared" si="16"/>
        <v>OCT</v>
      </c>
      <c r="M171" s="1" t="s">
        <v>1213</v>
      </c>
      <c r="N171" s="1" t="s">
        <v>160</v>
      </c>
      <c r="O171" s="1" t="s">
        <v>920</v>
      </c>
      <c r="P171" s="26">
        <f t="shared" si="19"/>
        <v>166</v>
      </c>
      <c r="Q171" s="1" t="s">
        <v>1</v>
      </c>
      <c r="R171" s="1" t="str">
        <f t="shared" ref="R171:R227" si="20">CONCATENATE(A171,B171,C171,D171,E171,F171,G171,H171,I171,J171,K171,L171,M171,N171,O171,P171,Q171)</f>
        <v>{id:166,year: "2007",typeDoc:"ACUERDO",dateDoc:"19-OCT",numDoc:"CG 166-2007",monthDoc:"OCT",nameDoc:"PARTIDO SOCIALISTA SUSTITUCION PRIMERO Y SEGUNDO REGIDOR",link: Acuerdos__pdfpath(`./${"2007/"}${"166.pdf"}`),},</v>
      </c>
    </row>
    <row r="172" spans="1:18" x14ac:dyDescent="0.25">
      <c r="A172" s="1" t="s">
        <v>756</v>
      </c>
      <c r="B172" s="1">
        <v>167</v>
      </c>
      <c r="C172" s="1" t="s">
        <v>1924</v>
      </c>
      <c r="D172" s="1" t="s">
        <v>1217</v>
      </c>
      <c r="E172" s="1" t="s">
        <v>1460</v>
      </c>
      <c r="F172" s="2" t="s">
        <v>158</v>
      </c>
      <c r="G172" s="1" t="s">
        <v>1212</v>
      </c>
      <c r="I172" s="1">
        <f t="shared" si="18"/>
        <v>167</v>
      </c>
      <c r="J172" s="1" t="s">
        <v>0</v>
      </c>
      <c r="K172" s="1" t="s">
        <v>1303</v>
      </c>
      <c r="L172" s="3" t="str">
        <f t="shared" si="16"/>
        <v>OCT</v>
      </c>
      <c r="M172" s="1" t="s">
        <v>1213</v>
      </c>
      <c r="N172" s="1" t="s">
        <v>161</v>
      </c>
      <c r="O172" s="1" t="s">
        <v>920</v>
      </c>
      <c r="P172" s="26">
        <f t="shared" si="19"/>
        <v>167</v>
      </c>
      <c r="Q172" s="1" t="s">
        <v>1</v>
      </c>
      <c r="R172" s="1" t="str">
        <f t="shared" si="20"/>
        <v>{id:167,year: "2007",typeDoc:"ACUERDO",dateDoc:"19-OCT",numDoc:"CG 167-2007",monthDoc:"OCT",nameDoc:"SUSTITUCIÓN CONSEJEROS ELECTORALES MUNICIPALES 19 OCTUBRE",link: Acuerdos__pdfpath(`./${"2007/"}${"167.pdf"}`),},</v>
      </c>
    </row>
    <row r="173" spans="1:18" x14ac:dyDescent="0.25">
      <c r="A173" s="1" t="s">
        <v>756</v>
      </c>
      <c r="B173" s="1">
        <v>168</v>
      </c>
      <c r="C173" s="1" t="s">
        <v>1924</v>
      </c>
      <c r="D173" s="1" t="s">
        <v>1217</v>
      </c>
      <c r="E173" s="1" t="s">
        <v>1460</v>
      </c>
      <c r="F173" s="2" t="s">
        <v>158</v>
      </c>
      <c r="G173" s="1" t="s">
        <v>1212</v>
      </c>
      <c r="I173" s="1">
        <f t="shared" si="18"/>
        <v>168</v>
      </c>
      <c r="J173" s="1" t="s">
        <v>0</v>
      </c>
      <c r="K173" s="1" t="s">
        <v>1303</v>
      </c>
      <c r="L173" s="3" t="str">
        <f t="shared" si="16"/>
        <v>OCT</v>
      </c>
      <c r="M173" s="1" t="s">
        <v>1213</v>
      </c>
      <c r="N173" s="1" t="s">
        <v>166</v>
      </c>
      <c r="O173" s="1" t="s">
        <v>920</v>
      </c>
      <c r="P173" s="26">
        <f t="shared" si="19"/>
        <v>168</v>
      </c>
      <c r="Q173" s="1" t="s">
        <v>1</v>
      </c>
      <c r="R173" s="1" t="str">
        <f t="shared" si="20"/>
        <v>{id:168,year: "2007",typeDoc:"ACUERDO",dateDoc:"19-OCT",numDoc:"CG 168-2007",monthDoc:"OCT",nameDoc:"SUSTITUCIÓN PT SINDICO TERRENATE",link: Acuerdos__pdfpath(`./${"2007/"}${"168.pdf"}`),},</v>
      </c>
    </row>
    <row r="174" spans="1:18" x14ac:dyDescent="0.25">
      <c r="A174" s="1" t="s">
        <v>756</v>
      </c>
      <c r="B174" s="1">
        <v>169</v>
      </c>
      <c r="C174" s="1" t="s">
        <v>1924</v>
      </c>
      <c r="D174" s="1" t="s">
        <v>1217</v>
      </c>
      <c r="E174" s="1" t="s">
        <v>1460</v>
      </c>
      <c r="F174" s="2" t="s">
        <v>167</v>
      </c>
      <c r="G174" s="1" t="s">
        <v>1212</v>
      </c>
      <c r="I174" s="1">
        <f t="shared" si="18"/>
        <v>169</v>
      </c>
      <c r="J174" s="1" t="s">
        <v>0</v>
      </c>
      <c r="K174" s="1" t="s">
        <v>1303</v>
      </c>
      <c r="L174" s="3" t="str">
        <f t="shared" si="16"/>
        <v>OCT</v>
      </c>
      <c r="M174" s="1" t="s">
        <v>1213</v>
      </c>
      <c r="N174" s="1" t="s">
        <v>2003</v>
      </c>
      <c r="O174" s="1" t="s">
        <v>920</v>
      </c>
      <c r="P174" s="26">
        <f t="shared" si="19"/>
        <v>169</v>
      </c>
      <c r="Q174" s="1" t="s">
        <v>1</v>
      </c>
      <c r="R174" s="1" t="str">
        <f t="shared" si="20"/>
        <v>{id:169,year: "2007",typeDoc:"ACUERDO",dateDoc:"20-OCT",numDoc:"CG 169-2007",monthDoc:"OCT",nameDoc:"CUMPLIMIENTO TOCA 202-2007 VÍCTOR FERNANDO GALLEGOS",link: Acuerdos__pdfpath(`./${"2007/"}${"169.pdf"}`),},</v>
      </c>
    </row>
    <row r="175" spans="1:18" x14ac:dyDescent="0.25">
      <c r="A175" s="1" t="s">
        <v>756</v>
      </c>
      <c r="B175" s="1">
        <v>170</v>
      </c>
      <c r="C175" s="1" t="s">
        <v>1924</v>
      </c>
      <c r="D175" s="1" t="s">
        <v>1217</v>
      </c>
      <c r="E175" s="1" t="s">
        <v>1460</v>
      </c>
      <c r="F175" s="2" t="s">
        <v>175</v>
      </c>
      <c r="G175" s="1" t="s">
        <v>1212</v>
      </c>
      <c r="I175" s="1">
        <f t="shared" si="18"/>
        <v>170</v>
      </c>
      <c r="J175" s="1" t="s">
        <v>0</v>
      </c>
      <c r="K175" s="1" t="s">
        <v>1303</v>
      </c>
      <c r="L175" s="3" t="str">
        <f t="shared" si="16"/>
        <v>OCT</v>
      </c>
      <c r="M175" s="1" t="s">
        <v>1213</v>
      </c>
      <c r="N175" s="1" t="s">
        <v>2004</v>
      </c>
      <c r="O175" s="1" t="s">
        <v>920</v>
      </c>
      <c r="P175" s="26">
        <f t="shared" si="19"/>
        <v>170</v>
      </c>
      <c r="Q175" s="1" t="s">
        <v>1</v>
      </c>
      <c r="R175" s="1" t="str">
        <f t="shared" si="20"/>
        <v>{id:170,year: "2007",typeDoc:"ACUERDO",dateDoc:"21-OCT",numDoc:"CG 170-2007",monthDoc:"OCT",nameDoc:"COMUNIDAD ZARAGOZA SECCIÓN 0335",link: Acuerdos__pdfpath(`./${"2007/"}${"170.pdf"}`),},</v>
      </c>
    </row>
    <row r="176" spans="1:18" x14ac:dyDescent="0.25">
      <c r="A176" s="1" t="s">
        <v>756</v>
      </c>
      <c r="B176" s="1">
        <v>171</v>
      </c>
      <c r="C176" s="1" t="s">
        <v>1924</v>
      </c>
      <c r="D176" s="1" t="s">
        <v>1217</v>
      </c>
      <c r="E176" s="1" t="s">
        <v>1460</v>
      </c>
      <c r="F176" s="2" t="s">
        <v>175</v>
      </c>
      <c r="G176" s="1" t="s">
        <v>1212</v>
      </c>
      <c r="I176" s="1">
        <f t="shared" si="18"/>
        <v>171</v>
      </c>
      <c r="J176" s="1" t="s">
        <v>0</v>
      </c>
      <c r="K176" s="1" t="s">
        <v>1303</v>
      </c>
      <c r="L176" s="3" t="str">
        <f t="shared" si="16"/>
        <v>OCT</v>
      </c>
      <c r="M176" s="1" t="s">
        <v>1213</v>
      </c>
      <c r="N176" s="1" t="s">
        <v>2005</v>
      </c>
      <c r="O176" s="1" t="s">
        <v>920</v>
      </c>
      <c r="P176" s="26">
        <f t="shared" si="19"/>
        <v>171</v>
      </c>
      <c r="Q176" s="1" t="s">
        <v>1</v>
      </c>
      <c r="R176" s="1" t="str">
        <f t="shared" si="20"/>
        <v>{id:171,year: "2007",typeDoc:"ACUERDO",dateDoc:"21-OCT",numDoc:"CG 171-2007",monthDoc:"OCT",nameDoc:"SANTA CRUZ TETELA SECCIÓN 0150-1",link: Acuerdos__pdfpath(`./${"2007/"}${"171.pdf"}`),},</v>
      </c>
    </row>
    <row r="177" spans="1:18" x14ac:dyDescent="0.25">
      <c r="A177" s="1" t="s">
        <v>756</v>
      </c>
      <c r="B177" s="1">
        <v>172</v>
      </c>
      <c r="C177" s="1" t="s">
        <v>1924</v>
      </c>
      <c r="D177" s="1" t="s">
        <v>1217</v>
      </c>
      <c r="E177" s="1" t="s">
        <v>1460</v>
      </c>
      <c r="F177" s="2" t="s">
        <v>175</v>
      </c>
      <c r="G177" s="1" t="s">
        <v>1212</v>
      </c>
      <c r="I177" s="1">
        <f t="shared" si="18"/>
        <v>172</v>
      </c>
      <c r="J177" s="1" t="s">
        <v>0</v>
      </c>
      <c r="K177" s="1" t="s">
        <v>1303</v>
      </c>
      <c r="L177" s="3" t="str">
        <f t="shared" si="16"/>
        <v>OCT</v>
      </c>
      <c r="M177" s="1" t="s">
        <v>1213</v>
      </c>
      <c r="N177" s="1" t="s">
        <v>2006</v>
      </c>
      <c r="O177" s="1" t="s">
        <v>920</v>
      </c>
      <c r="P177" s="26">
        <f t="shared" si="19"/>
        <v>172</v>
      </c>
      <c r="Q177" s="1" t="s">
        <v>1</v>
      </c>
      <c r="R177" s="1" t="str">
        <f t="shared" si="20"/>
        <v>{id:172,year: "2007",typeDoc:"ACUERDO",dateDoc:"21-OCT",numDoc:"CG 172-2007",monthDoc:"OCT",nameDoc:"DISTINCION LISTA NOMINAL COMUNIDADES 2007-1",link: Acuerdos__pdfpath(`./${"2007/"}${"172.pdf"}`),},</v>
      </c>
    </row>
    <row r="178" spans="1:18" x14ac:dyDescent="0.25">
      <c r="A178" s="1" t="s">
        <v>756</v>
      </c>
      <c r="B178" s="1">
        <v>173</v>
      </c>
      <c r="C178" s="1" t="s">
        <v>1924</v>
      </c>
      <c r="D178" s="1" t="s">
        <v>1217</v>
      </c>
      <c r="E178" s="1" t="s">
        <v>1460</v>
      </c>
      <c r="F178" s="2" t="s">
        <v>175</v>
      </c>
      <c r="G178" s="1" t="s">
        <v>1212</v>
      </c>
      <c r="I178" s="1">
        <f t="shared" si="18"/>
        <v>173</v>
      </c>
      <c r="J178" s="1" t="s">
        <v>0</v>
      </c>
      <c r="K178" s="1" t="s">
        <v>1303</v>
      </c>
      <c r="L178" s="3" t="str">
        <f t="shared" si="16"/>
        <v>OCT</v>
      </c>
      <c r="M178" s="1" t="s">
        <v>1213</v>
      </c>
      <c r="N178" s="1" t="s">
        <v>168</v>
      </c>
      <c r="O178" s="1" t="s">
        <v>920</v>
      </c>
      <c r="P178" s="26">
        <f t="shared" si="19"/>
        <v>173</v>
      </c>
      <c r="Q178" s="1" t="s">
        <v>1</v>
      </c>
      <c r="R178" s="1" t="str">
        <f t="shared" si="20"/>
        <v>{id:173,year: "2007",typeDoc:"ACUERDO",dateDoc:"21-OCT",numDoc:"CG 173-2007",monthDoc:"OCT",nameDoc:"CIERRE CAMPAÑAS 2007",link: Acuerdos__pdfpath(`./${"2007/"}${"173.pdf"}`),},</v>
      </c>
    </row>
    <row r="179" spans="1:18" x14ac:dyDescent="0.25">
      <c r="A179" s="1" t="s">
        <v>756</v>
      </c>
      <c r="B179" s="1">
        <v>174</v>
      </c>
      <c r="C179" s="1" t="s">
        <v>1924</v>
      </c>
      <c r="D179" s="1" t="s">
        <v>1217</v>
      </c>
      <c r="E179" s="1" t="s">
        <v>1460</v>
      </c>
      <c r="F179" s="2" t="s">
        <v>175</v>
      </c>
      <c r="G179" s="1" t="s">
        <v>1212</v>
      </c>
      <c r="I179" s="1">
        <f t="shared" si="18"/>
        <v>174</v>
      </c>
      <c r="J179" s="1" t="s">
        <v>0</v>
      </c>
      <c r="K179" s="1" t="s">
        <v>1303</v>
      </c>
      <c r="L179" s="3" t="str">
        <f t="shared" si="16"/>
        <v>OCT</v>
      </c>
      <c r="M179" s="1" t="s">
        <v>1213</v>
      </c>
      <c r="N179" s="1" t="s">
        <v>169</v>
      </c>
      <c r="O179" s="1" t="s">
        <v>920</v>
      </c>
      <c r="P179" s="26">
        <f t="shared" si="19"/>
        <v>174</v>
      </c>
      <c r="Q179" s="1" t="s">
        <v>1</v>
      </c>
      <c r="R179" s="1" t="str">
        <f t="shared" si="20"/>
        <v>{id:174,year: "2007",typeDoc:"ACUERDO",dateDoc:"21-OCT",numDoc:"CG 174-2007",monthDoc:"OCT",nameDoc:"SUSTIT.PRIM. REGIDOR. DEL PAN-PAC, SAN J. ZACUALPAN",link: Acuerdos__pdfpath(`./${"2007/"}${"174.pdf"}`),},</v>
      </c>
    </row>
    <row r="180" spans="1:18" x14ac:dyDescent="0.25">
      <c r="A180" s="1" t="s">
        <v>756</v>
      </c>
      <c r="B180" s="1">
        <v>175</v>
      </c>
      <c r="C180" s="1" t="s">
        <v>1924</v>
      </c>
      <c r="D180" s="1" t="s">
        <v>1217</v>
      </c>
      <c r="E180" s="1" t="s">
        <v>1460</v>
      </c>
      <c r="F180" s="2" t="s">
        <v>175</v>
      </c>
      <c r="G180" s="1" t="s">
        <v>1212</v>
      </c>
      <c r="I180" s="1">
        <f t="shared" si="18"/>
        <v>175</v>
      </c>
      <c r="J180" s="1" t="s">
        <v>0</v>
      </c>
      <c r="K180" s="1" t="s">
        <v>1303</v>
      </c>
      <c r="L180" s="3" t="str">
        <f t="shared" si="16"/>
        <v>OCT</v>
      </c>
      <c r="M180" s="1" t="s">
        <v>1213</v>
      </c>
      <c r="N180" s="1" t="s">
        <v>170</v>
      </c>
      <c r="O180" s="1" t="s">
        <v>920</v>
      </c>
      <c r="P180" s="26">
        <f t="shared" si="19"/>
        <v>175</v>
      </c>
      <c r="Q180" s="1" t="s">
        <v>1</v>
      </c>
      <c r="R180" s="1" t="str">
        <f t="shared" si="20"/>
        <v>{id:175,year: "2007",typeDoc:"ACUERDO",dateDoc:"21-OCT",numDoc:"CG 175-2007",monthDoc:"OCT",nameDoc:"TERCER REGIDOR PROPIETARIO NANACAMILPA PAN-PAC",link: Acuerdos__pdfpath(`./${"2007/"}${"175.pdf"}`),},</v>
      </c>
    </row>
    <row r="181" spans="1:18" x14ac:dyDescent="0.25">
      <c r="A181" s="1" t="s">
        <v>756</v>
      </c>
      <c r="B181" s="1">
        <v>176</v>
      </c>
      <c r="C181" s="1" t="s">
        <v>1924</v>
      </c>
      <c r="D181" s="1" t="s">
        <v>1217</v>
      </c>
      <c r="E181" s="1" t="s">
        <v>1460</v>
      </c>
      <c r="F181" s="2" t="s">
        <v>175</v>
      </c>
      <c r="G181" s="1" t="s">
        <v>1212</v>
      </c>
      <c r="I181" s="1">
        <f t="shared" si="18"/>
        <v>176</v>
      </c>
      <c r="J181" s="1" t="s">
        <v>0</v>
      </c>
      <c r="K181" s="1" t="s">
        <v>1303</v>
      </c>
      <c r="L181" s="3" t="str">
        <f t="shared" si="16"/>
        <v>OCT</v>
      </c>
      <c r="M181" s="1" t="s">
        <v>1213</v>
      </c>
      <c r="N181" s="1" t="s">
        <v>171</v>
      </c>
      <c r="O181" s="1" t="s">
        <v>920</v>
      </c>
      <c r="P181" s="26">
        <f t="shared" si="19"/>
        <v>176</v>
      </c>
      <c r="Q181" s="1" t="s">
        <v>1</v>
      </c>
      <c r="R181" s="1" t="str">
        <f t="shared" si="20"/>
        <v>{id:176,year: "2007",typeDoc:"ACUERDO",dateDoc:"21-OCT",numDoc:"CG 176-2007",monthDoc:"OCT",nameDoc:"SUST. PRESIDENTE DE COM. TERRENATE PRD",link: Acuerdos__pdfpath(`./${"2007/"}${"176.pdf"}`),},</v>
      </c>
    </row>
    <row r="182" spans="1:18" x14ac:dyDescent="0.25">
      <c r="A182" s="1" t="s">
        <v>756</v>
      </c>
      <c r="B182" s="1">
        <v>177</v>
      </c>
      <c r="C182" s="1" t="s">
        <v>1924</v>
      </c>
      <c r="D182" s="1" t="s">
        <v>1217</v>
      </c>
      <c r="E182" s="1" t="s">
        <v>1460</v>
      </c>
      <c r="F182" s="2" t="s">
        <v>175</v>
      </c>
      <c r="G182" s="1" t="s">
        <v>1212</v>
      </c>
      <c r="I182" s="1">
        <f t="shared" si="18"/>
        <v>177</v>
      </c>
      <c r="J182" s="1" t="s">
        <v>0</v>
      </c>
      <c r="K182" s="1" t="s">
        <v>1303</v>
      </c>
      <c r="L182" s="3" t="str">
        <f t="shared" si="16"/>
        <v>OCT</v>
      </c>
      <c r="M182" s="1" t="s">
        <v>1213</v>
      </c>
      <c r="N182" s="1" t="s">
        <v>172</v>
      </c>
      <c r="O182" s="1" t="s">
        <v>920</v>
      </c>
      <c r="P182" s="26">
        <f t="shared" si="19"/>
        <v>177</v>
      </c>
      <c r="Q182" s="1" t="s">
        <v>1</v>
      </c>
      <c r="R182" s="1" t="str">
        <f t="shared" si="20"/>
        <v>{id:177,year: "2007",typeDoc:"ACUERDO",dateDoc:"21-OCT",numDoc:"CG 177-2007",monthDoc:"OCT",nameDoc:"SUSTICIÓN REGISTRO SINDICO PROPIETARIO PRD HUAMANTLA",link: Acuerdos__pdfpath(`./${"2007/"}${"177.pdf"}`),},</v>
      </c>
    </row>
    <row r="183" spans="1:18" x14ac:dyDescent="0.25">
      <c r="A183" s="1" t="s">
        <v>756</v>
      </c>
      <c r="B183" s="1">
        <v>178</v>
      </c>
      <c r="C183" s="1" t="s">
        <v>1924</v>
      </c>
      <c r="D183" s="1" t="s">
        <v>1217</v>
      </c>
      <c r="E183" s="1" t="s">
        <v>1460</v>
      </c>
      <c r="F183" s="2" t="s">
        <v>175</v>
      </c>
      <c r="G183" s="1" t="s">
        <v>1212</v>
      </c>
      <c r="I183" s="1">
        <f t="shared" si="18"/>
        <v>178</v>
      </c>
      <c r="J183" s="1" t="s">
        <v>0</v>
      </c>
      <c r="K183" s="1" t="s">
        <v>1303</v>
      </c>
      <c r="L183" s="3" t="str">
        <f t="shared" si="16"/>
        <v>OCT</v>
      </c>
      <c r="M183" s="1" t="s">
        <v>1213</v>
      </c>
      <c r="N183" s="1" t="s">
        <v>173</v>
      </c>
      <c r="O183" s="1" t="s">
        <v>920</v>
      </c>
      <c r="P183" s="26">
        <f t="shared" si="19"/>
        <v>178</v>
      </c>
      <c r="Q183" s="1" t="s">
        <v>1</v>
      </c>
      <c r="R183" s="1" t="str">
        <f t="shared" si="20"/>
        <v>{id:178,year: "2007",typeDoc:"ACUERDO",dateDoc:"21-OCT",numDoc:"CG 178-2007",monthDoc:"OCT",nameDoc:"SUST. SEGUNDA SECCION MAZATECOCHCO PT",link: Acuerdos__pdfpath(`./${"2007/"}${"178.pdf"}`),},</v>
      </c>
    </row>
    <row r="184" spans="1:18" x14ac:dyDescent="0.25">
      <c r="A184" s="1" t="s">
        <v>756</v>
      </c>
      <c r="B184" s="1">
        <v>179</v>
      </c>
      <c r="C184" s="1" t="s">
        <v>1924</v>
      </c>
      <c r="D184" s="1" t="s">
        <v>1217</v>
      </c>
      <c r="E184" s="1" t="s">
        <v>1460</v>
      </c>
      <c r="F184" s="2" t="s">
        <v>175</v>
      </c>
      <c r="G184" s="1" t="s">
        <v>1212</v>
      </c>
      <c r="I184" s="1">
        <f t="shared" si="18"/>
        <v>179</v>
      </c>
      <c r="J184" s="1" t="s">
        <v>0</v>
      </c>
      <c r="K184" s="1" t="s">
        <v>1303</v>
      </c>
      <c r="L184" s="3" t="str">
        <f t="shared" si="16"/>
        <v>OCT</v>
      </c>
      <c r="M184" s="1" t="s">
        <v>1213</v>
      </c>
      <c r="N184" s="1" t="s">
        <v>174</v>
      </c>
      <c r="O184" s="1" t="s">
        <v>920</v>
      </c>
      <c r="P184" s="26">
        <f t="shared" si="19"/>
        <v>179</v>
      </c>
      <c r="Q184" s="1" t="s">
        <v>1</v>
      </c>
      <c r="R184" s="1" t="str">
        <f t="shared" si="20"/>
        <v>{id:179,year: "2007",typeDoc:"ACUERDO",dateDoc:"21-OCT",numDoc:"CG 179-2007",monthDoc:"OCT",nameDoc:"SUST. SR SAN PABLO DEL MONTE PT",link: Acuerdos__pdfpath(`./${"2007/"}${"179.pdf"}`),},</v>
      </c>
    </row>
    <row r="185" spans="1:18" x14ac:dyDescent="0.25">
      <c r="A185" s="1" t="s">
        <v>756</v>
      </c>
      <c r="B185" s="1">
        <v>180</v>
      </c>
      <c r="C185" s="1" t="s">
        <v>1924</v>
      </c>
      <c r="D185" s="1" t="s">
        <v>1217</v>
      </c>
      <c r="E185" s="1" t="s">
        <v>1460</v>
      </c>
      <c r="F185" s="2" t="s">
        <v>175</v>
      </c>
      <c r="G185" s="1" t="s">
        <v>1212</v>
      </c>
      <c r="I185" s="1">
        <f t="shared" si="18"/>
        <v>180</v>
      </c>
      <c r="J185" s="1" t="s">
        <v>0</v>
      </c>
      <c r="K185" s="1" t="s">
        <v>1303</v>
      </c>
      <c r="L185" s="3" t="str">
        <f t="shared" si="16"/>
        <v>OCT</v>
      </c>
      <c r="M185" s="1" t="s">
        <v>1213</v>
      </c>
      <c r="N185" s="1" t="s">
        <v>177</v>
      </c>
      <c r="O185" s="1" t="s">
        <v>920</v>
      </c>
      <c r="P185" s="26">
        <f t="shared" si="19"/>
        <v>180</v>
      </c>
      <c r="Q185" s="1" t="s">
        <v>1</v>
      </c>
      <c r="R185" s="1" t="str">
        <f t="shared" si="20"/>
        <v>{id:180,year: "2007",typeDoc:"ACUERDO",dateDoc:"21-OCT",numDoc:"CG 180-2007",monthDoc:"OCT",nameDoc:"SUSTITUCIÓN PRESIDENTE MUNICIPAL PARTIDO DEL TRABAJO",link: Acuerdos__pdfpath(`./${"2007/"}${"180.pdf"}`),},</v>
      </c>
    </row>
    <row r="186" spans="1:18" x14ac:dyDescent="0.25">
      <c r="A186" s="1" t="s">
        <v>756</v>
      </c>
      <c r="B186" s="1">
        <v>181</v>
      </c>
      <c r="C186" s="1" t="s">
        <v>1924</v>
      </c>
      <c r="D186" s="1" t="s">
        <v>1217</v>
      </c>
      <c r="E186" s="1" t="s">
        <v>1460</v>
      </c>
      <c r="F186" s="2" t="s">
        <v>175</v>
      </c>
      <c r="G186" s="1" t="s">
        <v>1212</v>
      </c>
      <c r="I186" s="1">
        <f t="shared" si="18"/>
        <v>181</v>
      </c>
      <c r="J186" s="1" t="s">
        <v>0</v>
      </c>
      <c r="K186" s="1" t="s">
        <v>1303</v>
      </c>
      <c r="L186" s="3" t="str">
        <f t="shared" si="16"/>
        <v>OCT</v>
      </c>
      <c r="M186" s="1" t="s">
        <v>1213</v>
      </c>
      <c r="N186" s="1" t="s">
        <v>178</v>
      </c>
      <c r="O186" s="1" t="s">
        <v>920</v>
      </c>
      <c r="P186" s="26">
        <f t="shared" si="19"/>
        <v>181</v>
      </c>
      <c r="Q186" s="1" t="s">
        <v>1</v>
      </c>
      <c r="R186" s="1" t="str">
        <f t="shared" si="20"/>
        <v>{id:181,year: "2007",typeDoc:"ACUERDO",dateDoc:"21-OCT",numDoc:"CG 181-2007",monthDoc:"OCT",nameDoc:"TERCER REGIDOR TERRENATE PT",link: Acuerdos__pdfpath(`./${"2007/"}${"181.pdf"}`),},</v>
      </c>
    </row>
    <row r="187" spans="1:18" x14ac:dyDescent="0.25">
      <c r="A187" s="1" t="s">
        <v>756</v>
      </c>
      <c r="B187" s="1">
        <v>182</v>
      </c>
      <c r="C187" s="1" t="s">
        <v>1924</v>
      </c>
      <c r="D187" s="1" t="s">
        <v>1217</v>
      </c>
      <c r="E187" s="1" t="s">
        <v>1460</v>
      </c>
      <c r="F187" s="2" t="s">
        <v>175</v>
      </c>
      <c r="G187" s="1" t="s">
        <v>1212</v>
      </c>
      <c r="I187" s="1">
        <f t="shared" si="18"/>
        <v>182</v>
      </c>
      <c r="J187" s="1" t="s">
        <v>0</v>
      </c>
      <c r="K187" s="1" t="s">
        <v>1303</v>
      </c>
      <c r="L187" s="3" t="str">
        <f t="shared" si="16"/>
        <v>OCT</v>
      </c>
      <c r="M187" s="1" t="s">
        <v>1213</v>
      </c>
      <c r="N187" s="1" t="s">
        <v>179</v>
      </c>
      <c r="O187" s="1" t="s">
        <v>920</v>
      </c>
      <c r="P187" s="26">
        <f t="shared" si="19"/>
        <v>182</v>
      </c>
      <c r="Q187" s="1" t="s">
        <v>1</v>
      </c>
      <c r="R187" s="1" t="str">
        <f t="shared" si="20"/>
        <v>{id:182,year: "2007",typeDoc:"ACUERDO",dateDoc:"21-OCT",numDoc:"CG 182-2007",monthDoc:"OCT",nameDoc:"SUSTITUCIÓN REGISTRO TERCER REGIDOR PANOTLA PNA",link: Acuerdos__pdfpath(`./${"2007/"}${"182.pdf"}`),},</v>
      </c>
    </row>
    <row r="188" spans="1:18" x14ac:dyDescent="0.25">
      <c r="A188" s="1" t="s">
        <v>756</v>
      </c>
      <c r="B188" s="1">
        <v>183</v>
      </c>
      <c r="C188" s="1" t="s">
        <v>1924</v>
      </c>
      <c r="D188" s="1" t="s">
        <v>1217</v>
      </c>
      <c r="E188" s="1" t="s">
        <v>1460</v>
      </c>
      <c r="F188" s="2" t="s">
        <v>175</v>
      </c>
      <c r="G188" s="1" t="s">
        <v>1212</v>
      </c>
      <c r="I188" s="1">
        <f t="shared" si="18"/>
        <v>183</v>
      </c>
      <c r="J188" s="1" t="s">
        <v>0</v>
      </c>
      <c r="K188" s="1" t="s">
        <v>1303</v>
      </c>
      <c r="L188" s="3" t="str">
        <f t="shared" si="16"/>
        <v>OCT</v>
      </c>
      <c r="M188" s="1" t="s">
        <v>1213</v>
      </c>
      <c r="N188" s="1" t="s">
        <v>180</v>
      </c>
      <c r="O188" s="1" t="s">
        <v>920</v>
      </c>
      <c r="P188" s="26">
        <f t="shared" si="19"/>
        <v>183</v>
      </c>
      <c r="Q188" s="1" t="s">
        <v>1</v>
      </c>
      <c r="R188" s="1" t="str">
        <f t="shared" si="20"/>
        <v>{id:183,year: "2007",typeDoc:"ACUERDO",dateDoc:"21-OCT",numDoc:"CG 183-2007",monthDoc:"OCT",nameDoc:"SUSTITUCIÓN NUEVA ALIANZA SINDICO",link: Acuerdos__pdfpath(`./${"2007/"}${"183.pdf"}`),},</v>
      </c>
    </row>
    <row r="189" spans="1:18" x14ac:dyDescent="0.25">
      <c r="A189" s="1" t="s">
        <v>756</v>
      </c>
      <c r="B189" s="1">
        <v>184</v>
      </c>
      <c r="C189" s="1" t="s">
        <v>1924</v>
      </c>
      <c r="D189" s="1" t="s">
        <v>1217</v>
      </c>
      <c r="E189" s="1" t="s">
        <v>1460</v>
      </c>
      <c r="F189" s="2" t="s">
        <v>175</v>
      </c>
      <c r="G189" s="1" t="s">
        <v>1212</v>
      </c>
      <c r="I189" s="1">
        <f t="shared" si="18"/>
        <v>184</v>
      </c>
      <c r="J189" s="1" t="s">
        <v>0</v>
      </c>
      <c r="K189" s="1" t="s">
        <v>1303</v>
      </c>
      <c r="L189" s="3" t="str">
        <f t="shared" si="16"/>
        <v>OCT</v>
      </c>
      <c r="M189" s="1" t="s">
        <v>1213</v>
      </c>
      <c r="N189" s="1" t="s">
        <v>181</v>
      </c>
      <c r="O189" s="1" t="s">
        <v>920</v>
      </c>
      <c r="P189" s="26">
        <f t="shared" si="19"/>
        <v>184</v>
      </c>
      <c r="Q189" s="1" t="s">
        <v>1</v>
      </c>
      <c r="R189" s="1" t="str">
        <f t="shared" si="20"/>
        <v>{id:184,year: "2007",typeDoc:"ACUERDO",dateDoc:"21-OCT",numDoc:"CG 184-2007",monthDoc:"OCT",nameDoc:"SUSTITUCION TERCER, CUARTO Y QUINTO SEXTOREGIDOR STACRUZ TLAXCALA ALTERNATIVA",link: Acuerdos__pdfpath(`./${"2007/"}${"184.pdf"}`),},</v>
      </c>
    </row>
    <row r="190" spans="1:18" x14ac:dyDescent="0.25">
      <c r="A190" s="1" t="s">
        <v>756</v>
      </c>
      <c r="B190" s="1">
        <v>185</v>
      </c>
      <c r="C190" s="1" t="s">
        <v>1924</v>
      </c>
      <c r="D190" s="1" t="s">
        <v>1217</v>
      </c>
      <c r="E190" s="1" t="s">
        <v>1460</v>
      </c>
      <c r="F190" s="2" t="s">
        <v>175</v>
      </c>
      <c r="G190" s="1" t="s">
        <v>1212</v>
      </c>
      <c r="I190" s="1">
        <f t="shared" si="18"/>
        <v>185</v>
      </c>
      <c r="J190" s="1" t="s">
        <v>0</v>
      </c>
      <c r="K190" s="1" t="s">
        <v>1303</v>
      </c>
      <c r="L190" s="3" t="str">
        <f t="shared" si="16"/>
        <v>OCT</v>
      </c>
      <c r="M190" s="1" t="s">
        <v>1213</v>
      </c>
      <c r="N190" s="1" t="s">
        <v>1974</v>
      </c>
      <c r="O190" s="1" t="s">
        <v>920</v>
      </c>
      <c r="P190" s="26">
        <f t="shared" si="19"/>
        <v>185</v>
      </c>
      <c r="Q190" s="1" t="s">
        <v>1</v>
      </c>
      <c r="R190" s="1" t="str">
        <f t="shared" si="20"/>
        <v>{id:185,year: "2007",typeDoc:"ACUERDO",dateDoc:"21-OCT",numDoc:"CG 185-2007",monthDoc:"OCT",nameDoc:"SUSTITUCIÓN DIPUTADO SUPLENTE ALTERNATIVA",link: Acuerdos__pdfpath(`./${"2007/"}${"185.pdf"}`),},</v>
      </c>
    </row>
    <row r="191" spans="1:18" x14ac:dyDescent="0.25">
      <c r="A191" s="1" t="s">
        <v>756</v>
      </c>
      <c r="B191" s="1">
        <v>186</v>
      </c>
      <c r="C191" s="1" t="s">
        <v>1924</v>
      </c>
      <c r="D191" s="1" t="s">
        <v>1217</v>
      </c>
      <c r="E191" s="1" t="s">
        <v>1460</v>
      </c>
      <c r="F191" s="2" t="s">
        <v>175</v>
      </c>
      <c r="G191" s="1" t="s">
        <v>1212</v>
      </c>
      <c r="I191" s="1">
        <f t="shared" si="18"/>
        <v>186</v>
      </c>
      <c r="J191" s="1" t="s">
        <v>0</v>
      </c>
      <c r="K191" s="1" t="s">
        <v>1303</v>
      </c>
      <c r="L191" s="3" t="str">
        <f t="shared" si="16"/>
        <v>OCT</v>
      </c>
      <c r="M191" s="1" t="s">
        <v>1213</v>
      </c>
      <c r="N191" s="1" t="s">
        <v>182</v>
      </c>
      <c r="O191" s="1" t="s">
        <v>920</v>
      </c>
      <c r="P191" s="26">
        <f t="shared" si="19"/>
        <v>186</v>
      </c>
      <c r="Q191" s="1" t="s">
        <v>1</v>
      </c>
      <c r="R191" s="1" t="str">
        <f t="shared" si="20"/>
        <v>{id:186,year: "2007",typeDoc:"ACUERDO",dateDoc:"21-OCT",numDoc:"CG 186-2007",monthDoc:"OCT",nameDoc:"SUSTITUCION ALTERNATIVA SOCIAL DEMOCRATA DIPUTADO DISTRITO X",link: Acuerdos__pdfpath(`./${"2007/"}${"186.pdf"}`),},</v>
      </c>
    </row>
    <row r="192" spans="1:18" x14ac:dyDescent="0.25">
      <c r="A192" s="1" t="s">
        <v>756</v>
      </c>
      <c r="B192" s="1">
        <v>187</v>
      </c>
      <c r="C192" s="1" t="s">
        <v>1924</v>
      </c>
      <c r="D192" s="1" t="s">
        <v>1217</v>
      </c>
      <c r="E192" s="1" t="s">
        <v>1460</v>
      </c>
      <c r="F192" s="2" t="s">
        <v>175</v>
      </c>
      <c r="G192" s="1" t="s">
        <v>1212</v>
      </c>
      <c r="I192" s="1">
        <f t="shared" si="18"/>
        <v>187</v>
      </c>
      <c r="J192" s="1" t="s">
        <v>0</v>
      </c>
      <c r="K192" s="1" t="s">
        <v>1303</v>
      </c>
      <c r="L192" s="3" t="str">
        <f t="shared" si="16"/>
        <v>OCT</v>
      </c>
      <c r="M192" s="1" t="s">
        <v>1213</v>
      </c>
      <c r="N192" s="1" t="s">
        <v>183</v>
      </c>
      <c r="O192" s="1" t="s">
        <v>920</v>
      </c>
      <c r="P192" s="26">
        <f t="shared" si="19"/>
        <v>187</v>
      </c>
      <c r="Q192" s="1" t="s">
        <v>1</v>
      </c>
      <c r="R192" s="1" t="str">
        <f t="shared" si="20"/>
        <v>{id:187,year: "2007",typeDoc:"ACUERDO",dateDoc:"21-OCT",numDoc:"CG 187-2007",monthDoc:"OCT",nameDoc:"QUINTO REGIDOR SAN JUAN HUACTZINCO PS",link: Acuerdos__pdfpath(`./${"2007/"}${"187.pdf"}`),},</v>
      </c>
    </row>
    <row r="193" spans="1:18" x14ac:dyDescent="0.25">
      <c r="A193" s="1" t="s">
        <v>756</v>
      </c>
      <c r="B193" s="1">
        <v>188</v>
      </c>
      <c r="C193" s="1" t="s">
        <v>1924</v>
      </c>
      <c r="D193" s="1" t="s">
        <v>1217</v>
      </c>
      <c r="E193" s="1" t="s">
        <v>1460</v>
      </c>
      <c r="F193" s="2" t="s">
        <v>175</v>
      </c>
      <c r="G193" s="1" t="s">
        <v>1212</v>
      </c>
      <c r="I193" s="1">
        <f t="shared" si="18"/>
        <v>188</v>
      </c>
      <c r="J193" s="1" t="s">
        <v>0</v>
      </c>
      <c r="K193" s="1" t="s">
        <v>1303</v>
      </c>
      <c r="L193" s="3" t="str">
        <f t="shared" si="16"/>
        <v>OCT</v>
      </c>
      <c r="M193" s="1" t="s">
        <v>1213</v>
      </c>
      <c r="N193" s="1" t="s">
        <v>176</v>
      </c>
      <c r="O193" s="1" t="s">
        <v>920</v>
      </c>
      <c r="P193" s="26">
        <f t="shared" si="19"/>
        <v>188</v>
      </c>
      <c r="Q193" s="1" t="s">
        <v>1</v>
      </c>
      <c r="R193" s="1" t="str">
        <f t="shared" si="20"/>
        <v>{id:188,year: "2007",typeDoc:"ACUERDO",dateDoc:"21-OCT",numDoc:"CG 188-2007",monthDoc:"OCT",nameDoc:"SUSTITUCIÓN PDTE.COMUNIDADTLAXCO PS",link: Acuerdos__pdfpath(`./${"2007/"}${"188.pdf"}`),},</v>
      </c>
    </row>
    <row r="194" spans="1:18" x14ac:dyDescent="0.25">
      <c r="A194" s="1" t="s">
        <v>756</v>
      </c>
      <c r="B194" s="1">
        <v>189</v>
      </c>
      <c r="C194" s="1" t="s">
        <v>1924</v>
      </c>
      <c r="D194" s="1" t="s">
        <v>1217</v>
      </c>
      <c r="E194" s="1" t="s">
        <v>1460</v>
      </c>
      <c r="F194" s="2" t="s">
        <v>175</v>
      </c>
      <c r="G194" s="1" t="s">
        <v>1212</v>
      </c>
      <c r="I194" s="1">
        <f t="shared" si="18"/>
        <v>189</v>
      </c>
      <c r="J194" s="1" t="s">
        <v>0</v>
      </c>
      <c r="K194" s="1" t="s">
        <v>1303</v>
      </c>
      <c r="L194" s="3" t="str">
        <f t="shared" si="16"/>
        <v>OCT</v>
      </c>
      <c r="M194" s="1" t="s">
        <v>1213</v>
      </c>
      <c r="N194" s="1" t="s">
        <v>184</v>
      </c>
      <c r="O194" s="1" t="s">
        <v>920</v>
      </c>
      <c r="P194" s="26">
        <f t="shared" si="19"/>
        <v>189</v>
      </c>
      <c r="Q194" s="1" t="s">
        <v>1</v>
      </c>
      <c r="R194" s="1" t="str">
        <f t="shared" si="20"/>
        <v>{id:189,year: "2007",typeDoc:"ACUERDO",dateDoc:"21-OCT",numDoc:"CG 189-2007",monthDoc:"OCT",nameDoc:"SUSTITUCIÓN REGIDOR ALIANZA SIGLO XXI",link: Acuerdos__pdfpath(`./${"2007/"}${"189.pdf"}`),},</v>
      </c>
    </row>
    <row r="195" spans="1:18" x14ac:dyDescent="0.25">
      <c r="A195" s="1" t="s">
        <v>756</v>
      </c>
      <c r="B195" s="1">
        <v>190</v>
      </c>
      <c r="C195" s="1" t="s">
        <v>1924</v>
      </c>
      <c r="D195" s="1" t="s">
        <v>1217</v>
      </c>
      <c r="E195" s="1" t="s">
        <v>1460</v>
      </c>
      <c r="F195" s="2" t="s">
        <v>175</v>
      </c>
      <c r="G195" s="1" t="s">
        <v>1212</v>
      </c>
      <c r="I195" s="1">
        <f t="shared" si="18"/>
        <v>190</v>
      </c>
      <c r="J195" s="1" t="s">
        <v>0</v>
      </c>
      <c r="K195" s="1" t="s">
        <v>1303</v>
      </c>
      <c r="L195" s="3" t="str">
        <f t="shared" ref="L195:L253" si="21">MID(F195,4,3)</f>
        <v>OCT</v>
      </c>
      <c r="M195" s="1" t="s">
        <v>1213</v>
      </c>
      <c r="N195" s="1" t="s">
        <v>185</v>
      </c>
      <c r="O195" s="1" t="s">
        <v>920</v>
      </c>
      <c r="P195" s="26">
        <f t="shared" si="19"/>
        <v>190</v>
      </c>
      <c r="Q195" s="1" t="s">
        <v>1</v>
      </c>
      <c r="R195" s="1" t="str">
        <f t="shared" si="20"/>
        <v>{id:190,year: "2007",typeDoc:"ACUERDO",dateDoc:"21-OCT",numDoc:"CG 190-2007",monthDoc:"OCT",nameDoc:"SUSTITUCIÓN regiDOR ALIANZA siglo xxI xicotzigo",link: Acuerdos__pdfpath(`./${"2007/"}${"190.pdf"}`),},</v>
      </c>
    </row>
    <row r="196" spans="1:18" x14ac:dyDescent="0.25">
      <c r="A196" s="1" t="s">
        <v>756</v>
      </c>
      <c r="B196" s="1">
        <v>191</v>
      </c>
      <c r="C196" s="1" t="s">
        <v>1924</v>
      </c>
      <c r="D196" s="1" t="s">
        <v>1217</v>
      </c>
      <c r="E196" s="1" t="s">
        <v>1460</v>
      </c>
      <c r="F196" s="2" t="s">
        <v>175</v>
      </c>
      <c r="G196" s="1" t="s">
        <v>1212</v>
      </c>
      <c r="I196" s="1">
        <f t="shared" si="18"/>
        <v>191</v>
      </c>
      <c r="J196" s="1" t="s">
        <v>0</v>
      </c>
      <c r="K196" s="1" t="s">
        <v>1303</v>
      </c>
      <c r="L196" s="3" t="str">
        <f t="shared" si="21"/>
        <v>OCT</v>
      </c>
      <c r="M196" s="1" t="s">
        <v>1213</v>
      </c>
      <c r="N196" s="1" t="s">
        <v>186</v>
      </c>
      <c r="O196" s="1" t="s">
        <v>920</v>
      </c>
      <c r="P196" s="26">
        <f t="shared" si="19"/>
        <v>191</v>
      </c>
      <c r="Q196" s="1" t="s">
        <v>1</v>
      </c>
      <c r="R196" s="1" t="str">
        <f t="shared" si="20"/>
        <v>{id:191,year: "2007",typeDoc:"ACUERDO",dateDoc:"21-OCT",numDoc:"CG 191-2007",monthDoc:"OCT",nameDoc:"SUSTI. PRI-VERDE TEPEYANCO PRIMER REGIDOR",link: Acuerdos__pdfpath(`./${"2007/"}${"191.pdf"}`),},</v>
      </c>
    </row>
    <row r="197" spans="1:18" x14ac:dyDescent="0.25">
      <c r="A197" s="1" t="s">
        <v>756</v>
      </c>
      <c r="B197" s="1">
        <v>192</v>
      </c>
      <c r="C197" s="1" t="s">
        <v>1924</v>
      </c>
      <c r="D197" s="1" t="s">
        <v>1217</v>
      </c>
      <c r="E197" s="1" t="s">
        <v>1460</v>
      </c>
      <c r="F197" s="2" t="s">
        <v>175</v>
      </c>
      <c r="G197" s="1" t="s">
        <v>1212</v>
      </c>
      <c r="I197" s="1">
        <f t="shared" si="18"/>
        <v>192</v>
      </c>
      <c r="J197" s="1" t="s">
        <v>0</v>
      </c>
      <c r="K197" s="1" t="s">
        <v>1303</v>
      </c>
      <c r="L197" s="3" t="str">
        <f t="shared" si="21"/>
        <v>OCT</v>
      </c>
      <c r="M197" s="1" t="s">
        <v>1213</v>
      </c>
      <c r="N197" s="1" t="s">
        <v>187</v>
      </c>
      <c r="O197" s="1" t="s">
        <v>920</v>
      </c>
      <c r="P197" s="26">
        <f t="shared" si="19"/>
        <v>192</v>
      </c>
      <c r="Q197" s="1" t="s">
        <v>1</v>
      </c>
      <c r="R197" s="1" t="str">
        <f t="shared" si="20"/>
        <v>{id:192,year: "2007",typeDoc:"ACUERDO",dateDoc:"21-OCT",numDoc:"CG 192-2007",monthDoc:"OCT",nameDoc:"SUSTI. PRI-VERDE ACUAMANALA DE MIGUEL HIDALGO SEGUNDO REGIDOR",link: Acuerdos__pdfpath(`./${"2007/"}${"192.pdf"}`),},</v>
      </c>
    </row>
    <row r="198" spans="1:18" x14ac:dyDescent="0.25">
      <c r="A198" s="1" t="s">
        <v>756</v>
      </c>
      <c r="B198" s="1">
        <v>193</v>
      </c>
      <c r="C198" s="1" t="s">
        <v>1924</v>
      </c>
      <c r="D198" s="1" t="s">
        <v>1217</v>
      </c>
      <c r="E198" s="1" t="s">
        <v>1460</v>
      </c>
      <c r="F198" s="2" t="s">
        <v>175</v>
      </c>
      <c r="G198" s="1" t="s">
        <v>1212</v>
      </c>
      <c r="I198" s="1">
        <f t="shared" si="18"/>
        <v>193</v>
      </c>
      <c r="J198" s="1" t="s">
        <v>0</v>
      </c>
      <c r="K198" s="1" t="s">
        <v>1303</v>
      </c>
      <c r="L198" s="3" t="str">
        <f t="shared" si="21"/>
        <v>OCT</v>
      </c>
      <c r="M198" s="1" t="s">
        <v>1213</v>
      </c>
      <c r="N198" s="1" t="s">
        <v>188</v>
      </c>
      <c r="O198" s="1" t="s">
        <v>920</v>
      </c>
      <c r="P198" s="26">
        <f t="shared" si="19"/>
        <v>193</v>
      </c>
      <c r="Q198" s="1" t="s">
        <v>1</v>
      </c>
      <c r="R198" s="1" t="str">
        <f t="shared" si="20"/>
        <v>{id:193,year: "2007",typeDoc:"ACUERDO",dateDoc:"21-OCT",numDoc:"CG 193-2007",monthDoc:"OCT",nameDoc:"SUSTITUCIÓN ACUAMANALA EA",link: Acuerdos__pdfpath(`./${"2007/"}${"193.pdf"}`),},</v>
      </c>
    </row>
    <row r="199" spans="1:18" x14ac:dyDescent="0.25">
      <c r="A199" s="1" t="s">
        <v>756</v>
      </c>
      <c r="B199" s="1">
        <v>194</v>
      </c>
      <c r="C199" s="1" t="s">
        <v>1924</v>
      </c>
      <c r="D199" s="1" t="s">
        <v>1217</v>
      </c>
      <c r="E199" s="1" t="s">
        <v>1460</v>
      </c>
      <c r="F199" s="2" t="s">
        <v>175</v>
      </c>
      <c r="G199" s="1" t="s">
        <v>1212</v>
      </c>
      <c r="I199" s="1">
        <f t="shared" si="18"/>
        <v>194</v>
      </c>
      <c r="J199" s="1" t="s">
        <v>0</v>
      </c>
      <c r="K199" s="1" t="s">
        <v>1303</v>
      </c>
      <c r="L199" s="3" t="str">
        <f t="shared" si="21"/>
        <v>OCT</v>
      </c>
      <c r="M199" s="1" t="s">
        <v>1213</v>
      </c>
      <c r="N199" s="1" t="s">
        <v>189</v>
      </c>
      <c r="O199" s="1" t="s">
        <v>920</v>
      </c>
      <c r="P199" s="26">
        <f t="shared" ref="P199:P228" si="22">B199</f>
        <v>194</v>
      </c>
      <c r="Q199" s="1" t="s">
        <v>1</v>
      </c>
      <c r="R199" s="1" t="str">
        <f t="shared" si="20"/>
        <v>{id:194,year: "2007",typeDoc:"ACUERDO",dateDoc:"21-OCT",numDoc:"CG 194-2007",monthDoc:"OCT",nameDoc:"SUSTITUCIÓN TEPEYANCO EA",link: Acuerdos__pdfpath(`./${"2007/"}${"194.pdf"}`),},</v>
      </c>
    </row>
    <row r="200" spans="1:18" x14ac:dyDescent="0.25">
      <c r="A200" s="1" t="s">
        <v>756</v>
      </c>
      <c r="B200" s="1">
        <v>195</v>
      </c>
      <c r="C200" s="1" t="s">
        <v>1924</v>
      </c>
      <c r="D200" s="1" t="s">
        <v>1217</v>
      </c>
      <c r="E200" s="1" t="s">
        <v>1460</v>
      </c>
      <c r="F200" s="2" t="s">
        <v>175</v>
      </c>
      <c r="G200" s="1" t="s">
        <v>1212</v>
      </c>
      <c r="I200" s="1">
        <f t="shared" si="18"/>
        <v>195</v>
      </c>
      <c r="J200" s="1" t="s">
        <v>0</v>
      </c>
      <c r="K200" s="1" t="s">
        <v>1303</v>
      </c>
      <c r="L200" s="3" t="str">
        <f t="shared" si="21"/>
        <v>OCT</v>
      </c>
      <c r="M200" s="1" t="s">
        <v>1213</v>
      </c>
      <c r="N200" s="1" t="s">
        <v>1973</v>
      </c>
      <c r="O200" s="1" t="s">
        <v>920</v>
      </c>
      <c r="P200" s="26">
        <f t="shared" si="22"/>
        <v>195</v>
      </c>
      <c r="Q200" s="1" t="s">
        <v>1</v>
      </c>
      <c r="R200" s="1" t="str">
        <f t="shared" si="20"/>
        <v>{id:195,year: "2007",typeDoc:"ACUERDO",dateDoc:"21-OCT",numDoc:"CG 195-2007",monthDoc:"OCT",nameDoc:"SUSTITUCIÓN PRIMER REGIDOR Psocialista HUAMANTLA",link: Acuerdos__pdfpath(`./${"2007/"}${"195.pdf"}`),},</v>
      </c>
    </row>
    <row r="201" spans="1:18" x14ac:dyDescent="0.25">
      <c r="A201" s="1" t="s">
        <v>756</v>
      </c>
      <c r="B201" s="1">
        <v>196</v>
      </c>
      <c r="C201" s="1" t="s">
        <v>1924</v>
      </c>
      <c r="D201" s="1" t="s">
        <v>1217</v>
      </c>
      <c r="E201" s="1" t="s">
        <v>1460</v>
      </c>
      <c r="F201" s="2" t="s">
        <v>175</v>
      </c>
      <c r="G201" s="1" t="s">
        <v>1212</v>
      </c>
      <c r="I201" s="1">
        <f t="shared" si="18"/>
        <v>196</v>
      </c>
      <c r="J201" s="1" t="s">
        <v>0</v>
      </c>
      <c r="K201" s="1" t="s">
        <v>1303</v>
      </c>
      <c r="L201" s="3" t="str">
        <f t="shared" si="21"/>
        <v>OCT</v>
      </c>
      <c r="M201" s="1" t="s">
        <v>1213</v>
      </c>
      <c r="N201" s="1" t="s">
        <v>190</v>
      </c>
      <c r="O201" s="1" t="s">
        <v>920</v>
      </c>
      <c r="P201" s="26">
        <f t="shared" si="22"/>
        <v>196</v>
      </c>
      <c r="Q201" s="1" t="s">
        <v>1</v>
      </c>
      <c r="R201" s="1" t="str">
        <f t="shared" si="20"/>
        <v>{id:196,year: "2007",typeDoc:"ACUERDO",dateDoc:"21-OCT",numDoc:"CG 196-2007",monthDoc:"OCT",nameDoc:"SUSTITUCIÓN Tercer Regidor Calpulalapan Alianza Siglo XXI",link: Acuerdos__pdfpath(`./${"2007/"}${"196.pdf"}`),},</v>
      </c>
    </row>
    <row r="202" spans="1:18" x14ac:dyDescent="0.25">
      <c r="A202" s="1" t="s">
        <v>756</v>
      </c>
      <c r="B202" s="1">
        <v>197</v>
      </c>
      <c r="C202" s="1" t="s">
        <v>1924</v>
      </c>
      <c r="D202" s="1" t="s">
        <v>1217</v>
      </c>
      <c r="E202" s="1" t="s">
        <v>1460</v>
      </c>
      <c r="F202" s="2" t="s">
        <v>175</v>
      </c>
      <c r="G202" s="1" t="s">
        <v>1212</v>
      </c>
      <c r="I202" s="1">
        <f t="shared" si="18"/>
        <v>197</v>
      </c>
      <c r="J202" s="1" t="s">
        <v>0</v>
      </c>
      <c r="K202" s="1" t="s">
        <v>1303</v>
      </c>
      <c r="L202" s="3" t="str">
        <f t="shared" si="21"/>
        <v>OCT</v>
      </c>
      <c r="M202" s="1" t="s">
        <v>1213</v>
      </c>
      <c r="N202" s="1" t="s">
        <v>191</v>
      </c>
      <c r="O202" s="1" t="s">
        <v>920</v>
      </c>
      <c r="P202" s="26">
        <f t="shared" si="22"/>
        <v>197</v>
      </c>
      <c r="Q202" s="1" t="s">
        <v>1</v>
      </c>
      <c r="R202" s="1" t="str">
        <f t="shared" si="20"/>
        <v>{id:197,year: "2007",typeDoc:"ACUERDO",dateDoc:"21-OCT",numDoc:"CG 197-2007",monthDoc:"OCT",nameDoc:"SUSTITUCIÓN PRIMER REGIDOR ALIANZA SIGLO XXI SANCTORUM",link: Acuerdos__pdfpath(`./${"2007/"}${"197.pdf"}`),},</v>
      </c>
    </row>
    <row r="203" spans="1:18" x14ac:dyDescent="0.25">
      <c r="A203" s="1" t="s">
        <v>756</v>
      </c>
      <c r="B203" s="1">
        <v>198</v>
      </c>
      <c r="C203" s="1" t="s">
        <v>1924</v>
      </c>
      <c r="D203" s="1" t="s">
        <v>1217</v>
      </c>
      <c r="E203" s="1" t="s">
        <v>1460</v>
      </c>
      <c r="F203" s="2" t="s">
        <v>175</v>
      </c>
      <c r="G203" s="1" t="s">
        <v>1212</v>
      </c>
      <c r="I203" s="1">
        <f t="shared" si="18"/>
        <v>198</v>
      </c>
      <c r="J203" s="1" t="s">
        <v>0</v>
      </c>
      <c r="K203" s="1" t="s">
        <v>1303</v>
      </c>
      <c r="L203" s="3" t="str">
        <f t="shared" si="21"/>
        <v>OCT</v>
      </c>
      <c r="M203" s="1" t="s">
        <v>1213</v>
      </c>
      <c r="N203" s="1" t="s">
        <v>192</v>
      </c>
      <c r="O203" s="1" t="s">
        <v>920</v>
      </c>
      <c r="P203" s="26">
        <f t="shared" si="22"/>
        <v>198</v>
      </c>
      <c r="Q203" s="1" t="s">
        <v>1</v>
      </c>
      <c r="R203" s="1" t="str">
        <f t="shared" si="20"/>
        <v>{id:198,year: "2007",typeDoc:"ACUERDO",dateDoc:"21-OCT",numDoc:"CG 198-2007",monthDoc:"OCT",nameDoc:"SUSTITUCIÓN Segundo Regidor Yauhquemecan Alianza Siglo XXI",link: Acuerdos__pdfpath(`./${"2007/"}${"198.pdf"}`),},</v>
      </c>
    </row>
    <row r="204" spans="1:18" x14ac:dyDescent="0.25">
      <c r="A204" s="1" t="s">
        <v>756</v>
      </c>
      <c r="B204" s="1">
        <v>199</v>
      </c>
      <c r="C204" s="1" t="s">
        <v>1924</v>
      </c>
      <c r="D204" s="1" t="s">
        <v>1217</v>
      </c>
      <c r="E204" s="1" t="s">
        <v>1460</v>
      </c>
      <c r="F204" s="2" t="s">
        <v>175</v>
      </c>
      <c r="G204" s="1" t="s">
        <v>1212</v>
      </c>
      <c r="I204" s="1">
        <f t="shared" ref="I204:I280" si="23">B204</f>
        <v>199</v>
      </c>
      <c r="J204" s="1" t="s">
        <v>0</v>
      </c>
      <c r="K204" s="1" t="s">
        <v>1303</v>
      </c>
      <c r="L204" s="3" t="str">
        <f t="shared" si="21"/>
        <v>OCT</v>
      </c>
      <c r="M204" s="1" t="s">
        <v>1213</v>
      </c>
      <c r="N204" s="1" t="s">
        <v>193</v>
      </c>
      <c r="O204" s="1" t="s">
        <v>920</v>
      </c>
      <c r="P204" s="26">
        <f t="shared" si="22"/>
        <v>199</v>
      </c>
      <c r="Q204" s="1" t="s">
        <v>1</v>
      </c>
      <c r="R204" s="1" t="str">
        <f t="shared" si="20"/>
        <v>{id:199,year: "2007",typeDoc:"ACUERDO",dateDoc:"21-OCT",numDoc:"CG 199-2007",monthDoc:"OCT",nameDoc:"SUSTITUCIÓN DE CANDIDATO SUPLENTE FORMULA 4 alianza SIGLO XXI",link: Acuerdos__pdfpath(`./${"2007/"}${"199.pdf"}`),},</v>
      </c>
    </row>
    <row r="205" spans="1:18" x14ac:dyDescent="0.25">
      <c r="A205" s="1" t="s">
        <v>756</v>
      </c>
      <c r="B205" s="1">
        <v>200</v>
      </c>
      <c r="C205" s="1" t="s">
        <v>1924</v>
      </c>
      <c r="D205" s="1" t="s">
        <v>1217</v>
      </c>
      <c r="E205" s="1" t="s">
        <v>1460</v>
      </c>
      <c r="F205" s="2" t="s">
        <v>175</v>
      </c>
      <c r="G205" s="1" t="s">
        <v>1212</v>
      </c>
      <c r="I205" s="1">
        <f t="shared" si="23"/>
        <v>200</v>
      </c>
      <c r="J205" s="1" t="s">
        <v>0</v>
      </c>
      <c r="K205" s="1" t="s">
        <v>1303</v>
      </c>
      <c r="L205" s="3" t="str">
        <f t="shared" si="21"/>
        <v>OCT</v>
      </c>
      <c r="M205" s="1" t="s">
        <v>1213</v>
      </c>
      <c r="N205" s="1" t="s">
        <v>198</v>
      </c>
      <c r="O205" s="1" t="s">
        <v>920</v>
      </c>
      <c r="P205" s="26">
        <f t="shared" si="22"/>
        <v>200</v>
      </c>
      <c r="Q205" s="1" t="s">
        <v>1</v>
      </c>
      <c r="R205" s="1" t="str">
        <f t="shared" si="20"/>
        <v>{id:200,year: "2007",typeDoc:"ACUERDO",dateDoc:"21-OCT",numDoc:"CG 200-2007",monthDoc:"OCT",nameDoc:"SUSTITUCIÓN CONTLA PARTIDOSOCIALISTA",link: Acuerdos__pdfpath(`./${"2007/"}${"200.pdf"}`),},</v>
      </c>
    </row>
    <row r="206" spans="1:18" x14ac:dyDescent="0.25">
      <c r="A206" s="1" t="s">
        <v>756</v>
      </c>
      <c r="B206" s="1">
        <v>201</v>
      </c>
      <c r="C206" s="1" t="s">
        <v>1924</v>
      </c>
      <c r="D206" s="1" t="s">
        <v>1217</v>
      </c>
      <c r="E206" s="1" t="s">
        <v>1460</v>
      </c>
      <c r="F206" s="2" t="s">
        <v>175</v>
      </c>
      <c r="G206" s="1" t="s">
        <v>1212</v>
      </c>
      <c r="I206" s="1">
        <f t="shared" si="23"/>
        <v>201</v>
      </c>
      <c r="J206" s="1" t="s">
        <v>0</v>
      </c>
      <c r="K206" s="1" t="s">
        <v>1303</v>
      </c>
      <c r="L206" s="3" t="str">
        <f t="shared" si="21"/>
        <v>OCT</v>
      </c>
      <c r="M206" s="1" t="s">
        <v>1213</v>
      </c>
      <c r="N206" s="1" t="s">
        <v>194</v>
      </c>
      <c r="O206" s="1" t="s">
        <v>920</v>
      </c>
      <c r="P206" s="26">
        <f t="shared" si="22"/>
        <v>201</v>
      </c>
      <c r="Q206" s="1" t="s">
        <v>1</v>
      </c>
      <c r="R206" s="1" t="str">
        <f t="shared" si="20"/>
        <v>{id:201,year: "2007",typeDoc:"ACUERDO",dateDoc:"21-OCT",numDoc:"CG 201-2007",monthDoc:"OCT",nameDoc:"SUSTITUCIÓN CONSEJEROS ELECTORALES MUNICIPALES 21 OCTUBRE",link: Acuerdos__pdfpath(`./${"2007/"}${"201.pdf"}`),},</v>
      </c>
    </row>
    <row r="207" spans="1:18" x14ac:dyDescent="0.25">
      <c r="A207" s="1" t="s">
        <v>756</v>
      </c>
      <c r="B207" s="1">
        <v>202</v>
      </c>
      <c r="C207" s="1" t="s">
        <v>1924</v>
      </c>
      <c r="D207" s="1" t="s">
        <v>1217</v>
      </c>
      <c r="E207" s="1" t="s">
        <v>1460</v>
      </c>
      <c r="F207" s="2" t="s">
        <v>175</v>
      </c>
      <c r="G207" s="1" t="s">
        <v>1212</v>
      </c>
      <c r="I207" s="1">
        <f t="shared" si="23"/>
        <v>202</v>
      </c>
      <c r="J207" s="1" t="s">
        <v>0</v>
      </c>
      <c r="K207" s="1" t="s">
        <v>1303</v>
      </c>
      <c r="L207" s="3" t="str">
        <f t="shared" si="21"/>
        <v>OCT</v>
      </c>
      <c r="M207" s="1" t="s">
        <v>1213</v>
      </c>
      <c r="N207" s="1" t="s">
        <v>195</v>
      </c>
      <c r="O207" s="1" t="s">
        <v>920</v>
      </c>
      <c r="P207" s="26">
        <f t="shared" si="22"/>
        <v>202</v>
      </c>
      <c r="Q207" s="1" t="s">
        <v>1</v>
      </c>
      <c r="R207" s="1" t="str">
        <f t="shared" si="20"/>
        <v>{id:202,year: "2007",typeDoc:"ACUERDO",dateDoc:"21-OCT",numDoc:"CG 202-2007",monthDoc:"OCT",nameDoc:"SUSTITUCIÓN REGIDORES.AYTO, TEPEYANCO. P.R.D.07",link: Acuerdos__pdfpath(`./${"2007/"}${"202.pdf"}`),},</v>
      </c>
    </row>
    <row r="208" spans="1:18" x14ac:dyDescent="0.25">
      <c r="A208" s="1" t="s">
        <v>756</v>
      </c>
      <c r="B208" s="1">
        <v>203</v>
      </c>
      <c r="C208" s="1" t="s">
        <v>1924</v>
      </c>
      <c r="D208" s="1" t="s">
        <v>1217</v>
      </c>
      <c r="E208" s="1" t="s">
        <v>1460</v>
      </c>
      <c r="F208" s="2" t="s">
        <v>201</v>
      </c>
      <c r="G208" s="1" t="s">
        <v>1212</v>
      </c>
      <c r="I208" s="1">
        <f t="shared" si="23"/>
        <v>203</v>
      </c>
      <c r="J208" s="1" t="s">
        <v>0</v>
      </c>
      <c r="K208" s="1" t="s">
        <v>1303</v>
      </c>
      <c r="L208" s="3" t="str">
        <f t="shared" si="21"/>
        <v>OCT</v>
      </c>
      <c r="M208" s="1" t="s">
        <v>1213</v>
      </c>
      <c r="N208" s="1" t="s">
        <v>199</v>
      </c>
      <c r="O208" s="1" t="s">
        <v>920</v>
      </c>
      <c r="P208" s="26">
        <f t="shared" si="22"/>
        <v>203</v>
      </c>
      <c r="Q208" s="1" t="s">
        <v>1</v>
      </c>
      <c r="R208" s="1" t="str">
        <f t="shared" si="20"/>
        <v>{id:203,year: "2007",typeDoc:"ACUERDO",dateDoc:"23-OCT",numDoc:"CG 203-2007",monthDoc:"OCT",nameDoc:"NÚMERO Y UBICACIÓN DE CASILLAS",link: Acuerdos__pdfpath(`./${"2007/"}${"203.pdf"}`),},</v>
      </c>
    </row>
    <row r="209" spans="1:18" x14ac:dyDescent="0.25">
      <c r="A209" s="1" t="s">
        <v>756</v>
      </c>
      <c r="B209" s="1">
        <v>204</v>
      </c>
      <c r="C209" s="1" t="s">
        <v>1924</v>
      </c>
      <c r="D209" s="1" t="s">
        <v>1217</v>
      </c>
      <c r="E209" s="1" t="s">
        <v>1460</v>
      </c>
      <c r="F209" s="2" t="s">
        <v>202</v>
      </c>
      <c r="G209" s="1" t="s">
        <v>1212</v>
      </c>
      <c r="I209" s="1">
        <f t="shared" si="23"/>
        <v>204</v>
      </c>
      <c r="J209" s="1" t="s">
        <v>0</v>
      </c>
      <c r="K209" s="1" t="s">
        <v>1303</v>
      </c>
      <c r="L209" s="3" t="str">
        <f t="shared" si="21"/>
        <v>OCT</v>
      </c>
      <c r="M209" s="1" t="s">
        <v>1213</v>
      </c>
      <c r="N209" s="1" t="s">
        <v>1972</v>
      </c>
      <c r="O209" s="1" t="s">
        <v>920</v>
      </c>
      <c r="P209" s="26">
        <f t="shared" si="22"/>
        <v>204</v>
      </c>
      <c r="Q209" s="1" t="s">
        <v>1</v>
      </c>
      <c r="R209" s="1" t="str">
        <f t="shared" si="20"/>
        <v>{id:204,year: "2007",typeDoc:"ACUERDO",dateDoc:"24-OCT",numDoc:"CG 204-2007",monthDoc:"OCT",nameDoc:"SANTA CRUZ TETELA SECCIÓN 0150",link: Acuerdos__pdfpath(`./${"2007/"}${"204.pdf"}`),},</v>
      </c>
    </row>
    <row r="210" spans="1:18" x14ac:dyDescent="0.25">
      <c r="A210" s="1" t="s">
        <v>756</v>
      </c>
      <c r="B210" s="1">
        <v>205</v>
      </c>
      <c r="C210" s="1" t="s">
        <v>1924</v>
      </c>
      <c r="D210" s="1" t="s">
        <v>1217</v>
      </c>
      <c r="E210" s="1" t="s">
        <v>1460</v>
      </c>
      <c r="F210" s="2" t="s">
        <v>202</v>
      </c>
      <c r="G210" s="1" t="s">
        <v>1212</v>
      </c>
      <c r="I210" s="1">
        <f t="shared" si="23"/>
        <v>205</v>
      </c>
      <c r="J210" s="1" t="s">
        <v>0</v>
      </c>
      <c r="K210" s="1" t="s">
        <v>1303</v>
      </c>
      <c r="L210" s="3" t="str">
        <f t="shared" si="21"/>
        <v>OCT</v>
      </c>
      <c r="M210" s="1" t="s">
        <v>1213</v>
      </c>
      <c r="N210" s="1" t="s">
        <v>196</v>
      </c>
      <c r="O210" s="1" t="s">
        <v>920</v>
      </c>
      <c r="P210" s="26">
        <f t="shared" si="22"/>
        <v>205</v>
      </c>
      <c r="Q210" s="1" t="s">
        <v>1</v>
      </c>
      <c r="R210" s="1" t="str">
        <f t="shared" si="20"/>
        <v>{id:205,year: "2007",typeDoc:"ACUERDO",dateDoc:"24-OCT",numDoc:"CG 205-2007",monthDoc:"OCT",nameDoc:"SUSTITUCIÓN XALTOCAN ALIANZA PROGRESO P TLAX",link: Acuerdos__pdfpath(`./${"2007/"}${"205.pdf"}`),},</v>
      </c>
    </row>
    <row r="211" spans="1:18" x14ac:dyDescent="0.25">
      <c r="A211" s="1" t="s">
        <v>756</v>
      </c>
      <c r="B211" s="1">
        <v>206</v>
      </c>
      <c r="C211" s="1" t="s">
        <v>1924</v>
      </c>
      <c r="D211" s="1" t="s">
        <v>1217</v>
      </c>
      <c r="E211" s="1" t="s">
        <v>1460</v>
      </c>
      <c r="F211" s="2" t="s">
        <v>202</v>
      </c>
      <c r="G211" s="1" t="s">
        <v>1212</v>
      </c>
      <c r="I211" s="1">
        <f t="shared" si="23"/>
        <v>206</v>
      </c>
      <c r="J211" s="1" t="s">
        <v>0</v>
      </c>
      <c r="K211" s="1" t="s">
        <v>1303</v>
      </c>
      <c r="L211" s="3" t="str">
        <f t="shared" si="21"/>
        <v>OCT</v>
      </c>
      <c r="M211" s="1" t="s">
        <v>1213</v>
      </c>
      <c r="N211" s="1" t="s">
        <v>1971</v>
      </c>
      <c r="O211" s="1" t="s">
        <v>920</v>
      </c>
      <c r="P211" s="26">
        <f t="shared" si="22"/>
        <v>206</v>
      </c>
      <c r="Q211" s="1" t="s">
        <v>1</v>
      </c>
      <c r="R211" s="1" t="str">
        <f t="shared" si="20"/>
        <v>{id:206,year: "2007",typeDoc:"ACUERDO",dateDoc:"24-OCT",numDoc:"CG 206-2007",monthDoc:"OCT",nameDoc:"CONVERGENCIA SEXTO SUPLENTE",link: Acuerdos__pdfpath(`./${"2007/"}${"206.pdf"}`),},</v>
      </c>
    </row>
    <row r="212" spans="1:18" x14ac:dyDescent="0.25">
      <c r="A212" s="1" t="s">
        <v>756</v>
      </c>
      <c r="B212" s="1">
        <v>207</v>
      </c>
      <c r="C212" s="1" t="s">
        <v>1924</v>
      </c>
      <c r="D212" s="1" t="s">
        <v>1217</v>
      </c>
      <c r="E212" s="1" t="s">
        <v>1460</v>
      </c>
      <c r="F212" s="2" t="s">
        <v>202</v>
      </c>
      <c r="G212" s="1" t="s">
        <v>1212</v>
      </c>
      <c r="I212" s="1">
        <f t="shared" si="23"/>
        <v>207</v>
      </c>
      <c r="J212" s="1" t="s">
        <v>0</v>
      </c>
      <c r="K212" s="1" t="s">
        <v>1303</v>
      </c>
      <c r="L212" s="3" t="str">
        <f t="shared" si="21"/>
        <v>OCT</v>
      </c>
      <c r="M212" s="1" t="s">
        <v>1213</v>
      </c>
      <c r="N212" s="1" t="s">
        <v>197</v>
      </c>
      <c r="O212" s="1" t="s">
        <v>920</v>
      </c>
      <c r="P212" s="26">
        <f t="shared" si="22"/>
        <v>207</v>
      </c>
      <c r="Q212" s="1" t="s">
        <v>1</v>
      </c>
      <c r="R212" s="1" t="str">
        <f t="shared" si="20"/>
        <v>{id:207,year: "2007",typeDoc:"ACUERDO",dateDoc:"24-OCT",numDoc:"CG 207-2007",monthDoc:"OCT",nameDoc:"SEGUNDO REGIDOR YAUHQUEMECAN PCDT",link: Acuerdos__pdfpath(`./${"2007/"}${"207.pdf"}`),},</v>
      </c>
    </row>
    <row r="213" spans="1:18" x14ac:dyDescent="0.25">
      <c r="A213" s="1" t="s">
        <v>756</v>
      </c>
      <c r="B213" s="1">
        <v>208</v>
      </c>
      <c r="C213" s="1" t="s">
        <v>1924</v>
      </c>
      <c r="D213" s="1" t="s">
        <v>1217</v>
      </c>
      <c r="E213" s="1" t="s">
        <v>1460</v>
      </c>
      <c r="F213" s="2" t="s">
        <v>202</v>
      </c>
      <c r="G213" s="1" t="s">
        <v>1212</v>
      </c>
      <c r="I213" s="1">
        <f t="shared" si="23"/>
        <v>208</v>
      </c>
      <c r="J213" s="1" t="s">
        <v>0</v>
      </c>
      <c r="K213" s="1" t="s">
        <v>1303</v>
      </c>
      <c r="L213" s="3" t="str">
        <f t="shared" si="21"/>
        <v>OCT</v>
      </c>
      <c r="M213" s="1" t="s">
        <v>1213</v>
      </c>
      <c r="N213" s="1" t="s">
        <v>1970</v>
      </c>
      <c r="O213" s="1" t="s">
        <v>920</v>
      </c>
      <c r="P213" s="26">
        <f t="shared" si="22"/>
        <v>208</v>
      </c>
      <c r="Q213" s="1" t="s">
        <v>1</v>
      </c>
      <c r="R213" s="1" t="str">
        <f t="shared" si="20"/>
        <v>{id:208,year: "2007",typeDoc:"ACUERDO",dateDoc:"24-OCT",numDoc:"CG 208-2007",monthDoc:"OCT",nameDoc:"SUSTITUCIÓN SEGUNDO REGIDOR PSOCIALISTA HUAMANTLA",link: Acuerdos__pdfpath(`./${"2007/"}${"208.pdf"}`),},</v>
      </c>
    </row>
    <row r="214" spans="1:18" x14ac:dyDescent="0.25">
      <c r="A214" s="1" t="s">
        <v>756</v>
      </c>
      <c r="B214" s="1">
        <v>209</v>
      </c>
      <c r="C214" s="1" t="s">
        <v>1924</v>
      </c>
      <c r="D214" s="1" t="s">
        <v>1217</v>
      </c>
      <c r="E214" s="1" t="s">
        <v>1460</v>
      </c>
      <c r="F214" s="2" t="s">
        <v>202</v>
      </c>
      <c r="G214" s="1" t="s">
        <v>1212</v>
      </c>
      <c r="I214" s="1">
        <f t="shared" si="23"/>
        <v>209</v>
      </c>
      <c r="J214" s="1" t="s">
        <v>0</v>
      </c>
      <c r="K214" s="1" t="s">
        <v>1303</v>
      </c>
      <c r="L214" s="3" t="str">
        <f t="shared" si="21"/>
        <v>OCT</v>
      </c>
      <c r="M214" s="1" t="s">
        <v>1213</v>
      </c>
      <c r="N214" s="1" t="s">
        <v>200</v>
      </c>
      <c r="O214" s="1" t="s">
        <v>920</v>
      </c>
      <c r="P214" s="26">
        <f t="shared" si="22"/>
        <v>209</v>
      </c>
      <c r="Q214" s="1" t="s">
        <v>1</v>
      </c>
      <c r="R214" s="1" t="str">
        <f t="shared" si="20"/>
        <v>{id:209,year: "2007",typeDoc:"ACUERDO",dateDoc:"24-OCT",numDoc:"CG 209-2007",monthDoc:"OCT",nameDoc:"SUSTITUCIÓN 1ER.REGIDOR PROPIETARIO Y SUPLENTE CALPULA. PART. SOCIALISTA",link: Acuerdos__pdfpath(`./${"2007/"}${"209.pdf"}`),},</v>
      </c>
    </row>
    <row r="215" spans="1:18" x14ac:dyDescent="0.25">
      <c r="A215" s="1" t="s">
        <v>756</v>
      </c>
      <c r="B215" s="1">
        <v>210</v>
      </c>
      <c r="C215" s="1" t="s">
        <v>1924</v>
      </c>
      <c r="D215" s="1" t="s">
        <v>1217</v>
      </c>
      <c r="E215" s="1" t="s">
        <v>1460</v>
      </c>
      <c r="F215" s="2" t="s">
        <v>202</v>
      </c>
      <c r="G215" s="1" t="s">
        <v>1212</v>
      </c>
      <c r="I215" s="1">
        <f t="shared" si="23"/>
        <v>210</v>
      </c>
      <c r="J215" s="1" t="s">
        <v>0</v>
      </c>
      <c r="K215" s="1" t="s">
        <v>1303</v>
      </c>
      <c r="L215" s="3" t="str">
        <f t="shared" si="21"/>
        <v>OCT</v>
      </c>
      <c r="M215" s="1" t="s">
        <v>1213</v>
      </c>
      <c r="N215" s="1" t="s">
        <v>205</v>
      </c>
      <c r="O215" s="1" t="s">
        <v>920</v>
      </c>
      <c r="P215" s="26">
        <f t="shared" si="22"/>
        <v>210</v>
      </c>
      <c r="Q215" s="1" t="s">
        <v>1</v>
      </c>
      <c r="R215" s="1" t="str">
        <f t="shared" si="20"/>
        <v>{id:210,year: "2007",typeDoc:"ACUERDO",dateDoc:"24-OCT",numDoc:"CG 210-2007",monthDoc:"OCT",nameDoc:"SUSTITUCIÓN SINDICO AYUNTAMIENTO APIZACO PS",link: Acuerdos__pdfpath(`./${"2007/"}${"210.pdf"}`),},</v>
      </c>
    </row>
    <row r="216" spans="1:18" x14ac:dyDescent="0.25">
      <c r="A216" s="1" t="s">
        <v>756</v>
      </c>
      <c r="B216" s="1">
        <v>211</v>
      </c>
      <c r="C216" s="1" t="s">
        <v>1924</v>
      </c>
      <c r="D216" s="1" t="s">
        <v>1217</v>
      </c>
      <c r="E216" s="1" t="s">
        <v>1460</v>
      </c>
      <c r="F216" s="2" t="s">
        <v>202</v>
      </c>
      <c r="G216" s="1" t="s">
        <v>1212</v>
      </c>
      <c r="I216" s="1">
        <f t="shared" si="23"/>
        <v>211</v>
      </c>
      <c r="J216" s="1" t="s">
        <v>0</v>
      </c>
      <c r="K216" s="1" t="s">
        <v>1303</v>
      </c>
      <c r="L216" s="3" t="str">
        <f t="shared" si="21"/>
        <v>OCT</v>
      </c>
      <c r="M216" s="1" t="s">
        <v>1213</v>
      </c>
      <c r="N216" s="1" t="s">
        <v>206</v>
      </c>
      <c r="O216" s="1" t="s">
        <v>920</v>
      </c>
      <c r="P216" s="26">
        <f t="shared" si="22"/>
        <v>211</v>
      </c>
      <c r="Q216" s="1" t="s">
        <v>1</v>
      </c>
      <c r="R216" s="1" t="str">
        <f t="shared" si="20"/>
        <v>{id:211,year: "2007",typeDoc:"ACUERDO",dateDoc:"24-OCT",numDoc:"CG 211-2007",monthDoc:"OCT",nameDoc:"SUSTITUCIÓN DE SEGUNDO REGIDOR PROPIETARIO ESPAÑITA ALIANZA SIGLO XXI",link: Acuerdos__pdfpath(`./${"2007/"}${"211.pdf"}`),},</v>
      </c>
    </row>
    <row r="217" spans="1:18" x14ac:dyDescent="0.25">
      <c r="A217" s="1" t="s">
        <v>756</v>
      </c>
      <c r="B217" s="1">
        <v>212</v>
      </c>
      <c r="C217" s="1" t="s">
        <v>1924</v>
      </c>
      <c r="D217" s="1" t="s">
        <v>1217</v>
      </c>
      <c r="E217" s="1" t="s">
        <v>1460</v>
      </c>
      <c r="F217" s="2" t="s">
        <v>24</v>
      </c>
      <c r="G217" s="1" t="s">
        <v>1212</v>
      </c>
      <c r="I217" s="1">
        <f t="shared" si="23"/>
        <v>212</v>
      </c>
      <c r="J217" s="1" t="s">
        <v>0</v>
      </c>
      <c r="K217" s="1" t="s">
        <v>1303</v>
      </c>
      <c r="L217" s="3" t="str">
        <f t="shared" si="21"/>
        <v>OCT</v>
      </c>
      <c r="M217" s="1" t="s">
        <v>1213</v>
      </c>
      <c r="N217" s="1" t="s">
        <v>210</v>
      </c>
      <c r="O217" s="1" t="s">
        <v>920</v>
      </c>
      <c r="P217" s="26">
        <f t="shared" si="22"/>
        <v>212</v>
      </c>
      <c r="Q217" s="1" t="s">
        <v>1</v>
      </c>
      <c r="R217" s="1" t="str">
        <f t="shared" si="20"/>
        <v>{id:212,year: "2007",typeDoc:"ACUERDO",dateDoc:"31-OCT",numDoc:"CG 212-2007",monthDoc:"OCT",nameDoc:"SUSTITUCIÓN TERCER REGIDOR SUPLENTE TZOMPANTEPEC PT",link: Acuerdos__pdfpath(`./${"2007/"}${"212.pdf"}`),},</v>
      </c>
    </row>
    <row r="218" spans="1:18" x14ac:dyDescent="0.25">
      <c r="A218" s="1" t="s">
        <v>756</v>
      </c>
      <c r="B218" s="1">
        <v>213</v>
      </c>
      <c r="C218" s="1" t="s">
        <v>1924</v>
      </c>
      <c r="D218" s="1" t="s">
        <v>1217</v>
      </c>
      <c r="E218" s="1" t="s">
        <v>1460</v>
      </c>
      <c r="F218" s="2" t="s">
        <v>24</v>
      </c>
      <c r="G218" s="1" t="s">
        <v>1212</v>
      </c>
      <c r="I218" s="1">
        <f t="shared" si="23"/>
        <v>213</v>
      </c>
      <c r="J218" s="1" t="s">
        <v>0</v>
      </c>
      <c r="K218" s="1" t="s">
        <v>1303</v>
      </c>
      <c r="L218" s="3" t="str">
        <f t="shared" si="21"/>
        <v>OCT</v>
      </c>
      <c r="M218" s="1" t="s">
        <v>1213</v>
      </c>
      <c r="N218" s="1" t="s">
        <v>211</v>
      </c>
      <c r="O218" s="1" t="s">
        <v>920</v>
      </c>
      <c r="P218" s="26">
        <f t="shared" si="22"/>
        <v>213</v>
      </c>
      <c r="Q218" s="1" t="s">
        <v>1</v>
      </c>
      <c r="R218" s="1" t="str">
        <f t="shared" si="20"/>
        <v>{id:213,year: "2007",typeDoc:"ACUERDO",dateDoc:"31-OCT",numDoc:"CG 213-2007",monthDoc:"OCT",nameDoc:"SUSTITUCIÓN SINDICO MUNICIPAL PROPIETARIO TLAXCO PS",link: Acuerdos__pdfpath(`./${"2007/"}${"213.pdf"}`),},</v>
      </c>
    </row>
    <row r="219" spans="1:18" x14ac:dyDescent="0.25">
      <c r="A219" s="1" t="s">
        <v>756</v>
      </c>
      <c r="B219" s="1">
        <v>214</v>
      </c>
      <c r="C219" s="1" t="s">
        <v>1924</v>
      </c>
      <c r="D219" s="1" t="s">
        <v>1217</v>
      </c>
      <c r="E219" s="1" t="s">
        <v>1460</v>
      </c>
      <c r="F219" s="2" t="s">
        <v>24</v>
      </c>
      <c r="G219" s="1" t="s">
        <v>1212</v>
      </c>
      <c r="I219" s="1">
        <f t="shared" si="23"/>
        <v>214</v>
      </c>
      <c r="J219" s="1" t="s">
        <v>0</v>
      </c>
      <c r="K219" s="1" t="s">
        <v>1303</v>
      </c>
      <c r="L219" s="3" t="str">
        <f t="shared" si="21"/>
        <v>OCT</v>
      </c>
      <c r="M219" s="1" t="s">
        <v>1213</v>
      </c>
      <c r="N219" s="1" t="s">
        <v>207</v>
      </c>
      <c r="O219" s="1" t="s">
        <v>920</v>
      </c>
      <c r="P219" s="26">
        <f t="shared" si="22"/>
        <v>214</v>
      </c>
      <c r="Q219" s="1" t="s">
        <v>1</v>
      </c>
      <c r="R219" s="1" t="str">
        <f t="shared" si="20"/>
        <v>{id:214,year: "2007",typeDoc:"ACUERDO",dateDoc:"31-OCT",numDoc:"CG 214-2007",monthDoc:"OCT",nameDoc:"SUSTITUCIÓN PRIMER REGIDOR SAN PABLO DEL MONTE PCDT",link: Acuerdos__pdfpath(`./${"2007/"}${"214.pdf"}`),},</v>
      </c>
    </row>
    <row r="220" spans="1:18" x14ac:dyDescent="0.25">
      <c r="A220" s="1" t="s">
        <v>756</v>
      </c>
      <c r="B220" s="1">
        <v>215</v>
      </c>
      <c r="C220" s="1" t="s">
        <v>1924</v>
      </c>
      <c r="D220" s="1" t="s">
        <v>1217</v>
      </c>
      <c r="E220" s="1" t="s">
        <v>1460</v>
      </c>
      <c r="F220" s="2" t="s">
        <v>24</v>
      </c>
      <c r="G220" s="1" t="s">
        <v>1212</v>
      </c>
      <c r="I220" s="1">
        <f t="shared" si="23"/>
        <v>215</v>
      </c>
      <c r="J220" s="1" t="s">
        <v>0</v>
      </c>
      <c r="K220" s="1" t="s">
        <v>1303</v>
      </c>
      <c r="L220" s="3" t="str">
        <f t="shared" si="21"/>
        <v>OCT</v>
      </c>
      <c r="M220" s="1" t="s">
        <v>1213</v>
      </c>
      <c r="N220" s="1" t="s">
        <v>208</v>
      </c>
      <c r="O220" s="1" t="s">
        <v>920</v>
      </c>
      <c r="P220" s="26">
        <f t="shared" si="22"/>
        <v>215</v>
      </c>
      <c r="Q220" s="1" t="s">
        <v>1</v>
      </c>
      <c r="R220" s="1" t="str">
        <f t="shared" si="20"/>
        <v>{id:215,year: "2007",typeDoc:"ACUERDO",dateDoc:"31-OCT",numDoc:"CG 215-2007",monthDoc:"OCT",nameDoc:"SEGUNDO REGIDOR TLAXCALA PAN-PAC",link: Acuerdos__pdfpath(`./${"2007/"}${"215.pdf"}`),},</v>
      </c>
    </row>
    <row r="221" spans="1:18" x14ac:dyDescent="0.25">
      <c r="A221" s="1" t="s">
        <v>756</v>
      </c>
      <c r="B221" s="1">
        <v>216</v>
      </c>
      <c r="C221" s="1" t="s">
        <v>1924</v>
      </c>
      <c r="D221" s="1" t="s">
        <v>1217</v>
      </c>
      <c r="E221" s="1" t="s">
        <v>1460</v>
      </c>
      <c r="F221" s="2" t="s">
        <v>24</v>
      </c>
      <c r="G221" s="1" t="s">
        <v>1212</v>
      </c>
      <c r="I221" s="1">
        <f t="shared" si="23"/>
        <v>216</v>
      </c>
      <c r="J221" s="1" t="s">
        <v>0</v>
      </c>
      <c r="K221" s="1" t="s">
        <v>1303</v>
      </c>
      <c r="L221" s="3" t="str">
        <f t="shared" si="21"/>
        <v>OCT</v>
      </c>
      <c r="M221" s="1" t="s">
        <v>1213</v>
      </c>
      <c r="N221" s="1" t="s">
        <v>209</v>
      </c>
      <c r="O221" s="1" t="s">
        <v>920</v>
      </c>
      <c r="P221" s="26">
        <f t="shared" si="22"/>
        <v>216</v>
      </c>
      <c r="Q221" s="1" t="s">
        <v>1</v>
      </c>
      <c r="R221" s="1" t="str">
        <f t="shared" si="20"/>
        <v>{id:216,year: "2007",typeDoc:"ACUERDO",dateDoc:"31-OCT",numDoc:"CG 216-2007",monthDoc:"OCT",nameDoc:"SUSTITUCIÓN DIPUTADO SUPLENTE XVI. ALTERNATIVA",link: Acuerdos__pdfpath(`./${"2007/"}${"216.pdf"}`),},</v>
      </c>
    </row>
    <row r="222" spans="1:18" x14ac:dyDescent="0.25">
      <c r="A222" s="1" t="s">
        <v>756</v>
      </c>
      <c r="B222" s="1">
        <v>217</v>
      </c>
      <c r="C222" s="1" t="s">
        <v>1924</v>
      </c>
      <c r="D222" s="1" t="s">
        <v>1217</v>
      </c>
      <c r="E222" s="1" t="s">
        <v>1460</v>
      </c>
      <c r="F222" s="2" t="s">
        <v>24</v>
      </c>
      <c r="G222" s="1" t="s">
        <v>1212</v>
      </c>
      <c r="I222" s="1">
        <f t="shared" si="23"/>
        <v>217</v>
      </c>
      <c r="J222" s="1" t="s">
        <v>0</v>
      </c>
      <c r="K222" s="1" t="s">
        <v>1303</v>
      </c>
      <c r="L222" s="3" t="str">
        <f t="shared" si="21"/>
        <v>OCT</v>
      </c>
      <c r="M222" s="1" t="s">
        <v>1213</v>
      </c>
      <c r="N222" s="1" t="s">
        <v>1966</v>
      </c>
      <c r="O222" s="1" t="s">
        <v>920</v>
      </c>
      <c r="P222" s="26">
        <f t="shared" si="22"/>
        <v>217</v>
      </c>
      <c r="Q222" s="1" t="s">
        <v>1</v>
      </c>
      <c r="R222" s="1" t="str">
        <f t="shared" si="20"/>
        <v>{id:217,year: "2007",typeDoc:"ACUERDO",dateDoc:"31-OCT",numDoc:"CG 217-2007",monthDoc:"OCT",nameDoc:"SUSTITUCIÓN CONSEJEROS DISTRITALES Y MUNICIPALES 30 OCTUBRE",link: Acuerdos__pdfpath(`./${"2007/"}${"217.pdf"}`),},</v>
      </c>
    </row>
    <row r="223" spans="1:18" x14ac:dyDescent="0.25">
      <c r="A223" s="1" t="s">
        <v>756</v>
      </c>
      <c r="B223" s="1">
        <v>218</v>
      </c>
      <c r="C223" s="1" t="s">
        <v>1924</v>
      </c>
      <c r="D223" s="1" t="s">
        <v>1217</v>
      </c>
      <c r="E223" s="1" t="s">
        <v>1460</v>
      </c>
      <c r="F223" s="2" t="s">
        <v>212</v>
      </c>
      <c r="G223" s="1" t="s">
        <v>1212</v>
      </c>
      <c r="I223" s="1">
        <f t="shared" si="23"/>
        <v>218</v>
      </c>
      <c r="J223" s="1" t="s">
        <v>0</v>
      </c>
      <c r="K223" s="1" t="s">
        <v>1303</v>
      </c>
      <c r="L223" s="3" t="str">
        <f t="shared" si="21"/>
        <v>NOV</v>
      </c>
      <c r="M223" s="1" t="s">
        <v>1213</v>
      </c>
      <c r="N223" s="1" t="s">
        <v>1967</v>
      </c>
      <c r="O223" s="1" t="s">
        <v>920</v>
      </c>
      <c r="P223" s="26">
        <f t="shared" si="22"/>
        <v>218</v>
      </c>
      <c r="Q223" s="1" t="s">
        <v>1</v>
      </c>
      <c r="R223" s="1" t="str">
        <f t="shared" si="20"/>
        <v>{id:218,year: "2007",typeDoc:"ACUERDO",dateDoc:"02-NOV",numDoc:"CG 218-2007",monthDoc:"NOV",nameDoc:"CUMPLIMIENTO TOCA 223-2007 OLIMPO",link: Acuerdos__pdfpath(`./${"2007/"}${"218.pdf"}`),},</v>
      </c>
    </row>
    <row r="224" spans="1:18" x14ac:dyDescent="0.25">
      <c r="A224" s="1" t="s">
        <v>756</v>
      </c>
      <c r="B224" s="1">
        <v>219</v>
      </c>
      <c r="C224" s="1" t="s">
        <v>1924</v>
      </c>
      <c r="D224" s="1" t="s">
        <v>1217</v>
      </c>
      <c r="E224" s="1" t="s">
        <v>1460</v>
      </c>
      <c r="F224" s="2" t="s">
        <v>212</v>
      </c>
      <c r="G224" s="1" t="s">
        <v>1212</v>
      </c>
      <c r="I224" s="1">
        <f t="shared" si="23"/>
        <v>219</v>
      </c>
      <c r="J224" s="1" t="s">
        <v>0</v>
      </c>
      <c r="K224" s="1" t="s">
        <v>1303</v>
      </c>
      <c r="L224" s="3" t="str">
        <f t="shared" si="21"/>
        <v>NOV</v>
      </c>
      <c r="M224" s="1" t="s">
        <v>1213</v>
      </c>
      <c r="N224" s="1" t="s">
        <v>1968</v>
      </c>
      <c r="O224" s="1" t="s">
        <v>920</v>
      </c>
      <c r="P224" s="26">
        <f t="shared" si="22"/>
        <v>219</v>
      </c>
      <c r="Q224" s="1" t="s">
        <v>1</v>
      </c>
      <c r="R224" s="1" t="str">
        <f t="shared" si="20"/>
        <v>{id:219,year: "2007",typeDoc:"ACUERDO",dateDoc:"02-NOV",numDoc:"CG 219-2007",monthDoc:"NOV",nameDoc:"CUMPLIMIENTO TOCA 215-2007",link: Acuerdos__pdfpath(`./${"2007/"}${"219.pdf"}`),},</v>
      </c>
    </row>
    <row r="225" spans="1:18" x14ac:dyDescent="0.25">
      <c r="A225" s="1" t="s">
        <v>756</v>
      </c>
      <c r="B225" s="1">
        <v>220</v>
      </c>
      <c r="C225" s="1" t="s">
        <v>1924</v>
      </c>
      <c r="D225" s="1" t="s">
        <v>1217</v>
      </c>
      <c r="E225" s="1" t="s">
        <v>1460</v>
      </c>
      <c r="F225" s="2" t="s">
        <v>212</v>
      </c>
      <c r="G225" s="1" t="s">
        <v>1212</v>
      </c>
      <c r="I225" s="1">
        <f t="shared" si="23"/>
        <v>220</v>
      </c>
      <c r="J225" s="1" t="s">
        <v>0</v>
      </c>
      <c r="K225" s="1" t="s">
        <v>1303</v>
      </c>
      <c r="L225" s="3" t="str">
        <f t="shared" si="21"/>
        <v>NOV</v>
      </c>
      <c r="M225" s="1" t="s">
        <v>1213</v>
      </c>
      <c r="N225" s="1" t="s">
        <v>1969</v>
      </c>
      <c r="O225" s="1" t="s">
        <v>920</v>
      </c>
      <c r="P225" s="26">
        <f t="shared" si="22"/>
        <v>220</v>
      </c>
      <c r="Q225" s="1" t="s">
        <v>1</v>
      </c>
      <c r="R225" s="1" t="str">
        <f t="shared" si="20"/>
        <v>{id:220,year: "2007",typeDoc:"ACUERDO",dateDoc:"02-NOV",numDoc:"CG 220-2007",monthDoc:"NOV",nameDoc:"CUMPLIMIENTO TOCA 219-2007",link: Acuerdos__pdfpath(`./${"2007/"}${"220.pdf"}`),},</v>
      </c>
    </row>
    <row r="226" spans="1:18" x14ac:dyDescent="0.25">
      <c r="A226" s="1" t="s">
        <v>756</v>
      </c>
      <c r="B226" s="1">
        <v>221</v>
      </c>
      <c r="C226" s="1" t="s">
        <v>1924</v>
      </c>
      <c r="D226" s="1" t="s">
        <v>1217</v>
      </c>
      <c r="E226" s="1" t="s">
        <v>1460</v>
      </c>
      <c r="F226" s="2" t="s">
        <v>212</v>
      </c>
      <c r="G226" s="1" t="s">
        <v>1212</v>
      </c>
      <c r="I226" s="1">
        <f t="shared" si="23"/>
        <v>221</v>
      </c>
      <c r="J226" s="1" t="s">
        <v>0</v>
      </c>
      <c r="K226" s="1" t="s">
        <v>1303</v>
      </c>
      <c r="L226" s="3" t="str">
        <f t="shared" si="21"/>
        <v>NOV</v>
      </c>
      <c r="M226" s="1" t="s">
        <v>1213</v>
      </c>
      <c r="N226" s="1" t="s">
        <v>213</v>
      </c>
      <c r="O226" s="1" t="s">
        <v>920</v>
      </c>
      <c r="P226" s="26">
        <f t="shared" si="22"/>
        <v>221</v>
      </c>
      <c r="Q226" s="1" t="s">
        <v>1</v>
      </c>
      <c r="R226" s="1" t="str">
        <f t="shared" si="20"/>
        <v>{id:221,year: "2007",typeDoc:"ACUERDO",dateDoc:"02-NOV",numDoc:"CG 221-2007",monthDoc:"NOV",nameDoc:"SUSTITUCIÓN FUNCIONARIOS CASILLA 2007",link: Acuerdos__pdfpath(`./${"2007/"}${"221.pdf"}`),},</v>
      </c>
    </row>
    <row r="227" spans="1:18" ht="15.75" thickBot="1" x14ac:dyDescent="0.3">
      <c r="A227" s="1" t="s">
        <v>756</v>
      </c>
      <c r="B227" s="1">
        <v>222</v>
      </c>
      <c r="C227" s="1" t="s">
        <v>1924</v>
      </c>
      <c r="D227" s="1" t="s">
        <v>1217</v>
      </c>
      <c r="E227" s="1" t="s">
        <v>1460</v>
      </c>
      <c r="F227" s="2" t="s">
        <v>212</v>
      </c>
      <c r="G227" s="1" t="s">
        <v>1212</v>
      </c>
      <c r="I227" s="1">
        <f t="shared" si="23"/>
        <v>222</v>
      </c>
      <c r="J227" s="1" t="s">
        <v>0</v>
      </c>
      <c r="K227" s="1" t="s">
        <v>1303</v>
      </c>
      <c r="L227" s="3" t="str">
        <f t="shared" si="21"/>
        <v>NOV</v>
      </c>
      <c r="M227" s="1" t="s">
        <v>1213</v>
      </c>
      <c r="N227" s="1" t="s">
        <v>1965</v>
      </c>
      <c r="O227" s="1" t="s">
        <v>920</v>
      </c>
      <c r="P227" s="26">
        <f t="shared" si="22"/>
        <v>222</v>
      </c>
      <c r="Q227" s="1" t="s">
        <v>1</v>
      </c>
      <c r="R227" s="1" t="str">
        <f t="shared" si="20"/>
        <v>{id:222,year: "2007",typeDoc:"ACUERDO",dateDoc:"02-NOV",numDoc:"CG 222-2007",monthDoc:"NOV",nameDoc:"SUSTITUCIÓN CONSEJERO MUNICIPAL DE ZACATELCO",link: Acuerdos__pdfpath(`./${"2007/"}${"222.pdf"}`),},</v>
      </c>
    </row>
    <row r="228" spans="1:18" x14ac:dyDescent="0.25">
      <c r="A228" s="8" t="s">
        <v>756</v>
      </c>
      <c r="B228" s="8">
        <v>223</v>
      </c>
      <c r="C228" s="8" t="s">
        <v>1924</v>
      </c>
      <c r="D228" s="8" t="s">
        <v>1217</v>
      </c>
      <c r="E228" s="8" t="s">
        <v>1460</v>
      </c>
      <c r="F228" s="9" t="s">
        <v>217</v>
      </c>
      <c r="G228" s="8" t="s">
        <v>1212</v>
      </c>
      <c r="H228" s="8"/>
      <c r="I228" s="8">
        <f>B228</f>
        <v>223</v>
      </c>
      <c r="J228" s="8" t="s">
        <v>0</v>
      </c>
      <c r="K228" s="8" t="s">
        <v>1303</v>
      </c>
      <c r="L228" s="8" t="str">
        <f t="shared" si="21"/>
        <v>NOV</v>
      </c>
      <c r="M228" s="8" t="s">
        <v>1213</v>
      </c>
      <c r="N228" s="8" t="s">
        <v>1964</v>
      </c>
      <c r="O228" s="8" t="s">
        <v>920</v>
      </c>
      <c r="P228" s="27">
        <f t="shared" si="22"/>
        <v>223</v>
      </c>
      <c r="Q228" s="8" t="s">
        <v>613</v>
      </c>
      <c r="R228" s="11"/>
    </row>
    <row r="229" spans="1:18" ht="15.75" thickBot="1" x14ac:dyDescent="0.3">
      <c r="A229" s="13" t="s">
        <v>756</v>
      </c>
      <c r="B229" s="13" t="s">
        <v>611</v>
      </c>
      <c r="C229" s="13" t="s">
        <v>1924</v>
      </c>
      <c r="D229" s="13" t="s">
        <v>1217</v>
      </c>
      <c r="E229" s="13" t="s">
        <v>1460</v>
      </c>
      <c r="F229" s="14"/>
      <c r="G229" s="13" t="s">
        <v>1215</v>
      </c>
      <c r="H229" s="13"/>
      <c r="I229" s="13"/>
      <c r="J229" s="13"/>
      <c r="K229" s="13" t="s">
        <v>1216</v>
      </c>
      <c r="L229" s="13" t="str">
        <f t="shared" si="21"/>
        <v/>
      </c>
      <c r="M229" s="13" t="s">
        <v>1213</v>
      </c>
      <c r="N229" s="15" t="s">
        <v>925</v>
      </c>
      <c r="O229" s="13" t="s">
        <v>920</v>
      </c>
      <c r="P229" s="28" t="str">
        <f>CONCATENATE(B228,".1")</f>
        <v>223.1</v>
      </c>
      <c r="Q229" s="13" t="s">
        <v>623</v>
      </c>
      <c r="R229" s="16" t="str">
        <f>CONCATENATE(
A228,B228,C228,D228,E228,F228,G228,H228,I228,J228,K228,L228,M228,N228,O228,P228,Q228,
A229,B229,C229,D229,E229,F229,G229,H229,I229,J229,K229,L229,M229,N229,O229,P229,Q229)</f>
        <v>{id:223,year: "2007",typeDoc:"ACUERDO",dateDoc:"08-NOV",numDoc:"CG 223-2007",monthDoc:"NOV",nameDoc:"CUMPLIMIENTO QUEJA TOCA 217.2007",link: Acuerdos__pdfpath(`./${"2007/"}${"223.pdf"}`),subRows:[{id:"",year: "2007",typeDoc:"ACUERDO",dateDoc:"",numDoc:"",monthDoc:"",nameDoc:"DICTAMEN",link: Acuerdos__pdfpath(`./${"2007/"}${"223.1.pdf"}`),},],},</v>
      </c>
    </row>
    <row r="230" spans="1:18" x14ac:dyDescent="0.25">
      <c r="A230" s="1" t="s">
        <v>756</v>
      </c>
      <c r="B230" s="1">
        <v>224</v>
      </c>
      <c r="C230" s="1" t="s">
        <v>1924</v>
      </c>
      <c r="D230" s="1" t="s">
        <v>1217</v>
      </c>
      <c r="E230" s="1" t="s">
        <v>1460</v>
      </c>
      <c r="F230" s="2" t="s">
        <v>217</v>
      </c>
      <c r="G230" s="1" t="s">
        <v>1212</v>
      </c>
      <c r="I230" s="1">
        <f t="shared" si="23"/>
        <v>224</v>
      </c>
      <c r="J230" s="1" t="s">
        <v>0</v>
      </c>
      <c r="K230" s="1" t="s">
        <v>1303</v>
      </c>
      <c r="L230" s="3" t="str">
        <f t="shared" si="21"/>
        <v>NOV</v>
      </c>
      <c r="M230" s="1" t="s">
        <v>1213</v>
      </c>
      <c r="N230" s="1" t="s">
        <v>214</v>
      </c>
      <c r="O230" s="1" t="s">
        <v>920</v>
      </c>
      <c r="P230" s="26">
        <f t="shared" ref="P230:P252" si="24">B230</f>
        <v>224</v>
      </c>
      <c r="Q230" s="1" t="s">
        <v>1</v>
      </c>
      <c r="R230" s="1" t="str">
        <f t="shared" ref="R230:R252" si="25">CONCATENATE(A230,B230,C230,D230,E230,F230,G230,H230,I230,J230,K230,L230,M230,N230,O230,P230,Q230)</f>
        <v>{id:224,year: "2007",typeDoc:"ACUERDO",dateDoc:"08-NOV",numDoc:"CG 224-2007",monthDoc:"NOV",nameDoc:"DICTAMEN CUMPLIMIENTO QUEJA TOCA 217.2007",link: Acuerdos__pdfpath(`./${"2007/"}${"224.pdf"}`),},</v>
      </c>
    </row>
    <row r="231" spans="1:18" x14ac:dyDescent="0.25">
      <c r="A231" s="1" t="s">
        <v>756</v>
      </c>
      <c r="B231" s="1">
        <v>225</v>
      </c>
      <c r="C231" s="1" t="s">
        <v>1924</v>
      </c>
      <c r="D231" s="1" t="s">
        <v>1217</v>
      </c>
      <c r="E231" s="1" t="s">
        <v>1460</v>
      </c>
      <c r="F231" s="2" t="s">
        <v>217</v>
      </c>
      <c r="G231" s="1" t="s">
        <v>1212</v>
      </c>
      <c r="I231" s="1">
        <f t="shared" si="23"/>
        <v>225</v>
      </c>
      <c r="J231" s="1" t="s">
        <v>0</v>
      </c>
      <c r="K231" s="1" t="s">
        <v>1303</v>
      </c>
      <c r="L231" s="3" t="str">
        <f t="shared" si="21"/>
        <v>NOV</v>
      </c>
      <c r="M231" s="1" t="s">
        <v>1213</v>
      </c>
      <c r="N231" s="1" t="s">
        <v>1963</v>
      </c>
      <c r="O231" s="1" t="s">
        <v>920</v>
      </c>
      <c r="P231" s="26">
        <f t="shared" si="24"/>
        <v>225</v>
      </c>
      <c r="Q231" s="1" t="s">
        <v>1</v>
      </c>
      <c r="R231" s="1" t="str">
        <f t="shared" si="25"/>
        <v>{id:225,year: "2007",typeDoc:"ACUERDO",dateDoc:"08-NOV",numDoc:"CG 225-2007",monthDoc:"NOV",nameDoc:"CUMPLIMIENTO TOCA 218-2007 PRD",link: Acuerdos__pdfpath(`./${"2007/"}${"225.pdf"}`),},</v>
      </c>
    </row>
    <row r="232" spans="1:18" x14ac:dyDescent="0.25">
      <c r="A232" s="1" t="s">
        <v>756</v>
      </c>
      <c r="B232" s="1">
        <v>226</v>
      </c>
      <c r="C232" s="1" t="s">
        <v>1924</v>
      </c>
      <c r="D232" s="1" t="s">
        <v>1217</v>
      </c>
      <c r="E232" s="1" t="s">
        <v>1460</v>
      </c>
      <c r="F232" s="2" t="s">
        <v>217</v>
      </c>
      <c r="G232" s="1" t="s">
        <v>1212</v>
      </c>
      <c r="I232" s="1">
        <f t="shared" si="23"/>
        <v>226</v>
      </c>
      <c r="J232" s="1" t="s">
        <v>0</v>
      </c>
      <c r="K232" s="1" t="s">
        <v>1303</v>
      </c>
      <c r="L232" s="3" t="str">
        <f t="shared" si="21"/>
        <v>NOV</v>
      </c>
      <c r="M232" s="1" t="s">
        <v>1213</v>
      </c>
      <c r="N232" s="1" t="s">
        <v>1962</v>
      </c>
      <c r="O232" s="1" t="s">
        <v>920</v>
      </c>
      <c r="P232" s="26">
        <f t="shared" si="24"/>
        <v>226</v>
      </c>
      <c r="Q232" s="1" t="s">
        <v>1</v>
      </c>
      <c r="R232" s="1" t="str">
        <f t="shared" si="25"/>
        <v>{id:226,year: "2007",typeDoc:"ACUERDO",dateDoc:"08-NOV",numDoc:"CG 226-2007",monthDoc:"NOV",nameDoc:"CUMPLIMIENTO TOCA 207-2007",link: Acuerdos__pdfpath(`./${"2007/"}${"226.pdf"}`),},</v>
      </c>
    </row>
    <row r="233" spans="1:18" x14ac:dyDescent="0.25">
      <c r="A233" s="1" t="s">
        <v>756</v>
      </c>
      <c r="B233" s="1">
        <v>227</v>
      </c>
      <c r="C233" s="1" t="s">
        <v>1924</v>
      </c>
      <c r="D233" s="1" t="s">
        <v>1217</v>
      </c>
      <c r="E233" s="1" t="s">
        <v>1460</v>
      </c>
      <c r="F233" s="2" t="s">
        <v>217</v>
      </c>
      <c r="G233" s="1" t="s">
        <v>1212</v>
      </c>
      <c r="I233" s="1">
        <f t="shared" si="23"/>
        <v>227</v>
      </c>
      <c r="J233" s="1" t="s">
        <v>0</v>
      </c>
      <c r="K233" s="1" t="s">
        <v>1303</v>
      </c>
      <c r="L233" s="3" t="str">
        <f t="shared" si="21"/>
        <v>NOV</v>
      </c>
      <c r="M233" s="1" t="s">
        <v>1213</v>
      </c>
      <c r="N233" s="1" t="s">
        <v>1961</v>
      </c>
      <c r="O233" s="1" t="s">
        <v>920</v>
      </c>
      <c r="P233" s="26">
        <f t="shared" si="24"/>
        <v>227</v>
      </c>
      <c r="Q233" s="1" t="s">
        <v>1</v>
      </c>
      <c r="R233" s="1" t="str">
        <f t="shared" si="25"/>
        <v>{id:227,year: "2007",typeDoc:"ACUERDO",dateDoc:"08-NOV",numDoc:"CG 227-2007",monthDoc:"NOV",nameDoc:"COMISION INFORMÁTICA Y RESULTADOS ELECTORALES",link: Acuerdos__pdfpath(`./${"2007/"}${"227.pdf"}`),},</v>
      </c>
    </row>
    <row r="234" spans="1:18" x14ac:dyDescent="0.25">
      <c r="A234" s="1" t="s">
        <v>756</v>
      </c>
      <c r="B234" s="1">
        <v>228</v>
      </c>
      <c r="C234" s="1" t="s">
        <v>1924</v>
      </c>
      <c r="D234" s="1" t="s">
        <v>1217</v>
      </c>
      <c r="E234" s="1" t="s">
        <v>1460</v>
      </c>
      <c r="F234" s="2" t="s">
        <v>217</v>
      </c>
      <c r="G234" s="1" t="s">
        <v>1212</v>
      </c>
      <c r="I234" s="1">
        <f t="shared" si="23"/>
        <v>228</v>
      </c>
      <c r="J234" s="1" t="s">
        <v>0</v>
      </c>
      <c r="K234" s="1" t="s">
        <v>1303</v>
      </c>
      <c r="L234" s="3" t="str">
        <f t="shared" si="21"/>
        <v>NOV</v>
      </c>
      <c r="M234" s="1" t="s">
        <v>1213</v>
      </c>
      <c r="N234" s="1" t="s">
        <v>1960</v>
      </c>
      <c r="O234" s="1" t="s">
        <v>920</v>
      </c>
      <c r="P234" s="26">
        <f t="shared" si="24"/>
        <v>228</v>
      </c>
      <c r="Q234" s="1" t="s">
        <v>1</v>
      </c>
      <c r="R234" s="1" t="str">
        <f t="shared" si="25"/>
        <v>{id:228,year: "2007",typeDoc:"ACUERDO",dateDoc:"08-NOV",numDoc:"CG 228-2007",monthDoc:"NOV",nameDoc:"SARJE 2007",link: Acuerdos__pdfpath(`./${"2007/"}${"228.pdf"}`),},</v>
      </c>
    </row>
    <row r="235" spans="1:18" x14ac:dyDescent="0.25">
      <c r="A235" s="1" t="s">
        <v>756</v>
      </c>
      <c r="B235" s="1">
        <v>229</v>
      </c>
      <c r="C235" s="1" t="s">
        <v>1924</v>
      </c>
      <c r="D235" s="1" t="s">
        <v>1217</v>
      </c>
      <c r="E235" s="1" t="s">
        <v>1460</v>
      </c>
      <c r="F235" s="2" t="s">
        <v>217</v>
      </c>
      <c r="G235" s="1" t="s">
        <v>1212</v>
      </c>
      <c r="I235" s="1">
        <f t="shared" si="23"/>
        <v>229</v>
      </c>
      <c r="J235" s="1" t="s">
        <v>0</v>
      </c>
      <c r="K235" s="1" t="s">
        <v>1303</v>
      </c>
      <c r="L235" s="3" t="str">
        <f t="shared" si="21"/>
        <v>NOV</v>
      </c>
      <c r="M235" s="1" t="s">
        <v>1213</v>
      </c>
      <c r="N235" s="1" t="s">
        <v>215</v>
      </c>
      <c r="O235" s="1" t="s">
        <v>920</v>
      </c>
      <c r="P235" s="26">
        <f t="shared" si="24"/>
        <v>229</v>
      </c>
      <c r="Q235" s="1" t="s">
        <v>1</v>
      </c>
      <c r="R235" s="1" t="str">
        <f t="shared" si="25"/>
        <v>{id:229,year: "2007",typeDoc:"ACUERDO",dateDoc:"08-NOV",numDoc:"CG 229-2007",monthDoc:"NOV",nameDoc:"SUSTITUCIÓN CONSEJERO ELECTORAL PROPIETARIO DISTRITO XI",link: Acuerdos__pdfpath(`./${"2007/"}${"229.pdf"}`),},</v>
      </c>
    </row>
    <row r="236" spans="1:18" x14ac:dyDescent="0.25">
      <c r="A236" s="1" t="s">
        <v>756</v>
      </c>
      <c r="B236" s="1">
        <v>230</v>
      </c>
      <c r="C236" s="1" t="s">
        <v>1924</v>
      </c>
      <c r="D236" s="1" t="s">
        <v>1217</v>
      </c>
      <c r="E236" s="1" t="s">
        <v>1460</v>
      </c>
      <c r="F236" s="2" t="s">
        <v>217</v>
      </c>
      <c r="G236" s="1" t="s">
        <v>1212</v>
      </c>
      <c r="I236" s="1">
        <f t="shared" si="23"/>
        <v>230</v>
      </c>
      <c r="J236" s="1" t="s">
        <v>0</v>
      </c>
      <c r="K236" s="1" t="s">
        <v>1303</v>
      </c>
      <c r="L236" s="3" t="str">
        <f t="shared" si="21"/>
        <v>NOV</v>
      </c>
      <c r="M236" s="1" t="s">
        <v>1213</v>
      </c>
      <c r="N236" s="1" t="s">
        <v>216</v>
      </c>
      <c r="O236" s="1" t="s">
        <v>920</v>
      </c>
      <c r="P236" s="26">
        <f t="shared" si="24"/>
        <v>230</v>
      </c>
      <c r="Q236" s="1" t="s">
        <v>1</v>
      </c>
      <c r="R236" s="1" t="str">
        <f t="shared" si="25"/>
        <v>{id:230,year: "2007",typeDoc:"ACUERDO",dateDoc:"08-NOV",numDoc:"CG 230-2007",monthDoc:"NOV",nameDoc:"CUMPLIMIENTO TOCA 216-2007 ESPAÑITA PRD",link: Acuerdos__pdfpath(`./${"2007/"}${"230.pdf"}`),},</v>
      </c>
    </row>
    <row r="237" spans="1:18" x14ac:dyDescent="0.25">
      <c r="A237" s="1" t="s">
        <v>756</v>
      </c>
      <c r="B237" s="1">
        <v>231</v>
      </c>
      <c r="C237" s="1" t="s">
        <v>1924</v>
      </c>
      <c r="D237" s="1" t="s">
        <v>1217</v>
      </c>
      <c r="E237" s="1" t="s">
        <v>1460</v>
      </c>
      <c r="F237" s="2" t="s">
        <v>217</v>
      </c>
      <c r="G237" s="1" t="s">
        <v>1212</v>
      </c>
      <c r="I237" s="1">
        <f t="shared" si="23"/>
        <v>231</v>
      </c>
      <c r="J237" s="1" t="s">
        <v>0</v>
      </c>
      <c r="K237" s="1" t="s">
        <v>1303</v>
      </c>
      <c r="L237" s="3" t="str">
        <f t="shared" si="21"/>
        <v>NOV</v>
      </c>
      <c r="M237" s="1" t="s">
        <v>1213</v>
      </c>
      <c r="N237" s="1" t="s">
        <v>220</v>
      </c>
      <c r="O237" s="1" t="s">
        <v>920</v>
      </c>
      <c r="P237" s="26">
        <f t="shared" si="24"/>
        <v>231</v>
      </c>
      <c r="Q237" s="1" t="s">
        <v>1</v>
      </c>
      <c r="R237" s="1" t="str">
        <f t="shared" si="25"/>
        <v>{id:231,year: "2007",typeDoc:"ACUERDO",dateDoc:"08-NOV",numDoc:"CG 231-2007",monthDoc:"NOV",nameDoc:"SUSTITUCIÓN SEGUNDO Y TERCER REGIDOR XALTOCAN PRD",link: Acuerdos__pdfpath(`./${"2007/"}${"231.pdf"}`),},</v>
      </c>
    </row>
    <row r="238" spans="1:18" x14ac:dyDescent="0.25">
      <c r="A238" s="1" t="s">
        <v>756</v>
      </c>
      <c r="B238" s="1">
        <v>232</v>
      </c>
      <c r="C238" s="1" t="s">
        <v>1924</v>
      </c>
      <c r="D238" s="1" t="s">
        <v>1217</v>
      </c>
      <c r="E238" s="1" t="s">
        <v>1460</v>
      </c>
      <c r="F238" s="2" t="s">
        <v>217</v>
      </c>
      <c r="G238" s="1" t="s">
        <v>1212</v>
      </c>
      <c r="I238" s="1">
        <f t="shared" si="23"/>
        <v>232</v>
      </c>
      <c r="J238" s="1" t="s">
        <v>0</v>
      </c>
      <c r="K238" s="1" t="s">
        <v>1303</v>
      </c>
      <c r="L238" s="3" t="str">
        <f t="shared" si="21"/>
        <v>NOV</v>
      </c>
      <c r="M238" s="1" t="s">
        <v>1213</v>
      </c>
      <c r="N238" s="1" t="s">
        <v>221</v>
      </c>
      <c r="O238" s="1" t="s">
        <v>920</v>
      </c>
      <c r="P238" s="26">
        <f t="shared" si="24"/>
        <v>232</v>
      </c>
      <c r="Q238" s="1" t="s">
        <v>1</v>
      </c>
      <c r="R238" s="1" t="str">
        <f t="shared" si="25"/>
        <v>{id:232,year: "2007",typeDoc:"ACUERDO",dateDoc:"08-NOV",numDoc:"CG 232-2007",monthDoc:"NOV",nameDoc:"SUSTITUCIÓN SÍNDICO PROPIETARIO CUAPIAXTLA PRD",link: Acuerdos__pdfpath(`./${"2007/"}${"232.pdf"}`),},</v>
      </c>
    </row>
    <row r="239" spans="1:18" x14ac:dyDescent="0.25">
      <c r="A239" s="1" t="s">
        <v>756</v>
      </c>
      <c r="B239" s="1">
        <v>233</v>
      </c>
      <c r="C239" s="1" t="s">
        <v>1924</v>
      </c>
      <c r="D239" s="1" t="s">
        <v>1217</v>
      </c>
      <c r="E239" s="1" t="s">
        <v>1460</v>
      </c>
      <c r="F239" s="2" t="s">
        <v>217</v>
      </c>
      <c r="G239" s="1" t="s">
        <v>1212</v>
      </c>
      <c r="I239" s="1">
        <f t="shared" si="23"/>
        <v>233</v>
      </c>
      <c r="J239" s="1" t="s">
        <v>0</v>
      </c>
      <c r="K239" s="1" t="s">
        <v>1303</v>
      </c>
      <c r="L239" s="3" t="str">
        <f t="shared" si="21"/>
        <v>NOV</v>
      </c>
      <c r="M239" s="1" t="s">
        <v>1213</v>
      </c>
      <c r="N239" s="1" t="s">
        <v>222</v>
      </c>
      <c r="O239" s="1" t="s">
        <v>920</v>
      </c>
      <c r="P239" s="26">
        <f t="shared" si="24"/>
        <v>233</v>
      </c>
      <c r="Q239" s="1" t="s">
        <v>1</v>
      </c>
      <c r="R239" s="1" t="str">
        <f t="shared" si="25"/>
        <v>{id:233,year: "2007",typeDoc:"ACUERDO",dateDoc:"08-NOV",numDoc:"CG 233-2007",monthDoc:"NOV",nameDoc:"SUSTITUCIÓN TERCER REGIDOR PROP Y SUPSAN PABLO MONTE PRD",link: Acuerdos__pdfpath(`./${"2007/"}${"233.pdf"}`),},</v>
      </c>
    </row>
    <row r="240" spans="1:18" x14ac:dyDescent="0.25">
      <c r="A240" s="1" t="s">
        <v>756</v>
      </c>
      <c r="B240" s="1">
        <v>234</v>
      </c>
      <c r="C240" s="1" t="s">
        <v>1924</v>
      </c>
      <c r="D240" s="1" t="s">
        <v>1217</v>
      </c>
      <c r="E240" s="1" t="s">
        <v>1460</v>
      </c>
      <c r="F240" s="2" t="s">
        <v>217</v>
      </c>
      <c r="G240" s="1" t="s">
        <v>1212</v>
      </c>
      <c r="I240" s="1">
        <f t="shared" si="23"/>
        <v>234</v>
      </c>
      <c r="J240" s="1" t="s">
        <v>0</v>
      </c>
      <c r="K240" s="1" t="s">
        <v>1303</v>
      </c>
      <c r="L240" s="3" t="str">
        <f t="shared" si="21"/>
        <v>NOV</v>
      </c>
      <c r="M240" s="1" t="s">
        <v>1213</v>
      </c>
      <c r="N240" s="1" t="s">
        <v>223</v>
      </c>
      <c r="O240" s="1" t="s">
        <v>920</v>
      </c>
      <c r="P240" s="26">
        <f t="shared" si="24"/>
        <v>234</v>
      </c>
      <c r="Q240" s="1" t="s">
        <v>1</v>
      </c>
      <c r="R240" s="1" t="str">
        <f t="shared" si="25"/>
        <v>{id:234,year: "2007",typeDoc:"ACUERDO",dateDoc:"08-NOV",numDoc:"CG 234-2007",monthDoc:"NOV",nameDoc:"SUSTITUCIÓN PRIMER REGIDOR PROPIETARIO XALOZTOC PT",link: Acuerdos__pdfpath(`./${"2007/"}${"234.pdf"}`),},</v>
      </c>
    </row>
    <row r="241" spans="1:18" x14ac:dyDescent="0.25">
      <c r="A241" s="1" t="s">
        <v>756</v>
      </c>
      <c r="B241" s="1">
        <v>235</v>
      </c>
      <c r="C241" s="1" t="s">
        <v>1924</v>
      </c>
      <c r="D241" s="1" t="s">
        <v>1217</v>
      </c>
      <c r="E241" s="1" t="s">
        <v>1460</v>
      </c>
      <c r="F241" s="2" t="s">
        <v>217</v>
      </c>
      <c r="G241" s="1" t="s">
        <v>1212</v>
      </c>
      <c r="I241" s="1">
        <f t="shared" si="23"/>
        <v>235</v>
      </c>
      <c r="J241" s="1" t="s">
        <v>0</v>
      </c>
      <c r="K241" s="1" t="s">
        <v>1303</v>
      </c>
      <c r="L241" s="3" t="str">
        <f t="shared" si="21"/>
        <v>NOV</v>
      </c>
      <c r="M241" s="1" t="s">
        <v>1213</v>
      </c>
      <c r="N241" s="1" t="s">
        <v>224</v>
      </c>
      <c r="O241" s="1" t="s">
        <v>920</v>
      </c>
      <c r="P241" s="26">
        <f t="shared" si="24"/>
        <v>235</v>
      </c>
      <c r="Q241" s="1" t="s">
        <v>1</v>
      </c>
      <c r="R241" s="1" t="str">
        <f t="shared" si="25"/>
        <v>{id:235,year: "2007",typeDoc:"ACUERDO",dateDoc:"08-NOV",numDoc:"CG 235-2007",monthDoc:"NOV",nameDoc:"SUSTITUCIÓN PRIMER Y TERCER REGIDOR CUAPIAXTLA PT",link: Acuerdos__pdfpath(`./${"2007/"}${"235.pdf"}`),},</v>
      </c>
    </row>
    <row r="242" spans="1:18" x14ac:dyDescent="0.25">
      <c r="A242" s="1" t="s">
        <v>756</v>
      </c>
      <c r="B242" s="1">
        <v>236</v>
      </c>
      <c r="C242" s="1" t="s">
        <v>1924</v>
      </c>
      <c r="D242" s="1" t="s">
        <v>1217</v>
      </c>
      <c r="E242" s="1" t="s">
        <v>1460</v>
      </c>
      <c r="F242" s="2" t="s">
        <v>217</v>
      </c>
      <c r="G242" s="1" t="s">
        <v>1212</v>
      </c>
      <c r="I242" s="1">
        <f t="shared" si="23"/>
        <v>236</v>
      </c>
      <c r="J242" s="1" t="s">
        <v>0</v>
      </c>
      <c r="K242" s="1" t="s">
        <v>1303</v>
      </c>
      <c r="L242" s="3" t="str">
        <f t="shared" si="21"/>
        <v>NOV</v>
      </c>
      <c r="M242" s="1" t="s">
        <v>1213</v>
      </c>
      <c r="N242" s="1" t="s">
        <v>225</v>
      </c>
      <c r="O242" s="1" t="s">
        <v>920</v>
      </c>
      <c r="P242" s="26">
        <f t="shared" si="24"/>
        <v>236</v>
      </c>
      <c r="Q242" s="1" t="s">
        <v>1</v>
      </c>
      <c r="R242" s="1" t="str">
        <f t="shared" si="25"/>
        <v>{id:236,year: "2007",typeDoc:"ACUERDO",dateDoc:"08-NOV",numDoc:"CG 236-2007",monthDoc:"NOV",nameDoc:"SUSTITUCIÓN PRIMER REGIDOR SUPLENTE TERRENATE PAS",link: Acuerdos__pdfpath(`./${"2007/"}${"236.pdf"}`),},</v>
      </c>
    </row>
    <row r="243" spans="1:18" x14ac:dyDescent="0.25">
      <c r="A243" s="1" t="s">
        <v>756</v>
      </c>
      <c r="B243" s="1">
        <v>237</v>
      </c>
      <c r="C243" s="1" t="s">
        <v>1924</v>
      </c>
      <c r="D243" s="1" t="s">
        <v>1217</v>
      </c>
      <c r="E243" s="1" t="s">
        <v>1460</v>
      </c>
      <c r="F243" s="2" t="s">
        <v>217</v>
      </c>
      <c r="G243" s="1" t="s">
        <v>1212</v>
      </c>
      <c r="I243" s="1">
        <f t="shared" si="23"/>
        <v>237</v>
      </c>
      <c r="J243" s="1" t="s">
        <v>0</v>
      </c>
      <c r="K243" s="1" t="s">
        <v>1303</v>
      </c>
      <c r="L243" s="3" t="str">
        <f t="shared" si="21"/>
        <v>NOV</v>
      </c>
      <c r="M243" s="1" t="s">
        <v>1213</v>
      </c>
      <c r="N243" s="1" t="s">
        <v>226</v>
      </c>
      <c r="O243" s="1" t="s">
        <v>920</v>
      </c>
      <c r="P243" s="26">
        <f t="shared" si="24"/>
        <v>237</v>
      </c>
      <c r="Q243" s="1" t="s">
        <v>1</v>
      </c>
      <c r="R243" s="1" t="str">
        <f t="shared" si="25"/>
        <v>{id:237,year: "2007",typeDoc:"ACUERDO",dateDoc:"08-NOV",numDoc:"CG 237-2007",monthDoc:"NOV",nameDoc:"SUSTITUCIÓN SEGUNDO REGIDOR PROPIETARIO Y SUPLENTE Y TERCER REGIDOR SUPLENTE TLAXCO PAS",link: Acuerdos__pdfpath(`./${"2007/"}${"237.pdf"}`),},</v>
      </c>
    </row>
    <row r="244" spans="1:18" x14ac:dyDescent="0.25">
      <c r="A244" s="1" t="s">
        <v>756</v>
      </c>
      <c r="B244" s="1">
        <v>238</v>
      </c>
      <c r="C244" s="1" t="s">
        <v>1924</v>
      </c>
      <c r="D244" s="1" t="s">
        <v>1217</v>
      </c>
      <c r="E244" s="1" t="s">
        <v>1460</v>
      </c>
      <c r="F244" s="2" t="s">
        <v>217</v>
      </c>
      <c r="G244" s="1" t="s">
        <v>1212</v>
      </c>
      <c r="I244" s="1">
        <f t="shared" si="23"/>
        <v>238</v>
      </c>
      <c r="J244" s="1" t="s">
        <v>0</v>
      </c>
      <c r="K244" s="1" t="s">
        <v>1303</v>
      </c>
      <c r="L244" s="3" t="str">
        <f t="shared" si="21"/>
        <v>NOV</v>
      </c>
      <c r="M244" s="1" t="s">
        <v>1213</v>
      </c>
      <c r="N244" s="1" t="s">
        <v>227</v>
      </c>
      <c r="O244" s="1" t="s">
        <v>920</v>
      </c>
      <c r="P244" s="26">
        <f t="shared" si="24"/>
        <v>238</v>
      </c>
      <c r="Q244" s="1" t="s">
        <v>1</v>
      </c>
      <c r="R244" s="1" t="str">
        <f t="shared" si="25"/>
        <v>{id:238,year: "2007",typeDoc:"ACUERDO",dateDoc:"08-NOV",numDoc:"CG 238-2007",monthDoc:"NOV",nameDoc:"SUSTITUCIÓN DIPUTADO SUPLENTE DISTRITO III PAS",link: Acuerdos__pdfpath(`./${"2007/"}${"238.pdf"}`),},</v>
      </c>
    </row>
    <row r="245" spans="1:18" x14ac:dyDescent="0.25">
      <c r="A245" s="1" t="s">
        <v>756</v>
      </c>
      <c r="B245" s="1">
        <v>239</v>
      </c>
      <c r="C245" s="1" t="s">
        <v>1924</v>
      </c>
      <c r="D245" s="1" t="s">
        <v>1217</v>
      </c>
      <c r="E245" s="1" t="s">
        <v>1460</v>
      </c>
      <c r="F245" s="2" t="s">
        <v>217</v>
      </c>
      <c r="G245" s="1" t="s">
        <v>1212</v>
      </c>
      <c r="I245" s="1">
        <f t="shared" si="23"/>
        <v>239</v>
      </c>
      <c r="J245" s="1" t="s">
        <v>0</v>
      </c>
      <c r="K245" s="1" t="s">
        <v>1303</v>
      </c>
      <c r="L245" s="3" t="str">
        <f t="shared" si="21"/>
        <v>NOV</v>
      </c>
      <c r="M245" s="1" t="s">
        <v>1213</v>
      </c>
      <c r="N245" s="1" t="s">
        <v>228</v>
      </c>
      <c r="O245" s="1" t="s">
        <v>920</v>
      </c>
      <c r="P245" s="26">
        <f t="shared" si="24"/>
        <v>239</v>
      </c>
      <c r="Q245" s="1" t="s">
        <v>1</v>
      </c>
      <c r="R245" s="1" t="str">
        <f t="shared" si="25"/>
        <v>{id:239,year: "2007",typeDoc:"ACUERDO",dateDoc:"08-NOV",numDoc:"CG 239-2007",monthDoc:"NOV",nameDoc:"SUSTITUCIÓN CUARTO REGIDOR XICOHTZINCO PS",link: Acuerdos__pdfpath(`./${"2007/"}${"239.pdf"}`),},</v>
      </c>
    </row>
    <row r="246" spans="1:18" x14ac:dyDescent="0.25">
      <c r="A246" s="1" t="s">
        <v>756</v>
      </c>
      <c r="B246" s="1">
        <v>240</v>
      </c>
      <c r="C246" s="1" t="s">
        <v>1924</v>
      </c>
      <c r="D246" s="1" t="s">
        <v>1217</v>
      </c>
      <c r="E246" s="1" t="s">
        <v>1460</v>
      </c>
      <c r="F246" s="2" t="s">
        <v>217</v>
      </c>
      <c r="G246" s="1" t="s">
        <v>1212</v>
      </c>
      <c r="I246" s="1">
        <f t="shared" si="23"/>
        <v>240</v>
      </c>
      <c r="J246" s="1" t="s">
        <v>0</v>
      </c>
      <c r="K246" s="1" t="s">
        <v>1303</v>
      </c>
      <c r="L246" s="3" t="str">
        <f t="shared" si="21"/>
        <v>NOV</v>
      </c>
      <c r="M246" s="1" t="s">
        <v>1213</v>
      </c>
      <c r="N246" s="1" t="s">
        <v>229</v>
      </c>
      <c r="O246" s="1" t="s">
        <v>920</v>
      </c>
      <c r="P246" s="26">
        <f t="shared" si="24"/>
        <v>240</v>
      </c>
      <c r="Q246" s="1" t="s">
        <v>1</v>
      </c>
      <c r="R246" s="1" t="str">
        <f t="shared" si="25"/>
        <v>{id:240,year: "2007",typeDoc:"ACUERDO",dateDoc:"08-NOV",numDoc:"CG 240-2007",monthDoc:"NOV",nameDoc:"SUSTITUCIÓN PRIMER REGIDOR YAUQUEMEHCAN PS",link: Acuerdos__pdfpath(`./${"2007/"}${"240.pdf"}`),},</v>
      </c>
    </row>
    <row r="247" spans="1:18" x14ac:dyDescent="0.25">
      <c r="A247" s="1" t="s">
        <v>756</v>
      </c>
      <c r="B247" s="1">
        <v>241</v>
      </c>
      <c r="C247" s="1" t="s">
        <v>1924</v>
      </c>
      <c r="D247" s="1" t="s">
        <v>1217</v>
      </c>
      <c r="E247" s="1" t="s">
        <v>1460</v>
      </c>
      <c r="F247" s="2" t="s">
        <v>217</v>
      </c>
      <c r="G247" s="1" t="s">
        <v>1212</v>
      </c>
      <c r="I247" s="1">
        <f t="shared" si="23"/>
        <v>241</v>
      </c>
      <c r="J247" s="1" t="s">
        <v>0</v>
      </c>
      <c r="K247" s="1" t="s">
        <v>1303</v>
      </c>
      <c r="L247" s="3" t="str">
        <f t="shared" si="21"/>
        <v>NOV</v>
      </c>
      <c r="M247" s="1" t="s">
        <v>1213</v>
      </c>
      <c r="N247" s="1" t="s">
        <v>230</v>
      </c>
      <c r="O247" s="1" t="s">
        <v>920</v>
      </c>
      <c r="P247" s="26">
        <f t="shared" si="24"/>
        <v>241</v>
      </c>
      <c r="Q247" s="1" t="s">
        <v>1</v>
      </c>
      <c r="R247" s="1" t="str">
        <f t="shared" si="25"/>
        <v>{id:241,year: "2007",typeDoc:"ACUERDO",dateDoc:"08-NOV",numDoc:"CG 241-2007",monthDoc:"NOV",nameDoc:"SUSTITUCIÓN SEGUNDO REGIDOR PROPIETARIO TLAXCO PS",link: Acuerdos__pdfpath(`./${"2007/"}${"241.pdf"}`),},</v>
      </c>
    </row>
    <row r="248" spans="1:18" x14ac:dyDescent="0.25">
      <c r="A248" s="1" t="s">
        <v>756</v>
      </c>
      <c r="B248" s="1">
        <v>242</v>
      </c>
      <c r="C248" s="1" t="s">
        <v>1924</v>
      </c>
      <c r="D248" s="1" t="s">
        <v>1217</v>
      </c>
      <c r="E248" s="1" t="s">
        <v>1460</v>
      </c>
      <c r="F248" s="2" t="s">
        <v>217</v>
      </c>
      <c r="G248" s="1" t="s">
        <v>1212</v>
      </c>
      <c r="I248" s="1">
        <f t="shared" si="23"/>
        <v>242</v>
      </c>
      <c r="J248" s="1" t="s">
        <v>0</v>
      </c>
      <c r="K248" s="1" t="s">
        <v>1303</v>
      </c>
      <c r="L248" s="3" t="str">
        <f t="shared" si="21"/>
        <v>NOV</v>
      </c>
      <c r="M248" s="1" t="s">
        <v>1213</v>
      </c>
      <c r="N248" s="1" t="s">
        <v>231</v>
      </c>
      <c r="O248" s="1" t="s">
        <v>920</v>
      </c>
      <c r="P248" s="26">
        <f t="shared" si="24"/>
        <v>242</v>
      </c>
      <c r="Q248" s="1" t="s">
        <v>1</v>
      </c>
      <c r="R248" s="1" t="str">
        <f t="shared" si="25"/>
        <v>{id:242,year: "2007",typeDoc:"ACUERDO",dateDoc:"08-NOV",numDoc:"CG 242-2007",monthDoc:"NOV",nameDoc:"SUSTITUCIÓN SÍNDICO, SEGUNDO REGIDOR, SEXTO REGIDOR, ZACATELCO PS",link: Acuerdos__pdfpath(`./${"2007/"}${"242.pdf"}`),},</v>
      </c>
    </row>
    <row r="249" spans="1:18" x14ac:dyDescent="0.25">
      <c r="A249" s="1" t="s">
        <v>756</v>
      </c>
      <c r="B249" s="1">
        <v>243</v>
      </c>
      <c r="C249" s="1" t="s">
        <v>1924</v>
      </c>
      <c r="D249" s="1" t="s">
        <v>1217</v>
      </c>
      <c r="E249" s="1" t="s">
        <v>1460</v>
      </c>
      <c r="F249" s="2" t="s">
        <v>217</v>
      </c>
      <c r="G249" s="1" t="s">
        <v>1212</v>
      </c>
      <c r="I249" s="1">
        <f t="shared" si="23"/>
        <v>243</v>
      </c>
      <c r="J249" s="1" t="s">
        <v>0</v>
      </c>
      <c r="K249" s="1" t="s">
        <v>1303</v>
      </c>
      <c r="L249" s="3" t="str">
        <f t="shared" si="21"/>
        <v>NOV</v>
      </c>
      <c r="M249" s="1" t="s">
        <v>1213</v>
      </c>
      <c r="N249" s="1" t="s">
        <v>232</v>
      </c>
      <c r="O249" s="1" t="s">
        <v>920</v>
      </c>
      <c r="P249" s="26">
        <f t="shared" si="24"/>
        <v>243</v>
      </c>
      <c r="Q249" s="1" t="s">
        <v>1</v>
      </c>
      <c r="R249" s="1" t="str">
        <f t="shared" si="25"/>
        <v>{id:243,year: "2007",typeDoc:"ACUERDO",dateDoc:"08-NOV",numDoc:"CG 243-2007",monthDoc:"NOV",nameDoc:"SUSTITUCIÓN DIPUTADO SUPLENTE DISTRITO XIII PS",link: Acuerdos__pdfpath(`./${"2007/"}${"243.pdf"}`),},</v>
      </c>
    </row>
    <row r="250" spans="1:18" x14ac:dyDescent="0.25">
      <c r="A250" s="1" t="s">
        <v>756</v>
      </c>
      <c r="B250" s="1">
        <v>244</v>
      </c>
      <c r="C250" s="1" t="s">
        <v>1924</v>
      </c>
      <c r="D250" s="1" t="s">
        <v>1217</v>
      </c>
      <c r="E250" s="1" t="s">
        <v>1460</v>
      </c>
      <c r="F250" s="2" t="s">
        <v>217</v>
      </c>
      <c r="G250" s="1" t="s">
        <v>1212</v>
      </c>
      <c r="I250" s="1">
        <f t="shared" si="23"/>
        <v>244</v>
      </c>
      <c r="J250" s="1" t="s">
        <v>0</v>
      </c>
      <c r="K250" s="1" t="s">
        <v>1303</v>
      </c>
      <c r="L250" s="3" t="str">
        <f t="shared" si="21"/>
        <v>NOV</v>
      </c>
      <c r="M250" s="1" t="s">
        <v>1213</v>
      </c>
      <c r="N250" s="1" t="s">
        <v>248</v>
      </c>
      <c r="O250" s="1" t="s">
        <v>920</v>
      </c>
      <c r="P250" s="26">
        <f t="shared" si="24"/>
        <v>244</v>
      </c>
      <c r="Q250" s="1" t="s">
        <v>1</v>
      </c>
      <c r="R250" s="1" t="str">
        <f t="shared" si="25"/>
        <v>{id:244,year: "2007",typeDoc:"ACUERDO",dateDoc:"08-NOV",numDoc:"CG 244-2007",monthDoc:"NOV",nameDoc:"INTEGRACIÓN DE LA COMISION MEMORIA PROCESO ORDINARIA2007",link: Acuerdos__pdfpath(`./${"2007/"}${"244.pdf"}`),},</v>
      </c>
    </row>
    <row r="251" spans="1:18" x14ac:dyDescent="0.25">
      <c r="A251" s="1" t="s">
        <v>756</v>
      </c>
      <c r="B251" s="1">
        <v>245</v>
      </c>
      <c r="C251" s="1" t="s">
        <v>1924</v>
      </c>
      <c r="D251" s="1" t="s">
        <v>1217</v>
      </c>
      <c r="E251" s="1" t="s">
        <v>1460</v>
      </c>
      <c r="F251" s="2" t="s">
        <v>217</v>
      </c>
      <c r="G251" s="1" t="s">
        <v>1212</v>
      </c>
      <c r="I251" s="1">
        <f t="shared" si="23"/>
        <v>245</v>
      </c>
      <c r="J251" s="1" t="s">
        <v>0</v>
      </c>
      <c r="K251" s="1" t="s">
        <v>1303</v>
      </c>
      <c r="L251" s="3" t="str">
        <f t="shared" si="21"/>
        <v>NOV</v>
      </c>
      <c r="M251" s="1" t="s">
        <v>1213</v>
      </c>
      <c r="N251" s="1" t="s">
        <v>233</v>
      </c>
      <c r="O251" s="1" t="s">
        <v>920</v>
      </c>
      <c r="P251" s="26">
        <f t="shared" si="24"/>
        <v>245</v>
      </c>
      <c r="Q251" s="1" t="s">
        <v>1</v>
      </c>
      <c r="R251" s="1" t="str">
        <f t="shared" si="25"/>
        <v>{id:245,year: "2007",typeDoc:"ACUERDO",dateDoc:"08-NOV",numDoc:"CG 245-2007",monthDoc:"NOV",nameDoc:"MODIFICACIÓN CONVENIO ALIANZA PROGRESO PARA TLAXCALA CASTRO MODIFICADO",link: Acuerdos__pdfpath(`./${"2007/"}${"245.pdf"}`),},</v>
      </c>
    </row>
    <row r="252" spans="1:18" ht="15.75" thickBot="1" x14ac:dyDescent="0.3">
      <c r="A252" s="1" t="s">
        <v>756</v>
      </c>
      <c r="B252" s="1">
        <v>246</v>
      </c>
      <c r="C252" s="1" t="s">
        <v>1924</v>
      </c>
      <c r="D252" s="1" t="s">
        <v>1217</v>
      </c>
      <c r="E252" s="1" t="s">
        <v>1460</v>
      </c>
      <c r="F252" s="2" t="s">
        <v>217</v>
      </c>
      <c r="G252" s="1" t="s">
        <v>1212</v>
      </c>
      <c r="I252" s="1">
        <f t="shared" si="23"/>
        <v>246</v>
      </c>
      <c r="J252" s="1" t="s">
        <v>0</v>
      </c>
      <c r="K252" s="1" t="s">
        <v>1303</v>
      </c>
      <c r="L252" s="3" t="str">
        <f t="shared" si="21"/>
        <v>NOV</v>
      </c>
      <c r="M252" s="1" t="s">
        <v>1213</v>
      </c>
      <c r="N252" s="1" t="s">
        <v>234</v>
      </c>
      <c r="O252" s="1" t="s">
        <v>920</v>
      </c>
      <c r="P252" s="26">
        <f t="shared" si="24"/>
        <v>246</v>
      </c>
      <c r="Q252" s="1" t="s">
        <v>1</v>
      </c>
      <c r="R252" s="1" t="str">
        <f t="shared" si="25"/>
        <v>{id:246,year: "2007",typeDoc:"ACUERDO",dateDoc:"08-NOV",numDoc:"CG 246-2007",monthDoc:"NOV",nameDoc:"SUSTITUCIÓN CONSEJERO PROP. MPAL TZOMPANTEPEC",link: Acuerdos__pdfpath(`./${"2007/"}${"246.pdf"}`),},</v>
      </c>
    </row>
    <row r="253" spans="1:18" x14ac:dyDescent="0.25">
      <c r="A253" s="17" t="s">
        <v>756</v>
      </c>
      <c r="B253" s="8">
        <v>247</v>
      </c>
      <c r="C253" s="10" t="s">
        <v>1924</v>
      </c>
      <c r="D253" s="8" t="s">
        <v>1217</v>
      </c>
      <c r="E253" s="10" t="s">
        <v>1460</v>
      </c>
      <c r="F253" s="9" t="s">
        <v>217</v>
      </c>
      <c r="G253" s="8" t="s">
        <v>1212</v>
      </c>
      <c r="H253" s="8"/>
      <c r="I253" s="8">
        <f>B253</f>
        <v>247</v>
      </c>
      <c r="J253" s="8" t="s">
        <v>0</v>
      </c>
      <c r="K253" s="10" t="s">
        <v>1303</v>
      </c>
      <c r="L253" s="10" t="str">
        <f t="shared" si="21"/>
        <v>NOV</v>
      </c>
      <c r="M253" s="10" t="s">
        <v>1213</v>
      </c>
      <c r="N253" s="8" t="s">
        <v>235</v>
      </c>
      <c r="O253" s="10" t="s">
        <v>920</v>
      </c>
      <c r="P253" s="27">
        <f t="shared" ref="P253" si="26">B253</f>
        <v>247</v>
      </c>
      <c r="Q253" s="8" t="s">
        <v>613</v>
      </c>
      <c r="R253" s="11"/>
    </row>
    <row r="254" spans="1:18" x14ac:dyDescent="0.25">
      <c r="A254" s="20" t="s">
        <v>756</v>
      </c>
      <c r="B254" s="1" t="s">
        <v>611</v>
      </c>
      <c r="C254" s="3" t="s">
        <v>1924</v>
      </c>
      <c r="D254" s="3"/>
      <c r="E254" s="3" t="s">
        <v>1460</v>
      </c>
      <c r="G254" s="1" t="s">
        <v>1215</v>
      </c>
      <c r="K254" s="3" t="s">
        <v>1216</v>
      </c>
      <c r="L254" s="3" t="str">
        <f t="shared" ref="L254:L255" si="27">MID(F254,4,3)</f>
        <v/>
      </c>
      <c r="M254" s="3" t="s">
        <v>1213</v>
      </c>
      <c r="O254" s="3" t="s">
        <v>920</v>
      </c>
      <c r="P254" s="26" t="str">
        <f>CONCATENATE(B253,".1")</f>
        <v>247.1</v>
      </c>
      <c r="Q254" s="1" t="s">
        <v>1</v>
      </c>
      <c r="R254" s="12"/>
    </row>
    <row r="255" spans="1:18" ht="15.75" thickBot="1" x14ac:dyDescent="0.3">
      <c r="A255" s="22" t="s">
        <v>756</v>
      </c>
      <c r="B255" s="13" t="s">
        <v>611</v>
      </c>
      <c r="C255" s="15" t="s">
        <v>1924</v>
      </c>
      <c r="D255" s="15"/>
      <c r="E255" s="15" t="s">
        <v>1460</v>
      </c>
      <c r="F255" s="14"/>
      <c r="G255" s="13" t="s">
        <v>1215</v>
      </c>
      <c r="H255" s="13"/>
      <c r="I255" s="13"/>
      <c r="J255" s="13"/>
      <c r="K255" s="15" t="s">
        <v>1216</v>
      </c>
      <c r="L255" s="15" t="str">
        <f t="shared" si="27"/>
        <v/>
      </c>
      <c r="M255" s="15" t="s">
        <v>1213</v>
      </c>
      <c r="N255" s="13"/>
      <c r="O255" s="15" t="s">
        <v>920</v>
      </c>
      <c r="P255" s="28" t="str">
        <f>CONCATENATE(B253,".2")</f>
        <v>247.2</v>
      </c>
      <c r="Q255" s="13" t="s">
        <v>623</v>
      </c>
      <c r="R255" s="16" t="str">
        <f>CONCATENATE(
A253,B253,C253,D253,E253,F253,G253,H253,I253,J253,K253,L253,M253,N253,O253,P253,Q253,
A254,B254,C254,D254,E254,F254,G254,H254,I254,J254,K254,L254,M254,N254,O254,P254,Q254,
A255,B255,C255,D255,E255,F255,G255,H255,I255,J255,K255,L255,M255,N255,O255,P255,Q255)</f>
        <v>{id:247,year: "2007",typeDoc:"ACUERDO",dateDoc:"08-NOV",numDoc:"CG 247-2007",monthDoc:"NOV",nameDoc:"SUSTITUCIONES DE FUNCIONARIOS DE MDC",link: Acuerdos__pdfpath(`./${"2007/"}${"247.pdf"}`),subRows:[{id:"",year: "2007",typeDoc:"",dateDoc:"",numDoc:"",monthDoc:"",nameDoc:"",link: Acuerdos__pdfpath(`./${"2007/"}${"247.1.pdf"}`),},{id:"",year: "2007",typeDoc:"",dateDoc:"",numDoc:"",monthDoc:"",nameDoc:"",link: Acuerdos__pdfpath(`./${"2007/"}${"247.2.pdf"}`),},],},</v>
      </c>
    </row>
    <row r="256" spans="1:18" x14ac:dyDescent="0.25">
      <c r="A256" s="1" t="s">
        <v>756</v>
      </c>
      <c r="B256" s="1">
        <v>248</v>
      </c>
      <c r="C256" s="1" t="s">
        <v>1924</v>
      </c>
      <c r="D256" s="1" t="s">
        <v>1217</v>
      </c>
      <c r="E256" s="1" t="s">
        <v>1460</v>
      </c>
      <c r="F256" s="2" t="s">
        <v>217</v>
      </c>
      <c r="G256" s="1" t="s">
        <v>1212</v>
      </c>
      <c r="I256" s="1">
        <f t="shared" si="23"/>
        <v>248</v>
      </c>
      <c r="J256" s="1" t="s">
        <v>0</v>
      </c>
      <c r="K256" s="1" t="s">
        <v>1303</v>
      </c>
      <c r="L256" s="3" t="str">
        <f t="shared" ref="L256:L282" si="28">MID(F256,4,3)</f>
        <v>NOV</v>
      </c>
      <c r="M256" s="1" t="s">
        <v>1213</v>
      </c>
      <c r="N256" s="1" t="s">
        <v>236</v>
      </c>
      <c r="O256" s="1" t="s">
        <v>920</v>
      </c>
      <c r="P256" s="26">
        <f t="shared" ref="P256:P281" si="29">B256</f>
        <v>248</v>
      </c>
      <c r="Q256" s="1" t="s">
        <v>1</v>
      </c>
      <c r="R256" s="1" t="str">
        <f t="shared" ref="R256:R280" si="30">CONCATENATE(A256,B256,C256,D256,E256,F256,G256,H256,I256,J256,K256,L256,M256,N256,O256,P256,Q256)</f>
        <v>{id:248,year: "2007",typeDoc:"ACUERDO",dateDoc:"08-NOV",numDoc:"CG 248-2007",monthDoc:"NOV",nameDoc:"CAMBIO UBICACIÓN DE CASILLA BÁSICA SECCIÓN 0021 APIZACO",link: Acuerdos__pdfpath(`./${"2007/"}${"248.pdf"}`),},</v>
      </c>
    </row>
    <row r="257" spans="1:18" x14ac:dyDescent="0.25">
      <c r="A257" s="1" t="s">
        <v>756</v>
      </c>
      <c r="B257" s="1">
        <v>249</v>
      </c>
      <c r="C257" s="1" t="s">
        <v>1924</v>
      </c>
      <c r="D257" s="1" t="s">
        <v>1218</v>
      </c>
      <c r="E257" s="1" t="s">
        <v>1460</v>
      </c>
      <c r="F257" s="2" t="s">
        <v>218</v>
      </c>
      <c r="G257" s="1" t="s">
        <v>1212</v>
      </c>
      <c r="I257" s="1">
        <f t="shared" si="23"/>
        <v>249</v>
      </c>
      <c r="J257" s="1" t="s">
        <v>0</v>
      </c>
      <c r="K257" s="1" t="s">
        <v>1303</v>
      </c>
      <c r="L257" s="3" t="str">
        <f t="shared" si="28"/>
        <v>NOV</v>
      </c>
      <c r="M257" s="1" t="s">
        <v>1213</v>
      </c>
      <c r="N257" s="1" t="s">
        <v>243</v>
      </c>
      <c r="O257" s="1" t="s">
        <v>920</v>
      </c>
      <c r="P257" s="26">
        <f t="shared" si="29"/>
        <v>249</v>
      </c>
      <c r="Q257" s="1" t="s">
        <v>1</v>
      </c>
      <c r="R257" s="1" t="str">
        <f t="shared" si="30"/>
        <v>{id:249,year: "2007",typeDoc:"RESOLUCIÓN",dateDoc:"09-NOV",numDoc:"CG 249-2007",monthDoc:"NOV",nameDoc:"TOCA 213-2007 SANCTUORUM PRI",link: Acuerdos__pdfpath(`./${"2007/"}${"249.pdf"}`),},</v>
      </c>
    </row>
    <row r="258" spans="1:18" x14ac:dyDescent="0.25">
      <c r="A258" s="1" t="s">
        <v>756</v>
      </c>
      <c r="B258" s="1">
        <v>250</v>
      </c>
      <c r="C258" s="1" t="s">
        <v>1924</v>
      </c>
      <c r="D258" s="3" t="s">
        <v>1217</v>
      </c>
      <c r="E258" s="1" t="s">
        <v>1460</v>
      </c>
      <c r="F258" s="2" t="s">
        <v>218</v>
      </c>
      <c r="G258" s="1" t="s">
        <v>1212</v>
      </c>
      <c r="I258" s="1">
        <f t="shared" si="23"/>
        <v>250</v>
      </c>
      <c r="J258" s="1" t="s">
        <v>0</v>
      </c>
      <c r="K258" s="1" t="s">
        <v>1303</v>
      </c>
      <c r="L258" s="3" t="str">
        <f t="shared" si="28"/>
        <v>NOV</v>
      </c>
      <c r="M258" s="1" t="s">
        <v>1213</v>
      </c>
      <c r="N258" s="1" t="s">
        <v>244</v>
      </c>
      <c r="O258" s="1" t="s">
        <v>920</v>
      </c>
      <c r="P258" s="26">
        <f t="shared" si="29"/>
        <v>250</v>
      </c>
      <c r="Q258" s="1" t="s">
        <v>1</v>
      </c>
      <c r="R258" s="1" t="str">
        <f t="shared" si="30"/>
        <v>{id:250,year: "2007",typeDoc:"ACUERDO",dateDoc:"09-NOV",numDoc:"CG 250-2007",monthDoc:"NOV",nameDoc:"SUSTITUCIÓN CHIAUTEMPAN PCDT",link: Acuerdos__pdfpath(`./${"2007/"}${"250.pdf"}`),},</v>
      </c>
    </row>
    <row r="259" spans="1:18" x14ac:dyDescent="0.25">
      <c r="A259" s="1" t="s">
        <v>756</v>
      </c>
      <c r="B259" s="1">
        <v>251</v>
      </c>
      <c r="C259" s="1" t="s">
        <v>1924</v>
      </c>
      <c r="D259" s="3" t="s">
        <v>1217</v>
      </c>
      <c r="E259" s="1" t="s">
        <v>1460</v>
      </c>
      <c r="F259" s="2" t="s">
        <v>219</v>
      </c>
      <c r="G259" s="1" t="s">
        <v>1212</v>
      </c>
      <c r="I259" s="1">
        <f t="shared" si="23"/>
        <v>251</v>
      </c>
      <c r="J259" s="1" t="s">
        <v>0</v>
      </c>
      <c r="K259" s="1" t="s">
        <v>1303</v>
      </c>
      <c r="L259" s="3" t="str">
        <f t="shared" si="28"/>
        <v>NOV</v>
      </c>
      <c r="M259" s="1" t="s">
        <v>1213</v>
      </c>
      <c r="N259" s="1" t="s">
        <v>237</v>
      </c>
      <c r="O259" s="1" t="s">
        <v>920</v>
      </c>
      <c r="P259" s="26">
        <f t="shared" si="29"/>
        <v>251</v>
      </c>
      <c r="Q259" s="1" t="s">
        <v>1</v>
      </c>
      <c r="R259" s="1" t="str">
        <f t="shared" si="30"/>
        <v>{id:251,year: "2007",typeDoc:"ACUERDO",dateDoc:"10-NOV",numDoc:"CG 251-2007",monthDoc:"NOV",nameDoc:"SUSTITUCIÓN ALIANZA PROGRESO TLAXCALA",link: Acuerdos__pdfpath(`./${"2007/"}${"251.pdf"}`),},</v>
      </c>
    </row>
    <row r="260" spans="1:18" x14ac:dyDescent="0.25">
      <c r="A260" s="1" t="s">
        <v>756</v>
      </c>
      <c r="B260" s="1">
        <v>252</v>
      </c>
      <c r="C260" s="1" t="s">
        <v>1924</v>
      </c>
      <c r="D260" s="3" t="s">
        <v>1217</v>
      </c>
      <c r="E260" s="1" t="s">
        <v>1460</v>
      </c>
      <c r="F260" s="2" t="s">
        <v>219</v>
      </c>
      <c r="G260" s="1" t="s">
        <v>1212</v>
      </c>
      <c r="I260" s="1">
        <f t="shared" si="23"/>
        <v>252</v>
      </c>
      <c r="J260" s="1" t="s">
        <v>0</v>
      </c>
      <c r="K260" s="1" t="s">
        <v>1303</v>
      </c>
      <c r="L260" s="3" t="str">
        <f t="shared" si="28"/>
        <v>NOV</v>
      </c>
      <c r="M260" s="1" t="s">
        <v>1213</v>
      </c>
      <c r="N260" s="1" t="s">
        <v>245</v>
      </c>
      <c r="O260" s="1" t="s">
        <v>920</v>
      </c>
      <c r="P260" s="26">
        <f t="shared" si="29"/>
        <v>252</v>
      </c>
      <c r="Q260" s="1" t="s">
        <v>1</v>
      </c>
      <c r="R260" s="1" t="str">
        <f t="shared" si="30"/>
        <v>{id:252,year: "2007",typeDoc:"ACUERDO",dateDoc:"10-NOV",numDoc:"CG 252-2007",monthDoc:"NOV",nameDoc:"PARTIDO DEL TRABAJO ",link: Acuerdos__pdfpath(`./${"2007/"}${"252.pdf"}`),},</v>
      </c>
    </row>
    <row r="261" spans="1:18" x14ac:dyDescent="0.25">
      <c r="A261" s="1" t="s">
        <v>756</v>
      </c>
      <c r="B261" s="1">
        <v>253</v>
      </c>
      <c r="C261" s="1" t="s">
        <v>1924</v>
      </c>
      <c r="D261" s="3" t="s">
        <v>1217</v>
      </c>
      <c r="E261" s="1" t="s">
        <v>1460</v>
      </c>
      <c r="F261" s="2" t="s">
        <v>219</v>
      </c>
      <c r="G261" s="1" t="s">
        <v>1212</v>
      </c>
      <c r="I261" s="1">
        <f t="shared" si="23"/>
        <v>253</v>
      </c>
      <c r="J261" s="1" t="s">
        <v>0</v>
      </c>
      <c r="K261" s="1" t="s">
        <v>1303</v>
      </c>
      <c r="L261" s="3" t="str">
        <f t="shared" si="28"/>
        <v>NOV</v>
      </c>
      <c r="M261" s="1" t="s">
        <v>1213</v>
      </c>
      <c r="N261" s="1" t="s">
        <v>246</v>
      </c>
      <c r="O261" s="1" t="s">
        <v>920</v>
      </c>
      <c r="P261" s="26">
        <f t="shared" si="29"/>
        <v>253</v>
      </c>
      <c r="Q261" s="1" t="s">
        <v>1</v>
      </c>
      <c r="R261" s="1" t="str">
        <f t="shared" si="30"/>
        <v>{id:253,year: "2007",typeDoc:"ACUERDO",dateDoc:"10-NOV",numDoc:"CG 253-2007",monthDoc:"NOV",nameDoc:"SUSTITUCIÓN 2DO.REG. PT. TLAXCALA",link: Acuerdos__pdfpath(`./${"2007/"}${"253.pdf"}`),},</v>
      </c>
    </row>
    <row r="262" spans="1:18" x14ac:dyDescent="0.25">
      <c r="A262" s="1" t="s">
        <v>756</v>
      </c>
      <c r="B262" s="1">
        <v>254</v>
      </c>
      <c r="C262" s="1" t="s">
        <v>1924</v>
      </c>
      <c r="D262" s="3" t="s">
        <v>1217</v>
      </c>
      <c r="E262" s="1" t="s">
        <v>1460</v>
      </c>
      <c r="F262" s="2" t="s">
        <v>219</v>
      </c>
      <c r="G262" s="1" t="s">
        <v>1212</v>
      </c>
      <c r="I262" s="1">
        <f t="shared" si="23"/>
        <v>254</v>
      </c>
      <c r="J262" s="1" t="s">
        <v>0</v>
      </c>
      <c r="K262" s="1" t="s">
        <v>1303</v>
      </c>
      <c r="L262" s="3" t="str">
        <f t="shared" si="28"/>
        <v>NOV</v>
      </c>
      <c r="M262" s="1" t="s">
        <v>1213</v>
      </c>
      <c r="N262" s="1" t="s">
        <v>247</v>
      </c>
      <c r="O262" s="1" t="s">
        <v>920</v>
      </c>
      <c r="P262" s="26">
        <f t="shared" si="29"/>
        <v>254</v>
      </c>
      <c r="Q262" s="1" t="s">
        <v>1</v>
      </c>
      <c r="R262" s="1" t="str">
        <f t="shared" si="30"/>
        <v>{id:254,year: "2007",typeDoc:"ACUERDO",dateDoc:"10-NOV",numDoc:"CG 254-2007",monthDoc:"NOV",nameDoc:"SUSTITUCIÓN SINDICO SEGUNDO Y TERCER REGIDOR APIZACO PT CASTRO",link: Acuerdos__pdfpath(`./${"2007/"}${"254.pdf"}`),},</v>
      </c>
    </row>
    <row r="263" spans="1:18" x14ac:dyDescent="0.25">
      <c r="A263" s="1" t="s">
        <v>756</v>
      </c>
      <c r="B263" s="1">
        <v>255</v>
      </c>
      <c r="C263" s="1" t="s">
        <v>1924</v>
      </c>
      <c r="D263" s="3" t="s">
        <v>1217</v>
      </c>
      <c r="E263" s="1" t="s">
        <v>1460</v>
      </c>
      <c r="F263" s="2" t="s">
        <v>219</v>
      </c>
      <c r="G263" s="1" t="s">
        <v>1212</v>
      </c>
      <c r="I263" s="1">
        <f t="shared" si="23"/>
        <v>255</v>
      </c>
      <c r="J263" s="1" t="s">
        <v>0</v>
      </c>
      <c r="K263" s="1" t="s">
        <v>1303</v>
      </c>
      <c r="L263" s="3" t="str">
        <f t="shared" si="28"/>
        <v>NOV</v>
      </c>
      <c r="M263" s="1" t="s">
        <v>1213</v>
      </c>
      <c r="N263" s="1" t="s">
        <v>238</v>
      </c>
      <c r="O263" s="1" t="s">
        <v>920</v>
      </c>
      <c r="P263" s="26">
        <f t="shared" si="29"/>
        <v>255</v>
      </c>
      <c r="Q263" s="1" t="s">
        <v>1</v>
      </c>
      <c r="R263" s="1" t="str">
        <f t="shared" si="30"/>
        <v>{id:255,year: "2007",typeDoc:"ACUERDO",dateDoc:"10-NOV",numDoc:"CG 255-2007",monthDoc:"NOV",nameDoc:"SUSTITUCIONES PARTIDO DEL PT",link: Acuerdos__pdfpath(`./${"2007/"}${"255.pdf"}`),},</v>
      </c>
    </row>
    <row r="264" spans="1:18" x14ac:dyDescent="0.25">
      <c r="A264" s="1" t="s">
        <v>756</v>
      </c>
      <c r="B264" s="1">
        <v>256</v>
      </c>
      <c r="C264" s="1" t="s">
        <v>1924</v>
      </c>
      <c r="D264" s="3" t="s">
        <v>1217</v>
      </c>
      <c r="E264" s="1" t="s">
        <v>1460</v>
      </c>
      <c r="F264" s="2" t="s">
        <v>219</v>
      </c>
      <c r="G264" s="1" t="s">
        <v>1212</v>
      </c>
      <c r="I264" s="1">
        <f t="shared" si="23"/>
        <v>256</v>
      </c>
      <c r="J264" s="1" t="s">
        <v>0</v>
      </c>
      <c r="K264" s="1" t="s">
        <v>1303</v>
      </c>
      <c r="L264" s="3" t="str">
        <f t="shared" si="28"/>
        <v>NOV</v>
      </c>
      <c r="M264" s="1" t="s">
        <v>1213</v>
      </c>
      <c r="N264" s="1" t="s">
        <v>239</v>
      </c>
      <c r="O264" s="1" t="s">
        <v>920</v>
      </c>
      <c r="P264" s="26">
        <f t="shared" si="29"/>
        <v>256</v>
      </c>
      <c r="Q264" s="1" t="s">
        <v>1</v>
      </c>
      <c r="R264" s="1" t="str">
        <f t="shared" si="30"/>
        <v>{id:256,year: "2007",typeDoc:"ACUERDO",dateDoc:"10-NOV",numDoc:"CG 256-2007",monthDoc:"NOV",nameDoc:"SUSTITUCIÓN PARTIDO VERDE NANACAMILPA",link: Acuerdos__pdfpath(`./${"2007/"}${"256.pdf"}`),},</v>
      </c>
    </row>
    <row r="265" spans="1:18" x14ac:dyDescent="0.25">
      <c r="A265" s="1" t="s">
        <v>756</v>
      </c>
      <c r="B265" s="1">
        <v>257</v>
      </c>
      <c r="C265" s="1" t="s">
        <v>1924</v>
      </c>
      <c r="D265" s="3" t="s">
        <v>1217</v>
      </c>
      <c r="E265" s="1" t="s">
        <v>1460</v>
      </c>
      <c r="F265" s="2" t="s">
        <v>219</v>
      </c>
      <c r="G265" s="1" t="s">
        <v>1212</v>
      </c>
      <c r="I265" s="1">
        <f t="shared" si="23"/>
        <v>257</v>
      </c>
      <c r="J265" s="1" t="s">
        <v>0</v>
      </c>
      <c r="K265" s="1" t="s">
        <v>1303</v>
      </c>
      <c r="L265" s="3" t="str">
        <f t="shared" si="28"/>
        <v>NOV</v>
      </c>
      <c r="M265" s="1" t="s">
        <v>1213</v>
      </c>
      <c r="N265" s="1" t="s">
        <v>240</v>
      </c>
      <c r="O265" s="1" t="s">
        <v>920</v>
      </c>
      <c r="P265" s="26">
        <f t="shared" si="29"/>
        <v>257</v>
      </c>
      <c r="Q265" s="1" t="s">
        <v>1</v>
      </c>
      <c r="R265" s="1" t="str">
        <f t="shared" si="30"/>
        <v>{id:257,year: "2007",typeDoc:"ACUERDO",dateDoc:"10-NOV",numDoc:"CG 257-2007",monthDoc:"NOV",nameDoc:"SUSTITUCIÓN REGIDORES CALPULALPAN PCDT",link: Acuerdos__pdfpath(`./${"2007/"}${"257.pdf"}`),},</v>
      </c>
    </row>
    <row r="266" spans="1:18" x14ac:dyDescent="0.25">
      <c r="A266" s="1" t="s">
        <v>756</v>
      </c>
      <c r="B266" s="1">
        <v>258</v>
      </c>
      <c r="C266" s="1" t="s">
        <v>1924</v>
      </c>
      <c r="D266" s="3" t="s">
        <v>1217</v>
      </c>
      <c r="E266" s="1" t="s">
        <v>1460</v>
      </c>
      <c r="F266" s="2" t="s">
        <v>219</v>
      </c>
      <c r="G266" s="1" t="s">
        <v>1212</v>
      </c>
      <c r="I266" s="1">
        <f t="shared" si="23"/>
        <v>258</v>
      </c>
      <c r="J266" s="1" t="s">
        <v>0</v>
      </c>
      <c r="K266" s="1" t="s">
        <v>1303</v>
      </c>
      <c r="L266" s="3" t="str">
        <f t="shared" si="28"/>
        <v>NOV</v>
      </c>
      <c r="M266" s="1" t="s">
        <v>1213</v>
      </c>
      <c r="N266" s="1" t="s">
        <v>241</v>
      </c>
      <c r="O266" s="1" t="s">
        <v>920</v>
      </c>
      <c r="P266" s="26">
        <f t="shared" si="29"/>
        <v>258</v>
      </c>
      <c r="Q266" s="1" t="s">
        <v>1</v>
      </c>
      <c r="R266" s="1" t="str">
        <f t="shared" si="30"/>
        <v>{id:258,year: "2007",typeDoc:"ACUERDO",dateDoc:"10-NOV",numDoc:"CG 258-2007",monthDoc:"NOV",nameDoc:"SUSTITUCIÓN REGIDORES ESPAÑITA NUEVA ALIANZA",link: Acuerdos__pdfpath(`./${"2007/"}${"258.pdf"}`),},</v>
      </c>
    </row>
    <row r="267" spans="1:18" x14ac:dyDescent="0.25">
      <c r="A267" s="1" t="s">
        <v>756</v>
      </c>
      <c r="B267" s="1">
        <v>259</v>
      </c>
      <c r="C267" s="1" t="s">
        <v>1924</v>
      </c>
      <c r="D267" s="3" t="s">
        <v>1217</v>
      </c>
      <c r="E267" s="1" t="s">
        <v>1460</v>
      </c>
      <c r="F267" s="2" t="s">
        <v>219</v>
      </c>
      <c r="G267" s="1" t="s">
        <v>1212</v>
      </c>
      <c r="I267" s="1">
        <f t="shared" si="23"/>
        <v>259</v>
      </c>
      <c r="J267" s="1" t="s">
        <v>0</v>
      </c>
      <c r="K267" s="1" t="s">
        <v>1303</v>
      </c>
      <c r="L267" s="3" t="str">
        <f t="shared" si="28"/>
        <v>NOV</v>
      </c>
      <c r="M267" s="1" t="s">
        <v>1213</v>
      </c>
      <c r="N267" s="1" t="s">
        <v>242</v>
      </c>
      <c r="O267" s="1" t="s">
        <v>920</v>
      </c>
      <c r="P267" s="26">
        <f t="shared" si="29"/>
        <v>259</v>
      </c>
      <c r="Q267" s="1" t="s">
        <v>1</v>
      </c>
      <c r="R267" s="1" t="str">
        <f t="shared" si="30"/>
        <v>{id:259,year: "2007",typeDoc:"ACUERDO",dateDoc:"10-NOV",numDoc:"CG 259-2007",monthDoc:"NOV",nameDoc:"SUSTITUCIÓN ALTERNATIVA APETATITLAN PAS",link: Acuerdos__pdfpath(`./${"2007/"}${"259.pdf"}`),},</v>
      </c>
    </row>
    <row r="268" spans="1:18" x14ac:dyDescent="0.25">
      <c r="A268" s="1" t="s">
        <v>756</v>
      </c>
      <c r="B268" s="1">
        <v>260</v>
      </c>
      <c r="C268" s="1" t="s">
        <v>1924</v>
      </c>
      <c r="D268" s="3" t="s">
        <v>1217</v>
      </c>
      <c r="E268" s="1" t="s">
        <v>1460</v>
      </c>
      <c r="F268" s="2" t="s">
        <v>219</v>
      </c>
      <c r="G268" s="1" t="s">
        <v>1212</v>
      </c>
      <c r="I268" s="1">
        <f t="shared" si="23"/>
        <v>260</v>
      </c>
      <c r="J268" s="1" t="s">
        <v>0</v>
      </c>
      <c r="K268" s="1" t="s">
        <v>1303</v>
      </c>
      <c r="L268" s="3" t="str">
        <f t="shared" si="28"/>
        <v>NOV</v>
      </c>
      <c r="M268" s="1" t="s">
        <v>1213</v>
      </c>
      <c r="N268" s="1" t="s">
        <v>249</v>
      </c>
      <c r="O268" s="1" t="s">
        <v>920</v>
      </c>
      <c r="P268" s="26">
        <f t="shared" si="29"/>
        <v>260</v>
      </c>
      <c r="Q268" s="1" t="s">
        <v>1</v>
      </c>
      <c r="R268" s="1" t="str">
        <f t="shared" si="30"/>
        <v>{id:260,year: "2007",typeDoc:"ACUERDO",dateDoc:"10-NOV",numDoc:"CG 260-2007",monthDoc:"NOV",nameDoc:"SUSTITUCIÓN ALTERNATIVA SAN PABLO DEL MONTE DAVID",link: Acuerdos__pdfpath(`./${"2007/"}${"260.pdf"}`),},</v>
      </c>
    </row>
    <row r="269" spans="1:18" x14ac:dyDescent="0.25">
      <c r="A269" s="1" t="s">
        <v>756</v>
      </c>
      <c r="B269" s="1">
        <v>261</v>
      </c>
      <c r="C269" s="1" t="s">
        <v>1924</v>
      </c>
      <c r="D269" s="3" t="s">
        <v>1217</v>
      </c>
      <c r="E269" s="1" t="s">
        <v>1460</v>
      </c>
      <c r="F269" s="2" t="s">
        <v>219</v>
      </c>
      <c r="G269" s="1" t="s">
        <v>1212</v>
      </c>
      <c r="I269" s="1">
        <f t="shared" si="23"/>
        <v>261</v>
      </c>
      <c r="J269" s="1" t="s">
        <v>0</v>
      </c>
      <c r="K269" s="1" t="s">
        <v>1303</v>
      </c>
      <c r="L269" s="3" t="str">
        <f t="shared" si="28"/>
        <v>NOV</v>
      </c>
      <c r="M269" s="1" t="s">
        <v>1213</v>
      </c>
      <c r="N269" s="1" t="s">
        <v>250</v>
      </c>
      <c r="O269" s="1" t="s">
        <v>920</v>
      </c>
      <c r="P269" s="26">
        <f t="shared" si="29"/>
        <v>261</v>
      </c>
      <c r="Q269" s="1" t="s">
        <v>1</v>
      </c>
      <c r="R269" s="1" t="str">
        <f t="shared" si="30"/>
        <v>{id:261,year: "2007",typeDoc:"ACUERDO",dateDoc:"10-NOV",numDoc:"CG 261-2007",monthDoc:"NOV",nameDoc:"SUSTITUCIÓN REGIDORES TETLATLAHUCA PS",link: Acuerdos__pdfpath(`./${"2007/"}${"261.pdf"}`),},</v>
      </c>
    </row>
    <row r="270" spans="1:18" x14ac:dyDescent="0.25">
      <c r="A270" s="1" t="s">
        <v>756</v>
      </c>
      <c r="B270" s="1">
        <v>262</v>
      </c>
      <c r="C270" s="1" t="s">
        <v>1924</v>
      </c>
      <c r="D270" s="3" t="s">
        <v>1217</v>
      </c>
      <c r="E270" s="1" t="s">
        <v>1460</v>
      </c>
      <c r="F270" s="2" t="s">
        <v>219</v>
      </c>
      <c r="G270" s="1" t="s">
        <v>1212</v>
      </c>
      <c r="I270" s="1">
        <f t="shared" si="23"/>
        <v>262</v>
      </c>
      <c r="J270" s="1" t="s">
        <v>0</v>
      </c>
      <c r="K270" s="1" t="s">
        <v>1303</v>
      </c>
      <c r="L270" s="3" t="str">
        <f t="shared" si="28"/>
        <v>NOV</v>
      </c>
      <c r="M270" s="1" t="s">
        <v>1213</v>
      </c>
      <c r="N270" s="1" t="s">
        <v>251</v>
      </c>
      <c r="O270" s="1" t="s">
        <v>920</v>
      </c>
      <c r="P270" s="26">
        <f t="shared" si="29"/>
        <v>262</v>
      </c>
      <c r="Q270" s="1" t="s">
        <v>1</v>
      </c>
      <c r="R270" s="1" t="str">
        <f t="shared" si="30"/>
        <v>{id:262,year: "2007",typeDoc:"ACUERDO",dateDoc:"10-NOV",numDoc:"CG 262-2007",monthDoc:"NOV",nameDoc:"SUSTITUCIÓN DIPUTADO FORMULA E PS",link: Acuerdos__pdfpath(`./${"2007/"}${"262.pdf"}`),},</v>
      </c>
    </row>
    <row r="271" spans="1:18" x14ac:dyDescent="0.25">
      <c r="A271" s="1" t="s">
        <v>756</v>
      </c>
      <c r="B271" s="1">
        <v>263</v>
      </c>
      <c r="C271" s="1" t="s">
        <v>1924</v>
      </c>
      <c r="D271" s="3" t="s">
        <v>1217</v>
      </c>
      <c r="E271" s="1" t="s">
        <v>1460</v>
      </c>
      <c r="F271" s="2" t="s">
        <v>219</v>
      </c>
      <c r="G271" s="1" t="s">
        <v>1212</v>
      </c>
      <c r="I271" s="1">
        <f t="shared" si="23"/>
        <v>263</v>
      </c>
      <c r="J271" s="1" t="s">
        <v>0</v>
      </c>
      <c r="K271" s="1" t="s">
        <v>1303</v>
      </c>
      <c r="L271" s="3" t="str">
        <f t="shared" si="28"/>
        <v>NOV</v>
      </c>
      <c r="M271" s="1" t="s">
        <v>1213</v>
      </c>
      <c r="N271" s="1" t="s">
        <v>252</v>
      </c>
      <c r="O271" s="1" t="s">
        <v>920</v>
      </c>
      <c r="P271" s="26">
        <f t="shared" si="29"/>
        <v>263</v>
      </c>
      <c r="Q271" s="1" t="s">
        <v>1</v>
      </c>
      <c r="R271" s="1" t="str">
        <f t="shared" si="30"/>
        <v>{id:263,year: "2007",typeDoc:"ACUERDO",dateDoc:"10-NOV",numDoc:"CG 263-2007",monthDoc:"NOV",nameDoc:"OBSERVADORES ELECTORALES",link: Acuerdos__pdfpath(`./${"2007/"}${"263.pdf"}`),},</v>
      </c>
    </row>
    <row r="272" spans="1:18" x14ac:dyDescent="0.25">
      <c r="A272" s="1" t="s">
        <v>756</v>
      </c>
      <c r="B272" s="1">
        <v>264</v>
      </c>
      <c r="C272" s="1" t="s">
        <v>1924</v>
      </c>
      <c r="D272" s="3" t="s">
        <v>1217</v>
      </c>
      <c r="E272" s="1" t="s">
        <v>1460</v>
      </c>
      <c r="F272" s="2" t="s">
        <v>219</v>
      </c>
      <c r="G272" s="1" t="s">
        <v>1212</v>
      </c>
      <c r="I272" s="1">
        <f t="shared" si="23"/>
        <v>264</v>
      </c>
      <c r="J272" s="1" t="s">
        <v>0</v>
      </c>
      <c r="K272" s="1" t="s">
        <v>1303</v>
      </c>
      <c r="L272" s="3" t="str">
        <f t="shared" si="28"/>
        <v>NOV</v>
      </c>
      <c r="M272" s="1" t="s">
        <v>1213</v>
      </c>
      <c r="N272" s="1" t="s">
        <v>253</v>
      </c>
      <c r="O272" s="1" t="s">
        <v>920</v>
      </c>
      <c r="P272" s="26">
        <f t="shared" si="29"/>
        <v>264</v>
      </c>
      <c r="Q272" s="1" t="s">
        <v>1</v>
      </c>
      <c r="R272" s="1" t="str">
        <f t="shared" si="30"/>
        <v>{id:264,year: "2007",typeDoc:"ACUERDO",dateDoc:"10-NOV",numDoc:"CG 264-2007",monthDoc:"NOV",nameDoc:"SUSTITUCIÓN DIP. SUPL. TEPEYANCO PT",link: Acuerdos__pdfpath(`./${"2007/"}${"264.pdf"}`),},</v>
      </c>
    </row>
    <row r="273" spans="1:18" x14ac:dyDescent="0.25">
      <c r="A273" s="1" t="s">
        <v>756</v>
      </c>
      <c r="B273" s="1">
        <v>265</v>
      </c>
      <c r="C273" s="1" t="s">
        <v>1924</v>
      </c>
      <c r="D273" s="3" t="s">
        <v>1217</v>
      </c>
      <c r="E273" s="1" t="s">
        <v>1460</v>
      </c>
      <c r="F273" s="2" t="s">
        <v>219</v>
      </c>
      <c r="G273" s="1" t="s">
        <v>1212</v>
      </c>
      <c r="I273" s="1">
        <f t="shared" si="23"/>
        <v>265</v>
      </c>
      <c r="J273" s="1" t="s">
        <v>0</v>
      </c>
      <c r="K273" s="1" t="s">
        <v>1303</v>
      </c>
      <c r="L273" s="3" t="str">
        <f t="shared" si="28"/>
        <v>NOV</v>
      </c>
      <c r="M273" s="1" t="s">
        <v>1213</v>
      </c>
      <c r="N273" s="1" t="s">
        <v>254</v>
      </c>
      <c r="O273" s="1" t="s">
        <v>920</v>
      </c>
      <c r="P273" s="26">
        <f t="shared" si="29"/>
        <v>265</v>
      </c>
      <c r="Q273" s="1" t="s">
        <v>1</v>
      </c>
      <c r="R273" s="1" t="str">
        <f t="shared" si="30"/>
        <v>{id:265,year: "2007",typeDoc:"ACUERDO",dateDoc:"10-NOV",numDoc:"CG 265-2007",monthDoc:"NOV",nameDoc:"SUSTITUCIÓN AYUNTAMIENTO ZITLATEPEC PAN-PAC",link: Acuerdos__pdfpath(`./${"2007/"}${"265.pdf"}`),},</v>
      </c>
    </row>
    <row r="274" spans="1:18" x14ac:dyDescent="0.25">
      <c r="A274" s="1" t="s">
        <v>756</v>
      </c>
      <c r="B274" s="1">
        <v>266</v>
      </c>
      <c r="C274" s="1" t="s">
        <v>1924</v>
      </c>
      <c r="D274" s="3" t="s">
        <v>1217</v>
      </c>
      <c r="E274" s="1" t="s">
        <v>1460</v>
      </c>
      <c r="F274" s="2" t="s">
        <v>219</v>
      </c>
      <c r="G274" s="1" t="s">
        <v>1212</v>
      </c>
      <c r="I274" s="1">
        <f t="shared" si="23"/>
        <v>266</v>
      </c>
      <c r="J274" s="1" t="s">
        <v>0</v>
      </c>
      <c r="K274" s="1" t="s">
        <v>1303</v>
      </c>
      <c r="L274" s="3" t="str">
        <f t="shared" si="28"/>
        <v>NOV</v>
      </c>
      <c r="M274" s="1" t="s">
        <v>1213</v>
      </c>
      <c r="N274" s="1" t="s">
        <v>255</v>
      </c>
      <c r="O274" s="1" t="s">
        <v>920</v>
      </c>
      <c r="P274" s="26">
        <f t="shared" si="29"/>
        <v>266</v>
      </c>
      <c r="Q274" s="1" t="s">
        <v>1</v>
      </c>
      <c r="R274" s="1" t="str">
        <f t="shared" si="30"/>
        <v>{id:266,year: "2007",typeDoc:"ACUERDO",dateDoc:"10-NOV",numDoc:"CG 266-2007",monthDoc:"NOV",nameDoc:"SUSTITUCIÓN CONSEJERO PROPIETARIO DISTRITO II",link: Acuerdos__pdfpath(`./${"2007/"}${"266.pdf"}`),},</v>
      </c>
    </row>
    <row r="275" spans="1:18" x14ac:dyDescent="0.25">
      <c r="A275" s="1" t="s">
        <v>756</v>
      </c>
      <c r="B275" s="1">
        <v>267</v>
      </c>
      <c r="C275" s="1" t="s">
        <v>1924</v>
      </c>
      <c r="D275" s="3" t="s">
        <v>1217</v>
      </c>
      <c r="E275" s="1" t="s">
        <v>1460</v>
      </c>
      <c r="F275" s="2" t="s">
        <v>219</v>
      </c>
      <c r="G275" s="1" t="s">
        <v>1212</v>
      </c>
      <c r="I275" s="1">
        <f t="shared" si="23"/>
        <v>267</v>
      </c>
      <c r="J275" s="1" t="s">
        <v>0</v>
      </c>
      <c r="K275" s="1" t="s">
        <v>1303</v>
      </c>
      <c r="L275" s="3" t="str">
        <f t="shared" si="28"/>
        <v>NOV</v>
      </c>
      <c r="M275" s="1" t="s">
        <v>1213</v>
      </c>
      <c r="N275" s="1" t="s">
        <v>256</v>
      </c>
      <c r="O275" s="1" t="s">
        <v>920</v>
      </c>
      <c r="P275" s="26">
        <f t="shared" si="29"/>
        <v>267</v>
      </c>
      <c r="Q275" s="1" t="s">
        <v>1</v>
      </c>
      <c r="R275" s="1" t="str">
        <f t="shared" si="30"/>
        <v>{id:267,year: "2007",typeDoc:"ACUERDO",dateDoc:"10-NOV",numDoc:"CG 267-2007",monthDoc:"NOV",nameDoc:"SUSTITUCIÓN SEGUNDO REGIDOR PROPIETARIO CALPULALPAN ALIANZA SIGLO XXI",link: Acuerdos__pdfpath(`./${"2007/"}${"267.pdf"}`),},</v>
      </c>
    </row>
    <row r="276" spans="1:18" x14ac:dyDescent="0.25">
      <c r="A276" s="1" t="s">
        <v>756</v>
      </c>
      <c r="B276" s="1">
        <v>268</v>
      </c>
      <c r="C276" s="1" t="s">
        <v>1924</v>
      </c>
      <c r="D276" s="1" t="s">
        <v>1217</v>
      </c>
      <c r="E276" s="1" t="s">
        <v>1460</v>
      </c>
      <c r="F276" s="2" t="s">
        <v>258</v>
      </c>
      <c r="G276" s="1" t="s">
        <v>1212</v>
      </c>
      <c r="I276" s="1">
        <f t="shared" si="23"/>
        <v>268</v>
      </c>
      <c r="J276" s="1" t="s">
        <v>0</v>
      </c>
      <c r="K276" s="1" t="s">
        <v>1303</v>
      </c>
      <c r="L276" s="3" t="str">
        <f t="shared" si="28"/>
        <v>NOV</v>
      </c>
      <c r="M276" s="1" t="s">
        <v>1213</v>
      </c>
      <c r="N276" s="1" t="s">
        <v>1959</v>
      </c>
      <c r="O276" s="1" t="s">
        <v>920</v>
      </c>
      <c r="P276" s="26">
        <f t="shared" si="29"/>
        <v>268</v>
      </c>
      <c r="Q276" s="1" t="s">
        <v>1</v>
      </c>
      <c r="R276" s="1" t="str">
        <f t="shared" si="30"/>
        <v>{id:268,year: "2007",typeDoc:"ACUERDO",dateDoc:"16-NOV",numDoc:"CG 268-2007",monthDoc:"NOV",nameDoc:"PLURIS 2007",link: Acuerdos__pdfpath(`./${"2007/"}${"268.pdf"}`),},</v>
      </c>
    </row>
    <row r="277" spans="1:18" x14ac:dyDescent="0.25">
      <c r="A277" s="1" t="s">
        <v>756</v>
      </c>
      <c r="B277" s="1">
        <v>269</v>
      </c>
      <c r="C277" s="1" t="s">
        <v>1924</v>
      </c>
      <c r="D277" s="1" t="s">
        <v>1217</v>
      </c>
      <c r="E277" s="1" t="s">
        <v>1460</v>
      </c>
      <c r="F277" s="2" t="s">
        <v>258</v>
      </c>
      <c r="G277" s="1" t="s">
        <v>1212</v>
      </c>
      <c r="I277" s="1">
        <f t="shared" si="23"/>
        <v>269</v>
      </c>
      <c r="J277" s="1" t="s">
        <v>0</v>
      </c>
      <c r="K277" s="1" t="s">
        <v>1303</v>
      </c>
      <c r="L277" s="3" t="str">
        <f t="shared" si="28"/>
        <v>NOV</v>
      </c>
      <c r="M277" s="1" t="s">
        <v>1213</v>
      </c>
      <c r="N277" s="1" t="s">
        <v>1958</v>
      </c>
      <c r="O277" s="1" t="s">
        <v>920</v>
      </c>
      <c r="P277" s="26">
        <f t="shared" si="29"/>
        <v>269</v>
      </c>
      <c r="Q277" s="1" t="s">
        <v>1</v>
      </c>
      <c r="R277" s="1" t="str">
        <f t="shared" si="30"/>
        <v>{id:269,year: "2007",typeDoc:"ACUERDO",dateDoc:"16-NOV",numDoc:"CG 269-2007",monthDoc:"NOV",nameDoc:"ASIGNACIÓN REGIDURIAS AYUNTAMIENTOS",link: Acuerdos__pdfpath(`./${"2007/"}${"269.pdf"}`),},</v>
      </c>
    </row>
    <row r="278" spans="1:18" x14ac:dyDescent="0.25">
      <c r="A278" s="1" t="s">
        <v>756</v>
      </c>
      <c r="B278" s="1">
        <v>270</v>
      </c>
      <c r="C278" s="1" t="s">
        <v>1924</v>
      </c>
      <c r="D278" s="3" t="s">
        <v>1217</v>
      </c>
      <c r="E278" s="1" t="s">
        <v>1460</v>
      </c>
      <c r="F278" s="2" t="s">
        <v>259</v>
      </c>
      <c r="G278" s="1" t="s">
        <v>1212</v>
      </c>
      <c r="I278" s="1">
        <f t="shared" si="23"/>
        <v>270</v>
      </c>
      <c r="J278" s="1" t="s">
        <v>0</v>
      </c>
      <c r="K278" s="1" t="s">
        <v>1303</v>
      </c>
      <c r="L278" s="3" t="str">
        <f t="shared" si="28"/>
        <v>NOV</v>
      </c>
      <c r="M278" s="1" t="s">
        <v>1213</v>
      </c>
      <c r="N278" s="1" t="s">
        <v>257</v>
      </c>
      <c r="O278" s="1" t="s">
        <v>920</v>
      </c>
      <c r="P278" s="26">
        <f t="shared" si="29"/>
        <v>270</v>
      </c>
      <c r="Q278" s="1" t="s">
        <v>1</v>
      </c>
      <c r="R278" s="1" t="str">
        <f t="shared" si="30"/>
        <v>{id:270,year: "2007",typeDoc:"ACUERDO",dateDoc:"19-NOV",numDoc:"CG 270-2007",monthDoc:"NOV",nameDoc:"MODIFICACIÓN ACUERDO 269 ASIGNACIÓN REGIDURIAS 2007",link: Acuerdos__pdfpath(`./${"2007/"}${"270.pdf"}`),},</v>
      </c>
    </row>
    <row r="279" spans="1:18" x14ac:dyDescent="0.25">
      <c r="A279" s="1" t="s">
        <v>756</v>
      </c>
      <c r="B279" s="1">
        <v>271</v>
      </c>
      <c r="C279" s="1" t="s">
        <v>1924</v>
      </c>
      <c r="D279" s="1" t="s">
        <v>1217</v>
      </c>
      <c r="E279" s="1" t="s">
        <v>1460</v>
      </c>
      <c r="F279" s="2" t="s">
        <v>260</v>
      </c>
      <c r="G279" s="1" t="s">
        <v>1212</v>
      </c>
      <c r="I279" s="1">
        <f t="shared" si="23"/>
        <v>271</v>
      </c>
      <c r="J279" s="1" t="s">
        <v>0</v>
      </c>
      <c r="K279" s="1" t="s">
        <v>1303</v>
      </c>
      <c r="L279" s="3" t="str">
        <f t="shared" si="28"/>
        <v>DIC</v>
      </c>
      <c r="M279" s="1" t="s">
        <v>1213</v>
      </c>
      <c r="N279" s="1" t="s">
        <v>1957</v>
      </c>
      <c r="O279" s="1" t="s">
        <v>920</v>
      </c>
      <c r="P279" s="26">
        <f t="shared" si="29"/>
        <v>271</v>
      </c>
      <c r="Q279" s="1" t="s">
        <v>1</v>
      </c>
      <c r="R279" s="1" t="str">
        <f t="shared" si="30"/>
        <v>{id:271,year: "2007",typeDoc:"ACUERDO",dateDoc:"15-DIC",numDoc:"CG 271-2007",monthDoc:"DIC",nameDoc:"CUMPLIMIENTO PLURINOMINALES",link: Acuerdos__pdfpath(`./${"2007/"}${"271.pdf"}`),},</v>
      </c>
    </row>
    <row r="280" spans="1:18" ht="15.75" thickBot="1" x14ac:dyDescent="0.3">
      <c r="A280" s="1" t="s">
        <v>756</v>
      </c>
      <c r="B280" s="1">
        <v>272</v>
      </c>
      <c r="C280" s="1" t="s">
        <v>1924</v>
      </c>
      <c r="D280" s="1" t="s">
        <v>1217</v>
      </c>
      <c r="E280" s="1" t="s">
        <v>1460</v>
      </c>
      <c r="F280" s="2" t="s">
        <v>261</v>
      </c>
      <c r="G280" s="1" t="s">
        <v>1212</v>
      </c>
      <c r="I280" s="1">
        <f t="shared" si="23"/>
        <v>272</v>
      </c>
      <c r="J280" s="1" t="s">
        <v>0</v>
      </c>
      <c r="K280" s="1" t="s">
        <v>1303</v>
      </c>
      <c r="L280" s="3" t="str">
        <f t="shared" si="28"/>
        <v>DIC</v>
      </c>
      <c r="M280" s="1" t="s">
        <v>1213</v>
      </c>
      <c r="N280" s="1" t="s">
        <v>1956</v>
      </c>
      <c r="O280" s="1" t="s">
        <v>920</v>
      </c>
      <c r="P280" s="26">
        <f t="shared" si="29"/>
        <v>272</v>
      </c>
      <c r="Q280" s="1" t="s">
        <v>1</v>
      </c>
      <c r="R280" s="1" t="str">
        <f t="shared" si="30"/>
        <v>{id:272,year: "2007",typeDoc:"ACUERDO",dateDoc:"28-DIC",numDoc:"CG 272-2007",monthDoc:"DIC",nameDoc:"CUMPLIMIENTO DISTRITO V",link: Acuerdos__pdfpath(`./${"2007/"}${"272.pdf"}`),},</v>
      </c>
    </row>
    <row r="281" spans="1:18" x14ac:dyDescent="0.25">
      <c r="A281" s="8" t="s">
        <v>756</v>
      </c>
      <c r="B281" s="8">
        <v>273</v>
      </c>
      <c r="C281" s="8" t="s">
        <v>1924</v>
      </c>
      <c r="D281" s="8" t="s">
        <v>1217</v>
      </c>
      <c r="E281" s="8" t="s">
        <v>1460</v>
      </c>
      <c r="F281" s="9" t="s">
        <v>261</v>
      </c>
      <c r="G281" s="8" t="s">
        <v>1212</v>
      </c>
      <c r="H281" s="8"/>
      <c r="I281" s="8">
        <f>B281</f>
        <v>273</v>
      </c>
      <c r="J281" s="8" t="s">
        <v>0</v>
      </c>
      <c r="K281" s="8" t="s">
        <v>1303</v>
      </c>
      <c r="L281" s="8" t="str">
        <f t="shared" si="28"/>
        <v>DIC</v>
      </c>
      <c r="M281" s="8" t="s">
        <v>1213</v>
      </c>
      <c r="N281" s="8" t="s">
        <v>1955</v>
      </c>
      <c r="O281" s="8" t="s">
        <v>920</v>
      </c>
      <c r="P281" s="27">
        <f t="shared" si="29"/>
        <v>273</v>
      </c>
      <c r="Q281" s="8" t="s">
        <v>613</v>
      </c>
      <c r="R281" s="11"/>
    </row>
    <row r="282" spans="1:18" ht="15.75" thickBot="1" x14ac:dyDescent="0.3">
      <c r="A282" s="13" t="s">
        <v>756</v>
      </c>
      <c r="B282" s="13" t="s">
        <v>611</v>
      </c>
      <c r="C282" s="13" t="s">
        <v>1924</v>
      </c>
      <c r="D282" s="13"/>
      <c r="E282" s="13" t="s">
        <v>1460</v>
      </c>
      <c r="F282" s="14"/>
      <c r="G282" s="13" t="s">
        <v>1215</v>
      </c>
      <c r="H282" s="13"/>
      <c r="I282" s="13"/>
      <c r="J282" s="13"/>
      <c r="K282" s="13" t="s">
        <v>1216</v>
      </c>
      <c r="L282" s="13" t="str">
        <f t="shared" si="28"/>
        <v/>
      </c>
      <c r="M282" s="13" t="s">
        <v>1213</v>
      </c>
      <c r="N282" s="15" t="s">
        <v>926</v>
      </c>
      <c r="O282" s="13" t="s">
        <v>920</v>
      </c>
      <c r="P282" s="28" t="str">
        <f>CONCATENATE(B281,".1")</f>
        <v>273.1</v>
      </c>
      <c r="Q282" s="13" t="s">
        <v>623</v>
      </c>
      <c r="R282" s="16" t="str">
        <f>CONCATENATE(
A281,B281,C281,D281,E281,F281,G281,H281,I281,J281,K281,L281,M281,N281,O281,P281,Q281,
A282,B282,C282,D282,E282,F282,G282,H282,I282,J282,K282,L282,M282,N282,O282,P282,Q282)</f>
        <v>{id:273,year: "2007",typeDoc:"ACUERDO",dateDoc:"28-DIC",numDoc:"CG 273-2007",monthDoc:"DIC",nameDoc:"PÉRDIDA DE REGISTRO PCDT",link: Acuerdos__pdfpath(`./${"2007/"}${"273.pdf"}`),subRows:[{id:"",year: "2007",typeDoc:"",dateDoc:"",numDoc:"",monthDoc:"",nameDoc:"DICTAMEN PÉRDIDA DE REGISTRO PCDT",link: Acuerdos__pdfpath(`./${"2007/"}${"273.1.pdf"}`),},],},</v>
      </c>
    </row>
    <row r="283" spans="1:18" x14ac:dyDescent="0.25">
      <c r="R283" s="1" t="s">
        <v>940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7243-6E0C-4778-96D9-40E811C2C4E0}">
  <dimension ref="A2:R41"/>
  <sheetViews>
    <sheetView workbookViewId="0">
      <selection activeCell="R20" sqref="R20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2" customWidth="1"/>
    <col min="15" max="15" width="39" style="1" bestFit="1" customWidth="1"/>
    <col min="16" max="16" width="4.5703125" style="26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947</v>
      </c>
    </row>
    <row r="3" spans="1:18" x14ac:dyDescent="0.25">
      <c r="A3" s="1" t="s">
        <v>756</v>
      </c>
      <c r="B3" s="1">
        <v>1</v>
      </c>
      <c r="C3" s="1" t="s">
        <v>1925</v>
      </c>
      <c r="D3" s="1" t="s">
        <v>1217</v>
      </c>
      <c r="E3" s="1" t="s">
        <v>1460</v>
      </c>
      <c r="F3" s="2" t="s">
        <v>30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1304</v>
      </c>
      <c r="L3" s="3" t="str">
        <f t="shared" ref="L3:L38" si="0">MID(F3,4,3)</f>
        <v>FEB</v>
      </c>
      <c r="M3" s="1" t="s">
        <v>1213</v>
      </c>
      <c r="N3" s="2" t="s">
        <v>270</v>
      </c>
      <c r="O3" s="1" t="s">
        <v>929</v>
      </c>
      <c r="P3" s="26">
        <f>B3</f>
        <v>1</v>
      </c>
      <c r="Q3" s="1" t="s">
        <v>1</v>
      </c>
      <c r="R3" s="1" t="str">
        <f t="shared" ref="R3:R16" si="1">CONCATENATE(A3,B3,C3,D3,E3,F3,G3,H3,I3,J3,K3,L3,M3,N3,O3,P3,Q3)</f>
        <v>{id:1,year: "2006",typeDoc:"ACUERDO",dateDoc:"28-FEB",numDoc:"CG 01-2006",monthDoc:"FEB",nameDoc:"INTEGRACIÓN JUNTA GENERAL EJECUTIVA",link: Acuerdos__pdfpath(`./${"2006/"}${"1.pdf"}`),},</v>
      </c>
    </row>
    <row r="4" spans="1:18" x14ac:dyDescent="0.25">
      <c r="A4" s="1" t="s">
        <v>756</v>
      </c>
      <c r="B4" s="1">
        <v>2</v>
      </c>
      <c r="C4" s="1" t="s">
        <v>1925</v>
      </c>
      <c r="D4" s="1" t="s">
        <v>1217</v>
      </c>
      <c r="E4" s="1" t="s">
        <v>1460</v>
      </c>
      <c r="F4" s="2" t="s">
        <v>30</v>
      </c>
      <c r="G4" s="1" t="s">
        <v>1212</v>
      </c>
      <c r="H4" s="1">
        <v>0</v>
      </c>
      <c r="I4" s="1">
        <f t="shared" ref="I4:I38" si="2">B4</f>
        <v>2</v>
      </c>
      <c r="J4" s="1" t="s">
        <v>0</v>
      </c>
      <c r="K4" s="1" t="s">
        <v>1304</v>
      </c>
      <c r="L4" s="3" t="str">
        <f t="shared" si="0"/>
        <v>FEB</v>
      </c>
      <c r="M4" s="1" t="s">
        <v>1213</v>
      </c>
      <c r="N4" s="2" t="s">
        <v>2177</v>
      </c>
      <c r="O4" s="1" t="s">
        <v>929</v>
      </c>
      <c r="P4" s="26">
        <f>B4</f>
        <v>2</v>
      </c>
      <c r="Q4" s="1" t="s">
        <v>1</v>
      </c>
      <c r="R4" s="1" t="str">
        <f t="shared" si="1"/>
        <v>{id:2,year: "2006",typeDoc:"ACUERDO",dateDoc:"28-FEB",numDoc:"CG 02-2006",monthDoc:"FEB",nameDoc:"INFORME ANUAL 2005",link: Acuerdos__pdfpath(`./${"2006/"}${"2.pdf"}`),},</v>
      </c>
    </row>
    <row r="5" spans="1:18" x14ac:dyDescent="0.25">
      <c r="A5" s="1" t="s">
        <v>756</v>
      </c>
      <c r="B5" s="1">
        <v>3</v>
      </c>
      <c r="C5" s="1" t="s">
        <v>1925</v>
      </c>
      <c r="D5" s="1" t="s">
        <v>1218</v>
      </c>
      <c r="E5" s="1" t="s">
        <v>1460</v>
      </c>
      <c r="G5" s="1" t="s">
        <v>1212</v>
      </c>
      <c r="H5" s="1">
        <v>0</v>
      </c>
      <c r="I5" s="1">
        <f t="shared" si="2"/>
        <v>3</v>
      </c>
      <c r="J5" s="1" t="s">
        <v>0</v>
      </c>
      <c r="K5" s="1" t="s">
        <v>1304</v>
      </c>
      <c r="L5" s="3" t="s">
        <v>930</v>
      </c>
      <c r="M5" s="1" t="s">
        <v>1213</v>
      </c>
      <c r="N5" s="2" t="s">
        <v>2186</v>
      </c>
      <c r="O5" s="1" t="s">
        <v>929</v>
      </c>
      <c r="P5" s="26">
        <f>B5</f>
        <v>3</v>
      </c>
      <c r="Q5" s="1" t="s">
        <v>1</v>
      </c>
      <c r="R5" s="1" t="str">
        <f t="shared" si="1"/>
        <v>{id:3,year: "2006",typeDoc:"RESOLUCIÓN",dateDoc:"",numDoc:"CG 03-2006",monthDoc:"MAR",nameDoc:"01-06",link: Acuerdos__pdfpath(`./${"2006/"}${"3.pdf"}`),},</v>
      </c>
    </row>
    <row r="6" spans="1:18" x14ac:dyDescent="0.25">
      <c r="A6" s="1" t="s">
        <v>756</v>
      </c>
      <c r="B6" s="1">
        <v>4</v>
      </c>
      <c r="C6" s="1" t="s">
        <v>1925</v>
      </c>
      <c r="D6" s="1" t="s">
        <v>1218</v>
      </c>
      <c r="E6" s="1" t="s">
        <v>1460</v>
      </c>
      <c r="G6" s="1" t="s">
        <v>1212</v>
      </c>
      <c r="H6" s="3">
        <v>0</v>
      </c>
      <c r="I6" s="1">
        <f t="shared" ref="I6:I13" si="3">B6</f>
        <v>4</v>
      </c>
      <c r="J6" s="1" t="s">
        <v>0</v>
      </c>
      <c r="K6" s="1" t="s">
        <v>1304</v>
      </c>
      <c r="L6" s="3" t="s">
        <v>930</v>
      </c>
      <c r="M6" s="1" t="s">
        <v>1213</v>
      </c>
      <c r="N6" s="2" t="s">
        <v>2187</v>
      </c>
      <c r="O6" s="1" t="s">
        <v>929</v>
      </c>
      <c r="P6" s="26">
        <f t="shared" ref="P6:P11" si="4">B6</f>
        <v>4</v>
      </c>
      <c r="Q6" s="1" t="s">
        <v>1</v>
      </c>
      <c r="R6" s="1" t="str">
        <f t="shared" si="1"/>
        <v>{id:4,year: "2006",typeDoc:"RESOLUCIÓN",dateDoc:"",numDoc:"CG 04-2006",monthDoc:"MAR",nameDoc:"04-06",link: Acuerdos__pdfpath(`./${"2006/"}${"4.pdf"}`),},</v>
      </c>
    </row>
    <row r="7" spans="1:18" x14ac:dyDescent="0.25">
      <c r="A7" s="1" t="s">
        <v>756</v>
      </c>
      <c r="B7" s="1">
        <v>5</v>
      </c>
      <c r="C7" s="1" t="s">
        <v>1925</v>
      </c>
      <c r="D7" s="1" t="s">
        <v>1217</v>
      </c>
      <c r="E7" s="1" t="s">
        <v>1460</v>
      </c>
      <c r="F7" s="2" t="s">
        <v>38</v>
      </c>
      <c r="G7" s="1" t="s">
        <v>1212</v>
      </c>
      <c r="H7" s="3">
        <v>0</v>
      </c>
      <c r="I7" s="1">
        <f t="shared" si="3"/>
        <v>5</v>
      </c>
      <c r="J7" s="1" t="s">
        <v>0</v>
      </c>
      <c r="K7" s="1" t="s">
        <v>1304</v>
      </c>
      <c r="L7" s="3" t="str">
        <f t="shared" ref="L7:L13" si="5">MID(F7,4,3)</f>
        <v>ABR</v>
      </c>
      <c r="M7" s="1" t="s">
        <v>1213</v>
      </c>
      <c r="N7" s="2" t="s">
        <v>2176</v>
      </c>
      <c r="O7" s="1" t="s">
        <v>929</v>
      </c>
      <c r="P7" s="26">
        <f t="shared" si="4"/>
        <v>5</v>
      </c>
      <c r="Q7" s="1" t="s">
        <v>1</v>
      </c>
      <c r="R7" s="1" t="str">
        <f t="shared" si="1"/>
        <v>{id:5,year: "2006",typeDoc:"ACUERDO",dateDoc:"27-ABR",numDoc:"CG 05-2006",monthDoc:"ABR",nameDoc:"COBAT, IFE, IET",link: Acuerdos__pdfpath(`./${"2006/"}${"5.pdf"}`),},</v>
      </c>
    </row>
    <row r="8" spans="1:18" x14ac:dyDescent="0.25">
      <c r="A8" s="1" t="s">
        <v>756</v>
      </c>
      <c r="B8" s="1">
        <v>6</v>
      </c>
      <c r="C8" s="1" t="s">
        <v>1925</v>
      </c>
      <c r="D8" s="3" t="s">
        <v>1217</v>
      </c>
      <c r="E8" s="1" t="s">
        <v>1460</v>
      </c>
      <c r="F8" s="2" t="s">
        <v>272</v>
      </c>
      <c r="G8" s="1" t="s">
        <v>1212</v>
      </c>
      <c r="H8" s="3">
        <v>0</v>
      </c>
      <c r="I8" s="1">
        <f t="shared" si="3"/>
        <v>6</v>
      </c>
      <c r="J8" s="1" t="s">
        <v>0</v>
      </c>
      <c r="K8" s="1" t="s">
        <v>1304</v>
      </c>
      <c r="L8" s="3" t="str">
        <f t="shared" si="5"/>
        <v>MAY</v>
      </c>
      <c r="M8" s="1" t="s">
        <v>1213</v>
      </c>
      <c r="N8" s="2" t="s">
        <v>262</v>
      </c>
      <c r="O8" s="1" t="s">
        <v>929</v>
      </c>
      <c r="P8" s="26">
        <f t="shared" si="4"/>
        <v>6</v>
      </c>
      <c r="Q8" s="1" t="s">
        <v>1</v>
      </c>
      <c r="R8" s="1" t="str">
        <f t="shared" si="1"/>
        <v>{id:6,year: "2006",typeDoc:"ACUERDO",dateDoc:"17-MAY",numDoc:"CG 06-2006",monthDoc:"MAY",nameDoc:"INFORME ANUAL RELATIVO A LOS INGRESOS Y EGRESOS DEL 2005 PAN",link: Acuerdos__pdfpath(`./${"2006/"}${"6.pdf"}`),},</v>
      </c>
    </row>
    <row r="9" spans="1:18" x14ac:dyDescent="0.25">
      <c r="A9" s="1" t="s">
        <v>756</v>
      </c>
      <c r="B9" s="1">
        <v>7</v>
      </c>
      <c r="C9" s="1" t="s">
        <v>1925</v>
      </c>
      <c r="D9" s="3" t="s">
        <v>1217</v>
      </c>
      <c r="E9" s="1" t="s">
        <v>1460</v>
      </c>
      <c r="F9" s="2" t="s">
        <v>272</v>
      </c>
      <c r="G9" s="1" t="s">
        <v>1212</v>
      </c>
      <c r="H9" s="3">
        <v>0</v>
      </c>
      <c r="I9" s="1">
        <f t="shared" si="3"/>
        <v>7</v>
      </c>
      <c r="J9" s="1" t="s">
        <v>0</v>
      </c>
      <c r="K9" s="1" t="s">
        <v>1304</v>
      </c>
      <c r="L9" s="3" t="str">
        <f t="shared" si="5"/>
        <v>MAY</v>
      </c>
      <c r="M9" s="1" t="s">
        <v>1213</v>
      </c>
      <c r="N9" s="2" t="s">
        <v>263</v>
      </c>
      <c r="O9" s="1" t="s">
        <v>929</v>
      </c>
      <c r="P9" s="26">
        <f t="shared" si="4"/>
        <v>7</v>
      </c>
      <c r="Q9" s="1" t="s">
        <v>1</v>
      </c>
      <c r="R9" s="1" t="str">
        <f t="shared" si="1"/>
        <v>{id:7,year: "2006",typeDoc:"ACUERDO",dateDoc:"17-MAY",numDoc:"CG 07-2006",monthDoc:"MAY",nameDoc:"INFORME ANUAL RELATIVO A LOS INGRESOS Y EGRESOS DEL 2005 PRI",link: Acuerdos__pdfpath(`./${"2006/"}${"7.pdf"}`),},</v>
      </c>
    </row>
    <row r="10" spans="1:18" x14ac:dyDescent="0.25">
      <c r="A10" s="1" t="s">
        <v>756</v>
      </c>
      <c r="B10" s="1">
        <v>8</v>
      </c>
      <c r="C10" s="1" t="s">
        <v>1925</v>
      </c>
      <c r="D10" s="3" t="s">
        <v>1217</v>
      </c>
      <c r="E10" s="1" t="s">
        <v>1460</v>
      </c>
      <c r="F10" s="2" t="s">
        <v>272</v>
      </c>
      <c r="G10" s="1" t="s">
        <v>1212</v>
      </c>
      <c r="H10" s="3">
        <v>0</v>
      </c>
      <c r="I10" s="1">
        <f t="shared" si="3"/>
        <v>8</v>
      </c>
      <c r="J10" s="1" t="s">
        <v>0</v>
      </c>
      <c r="K10" s="1" t="s">
        <v>1304</v>
      </c>
      <c r="L10" s="3" t="str">
        <f t="shared" si="5"/>
        <v>MAY</v>
      </c>
      <c r="M10" s="1" t="s">
        <v>1213</v>
      </c>
      <c r="N10" s="2" t="s">
        <v>264</v>
      </c>
      <c r="O10" s="1" t="s">
        <v>929</v>
      </c>
      <c r="P10" s="26">
        <f t="shared" si="4"/>
        <v>8</v>
      </c>
      <c r="Q10" s="1" t="s">
        <v>1</v>
      </c>
      <c r="R10" s="1" t="str">
        <f t="shared" si="1"/>
        <v>{id:8,year: "2006",typeDoc:"ACUERDO",dateDoc:"17-MAY",numDoc:"CG 08-2006",monthDoc:"MAY",nameDoc:"INFORME ANUAL RELATIVO A LOS INGRESOS Y EGRESOS DEL 2005 PRD",link: Acuerdos__pdfpath(`./${"2006/"}${"8.pdf"}`),},</v>
      </c>
    </row>
    <row r="11" spans="1:18" x14ac:dyDescent="0.25">
      <c r="A11" s="1" t="s">
        <v>756</v>
      </c>
      <c r="B11" s="1">
        <v>9</v>
      </c>
      <c r="C11" s="1" t="s">
        <v>1925</v>
      </c>
      <c r="D11" s="3" t="s">
        <v>1217</v>
      </c>
      <c r="E11" s="1" t="s">
        <v>1460</v>
      </c>
      <c r="F11" s="2" t="s">
        <v>272</v>
      </c>
      <c r="G11" s="1" t="s">
        <v>1212</v>
      </c>
      <c r="H11" s="3">
        <v>0</v>
      </c>
      <c r="I11" s="1">
        <f t="shared" si="3"/>
        <v>9</v>
      </c>
      <c r="J11" s="1" t="s">
        <v>0</v>
      </c>
      <c r="K11" s="1" t="s">
        <v>1304</v>
      </c>
      <c r="L11" s="3" t="str">
        <f t="shared" si="5"/>
        <v>MAY</v>
      </c>
      <c r="M11" s="1" t="s">
        <v>1213</v>
      </c>
      <c r="N11" s="2" t="s">
        <v>265</v>
      </c>
      <c r="O11" s="1" t="s">
        <v>929</v>
      </c>
      <c r="P11" s="26">
        <f t="shared" si="4"/>
        <v>9</v>
      </c>
      <c r="Q11" s="1" t="s">
        <v>1</v>
      </c>
      <c r="R11" s="1" t="str">
        <f t="shared" si="1"/>
        <v>{id:9,year: "2006",typeDoc:"ACUERDO",dateDoc:"17-MAY",numDoc:"CG 09-2006",monthDoc:"MAY",nameDoc:"INFORME ANUAL RELATIVO A LOS INGRESOS Y EGRESOS DEL 2005 PT",link: Acuerdos__pdfpath(`./${"2006/"}${"9.pdf"}`),},</v>
      </c>
    </row>
    <row r="12" spans="1:18" x14ac:dyDescent="0.25">
      <c r="A12" s="1" t="s">
        <v>756</v>
      </c>
      <c r="B12" s="1">
        <v>10</v>
      </c>
      <c r="C12" s="1" t="s">
        <v>1925</v>
      </c>
      <c r="D12" s="3" t="s">
        <v>1217</v>
      </c>
      <c r="E12" s="1" t="s">
        <v>1460</v>
      </c>
      <c r="F12" s="2" t="s">
        <v>272</v>
      </c>
      <c r="G12" s="1" t="s">
        <v>1212</v>
      </c>
      <c r="I12" s="1">
        <f t="shared" si="3"/>
        <v>10</v>
      </c>
      <c r="J12" s="1" t="s">
        <v>0</v>
      </c>
      <c r="K12" s="1" t="s">
        <v>1304</v>
      </c>
      <c r="L12" s="3" t="str">
        <f t="shared" si="5"/>
        <v>MAY</v>
      </c>
      <c r="M12" s="1" t="s">
        <v>1213</v>
      </c>
      <c r="N12" s="2" t="s">
        <v>266</v>
      </c>
      <c r="O12" s="1" t="s">
        <v>929</v>
      </c>
      <c r="P12" s="26">
        <f>B12</f>
        <v>10</v>
      </c>
      <c r="Q12" s="1" t="s">
        <v>1</v>
      </c>
      <c r="R12" s="1" t="str">
        <f t="shared" si="1"/>
        <v>{id:10,year: "2006",typeDoc:"ACUERDO",dateDoc:"17-MAY",numDoc:"CG 10-2006",monthDoc:"MAY",nameDoc:"INFORME ANUAL RELATIVO A LOS INGRESOS Y EGRESOS DEL 2005 PVEM",link: Acuerdos__pdfpath(`./${"2006/"}${"10.pdf"}`),},</v>
      </c>
    </row>
    <row r="13" spans="1:18" x14ac:dyDescent="0.25">
      <c r="A13" s="1" t="s">
        <v>756</v>
      </c>
      <c r="B13" s="1">
        <v>11</v>
      </c>
      <c r="C13" s="1" t="s">
        <v>1925</v>
      </c>
      <c r="D13" s="3" t="s">
        <v>1217</v>
      </c>
      <c r="E13" s="1" t="s">
        <v>1460</v>
      </c>
      <c r="F13" s="2" t="s">
        <v>272</v>
      </c>
      <c r="G13" s="1" t="s">
        <v>1212</v>
      </c>
      <c r="I13" s="1">
        <f t="shared" si="3"/>
        <v>11</v>
      </c>
      <c r="J13" s="1" t="s">
        <v>0</v>
      </c>
      <c r="K13" s="1" t="s">
        <v>1304</v>
      </c>
      <c r="L13" s="3" t="str">
        <f t="shared" si="5"/>
        <v>MAY</v>
      </c>
      <c r="M13" s="1" t="s">
        <v>1213</v>
      </c>
      <c r="N13" s="2" t="s">
        <v>271</v>
      </c>
      <c r="O13" s="1" t="s">
        <v>929</v>
      </c>
      <c r="P13" s="26">
        <f>B13</f>
        <v>11</v>
      </c>
      <c r="Q13" s="1" t="s">
        <v>1</v>
      </c>
      <c r="R13" s="1" t="str">
        <f t="shared" si="1"/>
        <v>{id:11,year: "2006",typeDoc:"ACUERDO",dateDoc:"17-MAY",numDoc:"CG 11-2006",monthDoc:"MAY",nameDoc:"INFORME ANUAL RELATIVO A LOS INGRESOS Y EGRESOS DEL 2005 CONVERGENCIA",link: Acuerdos__pdfpath(`./${"2006/"}${"11.pdf"}`),},</v>
      </c>
    </row>
    <row r="14" spans="1:18" x14ac:dyDescent="0.25">
      <c r="A14" s="1" t="s">
        <v>756</v>
      </c>
      <c r="B14" s="1">
        <v>12</v>
      </c>
      <c r="C14" s="1" t="s">
        <v>1925</v>
      </c>
      <c r="D14" s="3" t="s">
        <v>1217</v>
      </c>
      <c r="E14" s="1" t="s">
        <v>1460</v>
      </c>
      <c r="F14" s="2" t="s">
        <v>272</v>
      </c>
      <c r="G14" s="1" t="s">
        <v>1212</v>
      </c>
      <c r="H14" s="3"/>
      <c r="I14" s="1">
        <f t="shared" ref="I14:I16" si="6">B14</f>
        <v>12</v>
      </c>
      <c r="J14" s="1" t="s">
        <v>0</v>
      </c>
      <c r="K14" s="1" t="s">
        <v>1304</v>
      </c>
      <c r="L14" s="3" t="str">
        <f t="shared" ref="L14:L16" si="7">MID(F14,4,3)</f>
        <v>MAY</v>
      </c>
      <c r="M14" s="1" t="s">
        <v>1213</v>
      </c>
      <c r="N14" s="2" t="s">
        <v>267</v>
      </c>
      <c r="O14" s="1" t="s">
        <v>929</v>
      </c>
      <c r="P14" s="26">
        <f t="shared" ref="P14:P16" si="8">B14</f>
        <v>12</v>
      </c>
      <c r="Q14" s="1" t="s">
        <v>1</v>
      </c>
      <c r="R14" s="1" t="str">
        <f t="shared" si="1"/>
        <v>{id:12,year: "2006",typeDoc:"ACUERDO",dateDoc:"17-MAY",numDoc:"CG 12-2006",monthDoc:"MAY",nameDoc:"INFORME ANUAL RELATIVO A LOS INGRESOS Y EGRESOS DEL 2005 PCDT",link: Acuerdos__pdfpath(`./${"2006/"}${"12.pdf"}`),},</v>
      </c>
    </row>
    <row r="15" spans="1:18" x14ac:dyDescent="0.25">
      <c r="A15" s="1" t="s">
        <v>756</v>
      </c>
      <c r="B15" s="1">
        <v>13</v>
      </c>
      <c r="C15" s="1" t="s">
        <v>1925</v>
      </c>
      <c r="D15" s="3" t="s">
        <v>1217</v>
      </c>
      <c r="E15" s="1" t="s">
        <v>1460</v>
      </c>
      <c r="F15" s="2" t="s">
        <v>272</v>
      </c>
      <c r="G15" s="1" t="s">
        <v>1212</v>
      </c>
      <c r="H15" s="3"/>
      <c r="I15" s="1">
        <f t="shared" si="6"/>
        <v>13</v>
      </c>
      <c r="J15" s="1" t="s">
        <v>0</v>
      </c>
      <c r="K15" s="1" t="s">
        <v>1304</v>
      </c>
      <c r="L15" s="3" t="str">
        <f t="shared" si="7"/>
        <v>MAY</v>
      </c>
      <c r="M15" s="1" t="s">
        <v>1213</v>
      </c>
      <c r="N15" s="2" t="s">
        <v>268</v>
      </c>
      <c r="O15" s="1" t="s">
        <v>929</v>
      </c>
      <c r="P15" s="26">
        <f t="shared" si="8"/>
        <v>13</v>
      </c>
      <c r="Q15" s="1" t="s">
        <v>1</v>
      </c>
      <c r="R15" s="1" t="str">
        <f t="shared" si="1"/>
        <v>{id:13,year: "2006",typeDoc:"ACUERDO",dateDoc:"17-MAY",numDoc:"CG 13-2006",monthDoc:"MAY",nameDoc:"INFORME ANUAL RELATIVO A LOS INGRESOS Y EGRESOS DEL 2005 PNA",link: Acuerdos__pdfpath(`./${"2006/"}${"13.pdf"}`),},</v>
      </c>
    </row>
    <row r="16" spans="1:18" ht="15.75" thickBot="1" x14ac:dyDescent="0.3">
      <c r="A16" s="1" t="s">
        <v>756</v>
      </c>
      <c r="B16" s="1">
        <v>14</v>
      </c>
      <c r="C16" s="1" t="s">
        <v>1925</v>
      </c>
      <c r="D16" s="3" t="s">
        <v>1217</v>
      </c>
      <c r="E16" s="1" t="s">
        <v>1460</v>
      </c>
      <c r="F16" s="2" t="s">
        <v>272</v>
      </c>
      <c r="G16" s="1" t="s">
        <v>1212</v>
      </c>
      <c r="H16" s="3"/>
      <c r="I16" s="1">
        <f t="shared" si="6"/>
        <v>14</v>
      </c>
      <c r="J16" s="1" t="s">
        <v>0</v>
      </c>
      <c r="K16" s="1" t="s">
        <v>1304</v>
      </c>
      <c r="L16" s="3" t="str">
        <f t="shared" si="7"/>
        <v>MAY</v>
      </c>
      <c r="M16" s="1" t="s">
        <v>1213</v>
      </c>
      <c r="N16" s="2" t="s">
        <v>269</v>
      </c>
      <c r="O16" s="1" t="s">
        <v>929</v>
      </c>
      <c r="P16" s="26">
        <f t="shared" si="8"/>
        <v>14</v>
      </c>
      <c r="Q16" s="1" t="s">
        <v>1</v>
      </c>
      <c r="R16" s="1" t="str">
        <f t="shared" si="1"/>
        <v>{id:14,year: "2006",typeDoc:"ACUERDO",dateDoc:"17-MAY",numDoc:"CG 14-2006",monthDoc:"MAY",nameDoc:"INFORME ANUAL RELATIVO A LOS INGRESOS Y EGRESOS DEL 2005 PASDC",link: Acuerdos__pdfpath(`./${"2006/"}${"14.pdf"}`),},</v>
      </c>
    </row>
    <row r="17" spans="1:18" x14ac:dyDescent="0.25">
      <c r="A17" s="8" t="s">
        <v>756</v>
      </c>
      <c r="B17" s="8">
        <v>15</v>
      </c>
      <c r="C17" s="8" t="s">
        <v>1925</v>
      </c>
      <c r="D17" s="8" t="s">
        <v>1217</v>
      </c>
      <c r="E17" s="8" t="s">
        <v>1460</v>
      </c>
      <c r="F17" s="9" t="s">
        <v>273</v>
      </c>
      <c r="G17" s="8" t="s">
        <v>1212</v>
      </c>
      <c r="H17" s="8"/>
      <c r="I17" s="8">
        <f>B17</f>
        <v>15</v>
      </c>
      <c r="J17" s="8" t="s">
        <v>0</v>
      </c>
      <c r="K17" s="8" t="s">
        <v>1304</v>
      </c>
      <c r="L17" s="8" t="str">
        <f t="shared" si="0"/>
        <v>JUN</v>
      </c>
      <c r="M17" s="8" t="s">
        <v>1213</v>
      </c>
      <c r="N17" s="9" t="s">
        <v>2178</v>
      </c>
      <c r="O17" s="8" t="s">
        <v>929</v>
      </c>
      <c r="P17" s="27">
        <f>B17</f>
        <v>15</v>
      </c>
      <c r="Q17" s="8" t="s">
        <v>613</v>
      </c>
      <c r="R17" s="11"/>
    </row>
    <row r="18" spans="1:18" ht="15.75" thickBot="1" x14ac:dyDescent="0.3">
      <c r="A18" s="13" t="s">
        <v>756</v>
      </c>
      <c r="B18" s="13" t="s">
        <v>611</v>
      </c>
      <c r="C18" s="13" t="s">
        <v>1925</v>
      </c>
      <c r="D18" s="13"/>
      <c r="E18" s="13" t="s">
        <v>1460</v>
      </c>
      <c r="F18" s="14"/>
      <c r="G18" s="13" t="s">
        <v>1215</v>
      </c>
      <c r="H18" s="13"/>
      <c r="I18" s="13"/>
      <c r="J18" s="13"/>
      <c r="K18" s="13" t="s">
        <v>1216</v>
      </c>
      <c r="L18" s="13" t="str">
        <f t="shared" si="0"/>
        <v/>
      </c>
      <c r="M18" s="13" t="s">
        <v>1213</v>
      </c>
      <c r="N18" s="23" t="s">
        <v>927</v>
      </c>
      <c r="O18" s="13" t="s">
        <v>929</v>
      </c>
      <c r="P18" s="28" t="str">
        <f>CONCATENATE(B17,".1")</f>
        <v>15.1</v>
      </c>
      <c r="Q18" s="13" t="s">
        <v>623</v>
      </c>
      <c r="R18" s="16" t="str">
        <f>CONCATENATE(
A17,B17,C17,D17,E17,F17,G17,H17,I17,J17,K17,L17,M17,N17,O17,P17,Q17,
A18,B18,C18,D18,E18,F18,G18,H18,I18,J18,K18,L18,M18,N18,O18,P18,Q18)</f>
        <v>{id:15,year: "2006",typeDoc:"ACUERDO",dateDoc:"21-JUN",numDoc:"CG 15-2006",monthDoc:"JUN",nameDoc:"ESTATUTOS",link: Acuerdos__pdfpath(`./${"2006/"}${"15.pdf"}`),subRows:[{id:"",year: "2006",typeDoc:"",dateDoc:"",numDoc:"",monthDoc:"",nameDoc:"DICTAMEN ESTATUTOS PCDT",link: Acuerdos__pdfpath(`./${"2006/"}${"15.1.pdf"}`),},],},</v>
      </c>
    </row>
    <row r="19" spans="1:18" x14ac:dyDescent="0.25">
      <c r="A19" s="8" t="s">
        <v>756</v>
      </c>
      <c r="B19" s="8">
        <v>16</v>
      </c>
      <c r="C19" s="8" t="s">
        <v>1925</v>
      </c>
      <c r="D19" s="8" t="s">
        <v>1217</v>
      </c>
      <c r="E19" s="8" t="s">
        <v>1460</v>
      </c>
      <c r="F19" s="9" t="s">
        <v>273</v>
      </c>
      <c r="G19" s="8" t="s">
        <v>1212</v>
      </c>
      <c r="H19" s="8"/>
      <c r="I19" s="8">
        <f>B19</f>
        <v>16</v>
      </c>
      <c r="J19" s="8" t="s">
        <v>0</v>
      </c>
      <c r="K19" s="8" t="s">
        <v>1304</v>
      </c>
      <c r="L19" s="8" t="str">
        <f t="shared" ref="L19:L20" si="9">MID(F19,4,3)</f>
        <v>JUN</v>
      </c>
      <c r="M19" s="8" t="s">
        <v>1213</v>
      </c>
      <c r="N19" s="9" t="s">
        <v>2179</v>
      </c>
      <c r="O19" s="8" t="s">
        <v>929</v>
      </c>
      <c r="P19" s="27">
        <f>B19</f>
        <v>16</v>
      </c>
      <c r="Q19" s="8" t="s">
        <v>613</v>
      </c>
      <c r="R19" s="11"/>
    </row>
    <row r="20" spans="1:18" ht="15.75" thickBot="1" x14ac:dyDescent="0.3">
      <c r="A20" s="13" t="s">
        <v>756</v>
      </c>
      <c r="B20" s="13" t="s">
        <v>611</v>
      </c>
      <c r="C20" s="13" t="s">
        <v>1925</v>
      </c>
      <c r="D20" s="13"/>
      <c r="E20" s="13" t="s">
        <v>1460</v>
      </c>
      <c r="F20" s="14"/>
      <c r="G20" s="13" t="s">
        <v>1215</v>
      </c>
      <c r="H20" s="13"/>
      <c r="I20" s="13"/>
      <c r="J20" s="13"/>
      <c r="K20" s="13" t="s">
        <v>1216</v>
      </c>
      <c r="L20" s="13" t="str">
        <f t="shared" si="9"/>
        <v/>
      </c>
      <c r="M20" s="13" t="s">
        <v>1213</v>
      </c>
      <c r="N20" s="23" t="s">
        <v>928</v>
      </c>
      <c r="O20" s="13" t="s">
        <v>929</v>
      </c>
      <c r="P20" s="28" t="str">
        <f>CONCATENATE(B19,".1")</f>
        <v>16.1</v>
      </c>
      <c r="Q20" s="13" t="s">
        <v>623</v>
      </c>
      <c r="R20" s="16" t="str">
        <f>CONCATENATE(
A19,B19,C19,D19,E19,F19,G19,H19,I19,J19,K19,L19,M19,N19,O19,P19,Q19,
A20,B20,C20,D20,E20,F20,G20,H20,I20,J20,K20,L20,M20,N20,O20,P20,Q20)</f>
        <v>{id:16,year: "2006",typeDoc:"ACUERDO",dateDoc:"21-JUN",numDoc:"CG 16-2006",monthDoc:"JUN",nameDoc:"COMISION EJECUTIVA",link: Acuerdos__pdfpath(`./${"2006/"}${"16.pdf"}`),subRows:[{id:"",year: "2006",typeDoc:"",dateDoc:"",numDoc:"",monthDoc:"",nameDoc:"DICTAMEN COMISIÓN EJECUTIVA",link: Acuerdos__pdfpath(`./${"2006/"}${"16.1.pdf"}`),},],},</v>
      </c>
    </row>
    <row r="21" spans="1:18" x14ac:dyDescent="0.25">
      <c r="A21" s="1" t="s">
        <v>756</v>
      </c>
      <c r="B21" s="1">
        <v>17</v>
      </c>
      <c r="C21" s="1" t="s">
        <v>1925</v>
      </c>
      <c r="D21" s="1" t="s">
        <v>1218</v>
      </c>
      <c r="E21" s="1" t="s">
        <v>1460</v>
      </c>
      <c r="F21" s="2" t="s">
        <v>58</v>
      </c>
      <c r="G21" s="1" t="s">
        <v>1212</v>
      </c>
      <c r="H21" s="3"/>
      <c r="I21" s="1">
        <f t="shared" si="2"/>
        <v>17</v>
      </c>
      <c r="J21" s="1" t="s">
        <v>0</v>
      </c>
      <c r="K21" s="1" t="s">
        <v>1304</v>
      </c>
      <c r="L21" s="3" t="str">
        <f t="shared" si="0"/>
        <v>JUN</v>
      </c>
      <c r="M21" s="1" t="s">
        <v>1213</v>
      </c>
      <c r="N21" s="7" t="s">
        <v>274</v>
      </c>
      <c r="O21" s="1" t="s">
        <v>929</v>
      </c>
      <c r="P21" s="26">
        <f t="shared" ref="P21:P29" si="10">B21</f>
        <v>17</v>
      </c>
      <c r="Q21" s="1" t="s">
        <v>1</v>
      </c>
      <c r="R21" s="1" t="str">
        <f t="shared" ref="R21:R38" si="11">CONCATENATE(A21,B21,C21,D21,E21,F21,G21,H21,I21,J21,K21,L21,M21,N21,O21,P21,Q21)</f>
        <v>{id:17,year: "2006",typeDoc:"RESOLUCIÓN",dateDoc:"28-JUN",numDoc:"CG 17-2006",monthDoc:"JUN",nameDoc:"SANCIÓN PAN",link: Acuerdos__pdfpath(`./${"2006/"}${"17.pdf"}`),},</v>
      </c>
    </row>
    <row r="22" spans="1:18" x14ac:dyDescent="0.25">
      <c r="A22" s="1" t="s">
        <v>756</v>
      </c>
      <c r="B22" s="1">
        <v>18</v>
      </c>
      <c r="C22" s="1" t="s">
        <v>1925</v>
      </c>
      <c r="D22" s="1" t="s">
        <v>1218</v>
      </c>
      <c r="E22" s="1" t="s">
        <v>1460</v>
      </c>
      <c r="F22" s="2" t="s">
        <v>58</v>
      </c>
      <c r="G22" s="1" t="s">
        <v>1212</v>
      </c>
      <c r="H22" s="3"/>
      <c r="I22" s="1">
        <f t="shared" si="2"/>
        <v>18</v>
      </c>
      <c r="J22" s="1" t="s">
        <v>0</v>
      </c>
      <c r="K22" s="1" t="s">
        <v>1304</v>
      </c>
      <c r="L22" s="3" t="str">
        <f t="shared" si="0"/>
        <v>JUN</v>
      </c>
      <c r="M22" s="1" t="s">
        <v>1213</v>
      </c>
      <c r="N22" s="2" t="s">
        <v>275</v>
      </c>
      <c r="O22" s="1" t="s">
        <v>929</v>
      </c>
      <c r="P22" s="26">
        <f t="shared" si="10"/>
        <v>18</v>
      </c>
      <c r="Q22" s="1" t="s">
        <v>1</v>
      </c>
      <c r="R22" s="1" t="str">
        <f t="shared" si="11"/>
        <v>{id:18,year: "2006",typeDoc:"RESOLUCIÓN",dateDoc:"28-JUN",numDoc:"CG 18-2006",monthDoc:"JUN",nameDoc:"SANCIÓN PRI",link: Acuerdos__pdfpath(`./${"2006/"}${"18.pdf"}`),},</v>
      </c>
    </row>
    <row r="23" spans="1:18" x14ac:dyDescent="0.25">
      <c r="A23" s="1" t="s">
        <v>756</v>
      </c>
      <c r="B23" s="1">
        <v>19</v>
      </c>
      <c r="C23" s="1" t="s">
        <v>1925</v>
      </c>
      <c r="D23" s="1" t="s">
        <v>1218</v>
      </c>
      <c r="E23" s="1" t="s">
        <v>1460</v>
      </c>
      <c r="F23" s="2" t="s">
        <v>58</v>
      </c>
      <c r="G23" s="1" t="s">
        <v>1212</v>
      </c>
      <c r="H23" s="3"/>
      <c r="I23" s="1">
        <f t="shared" si="2"/>
        <v>19</v>
      </c>
      <c r="J23" s="1" t="s">
        <v>0</v>
      </c>
      <c r="K23" s="1" t="s">
        <v>1304</v>
      </c>
      <c r="L23" s="3" t="str">
        <f t="shared" si="0"/>
        <v>JUN</v>
      </c>
      <c r="M23" s="1" t="s">
        <v>1213</v>
      </c>
      <c r="N23" s="2" t="s">
        <v>276</v>
      </c>
      <c r="O23" s="1" t="s">
        <v>929</v>
      </c>
      <c r="P23" s="26">
        <f t="shared" si="10"/>
        <v>19</v>
      </c>
      <c r="Q23" s="1" t="s">
        <v>1</v>
      </c>
      <c r="R23" s="1" t="str">
        <f t="shared" si="11"/>
        <v>{id:19,year: "2006",typeDoc:"RESOLUCIÓN",dateDoc:"28-JUN",numDoc:"CG 19-2006",monthDoc:"JUN",nameDoc:"SANCIÓN PRD",link: Acuerdos__pdfpath(`./${"2006/"}${"19.pdf"}`),},</v>
      </c>
    </row>
    <row r="24" spans="1:18" x14ac:dyDescent="0.25">
      <c r="A24" s="1" t="s">
        <v>756</v>
      </c>
      <c r="B24" s="1">
        <v>20</v>
      </c>
      <c r="C24" s="1" t="s">
        <v>1925</v>
      </c>
      <c r="D24" s="1" t="s">
        <v>1218</v>
      </c>
      <c r="E24" s="1" t="s">
        <v>1460</v>
      </c>
      <c r="F24" s="2" t="s">
        <v>58</v>
      </c>
      <c r="G24" s="1" t="s">
        <v>1212</v>
      </c>
      <c r="H24" s="3"/>
      <c r="I24" s="1">
        <f t="shared" si="2"/>
        <v>20</v>
      </c>
      <c r="J24" s="1" t="s">
        <v>0</v>
      </c>
      <c r="K24" s="1" t="s">
        <v>1304</v>
      </c>
      <c r="L24" s="3" t="str">
        <f t="shared" si="0"/>
        <v>JUN</v>
      </c>
      <c r="M24" s="1" t="s">
        <v>1213</v>
      </c>
      <c r="N24" s="2" t="s">
        <v>277</v>
      </c>
      <c r="O24" s="1" t="s">
        <v>929</v>
      </c>
      <c r="P24" s="26">
        <f t="shared" si="10"/>
        <v>20</v>
      </c>
      <c r="Q24" s="1" t="s">
        <v>1</v>
      </c>
      <c r="R24" s="1" t="str">
        <f t="shared" si="11"/>
        <v>{id:20,year: "2006",typeDoc:"RESOLUCIÓN",dateDoc:"28-JUN",numDoc:"CG 20-2006",monthDoc:"JUN",nameDoc:"SANCIÓN PT",link: Acuerdos__pdfpath(`./${"2006/"}${"20.pdf"}`),},</v>
      </c>
    </row>
    <row r="25" spans="1:18" x14ac:dyDescent="0.25">
      <c r="A25" s="1" t="s">
        <v>756</v>
      </c>
      <c r="B25" s="1">
        <v>21</v>
      </c>
      <c r="C25" s="1" t="s">
        <v>1925</v>
      </c>
      <c r="D25" s="1" t="s">
        <v>1218</v>
      </c>
      <c r="E25" s="1" t="s">
        <v>1460</v>
      </c>
      <c r="F25" s="2" t="s">
        <v>58</v>
      </c>
      <c r="G25" s="1" t="s">
        <v>1212</v>
      </c>
      <c r="H25" s="3"/>
      <c r="I25" s="1">
        <f t="shared" si="2"/>
        <v>21</v>
      </c>
      <c r="J25" s="1" t="s">
        <v>0</v>
      </c>
      <c r="K25" s="1" t="s">
        <v>1304</v>
      </c>
      <c r="L25" s="3" t="str">
        <f t="shared" si="0"/>
        <v>JUN</v>
      </c>
      <c r="M25" s="1" t="s">
        <v>1213</v>
      </c>
      <c r="N25" s="2" t="s">
        <v>278</v>
      </c>
      <c r="O25" s="1" t="s">
        <v>929</v>
      </c>
      <c r="P25" s="26">
        <f t="shared" si="10"/>
        <v>21</v>
      </c>
      <c r="Q25" s="1" t="s">
        <v>1</v>
      </c>
      <c r="R25" s="1" t="str">
        <f t="shared" si="11"/>
        <v>{id:21,year: "2006",typeDoc:"RESOLUCIÓN",dateDoc:"28-JUN",numDoc:"CG 21-2006",monthDoc:"JUN",nameDoc:"SANCIÓN CONVERGENCIA",link: Acuerdos__pdfpath(`./${"2006/"}${"21.pdf"}`),},</v>
      </c>
    </row>
    <row r="26" spans="1:18" x14ac:dyDescent="0.25">
      <c r="A26" s="1" t="s">
        <v>756</v>
      </c>
      <c r="B26" s="1">
        <v>22</v>
      </c>
      <c r="C26" s="1" t="s">
        <v>1925</v>
      </c>
      <c r="D26" s="1" t="s">
        <v>1218</v>
      </c>
      <c r="E26" s="1" t="s">
        <v>1460</v>
      </c>
      <c r="F26" s="2" t="s">
        <v>58</v>
      </c>
      <c r="G26" s="1" t="s">
        <v>1212</v>
      </c>
      <c r="I26" s="1">
        <f t="shared" si="2"/>
        <v>22</v>
      </c>
      <c r="J26" s="1" t="s">
        <v>0</v>
      </c>
      <c r="K26" s="1" t="s">
        <v>1304</v>
      </c>
      <c r="L26" s="3" t="str">
        <f t="shared" si="0"/>
        <v>JUN</v>
      </c>
      <c r="M26" s="1" t="s">
        <v>1213</v>
      </c>
      <c r="N26" s="2" t="s">
        <v>279</v>
      </c>
      <c r="O26" s="1" t="s">
        <v>929</v>
      </c>
      <c r="P26" s="26">
        <f t="shared" si="10"/>
        <v>22</v>
      </c>
      <c r="Q26" s="1" t="s">
        <v>1</v>
      </c>
      <c r="R26" s="1" t="str">
        <f t="shared" si="11"/>
        <v>{id:22,year: "2006",typeDoc:"RESOLUCIÓN",dateDoc:"28-JUN",numDoc:"CG 22-2006",monthDoc:"JUN",nameDoc:"SANCIÓN PCDT",link: Acuerdos__pdfpath(`./${"2006/"}${"22.pdf"}`),},</v>
      </c>
    </row>
    <row r="27" spans="1:18" x14ac:dyDescent="0.25">
      <c r="A27" s="1" t="s">
        <v>756</v>
      </c>
      <c r="B27" s="1">
        <v>23</v>
      </c>
      <c r="C27" s="1" t="s">
        <v>1925</v>
      </c>
      <c r="D27" s="1" t="s">
        <v>1218</v>
      </c>
      <c r="E27" s="1" t="s">
        <v>1460</v>
      </c>
      <c r="F27" s="2" t="s">
        <v>58</v>
      </c>
      <c r="G27" s="1" t="s">
        <v>1212</v>
      </c>
      <c r="I27" s="1">
        <f t="shared" si="2"/>
        <v>23</v>
      </c>
      <c r="J27" s="1" t="s">
        <v>0</v>
      </c>
      <c r="K27" s="1" t="s">
        <v>1304</v>
      </c>
      <c r="L27" s="3" t="str">
        <f t="shared" si="0"/>
        <v>JUN</v>
      </c>
      <c r="M27" s="1" t="s">
        <v>1213</v>
      </c>
      <c r="N27" s="2" t="s">
        <v>280</v>
      </c>
      <c r="O27" s="1" t="s">
        <v>929</v>
      </c>
      <c r="P27" s="26">
        <f t="shared" si="10"/>
        <v>23</v>
      </c>
      <c r="Q27" s="1" t="s">
        <v>1</v>
      </c>
      <c r="R27" s="1" t="str">
        <f t="shared" si="11"/>
        <v>{id:23,year: "2006",typeDoc:"RESOLUCIÓN",dateDoc:"28-JUN",numDoc:"CG 23-2006",monthDoc:"JUN",nameDoc:"SANCIÓN NA",link: Acuerdos__pdfpath(`./${"2006/"}${"23.pdf"}`),},</v>
      </c>
    </row>
    <row r="28" spans="1:18" x14ac:dyDescent="0.25">
      <c r="A28" s="1" t="s">
        <v>756</v>
      </c>
      <c r="B28" s="1">
        <v>24</v>
      </c>
      <c r="C28" s="1" t="s">
        <v>1925</v>
      </c>
      <c r="D28" s="1" t="s">
        <v>1217</v>
      </c>
      <c r="E28" s="1" t="s">
        <v>1460</v>
      </c>
      <c r="F28" s="2" t="s">
        <v>19</v>
      </c>
      <c r="G28" s="1" t="s">
        <v>1212</v>
      </c>
      <c r="I28" s="1">
        <f t="shared" si="2"/>
        <v>24</v>
      </c>
      <c r="J28" s="1" t="s">
        <v>0</v>
      </c>
      <c r="K28" s="1" t="s">
        <v>1304</v>
      </c>
      <c r="L28" s="3" t="str">
        <f t="shared" si="0"/>
        <v>JUN</v>
      </c>
      <c r="M28" s="1" t="s">
        <v>1213</v>
      </c>
      <c r="N28" s="2" t="s">
        <v>2180</v>
      </c>
      <c r="O28" s="1" t="s">
        <v>929</v>
      </c>
      <c r="P28" s="26">
        <f t="shared" si="10"/>
        <v>24</v>
      </c>
      <c r="Q28" s="1" t="s">
        <v>1</v>
      </c>
      <c r="R28" s="1" t="str">
        <f t="shared" si="11"/>
        <v>{id:24,year: "2006",typeDoc:"ACUERDO",dateDoc:"30-JUN",numDoc:"CG 24-2006",monthDoc:"JUN",nameDoc:"REESTRUCTURA COMISIÓN DEMARCACIÓN DISTRITAL",link: Acuerdos__pdfpath(`./${"2006/"}${"24.pdf"}`),},</v>
      </c>
    </row>
    <row r="29" spans="1:18" x14ac:dyDescent="0.25">
      <c r="A29" s="1" t="s">
        <v>756</v>
      </c>
      <c r="B29" s="1">
        <v>25</v>
      </c>
      <c r="C29" s="1" t="s">
        <v>1925</v>
      </c>
      <c r="D29" s="1" t="s">
        <v>1218</v>
      </c>
      <c r="E29" s="1" t="s">
        <v>1460</v>
      </c>
      <c r="F29" s="2" t="s">
        <v>19</v>
      </c>
      <c r="G29" s="1" t="s">
        <v>1212</v>
      </c>
      <c r="I29" s="1">
        <f t="shared" si="2"/>
        <v>25</v>
      </c>
      <c r="J29" s="1" t="s">
        <v>0</v>
      </c>
      <c r="K29" s="1" t="s">
        <v>1304</v>
      </c>
      <c r="L29" s="3" t="str">
        <f t="shared" si="0"/>
        <v>JUN</v>
      </c>
      <c r="M29" s="1" t="s">
        <v>1213</v>
      </c>
      <c r="N29" s="2" t="s">
        <v>2185</v>
      </c>
      <c r="O29" s="1" t="s">
        <v>929</v>
      </c>
      <c r="P29" s="26">
        <f t="shared" si="10"/>
        <v>25</v>
      </c>
      <c r="Q29" s="1" t="s">
        <v>1</v>
      </c>
      <c r="R29" s="1" t="str">
        <f t="shared" si="11"/>
        <v>{id:25,year: "2006",typeDoc:"RESOLUCIÓN",dateDoc:"30-JUN",numDoc:"CG 25-2006",monthDoc:"JUN",nameDoc:"QUEJA 05-2006",link: Acuerdos__pdfpath(`./${"2006/"}${"25.pdf"}`),},</v>
      </c>
    </row>
    <row r="30" spans="1:18" x14ac:dyDescent="0.25">
      <c r="A30" s="1" t="s">
        <v>756</v>
      </c>
      <c r="B30" s="1">
        <v>26</v>
      </c>
      <c r="C30" s="1" t="s">
        <v>1925</v>
      </c>
      <c r="D30" s="1" t="s">
        <v>1217</v>
      </c>
      <c r="E30" s="1" t="s">
        <v>1460</v>
      </c>
      <c r="F30" s="2" t="s">
        <v>283</v>
      </c>
      <c r="G30" s="1" t="s">
        <v>1212</v>
      </c>
      <c r="I30" s="1">
        <f t="shared" si="2"/>
        <v>26</v>
      </c>
      <c r="J30" s="1" t="s">
        <v>0</v>
      </c>
      <c r="K30" s="1" t="s">
        <v>1304</v>
      </c>
      <c r="L30" s="3" t="str">
        <f t="shared" si="0"/>
        <v>SEP</v>
      </c>
      <c r="M30" s="1" t="s">
        <v>1213</v>
      </c>
      <c r="N30" s="2" t="s">
        <v>2011</v>
      </c>
      <c r="O30" s="1" t="s">
        <v>929</v>
      </c>
      <c r="P30" s="26">
        <f t="shared" ref="P30:P38" si="12">B30</f>
        <v>26</v>
      </c>
      <c r="Q30" s="1" t="s">
        <v>1</v>
      </c>
      <c r="R30" s="1" t="str">
        <f t="shared" si="11"/>
        <v>{id:26,year: "2006",typeDoc:"ACUERDO",dateDoc:"29-SEP",numDoc:"CG 26-2006",monthDoc:"SEP",nameDoc:"PRESUPUESTO 2006",link: Acuerdos__pdfpath(`./${"2006/"}${"26.pdf"}`),},</v>
      </c>
    </row>
    <row r="31" spans="1:18" x14ac:dyDescent="0.25">
      <c r="A31" s="1" t="s">
        <v>756</v>
      </c>
      <c r="B31" s="1">
        <v>27</v>
      </c>
      <c r="C31" s="1" t="s">
        <v>1925</v>
      </c>
      <c r="D31" s="3" t="s">
        <v>1218</v>
      </c>
      <c r="E31" s="1" t="s">
        <v>1460</v>
      </c>
      <c r="F31" s="2" t="s">
        <v>288</v>
      </c>
      <c r="G31" s="1" t="s">
        <v>1212</v>
      </c>
      <c r="I31" s="1">
        <f t="shared" si="2"/>
        <v>27</v>
      </c>
      <c r="J31" s="1" t="s">
        <v>0</v>
      </c>
      <c r="K31" s="1" t="s">
        <v>1304</v>
      </c>
      <c r="L31" s="3" t="str">
        <f t="shared" si="0"/>
        <v>OCT</v>
      </c>
      <c r="M31" s="1" t="s">
        <v>1213</v>
      </c>
      <c r="N31" s="2" t="s">
        <v>281</v>
      </c>
      <c r="O31" s="1" t="s">
        <v>929</v>
      </c>
      <c r="P31" s="26">
        <f t="shared" si="12"/>
        <v>27</v>
      </c>
      <c r="Q31" s="1" t="s">
        <v>1</v>
      </c>
      <c r="R31" s="1" t="str">
        <f t="shared" si="11"/>
        <v>{id:27,year: "2006",typeDoc:"RESOLUCIÓN",dateDoc:"16-OCT",numDoc:"CG 27-2006",monthDoc:"OCT",nameDoc:"CUMPLIMIENTO SANCIÓN PCDT",link: Acuerdos__pdfpath(`./${"2006/"}${"27.pdf"}`),},</v>
      </c>
    </row>
    <row r="32" spans="1:18" x14ac:dyDescent="0.25">
      <c r="A32" s="1" t="s">
        <v>756</v>
      </c>
      <c r="B32" s="1">
        <v>28</v>
      </c>
      <c r="C32" s="1" t="s">
        <v>1925</v>
      </c>
      <c r="D32" s="1" t="s">
        <v>1217</v>
      </c>
      <c r="E32" s="1" t="s">
        <v>1460</v>
      </c>
      <c r="F32" s="2" t="s">
        <v>288</v>
      </c>
      <c r="G32" s="1" t="s">
        <v>1212</v>
      </c>
      <c r="I32" s="1">
        <f t="shared" si="2"/>
        <v>28</v>
      </c>
      <c r="J32" s="1" t="s">
        <v>0</v>
      </c>
      <c r="K32" s="1" t="s">
        <v>1304</v>
      </c>
      <c r="L32" s="3" t="str">
        <f t="shared" si="0"/>
        <v>OCT</v>
      </c>
      <c r="M32" s="1" t="s">
        <v>1213</v>
      </c>
      <c r="N32" s="2" t="s">
        <v>2181</v>
      </c>
      <c r="O32" s="1" t="s">
        <v>929</v>
      </c>
      <c r="P32" s="26">
        <f t="shared" si="12"/>
        <v>28</v>
      </c>
      <c r="Q32" s="1" t="s">
        <v>1</v>
      </c>
      <c r="R32" s="1" t="str">
        <f t="shared" si="11"/>
        <v>{id:28,year: "2006",typeDoc:"ACUERDO",dateDoc:"16-OCT",numDoc:"CG 28-2006",monthDoc:"OCT",nameDoc:"NORMATIVIDAD CONSULTA CIUDADANA 2006",link: Acuerdos__pdfpath(`./${"2006/"}${"28.pdf"}`),},</v>
      </c>
    </row>
    <row r="33" spans="1:18" x14ac:dyDescent="0.25">
      <c r="A33" s="1" t="s">
        <v>756</v>
      </c>
      <c r="B33" s="1">
        <v>29</v>
      </c>
      <c r="C33" s="1" t="s">
        <v>1925</v>
      </c>
      <c r="D33" s="1" t="s">
        <v>1217</v>
      </c>
      <c r="E33" s="1" t="s">
        <v>1460</v>
      </c>
      <c r="F33" s="2" t="s">
        <v>204</v>
      </c>
      <c r="G33" s="1" t="s">
        <v>1212</v>
      </c>
      <c r="I33" s="1">
        <f t="shared" si="2"/>
        <v>29</v>
      </c>
      <c r="J33" s="1" t="s">
        <v>0</v>
      </c>
      <c r="K33" s="1" t="s">
        <v>1304</v>
      </c>
      <c r="L33" s="3" t="str">
        <f t="shared" si="0"/>
        <v>OCT</v>
      </c>
      <c r="M33" s="1" t="s">
        <v>1213</v>
      </c>
      <c r="N33" s="2" t="s">
        <v>2182</v>
      </c>
      <c r="O33" s="1" t="s">
        <v>929</v>
      </c>
      <c r="P33" s="26">
        <f t="shared" si="12"/>
        <v>29</v>
      </c>
      <c r="Q33" s="1" t="s">
        <v>1</v>
      </c>
      <c r="R33" s="1" t="str">
        <f t="shared" si="11"/>
        <v>{id:29,year: "2006",typeDoc:"ACUERDO",dateDoc:"27-OCT",numDoc:"CG 29-2006",monthDoc:"OCT",nameDoc:"LINEAMIENTOS NUEVOS PARTIDOS",link: Acuerdos__pdfpath(`./${"2006/"}${"29.pdf"}`),},</v>
      </c>
    </row>
    <row r="34" spans="1:18" x14ac:dyDescent="0.25">
      <c r="A34" s="1" t="s">
        <v>756</v>
      </c>
      <c r="B34" s="1">
        <v>30</v>
      </c>
      <c r="C34" s="1" t="s">
        <v>1925</v>
      </c>
      <c r="D34" s="1" t="s">
        <v>1217</v>
      </c>
      <c r="E34" s="1" t="s">
        <v>1460</v>
      </c>
      <c r="F34" s="2" t="s">
        <v>287</v>
      </c>
      <c r="G34" s="1" t="s">
        <v>1212</v>
      </c>
      <c r="I34" s="1">
        <f t="shared" si="2"/>
        <v>30</v>
      </c>
      <c r="J34" s="1" t="s">
        <v>0</v>
      </c>
      <c r="K34" s="1" t="s">
        <v>1304</v>
      </c>
      <c r="L34" s="3" t="str">
        <f t="shared" si="0"/>
        <v>NOV</v>
      </c>
      <c r="M34" s="1" t="s">
        <v>1213</v>
      </c>
      <c r="N34" s="2" t="s">
        <v>2183</v>
      </c>
      <c r="O34" s="1" t="s">
        <v>929</v>
      </c>
      <c r="P34" s="26">
        <f t="shared" si="12"/>
        <v>30</v>
      </c>
      <c r="Q34" s="1" t="s">
        <v>1</v>
      </c>
      <c r="R34" s="1" t="str">
        <f t="shared" si="11"/>
        <v>{id:30,year: "2006",typeDoc:"ACUERDO",dateDoc:"30-NOV",numDoc:"CG 30-2006",monthDoc:"NOV",nameDoc:"INFORME 2006",link: Acuerdos__pdfpath(`./${"2006/"}${"30.pdf"}`),},</v>
      </c>
    </row>
    <row r="35" spans="1:18" x14ac:dyDescent="0.25">
      <c r="A35" s="1" t="s">
        <v>756</v>
      </c>
      <c r="B35" s="1">
        <v>31</v>
      </c>
      <c r="C35" s="1" t="s">
        <v>1925</v>
      </c>
      <c r="D35" s="3" t="s">
        <v>1217</v>
      </c>
      <c r="E35" s="1" t="s">
        <v>1460</v>
      </c>
      <c r="G35" s="1" t="s">
        <v>1212</v>
      </c>
      <c r="I35" s="1">
        <f t="shared" si="2"/>
        <v>31</v>
      </c>
      <c r="J35" s="1" t="s">
        <v>0</v>
      </c>
      <c r="K35" s="1" t="s">
        <v>1304</v>
      </c>
      <c r="L35" s="3" t="s">
        <v>747</v>
      </c>
      <c r="M35" s="1" t="s">
        <v>1213</v>
      </c>
      <c r="N35" s="2" t="s">
        <v>282</v>
      </c>
      <c r="O35" s="1" t="s">
        <v>929</v>
      </c>
      <c r="P35" s="26">
        <f t="shared" si="12"/>
        <v>31</v>
      </c>
      <c r="Q35" s="1" t="s">
        <v>1</v>
      </c>
      <c r="R35" s="1" t="str">
        <f t="shared" si="11"/>
        <v>{id:31,year: "2006",typeDoc:"ACUERDO",dateDoc:"",numDoc:"CG 31-2006",monthDoc:"DIC",nameDoc:"CUMPLIMIENTO TOCA 962006 CG 152006 PCDT",link: Acuerdos__pdfpath(`./${"2006/"}${"31.pdf"}`),},</v>
      </c>
    </row>
    <row r="36" spans="1:18" x14ac:dyDescent="0.25">
      <c r="A36" s="1" t="s">
        <v>756</v>
      </c>
      <c r="B36" s="1">
        <v>32</v>
      </c>
      <c r="C36" s="1" t="s">
        <v>1925</v>
      </c>
      <c r="D36" s="1" t="s">
        <v>1217</v>
      </c>
      <c r="E36" s="1" t="s">
        <v>1460</v>
      </c>
      <c r="F36" s="2" t="s">
        <v>289</v>
      </c>
      <c r="G36" s="1" t="s">
        <v>1212</v>
      </c>
      <c r="I36" s="1">
        <f t="shared" si="2"/>
        <v>32</v>
      </c>
      <c r="J36" s="1" t="s">
        <v>0</v>
      </c>
      <c r="K36" s="1" t="s">
        <v>1304</v>
      </c>
      <c r="L36" s="3" t="str">
        <f t="shared" si="0"/>
        <v>DIC</v>
      </c>
      <c r="M36" s="1" t="s">
        <v>1213</v>
      </c>
      <c r="N36" s="2" t="s">
        <v>2036</v>
      </c>
      <c r="O36" s="1" t="s">
        <v>929</v>
      </c>
      <c r="P36" s="26">
        <f t="shared" si="12"/>
        <v>32</v>
      </c>
      <c r="Q36" s="1" t="s">
        <v>1</v>
      </c>
      <c r="R36" s="1" t="str">
        <f t="shared" si="11"/>
        <v>{id:32,year: "2006",typeDoc:"ACUERDO",dateDoc:"11-DIC",numDoc:"CG 32-2006",monthDoc:"DIC",nameDoc:"SOBRE CREACION DE COMISIONES",link: Acuerdos__pdfpath(`./${"2006/"}${"32.pdf"}`),},</v>
      </c>
    </row>
    <row r="37" spans="1:18" x14ac:dyDescent="0.25">
      <c r="A37" s="1" t="s">
        <v>756</v>
      </c>
      <c r="B37" s="1">
        <v>33</v>
      </c>
      <c r="C37" s="1" t="s">
        <v>1925</v>
      </c>
      <c r="D37" s="1" t="s">
        <v>1217</v>
      </c>
      <c r="E37" s="1" t="s">
        <v>1460</v>
      </c>
      <c r="F37" s="2" t="s">
        <v>286</v>
      </c>
      <c r="G37" s="1" t="s">
        <v>1212</v>
      </c>
      <c r="I37" s="1">
        <f t="shared" si="2"/>
        <v>33</v>
      </c>
      <c r="J37" s="1" t="s">
        <v>0</v>
      </c>
      <c r="K37" s="1" t="s">
        <v>1304</v>
      </c>
      <c r="L37" s="3" t="str">
        <f t="shared" si="0"/>
        <v>DIC</v>
      </c>
      <c r="M37" s="1" t="s">
        <v>1213</v>
      </c>
      <c r="N37" s="2" t="s">
        <v>2184</v>
      </c>
      <c r="O37" s="1" t="s">
        <v>929</v>
      </c>
      <c r="P37" s="26">
        <f t="shared" si="12"/>
        <v>33</v>
      </c>
      <c r="Q37" s="1" t="s">
        <v>1</v>
      </c>
      <c r="R37" s="1" t="str">
        <f t="shared" si="11"/>
        <v>{id:33,year: "2006",typeDoc:"ACUERDO",dateDoc:"08-DIC",numDoc:"CG 33-2006",monthDoc:"DIC",nameDoc:"COMISIÓN JUNTA GENERAL EJECUTIVA",link: Acuerdos__pdfpath(`./${"2006/"}${"33.pdf"}`),},</v>
      </c>
    </row>
    <row r="38" spans="1:18" ht="15.75" thickBot="1" x14ac:dyDescent="0.3">
      <c r="A38" s="1" t="s">
        <v>756</v>
      </c>
      <c r="B38" s="1">
        <v>34</v>
      </c>
      <c r="C38" s="1" t="s">
        <v>1925</v>
      </c>
      <c r="D38" s="1" t="s">
        <v>1217</v>
      </c>
      <c r="E38" s="1" t="s">
        <v>1460</v>
      </c>
      <c r="F38" s="2" t="s">
        <v>285</v>
      </c>
      <c r="G38" s="1" t="s">
        <v>1212</v>
      </c>
      <c r="I38" s="1">
        <f t="shared" si="2"/>
        <v>34</v>
      </c>
      <c r="J38" s="1" t="s">
        <v>0</v>
      </c>
      <c r="K38" s="1" t="s">
        <v>1304</v>
      </c>
      <c r="L38" s="3" t="str">
        <f t="shared" si="0"/>
        <v>DIC</v>
      </c>
      <c r="M38" s="1" t="s">
        <v>1213</v>
      </c>
      <c r="N38" s="2" t="s">
        <v>1949</v>
      </c>
      <c r="O38" s="1" t="s">
        <v>929</v>
      </c>
      <c r="P38" s="26">
        <f t="shared" si="12"/>
        <v>34</v>
      </c>
      <c r="Q38" s="1" t="s">
        <v>1</v>
      </c>
      <c r="R38" s="1" t="str">
        <f t="shared" si="11"/>
        <v>{id:34,year: "2006",typeDoc:"ACUERDO",dateDoc:"22-DIC",numDoc:"CG 34-2006",monthDoc:"DIC",nameDoc:"PAC",link: Acuerdos__pdfpath(`./${"2006/"}${"34.pdf"}`),},</v>
      </c>
    </row>
    <row r="39" spans="1:18" x14ac:dyDescent="0.25">
      <c r="A39" s="8" t="s">
        <v>756</v>
      </c>
      <c r="B39" s="8">
        <v>35</v>
      </c>
      <c r="C39" s="8" t="s">
        <v>1925</v>
      </c>
      <c r="D39" s="8" t="s">
        <v>1218</v>
      </c>
      <c r="E39" s="8" t="s">
        <v>1460</v>
      </c>
      <c r="F39" s="9" t="s">
        <v>284</v>
      </c>
      <c r="G39" s="8" t="s">
        <v>1212</v>
      </c>
      <c r="H39" s="8"/>
      <c r="I39" s="8">
        <f>B39</f>
        <v>35</v>
      </c>
      <c r="J39" s="8" t="s">
        <v>0</v>
      </c>
      <c r="K39" s="8" t="s">
        <v>1304</v>
      </c>
      <c r="L39" s="8" t="str">
        <f t="shared" ref="L39:L40" si="13">MID(F39,4,3)</f>
        <v>DIC</v>
      </c>
      <c r="M39" s="8" t="s">
        <v>1213</v>
      </c>
      <c r="N39" s="9" t="s">
        <v>1232</v>
      </c>
      <c r="O39" s="8" t="s">
        <v>929</v>
      </c>
      <c r="P39" s="27">
        <f t="shared" ref="P39" si="14">B39</f>
        <v>35</v>
      </c>
      <c r="Q39" s="8" t="s">
        <v>613</v>
      </c>
      <c r="R39" s="11"/>
    </row>
    <row r="40" spans="1:18" ht="15.75" thickBot="1" x14ac:dyDescent="0.3">
      <c r="A40" s="13" t="s">
        <v>756</v>
      </c>
      <c r="B40" s="13" t="s">
        <v>611</v>
      </c>
      <c r="C40" s="13" t="s">
        <v>1925</v>
      </c>
      <c r="D40" s="13"/>
      <c r="E40" s="13" t="s">
        <v>1460</v>
      </c>
      <c r="F40" s="14"/>
      <c r="G40" s="13" t="s">
        <v>1215</v>
      </c>
      <c r="H40" s="13"/>
      <c r="I40" s="13"/>
      <c r="J40" s="13"/>
      <c r="K40" s="13" t="s">
        <v>1216</v>
      </c>
      <c r="L40" s="13" t="str">
        <f t="shared" si="13"/>
        <v/>
      </c>
      <c r="M40" s="13" t="s">
        <v>1213</v>
      </c>
      <c r="N40" s="23" t="s">
        <v>35</v>
      </c>
      <c r="O40" s="13" t="s">
        <v>929</v>
      </c>
      <c r="P40" s="28" t="str">
        <f>CONCATENATE(B39,".1")</f>
        <v>35.1</v>
      </c>
      <c r="Q40" s="13" t="s">
        <v>623</v>
      </c>
      <c r="R40" s="16" t="str">
        <f>CONCATENATE(
A39,B39,C39,D39,E39,F39,G39,H39,I39,J39,K39,L39,M39,N39,O39,P39,Q39,
A40,B40,C40,D40,E40,F40,G40,H40,I40,J40,K40,L40,M40,N40,O40,P40,Q40)</f>
        <v>{id:35,year: "2006",typeDoc:"RESOLUCIÓN",dateDoc:"31-DIC",numDoc:"CG 35-2006",monthDoc:"DIC",nameDoc:"PS",link: Acuerdos__pdfpath(`./${"2006/"}${"35.pdf"}`),subRows:[{id:"",year: "2006",typeDoc:"",dateDoc:"",numDoc:"",monthDoc:"",nameDoc:"DICTAMEN PS",link: Acuerdos__pdfpath(`./${"2006/"}${"35.1.pdf"}`),},],},</v>
      </c>
    </row>
    <row r="41" spans="1:18" x14ac:dyDescent="0.25">
      <c r="R41" s="1" t="s">
        <v>940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EAB6-28F5-4542-87F0-1A6C9F4924B5}">
  <dimension ref="A2:R47"/>
  <sheetViews>
    <sheetView topLeftCell="A15" workbookViewId="0">
      <selection activeCell="R43" sqref="R43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570312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4.5703125" style="26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946</v>
      </c>
    </row>
    <row r="3" spans="1:18" x14ac:dyDescent="0.25">
      <c r="A3" s="1" t="s">
        <v>756</v>
      </c>
      <c r="B3" s="1">
        <v>1</v>
      </c>
      <c r="C3" s="1" t="s">
        <v>1926</v>
      </c>
      <c r="D3" s="1" t="s">
        <v>1217</v>
      </c>
      <c r="E3" s="1" t="s">
        <v>1460</v>
      </c>
      <c r="F3" s="2" t="s">
        <v>3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1305</v>
      </c>
      <c r="L3" s="3" t="str">
        <f t="shared" ref="L3:L32" si="0">MID(F3,4,3)</f>
        <v>ENE</v>
      </c>
      <c r="M3" s="1" t="s">
        <v>1213</v>
      </c>
      <c r="N3" s="1" t="s">
        <v>2017</v>
      </c>
      <c r="O3" s="1" t="s">
        <v>931</v>
      </c>
      <c r="P3" s="26">
        <f>B3</f>
        <v>1</v>
      </c>
      <c r="Q3" s="1" t="s">
        <v>1</v>
      </c>
      <c r="R3" s="1" t="str">
        <f t="shared" ref="R3:R35" si="1">CONCATENATE(A3,B3,C3,D3,E3,F3,G3,H3,I3,J3,K3,L3,M3,N3,O3,P3,Q3)</f>
        <v>{id:1,year: "2005",typeDoc:"ACUERDO",dateDoc:"12-ENE",numDoc:"CG 01-2005",monthDoc:"ENE",nameDoc:"INTEGRACION LVIII LEGISLATURA",link: Acuerdos__pdfpath(`./${"2005/"}${"1.pdf"}`),},</v>
      </c>
    </row>
    <row r="4" spans="1:18" x14ac:dyDescent="0.25">
      <c r="A4" s="1" t="s">
        <v>756</v>
      </c>
      <c r="B4" s="1">
        <v>2</v>
      </c>
      <c r="C4" s="1" t="s">
        <v>1926</v>
      </c>
      <c r="D4" s="1" t="s">
        <v>1217</v>
      </c>
      <c r="E4" s="1" t="s">
        <v>1460</v>
      </c>
      <c r="F4" s="2" t="s">
        <v>6</v>
      </c>
      <c r="G4" s="1" t="s">
        <v>1212</v>
      </c>
      <c r="H4" s="1">
        <v>0</v>
      </c>
      <c r="I4" s="1">
        <f t="shared" ref="I4:I32" si="2">B4</f>
        <v>2</v>
      </c>
      <c r="J4" s="1" t="s">
        <v>0</v>
      </c>
      <c r="K4" s="1" t="s">
        <v>1305</v>
      </c>
      <c r="L4" s="3" t="str">
        <f t="shared" si="0"/>
        <v>ENE</v>
      </c>
      <c r="M4" s="1" t="s">
        <v>1213</v>
      </c>
      <c r="N4" s="1" t="s">
        <v>295</v>
      </c>
      <c r="O4" s="1" t="s">
        <v>931</v>
      </c>
      <c r="P4" s="26">
        <f>B4</f>
        <v>2</v>
      </c>
      <c r="Q4" s="1" t="s">
        <v>1</v>
      </c>
      <c r="R4" s="1" t="str">
        <f t="shared" si="1"/>
        <v>{id:2,year: "2005",typeDoc:"ACUERDO",dateDoc:"31-ENE",numDoc:"CG 02-2005",monthDoc:"ENE",nameDoc:"SELECCIÓN Y SEPARACIÓN DE MATERIAL ELECTORAL",link: Acuerdos__pdfpath(`./${"2005/"}${"2.pdf"}`),},</v>
      </c>
    </row>
    <row r="5" spans="1:18" x14ac:dyDescent="0.25">
      <c r="A5" s="1" t="s">
        <v>756</v>
      </c>
      <c r="B5" s="1">
        <v>3</v>
      </c>
      <c r="C5" s="1" t="s">
        <v>1926</v>
      </c>
      <c r="D5" s="1" t="s">
        <v>1217</v>
      </c>
      <c r="E5" s="1" t="s">
        <v>1460</v>
      </c>
      <c r="F5" s="2" t="s">
        <v>6</v>
      </c>
      <c r="G5" s="1" t="s">
        <v>1212</v>
      </c>
      <c r="H5" s="1">
        <v>0</v>
      </c>
      <c r="I5" s="1">
        <f t="shared" si="2"/>
        <v>3</v>
      </c>
      <c r="J5" s="1" t="s">
        <v>0</v>
      </c>
      <c r="K5" s="1" t="s">
        <v>1305</v>
      </c>
      <c r="L5" s="3" t="str">
        <f t="shared" si="0"/>
        <v>ENE</v>
      </c>
      <c r="M5" s="1" t="s">
        <v>1213</v>
      </c>
      <c r="N5" s="1" t="s">
        <v>296</v>
      </c>
      <c r="O5" s="1" t="s">
        <v>931</v>
      </c>
      <c r="P5" s="26">
        <f>B5</f>
        <v>3</v>
      </c>
      <c r="Q5" s="1" t="s">
        <v>1</v>
      </c>
      <c r="R5" s="1" t="str">
        <f t="shared" si="1"/>
        <v>{id:3,year: "2005",typeDoc:"ACUERDO",dateDoc:"31-ENE",numDoc:"CG 03-2005",monthDoc:"ENE",nameDoc:"PÉRDIDA DE REGISTRO PJS",link: Acuerdos__pdfpath(`./${"2005/"}${"3.pdf"}`),},</v>
      </c>
    </row>
    <row r="6" spans="1:18" x14ac:dyDescent="0.25">
      <c r="A6" s="1" t="s">
        <v>756</v>
      </c>
      <c r="B6" s="1">
        <v>4</v>
      </c>
      <c r="C6" s="1" t="s">
        <v>1926</v>
      </c>
      <c r="D6" s="1" t="s">
        <v>1218</v>
      </c>
      <c r="E6" s="1" t="s">
        <v>1460</v>
      </c>
      <c r="F6" s="2" t="s">
        <v>6</v>
      </c>
      <c r="G6" s="1" t="s">
        <v>1212</v>
      </c>
      <c r="H6" s="3">
        <v>0</v>
      </c>
      <c r="I6" s="1">
        <f t="shared" si="2"/>
        <v>4</v>
      </c>
      <c r="J6" s="1" t="s">
        <v>0</v>
      </c>
      <c r="K6" s="1" t="s">
        <v>1305</v>
      </c>
      <c r="L6" s="3" t="str">
        <f t="shared" si="0"/>
        <v>ENE</v>
      </c>
      <c r="M6" s="1" t="s">
        <v>1213</v>
      </c>
      <c r="N6" s="1" t="s">
        <v>2018</v>
      </c>
      <c r="O6" s="1" t="s">
        <v>931</v>
      </c>
      <c r="P6" s="26">
        <f t="shared" ref="P6:P11" si="3">B6</f>
        <v>4</v>
      </c>
      <c r="Q6" s="1" t="s">
        <v>1</v>
      </c>
      <c r="R6" s="1" t="str">
        <f t="shared" si="1"/>
        <v>{id:4,year: "2005",typeDoc:"RESOLUCIÓN",dateDoc:"31-ENE",numDoc:"CG 04-2005",monthDoc:"ENE",nameDoc:"EXPEDIENTE 114-2004",link: Acuerdos__pdfpath(`./${"2005/"}${"4.pdf"}`),},</v>
      </c>
    </row>
    <row r="7" spans="1:18" x14ac:dyDescent="0.25">
      <c r="A7" s="1" t="s">
        <v>756</v>
      </c>
      <c r="B7" s="1">
        <v>5</v>
      </c>
      <c r="C7" s="1" t="s">
        <v>1926</v>
      </c>
      <c r="D7" s="1" t="s">
        <v>1218</v>
      </c>
      <c r="E7" s="1" t="s">
        <v>1460</v>
      </c>
      <c r="F7" s="2" t="s">
        <v>6</v>
      </c>
      <c r="G7" s="1" t="s">
        <v>1212</v>
      </c>
      <c r="H7" s="3">
        <v>0</v>
      </c>
      <c r="I7" s="1">
        <f t="shared" si="2"/>
        <v>5</v>
      </c>
      <c r="J7" s="1" t="s">
        <v>0</v>
      </c>
      <c r="K7" s="1" t="s">
        <v>1305</v>
      </c>
      <c r="L7" s="3" t="str">
        <f t="shared" ref="L7:L16" si="4">MID(F7,4,3)</f>
        <v>ENE</v>
      </c>
      <c r="M7" s="1" t="s">
        <v>1213</v>
      </c>
      <c r="N7" s="1" t="s">
        <v>2019</v>
      </c>
      <c r="O7" s="1" t="s">
        <v>931</v>
      </c>
      <c r="P7" s="26">
        <f t="shared" si="3"/>
        <v>5</v>
      </c>
      <c r="Q7" s="1" t="s">
        <v>1</v>
      </c>
      <c r="R7" s="1" t="str">
        <f t="shared" si="1"/>
        <v>{id:5,year: "2005",typeDoc:"RESOLUCIÓN",dateDoc:"31-ENE",numDoc:"CG 05-2005",monthDoc:"ENE",nameDoc:"EXPEDIENTE 129-2004",link: Acuerdos__pdfpath(`./${"2005/"}${"5.pdf"}`),},</v>
      </c>
    </row>
    <row r="8" spans="1:18" x14ac:dyDescent="0.25">
      <c r="A8" s="1" t="s">
        <v>756</v>
      </c>
      <c r="B8" s="1">
        <v>6</v>
      </c>
      <c r="C8" s="1" t="s">
        <v>1926</v>
      </c>
      <c r="D8" s="3" t="s">
        <v>1218</v>
      </c>
      <c r="E8" s="1" t="s">
        <v>1460</v>
      </c>
      <c r="F8" s="2" t="s">
        <v>6</v>
      </c>
      <c r="G8" s="1" t="s">
        <v>1212</v>
      </c>
      <c r="H8" s="3">
        <v>0</v>
      </c>
      <c r="I8" s="1">
        <f t="shared" si="2"/>
        <v>6</v>
      </c>
      <c r="J8" s="1" t="s">
        <v>0</v>
      </c>
      <c r="K8" s="1" t="s">
        <v>1305</v>
      </c>
      <c r="L8" s="3" t="str">
        <f t="shared" si="4"/>
        <v>ENE</v>
      </c>
      <c r="M8" s="1" t="s">
        <v>1213</v>
      </c>
      <c r="N8" s="1" t="s">
        <v>2020</v>
      </c>
      <c r="O8" s="1" t="s">
        <v>931</v>
      </c>
      <c r="P8" s="26">
        <f t="shared" si="3"/>
        <v>6</v>
      </c>
      <c r="Q8" s="1" t="s">
        <v>1</v>
      </c>
      <c r="R8" s="1" t="str">
        <f t="shared" si="1"/>
        <v>{id:6,year: "2005",typeDoc:"RESOLUCIÓN",dateDoc:"31-ENE",numDoc:"CG 06-2005",monthDoc:"ENE",nameDoc:"EXPEDIENTE 140-2004",link: Acuerdos__pdfpath(`./${"2005/"}${"6.pdf"}`),},</v>
      </c>
    </row>
    <row r="9" spans="1:18" x14ac:dyDescent="0.25">
      <c r="A9" s="1" t="s">
        <v>756</v>
      </c>
      <c r="B9" s="1">
        <v>7</v>
      </c>
      <c r="C9" s="1" t="s">
        <v>1926</v>
      </c>
      <c r="D9" s="3" t="s">
        <v>1217</v>
      </c>
      <c r="E9" s="1" t="s">
        <v>1460</v>
      </c>
      <c r="F9" s="2" t="s">
        <v>30</v>
      </c>
      <c r="G9" s="1" t="s">
        <v>1212</v>
      </c>
      <c r="H9" s="3">
        <v>0</v>
      </c>
      <c r="I9" s="1">
        <f t="shared" si="2"/>
        <v>7</v>
      </c>
      <c r="J9" s="1" t="s">
        <v>0</v>
      </c>
      <c r="K9" s="1" t="s">
        <v>1305</v>
      </c>
      <c r="L9" s="3" t="str">
        <f t="shared" si="4"/>
        <v>FEB</v>
      </c>
      <c r="M9" s="1" t="s">
        <v>1213</v>
      </c>
      <c r="N9" s="1" t="s">
        <v>270</v>
      </c>
      <c r="O9" s="1" t="s">
        <v>931</v>
      </c>
      <c r="P9" s="26">
        <f t="shared" si="3"/>
        <v>7</v>
      </c>
      <c r="Q9" s="1" t="s">
        <v>1</v>
      </c>
      <c r="R9" s="1" t="str">
        <f t="shared" si="1"/>
        <v>{id:7,year: "2005",typeDoc:"ACUERDO",dateDoc:"28-FEB",numDoc:"CG 07-2005",monthDoc:"FEB",nameDoc:"INTEGRACIÓN JUNTA GENERAL EJECUTIVA",link: Acuerdos__pdfpath(`./${"2005/"}${"7.pdf"}`),},</v>
      </c>
    </row>
    <row r="10" spans="1:18" x14ac:dyDescent="0.25">
      <c r="A10" s="1" t="s">
        <v>756</v>
      </c>
      <c r="B10" s="1">
        <v>8</v>
      </c>
      <c r="C10" s="1" t="s">
        <v>1926</v>
      </c>
      <c r="D10" s="3" t="s">
        <v>1217</v>
      </c>
      <c r="E10" s="1" t="s">
        <v>1460</v>
      </c>
      <c r="F10" s="2" t="s">
        <v>290</v>
      </c>
      <c r="G10" s="1" t="s">
        <v>1212</v>
      </c>
      <c r="H10" s="3">
        <v>0</v>
      </c>
      <c r="I10" s="1">
        <f t="shared" si="2"/>
        <v>8</v>
      </c>
      <c r="J10" s="1" t="s">
        <v>0</v>
      </c>
      <c r="K10" s="1" t="s">
        <v>1305</v>
      </c>
      <c r="L10" s="3" t="str">
        <f t="shared" si="4"/>
        <v>MAR</v>
      </c>
      <c r="M10" s="1" t="s">
        <v>1213</v>
      </c>
      <c r="N10" s="1" t="s">
        <v>2021</v>
      </c>
      <c r="O10" s="1" t="s">
        <v>931</v>
      </c>
      <c r="P10" s="26">
        <f t="shared" si="3"/>
        <v>8</v>
      </c>
      <c r="Q10" s="1" t="s">
        <v>1</v>
      </c>
      <c r="R10" s="1" t="str">
        <f t="shared" si="1"/>
        <v>{id:8,year: "2005",typeDoc:"ACUERDO",dateDoc:"14-MAR",numDoc:"CG 08-2005",monthDoc:"MAR",nameDoc:"INFORME ANUAL",link: Acuerdos__pdfpath(`./${"2005/"}${"8.pdf"}`),},</v>
      </c>
    </row>
    <row r="11" spans="1:18" x14ac:dyDescent="0.25">
      <c r="A11" s="1" t="s">
        <v>756</v>
      </c>
      <c r="B11" s="1">
        <v>9</v>
      </c>
      <c r="C11" s="1" t="s">
        <v>1926</v>
      </c>
      <c r="D11" s="3" t="s">
        <v>1217</v>
      </c>
      <c r="E11" s="1" t="s">
        <v>1460</v>
      </c>
      <c r="F11" s="2" t="s">
        <v>290</v>
      </c>
      <c r="G11" s="1" t="s">
        <v>1212</v>
      </c>
      <c r="H11" s="3">
        <v>0</v>
      </c>
      <c r="I11" s="1">
        <f t="shared" si="2"/>
        <v>9</v>
      </c>
      <c r="J11" s="1" t="s">
        <v>0</v>
      </c>
      <c r="K11" s="1" t="s">
        <v>1305</v>
      </c>
      <c r="L11" s="3" t="str">
        <f t="shared" si="4"/>
        <v>MAR</v>
      </c>
      <c r="M11" s="1" t="s">
        <v>1213</v>
      </c>
      <c r="N11" s="1" t="s">
        <v>2022</v>
      </c>
      <c r="O11" s="1" t="s">
        <v>931</v>
      </c>
      <c r="P11" s="26">
        <f t="shared" si="3"/>
        <v>9</v>
      </c>
      <c r="Q11" s="1" t="s">
        <v>1</v>
      </c>
      <c r="R11" s="1" t="str">
        <f t="shared" si="1"/>
        <v>{id:9,year: "2005",typeDoc:"ACUERDO",dateDoc:"14-MAR",numDoc:"CG 09-2005",monthDoc:"MAR",nameDoc:"AMPLIACIÓN PRESUPUESTO",link: Acuerdos__pdfpath(`./${"2005/"}${"9.pdf"}`),},</v>
      </c>
    </row>
    <row r="12" spans="1:18" x14ac:dyDescent="0.25">
      <c r="A12" s="1" t="s">
        <v>756</v>
      </c>
      <c r="B12" s="1">
        <v>10</v>
      </c>
      <c r="C12" s="1" t="s">
        <v>1926</v>
      </c>
      <c r="D12" s="3" t="s">
        <v>1217</v>
      </c>
      <c r="E12" s="1" t="s">
        <v>1460</v>
      </c>
      <c r="F12" s="2" t="s">
        <v>38</v>
      </c>
      <c r="G12" s="1" t="s">
        <v>1212</v>
      </c>
      <c r="I12" s="1">
        <f t="shared" si="2"/>
        <v>10</v>
      </c>
      <c r="J12" s="1" t="s">
        <v>0</v>
      </c>
      <c r="K12" s="1" t="s">
        <v>1305</v>
      </c>
      <c r="L12" s="3" t="str">
        <f t="shared" si="4"/>
        <v>ABR</v>
      </c>
      <c r="M12" s="1" t="s">
        <v>1213</v>
      </c>
      <c r="N12" s="1" t="s">
        <v>2023</v>
      </c>
      <c r="O12" s="1" t="s">
        <v>931</v>
      </c>
      <c r="P12" s="26">
        <f>B12</f>
        <v>10</v>
      </c>
      <c r="Q12" s="1" t="s">
        <v>1</v>
      </c>
      <c r="R12" s="1" t="str">
        <f t="shared" si="1"/>
        <v>{id:10,year: "2005",typeDoc:"ACUERDO",dateDoc:"27-ABR",numDoc:"CG 10-2005",monthDoc:"ABR",nameDoc:"DESTRUCCIÓN O RECICLAJE DE LA DOCUMENTACIÓN ELECTORAL",link: Acuerdos__pdfpath(`./${"2005/"}${"10.pdf"}`),},</v>
      </c>
    </row>
    <row r="13" spans="1:18" x14ac:dyDescent="0.25">
      <c r="A13" s="1" t="s">
        <v>756</v>
      </c>
      <c r="B13" s="1">
        <v>11</v>
      </c>
      <c r="C13" s="1" t="s">
        <v>1926</v>
      </c>
      <c r="D13" s="3" t="s">
        <v>1217</v>
      </c>
      <c r="E13" s="1" t="s">
        <v>1460</v>
      </c>
      <c r="F13" s="2" t="s">
        <v>38</v>
      </c>
      <c r="G13" s="1" t="s">
        <v>1212</v>
      </c>
      <c r="I13" s="1">
        <f t="shared" si="2"/>
        <v>11</v>
      </c>
      <c r="J13" s="1" t="s">
        <v>0</v>
      </c>
      <c r="K13" s="1" t="s">
        <v>1305</v>
      </c>
      <c r="L13" s="3" t="str">
        <f t="shared" si="4"/>
        <v>ABR</v>
      </c>
      <c r="M13" s="1" t="s">
        <v>1213</v>
      </c>
      <c r="N13" s="1" t="s">
        <v>2024</v>
      </c>
      <c r="O13" s="1" t="s">
        <v>931</v>
      </c>
      <c r="P13" s="26">
        <f>B13</f>
        <v>11</v>
      </c>
      <c r="Q13" s="1" t="s">
        <v>1</v>
      </c>
      <c r="R13" s="1" t="str">
        <f t="shared" si="1"/>
        <v>{id:11,year: "2005",typeDoc:"ACUERDO",dateDoc:"27-ABR",numDoc:"CG 11-2005",monthDoc:"ABR",nameDoc:"COMISION GOBIERNO INTERNO",link: Acuerdos__pdfpath(`./${"2005/"}${"11.pdf"}`),},</v>
      </c>
    </row>
    <row r="14" spans="1:18" x14ac:dyDescent="0.25">
      <c r="A14" s="1" t="s">
        <v>756</v>
      </c>
      <c r="B14" s="1">
        <v>12</v>
      </c>
      <c r="C14" s="1" t="s">
        <v>1926</v>
      </c>
      <c r="D14" s="3" t="s">
        <v>1217</v>
      </c>
      <c r="E14" s="1" t="s">
        <v>1460</v>
      </c>
      <c r="F14" s="2" t="s">
        <v>291</v>
      </c>
      <c r="G14" s="1" t="s">
        <v>1212</v>
      </c>
      <c r="H14" s="3"/>
      <c r="I14" s="1">
        <f t="shared" si="2"/>
        <v>12</v>
      </c>
      <c r="J14" s="1" t="s">
        <v>0</v>
      </c>
      <c r="K14" s="1" t="s">
        <v>1305</v>
      </c>
      <c r="L14" s="3" t="str">
        <f t="shared" si="4"/>
        <v>MAY</v>
      </c>
      <c r="M14" s="1" t="s">
        <v>1213</v>
      </c>
      <c r="N14" s="1" t="s">
        <v>2025</v>
      </c>
      <c r="O14" s="1" t="s">
        <v>931</v>
      </c>
      <c r="P14" s="26">
        <f t="shared" ref="P14:P16" si="5">B14</f>
        <v>12</v>
      </c>
      <c r="Q14" s="1" t="s">
        <v>1</v>
      </c>
      <c r="R14" s="1" t="str">
        <f t="shared" si="1"/>
        <v>{id:12,year: "2005",typeDoc:"ACUERDO",dateDoc:"30-MAY",numDoc:"CG 12-2005",monthDoc:"MAY",nameDoc:"COMISIÓN EDITORIAL",link: Acuerdos__pdfpath(`./${"2005/"}${"12.pdf"}`),},</v>
      </c>
    </row>
    <row r="15" spans="1:18" x14ac:dyDescent="0.25">
      <c r="A15" s="1" t="s">
        <v>756</v>
      </c>
      <c r="B15" s="1">
        <v>13</v>
      </c>
      <c r="C15" s="1" t="s">
        <v>1926</v>
      </c>
      <c r="D15" s="3" t="s">
        <v>1217</v>
      </c>
      <c r="E15" s="1" t="s">
        <v>1460</v>
      </c>
      <c r="F15" s="2" t="s">
        <v>292</v>
      </c>
      <c r="G15" s="1" t="s">
        <v>1212</v>
      </c>
      <c r="H15" s="3"/>
      <c r="I15" s="1">
        <f t="shared" si="2"/>
        <v>13</v>
      </c>
      <c r="J15" s="1" t="s">
        <v>0</v>
      </c>
      <c r="K15" s="1" t="s">
        <v>1305</v>
      </c>
      <c r="L15" s="3" t="str">
        <f t="shared" si="4"/>
        <v>JUN</v>
      </c>
      <c r="M15" s="1" t="s">
        <v>1213</v>
      </c>
      <c r="N15" s="1" t="s">
        <v>308</v>
      </c>
      <c r="O15" s="1" t="s">
        <v>931</v>
      </c>
      <c r="P15" s="26">
        <f t="shared" si="5"/>
        <v>13</v>
      </c>
      <c r="Q15" s="1" t="s">
        <v>1</v>
      </c>
      <c r="R15" s="1" t="str">
        <f t="shared" si="1"/>
        <v>{id:13,year: "2005",typeDoc:"ACUERDO",dateDoc:"06-JUN",numDoc:"CG 13-2005",monthDoc:"JUN",nameDoc:"DICTAMEN PAN",link: Acuerdos__pdfpath(`./${"2005/"}${"13.pdf"}`),},</v>
      </c>
    </row>
    <row r="16" spans="1:18" x14ac:dyDescent="0.25">
      <c r="A16" s="1" t="s">
        <v>756</v>
      </c>
      <c r="B16" s="1">
        <v>14</v>
      </c>
      <c r="C16" s="1" t="s">
        <v>1926</v>
      </c>
      <c r="D16" s="3" t="s">
        <v>1217</v>
      </c>
      <c r="E16" s="1" t="s">
        <v>1460</v>
      </c>
      <c r="F16" s="2" t="s">
        <v>292</v>
      </c>
      <c r="G16" s="1" t="s">
        <v>1212</v>
      </c>
      <c r="H16" s="3"/>
      <c r="I16" s="1">
        <f t="shared" si="2"/>
        <v>14</v>
      </c>
      <c r="J16" s="1" t="s">
        <v>0</v>
      </c>
      <c r="K16" s="1" t="s">
        <v>1305</v>
      </c>
      <c r="L16" s="3" t="str">
        <f t="shared" si="4"/>
        <v>JUN</v>
      </c>
      <c r="M16" s="1" t="s">
        <v>1213</v>
      </c>
      <c r="N16" s="1" t="s">
        <v>309</v>
      </c>
      <c r="O16" s="1" t="s">
        <v>931</v>
      </c>
      <c r="P16" s="26">
        <f t="shared" si="5"/>
        <v>14</v>
      </c>
      <c r="Q16" s="1" t="s">
        <v>1</v>
      </c>
      <c r="R16" s="1" t="str">
        <f t="shared" si="1"/>
        <v>{id:14,year: "2005",typeDoc:"ACUERDO",dateDoc:"06-JUN",numDoc:"CG 14-2005",monthDoc:"JUN",nameDoc:"DICTAMEN PRI",link: Acuerdos__pdfpath(`./${"2005/"}${"14.pdf"}`),},</v>
      </c>
    </row>
    <row r="17" spans="1:18" x14ac:dyDescent="0.25">
      <c r="A17" s="1" t="s">
        <v>756</v>
      </c>
      <c r="B17" s="1">
        <v>15</v>
      </c>
      <c r="C17" s="1" t="s">
        <v>1926</v>
      </c>
      <c r="D17" s="3" t="s">
        <v>1217</v>
      </c>
      <c r="E17" s="1" t="s">
        <v>1460</v>
      </c>
      <c r="F17" s="2" t="s">
        <v>292</v>
      </c>
      <c r="G17" s="1" t="s">
        <v>1212</v>
      </c>
      <c r="H17" s="3"/>
      <c r="I17" s="1">
        <f t="shared" si="2"/>
        <v>15</v>
      </c>
      <c r="J17" s="1" t="s">
        <v>0</v>
      </c>
      <c r="K17" s="1" t="s">
        <v>1305</v>
      </c>
      <c r="L17" s="3" t="str">
        <f t="shared" si="0"/>
        <v>JUN</v>
      </c>
      <c r="M17" s="1" t="s">
        <v>1213</v>
      </c>
      <c r="N17" s="3" t="s">
        <v>310</v>
      </c>
      <c r="O17" s="1" t="s">
        <v>931</v>
      </c>
      <c r="P17" s="26">
        <f t="shared" ref="P17:P32" si="6">B17</f>
        <v>15</v>
      </c>
      <c r="Q17" s="1" t="s">
        <v>1</v>
      </c>
      <c r="R17" s="1" t="str">
        <f t="shared" si="1"/>
        <v>{id:15,year: "2005",typeDoc:"ACUERDO",dateDoc:"06-JUN",numDoc:"CG 15-2005",monthDoc:"JUN",nameDoc:"DICTAMEN PRD",link: Acuerdos__pdfpath(`./${"2005/"}${"15.pdf"}`),},</v>
      </c>
    </row>
    <row r="18" spans="1:18" x14ac:dyDescent="0.25">
      <c r="A18" s="1" t="s">
        <v>756</v>
      </c>
      <c r="B18" s="1">
        <v>16</v>
      </c>
      <c r="C18" s="1" t="s">
        <v>1926</v>
      </c>
      <c r="D18" s="3" t="s">
        <v>1217</v>
      </c>
      <c r="E18" s="1" t="s">
        <v>1460</v>
      </c>
      <c r="F18" s="2" t="s">
        <v>292</v>
      </c>
      <c r="G18" s="1" t="s">
        <v>1212</v>
      </c>
      <c r="H18" s="3"/>
      <c r="I18" s="1">
        <f t="shared" si="2"/>
        <v>16</v>
      </c>
      <c r="J18" s="1" t="s">
        <v>0</v>
      </c>
      <c r="K18" s="1" t="s">
        <v>1305</v>
      </c>
      <c r="L18" s="3" t="str">
        <f t="shared" si="0"/>
        <v>JUN</v>
      </c>
      <c r="M18" s="1" t="s">
        <v>1213</v>
      </c>
      <c r="N18" s="1" t="s">
        <v>311</v>
      </c>
      <c r="O18" s="1" t="s">
        <v>931</v>
      </c>
      <c r="P18" s="26">
        <f t="shared" si="6"/>
        <v>16</v>
      </c>
      <c r="Q18" s="1" t="s">
        <v>1</v>
      </c>
      <c r="R18" s="1" t="str">
        <f t="shared" si="1"/>
        <v>{id:16,year: "2005",typeDoc:"ACUERDO",dateDoc:"06-JUN",numDoc:"CG 16-2005",monthDoc:"JUN",nameDoc:"DICTAMEN PT",link: Acuerdos__pdfpath(`./${"2005/"}${"16.pdf"}`),},</v>
      </c>
    </row>
    <row r="19" spans="1:18" x14ac:dyDescent="0.25">
      <c r="A19" s="1" t="s">
        <v>756</v>
      </c>
      <c r="B19" s="1">
        <v>17</v>
      </c>
      <c r="C19" s="1" t="s">
        <v>1926</v>
      </c>
      <c r="D19" s="3" t="s">
        <v>1217</v>
      </c>
      <c r="E19" s="1" t="s">
        <v>1460</v>
      </c>
      <c r="F19" s="2" t="s">
        <v>292</v>
      </c>
      <c r="G19" s="1" t="s">
        <v>1212</v>
      </c>
      <c r="H19" s="3"/>
      <c r="I19" s="1">
        <f t="shared" si="2"/>
        <v>17</v>
      </c>
      <c r="J19" s="1" t="s">
        <v>0</v>
      </c>
      <c r="K19" s="1" t="s">
        <v>1305</v>
      </c>
      <c r="L19" s="3" t="str">
        <f t="shared" si="0"/>
        <v>JUN</v>
      </c>
      <c r="M19" s="1" t="s">
        <v>1213</v>
      </c>
      <c r="N19" s="1" t="s">
        <v>312</v>
      </c>
      <c r="O19" s="1" t="s">
        <v>931</v>
      </c>
      <c r="P19" s="26">
        <f t="shared" si="6"/>
        <v>17</v>
      </c>
      <c r="Q19" s="1" t="s">
        <v>1</v>
      </c>
      <c r="R19" s="1" t="str">
        <f t="shared" si="1"/>
        <v>{id:17,year: "2005",typeDoc:"ACUERDO",dateDoc:"06-JUN",numDoc:"CG 17-2005",monthDoc:"JUN",nameDoc:"DICTAMEN PVEM",link: Acuerdos__pdfpath(`./${"2005/"}${"17.pdf"}`),},</v>
      </c>
    </row>
    <row r="20" spans="1:18" x14ac:dyDescent="0.25">
      <c r="A20" s="1" t="s">
        <v>756</v>
      </c>
      <c r="B20" s="1">
        <v>18</v>
      </c>
      <c r="C20" s="1" t="s">
        <v>1926</v>
      </c>
      <c r="D20" s="3" t="s">
        <v>1217</v>
      </c>
      <c r="E20" s="1" t="s">
        <v>1460</v>
      </c>
      <c r="F20" s="2" t="s">
        <v>292</v>
      </c>
      <c r="G20" s="1" t="s">
        <v>1212</v>
      </c>
      <c r="H20" s="3"/>
      <c r="I20" s="1">
        <f t="shared" si="2"/>
        <v>18</v>
      </c>
      <c r="J20" s="1" t="s">
        <v>0</v>
      </c>
      <c r="K20" s="1" t="s">
        <v>1305</v>
      </c>
      <c r="L20" s="3" t="str">
        <f t="shared" si="0"/>
        <v>JUN</v>
      </c>
      <c r="M20" s="1" t="s">
        <v>1213</v>
      </c>
      <c r="N20" s="1" t="s">
        <v>313</v>
      </c>
      <c r="O20" s="1" t="s">
        <v>931</v>
      </c>
      <c r="P20" s="26">
        <f t="shared" si="6"/>
        <v>18</v>
      </c>
      <c r="Q20" s="1" t="s">
        <v>1</v>
      </c>
      <c r="R20" s="1" t="str">
        <f t="shared" si="1"/>
        <v>{id:18,year: "2005",typeDoc:"ACUERDO",dateDoc:"06-JUN",numDoc:"CG 18-2005",monthDoc:"JUN",nameDoc:"DICTAMEN CONVERGENCIA",link: Acuerdos__pdfpath(`./${"2005/"}${"18.pdf"}`),},</v>
      </c>
    </row>
    <row r="21" spans="1:18" x14ac:dyDescent="0.25">
      <c r="A21" s="1" t="s">
        <v>756</v>
      </c>
      <c r="B21" s="1">
        <v>19</v>
      </c>
      <c r="C21" s="1" t="s">
        <v>1926</v>
      </c>
      <c r="D21" s="3" t="s">
        <v>1217</v>
      </c>
      <c r="E21" s="1" t="s">
        <v>1460</v>
      </c>
      <c r="F21" s="2" t="s">
        <v>292</v>
      </c>
      <c r="G21" s="1" t="s">
        <v>1212</v>
      </c>
      <c r="H21" s="3"/>
      <c r="I21" s="1">
        <f t="shared" si="2"/>
        <v>19</v>
      </c>
      <c r="J21" s="1" t="s">
        <v>0</v>
      </c>
      <c r="K21" s="1" t="s">
        <v>1305</v>
      </c>
      <c r="L21" s="3" t="str">
        <f t="shared" si="0"/>
        <v>JUN</v>
      </c>
      <c r="M21" s="1" t="s">
        <v>1213</v>
      </c>
      <c r="N21" s="1" t="s">
        <v>314</v>
      </c>
      <c r="O21" s="1" t="s">
        <v>931</v>
      </c>
      <c r="P21" s="26">
        <f t="shared" si="6"/>
        <v>19</v>
      </c>
      <c r="Q21" s="1" t="s">
        <v>1</v>
      </c>
      <c r="R21" s="1" t="str">
        <f t="shared" si="1"/>
        <v>{id:19,year: "2005",typeDoc:"ACUERDO",dateDoc:"06-JUN",numDoc:"CG 19-2005",monthDoc:"JUN",nameDoc:"DICTAMEN PCDT",link: Acuerdos__pdfpath(`./${"2005/"}${"19.pdf"}`),},</v>
      </c>
    </row>
    <row r="22" spans="1:18" x14ac:dyDescent="0.25">
      <c r="A22" s="1" t="s">
        <v>756</v>
      </c>
      <c r="B22" s="1">
        <v>20</v>
      </c>
      <c r="C22" s="1" t="s">
        <v>1926</v>
      </c>
      <c r="D22" s="3" t="s">
        <v>1217</v>
      </c>
      <c r="E22" s="1" t="s">
        <v>1460</v>
      </c>
      <c r="F22" s="2" t="s">
        <v>292</v>
      </c>
      <c r="G22" s="1" t="s">
        <v>1212</v>
      </c>
      <c r="I22" s="1">
        <f t="shared" si="2"/>
        <v>20</v>
      </c>
      <c r="J22" s="1" t="s">
        <v>0</v>
      </c>
      <c r="K22" s="1" t="s">
        <v>1305</v>
      </c>
      <c r="L22" s="3" t="str">
        <f t="shared" si="0"/>
        <v>JUN</v>
      </c>
      <c r="M22" s="1" t="s">
        <v>1213</v>
      </c>
      <c r="N22" s="1" t="s">
        <v>315</v>
      </c>
      <c r="O22" s="1" t="s">
        <v>931</v>
      </c>
      <c r="P22" s="26">
        <f t="shared" si="6"/>
        <v>20</v>
      </c>
      <c r="Q22" s="1" t="s">
        <v>1</v>
      </c>
      <c r="R22" s="1" t="str">
        <f t="shared" si="1"/>
        <v>{id:20,year: "2005",typeDoc:"ACUERDO",dateDoc:"06-JUN",numDoc:"CG 20-2005",monthDoc:"JUN",nameDoc:"DICTAMEN PJS",link: Acuerdos__pdfpath(`./${"2005/"}${"20.pdf"}`),},</v>
      </c>
    </row>
    <row r="23" spans="1:18" x14ac:dyDescent="0.25">
      <c r="A23" s="1" t="s">
        <v>756</v>
      </c>
      <c r="B23" s="1">
        <v>21</v>
      </c>
      <c r="C23" s="1" t="s">
        <v>1926</v>
      </c>
      <c r="D23" s="3" t="s">
        <v>1217</v>
      </c>
      <c r="E23" s="1" t="s">
        <v>1460</v>
      </c>
      <c r="F23" s="2" t="s">
        <v>19</v>
      </c>
      <c r="G23" s="1" t="s">
        <v>1212</v>
      </c>
      <c r="I23" s="1">
        <f t="shared" si="2"/>
        <v>21</v>
      </c>
      <c r="J23" s="1" t="s">
        <v>0</v>
      </c>
      <c r="K23" s="1" t="s">
        <v>1305</v>
      </c>
      <c r="L23" s="3" t="str">
        <f t="shared" si="0"/>
        <v>JUN</v>
      </c>
      <c r="M23" s="1" t="s">
        <v>1213</v>
      </c>
      <c r="N23" s="1" t="s">
        <v>316</v>
      </c>
      <c r="O23" s="1" t="s">
        <v>931</v>
      </c>
      <c r="P23" s="26">
        <f t="shared" si="6"/>
        <v>21</v>
      </c>
      <c r="Q23" s="1" t="s">
        <v>1</v>
      </c>
      <c r="R23" s="1" t="str">
        <f t="shared" si="1"/>
        <v>{id:21,year: "2005",typeDoc:"ACUERDO",dateDoc:"30-JUN",numDoc:"CG 21-2005",monthDoc:"JUN",nameDoc:"REDISTRITACIÓN",link: Acuerdos__pdfpath(`./${"2005/"}${"21.pdf"}`),},</v>
      </c>
    </row>
    <row r="24" spans="1:18" x14ac:dyDescent="0.25">
      <c r="A24" s="1" t="s">
        <v>756</v>
      </c>
      <c r="B24" s="1">
        <v>22</v>
      </c>
      <c r="C24" s="1" t="s">
        <v>1926</v>
      </c>
      <c r="D24" s="3" t="s">
        <v>1217</v>
      </c>
      <c r="E24" s="1" t="s">
        <v>1460</v>
      </c>
      <c r="F24" s="2" t="s">
        <v>19</v>
      </c>
      <c r="G24" s="1" t="s">
        <v>1212</v>
      </c>
      <c r="I24" s="1">
        <f t="shared" si="2"/>
        <v>22</v>
      </c>
      <c r="J24" s="1" t="s">
        <v>0</v>
      </c>
      <c r="K24" s="1" t="s">
        <v>1305</v>
      </c>
      <c r="L24" s="3" t="str">
        <f t="shared" si="0"/>
        <v>JUN</v>
      </c>
      <c r="M24" s="1" t="s">
        <v>1213</v>
      </c>
      <c r="N24" s="1" t="s">
        <v>317</v>
      </c>
      <c r="O24" s="1" t="s">
        <v>931</v>
      </c>
      <c r="P24" s="26">
        <f t="shared" si="6"/>
        <v>22</v>
      </c>
      <c r="Q24" s="1" t="s">
        <v>1</v>
      </c>
      <c r="R24" s="1" t="str">
        <f t="shared" si="1"/>
        <v>{id:22,year: "2005",typeDoc:"ACUERDO",dateDoc:"30-JUN",numDoc:"CG 22-2005",monthDoc:"JUN",nameDoc:"CONVENIO IET-UAM-UAT",link: Acuerdos__pdfpath(`./${"2005/"}${"22.pdf"}`),},</v>
      </c>
    </row>
    <row r="25" spans="1:18" x14ac:dyDescent="0.25">
      <c r="A25" s="1" t="s">
        <v>756</v>
      </c>
      <c r="B25" s="1">
        <v>23</v>
      </c>
      <c r="C25" s="1" t="s">
        <v>1926</v>
      </c>
      <c r="D25" s="3" t="s">
        <v>1218</v>
      </c>
      <c r="E25" s="1" t="s">
        <v>1460</v>
      </c>
      <c r="F25" s="2" t="s">
        <v>293</v>
      </c>
      <c r="G25" s="1" t="s">
        <v>1212</v>
      </c>
      <c r="I25" s="1">
        <f t="shared" si="2"/>
        <v>23</v>
      </c>
      <c r="J25" s="1" t="s">
        <v>0</v>
      </c>
      <c r="K25" s="1" t="s">
        <v>1305</v>
      </c>
      <c r="L25" s="3" t="str">
        <f t="shared" si="0"/>
        <v>JUL</v>
      </c>
      <c r="M25" s="1" t="s">
        <v>1213</v>
      </c>
      <c r="N25" s="1" t="s">
        <v>274</v>
      </c>
      <c r="O25" s="1" t="s">
        <v>931</v>
      </c>
      <c r="P25" s="26">
        <f t="shared" si="6"/>
        <v>23</v>
      </c>
      <c r="Q25" s="1" t="s">
        <v>1</v>
      </c>
      <c r="R25" s="1" t="str">
        <f t="shared" si="1"/>
        <v>{id:23,year: "2005",typeDoc:"RESOLUCIÓN",dateDoc:"01-JUL",numDoc:"CG 23-2005",monthDoc:"JUL",nameDoc:"SANCIÓN PAN",link: Acuerdos__pdfpath(`./${"2005/"}${"23.pdf"}`),},</v>
      </c>
    </row>
    <row r="26" spans="1:18" x14ac:dyDescent="0.25">
      <c r="A26" s="1" t="s">
        <v>756</v>
      </c>
      <c r="B26" s="1">
        <v>24</v>
      </c>
      <c r="C26" s="1" t="s">
        <v>1926</v>
      </c>
      <c r="D26" s="3" t="s">
        <v>1218</v>
      </c>
      <c r="E26" s="1" t="s">
        <v>1460</v>
      </c>
      <c r="F26" s="2" t="s">
        <v>293</v>
      </c>
      <c r="G26" s="1" t="s">
        <v>1212</v>
      </c>
      <c r="I26" s="1">
        <f t="shared" si="2"/>
        <v>24</v>
      </c>
      <c r="J26" s="1" t="s">
        <v>0</v>
      </c>
      <c r="K26" s="1" t="s">
        <v>1305</v>
      </c>
      <c r="L26" s="3" t="str">
        <f t="shared" si="0"/>
        <v>JUL</v>
      </c>
      <c r="M26" s="1" t="s">
        <v>1213</v>
      </c>
      <c r="N26" s="1" t="s">
        <v>275</v>
      </c>
      <c r="O26" s="1" t="s">
        <v>931</v>
      </c>
      <c r="P26" s="26">
        <f t="shared" si="6"/>
        <v>24</v>
      </c>
      <c r="Q26" s="1" t="s">
        <v>1</v>
      </c>
      <c r="R26" s="1" t="str">
        <f t="shared" si="1"/>
        <v>{id:24,year: "2005",typeDoc:"RESOLUCIÓN",dateDoc:"01-JUL",numDoc:"CG 24-2005",monthDoc:"JUL",nameDoc:"SANCIÓN PRI",link: Acuerdos__pdfpath(`./${"2005/"}${"24.pdf"}`),},</v>
      </c>
    </row>
    <row r="27" spans="1:18" x14ac:dyDescent="0.25">
      <c r="A27" s="1" t="s">
        <v>756</v>
      </c>
      <c r="B27" s="1">
        <v>25</v>
      </c>
      <c r="C27" s="1" t="s">
        <v>1926</v>
      </c>
      <c r="D27" s="3" t="s">
        <v>1218</v>
      </c>
      <c r="E27" s="1" t="s">
        <v>1460</v>
      </c>
      <c r="F27" s="2" t="s">
        <v>293</v>
      </c>
      <c r="G27" s="1" t="s">
        <v>1212</v>
      </c>
      <c r="I27" s="1">
        <f t="shared" si="2"/>
        <v>25</v>
      </c>
      <c r="J27" s="1" t="s">
        <v>0</v>
      </c>
      <c r="K27" s="1" t="s">
        <v>1305</v>
      </c>
      <c r="L27" s="3" t="str">
        <f t="shared" si="0"/>
        <v>JUL</v>
      </c>
      <c r="M27" s="1" t="s">
        <v>1213</v>
      </c>
      <c r="N27" s="1" t="s">
        <v>277</v>
      </c>
      <c r="O27" s="1" t="s">
        <v>931</v>
      </c>
      <c r="P27" s="26">
        <f t="shared" si="6"/>
        <v>25</v>
      </c>
      <c r="Q27" s="1" t="s">
        <v>1</v>
      </c>
      <c r="R27" s="1" t="str">
        <f t="shared" si="1"/>
        <v>{id:25,year: "2005",typeDoc:"RESOLUCIÓN",dateDoc:"01-JUL",numDoc:"CG 25-2005",monthDoc:"JUL",nameDoc:"SANCIÓN PT",link: Acuerdos__pdfpath(`./${"2005/"}${"25.pdf"}`),},</v>
      </c>
    </row>
    <row r="28" spans="1:18" x14ac:dyDescent="0.25">
      <c r="A28" s="1" t="s">
        <v>756</v>
      </c>
      <c r="B28" s="1">
        <v>26</v>
      </c>
      <c r="C28" s="1" t="s">
        <v>1926</v>
      </c>
      <c r="D28" s="3" t="s">
        <v>1218</v>
      </c>
      <c r="E28" s="1" t="s">
        <v>1460</v>
      </c>
      <c r="F28" s="2" t="s">
        <v>293</v>
      </c>
      <c r="G28" s="1" t="s">
        <v>1212</v>
      </c>
      <c r="I28" s="1">
        <f t="shared" si="2"/>
        <v>26</v>
      </c>
      <c r="J28" s="1" t="s">
        <v>0</v>
      </c>
      <c r="K28" s="1" t="s">
        <v>1305</v>
      </c>
      <c r="L28" s="3" t="str">
        <f t="shared" si="0"/>
        <v>JUL</v>
      </c>
      <c r="M28" s="1" t="s">
        <v>1213</v>
      </c>
      <c r="N28" s="1" t="s">
        <v>297</v>
      </c>
      <c r="O28" s="1" t="s">
        <v>931</v>
      </c>
      <c r="P28" s="26">
        <f t="shared" si="6"/>
        <v>26</v>
      </c>
      <c r="Q28" s="1" t="s">
        <v>1</v>
      </c>
      <c r="R28" s="1" t="str">
        <f t="shared" si="1"/>
        <v>{id:26,year: "2005",typeDoc:"RESOLUCIÓN",dateDoc:"01-JUL",numDoc:"CG 26-2005",monthDoc:"JUL",nameDoc:"SANCIÓN VERDE ECOLOGISTA",link: Acuerdos__pdfpath(`./${"2005/"}${"26.pdf"}`),},</v>
      </c>
    </row>
    <row r="29" spans="1:18" x14ac:dyDescent="0.25">
      <c r="A29" s="1" t="s">
        <v>756</v>
      </c>
      <c r="B29" s="1">
        <v>27</v>
      </c>
      <c r="C29" s="1" t="s">
        <v>1926</v>
      </c>
      <c r="D29" s="3" t="s">
        <v>1218</v>
      </c>
      <c r="E29" s="1" t="s">
        <v>1460</v>
      </c>
      <c r="F29" s="2" t="s">
        <v>293</v>
      </c>
      <c r="G29" s="1" t="s">
        <v>1212</v>
      </c>
      <c r="I29" s="1">
        <f t="shared" si="2"/>
        <v>27</v>
      </c>
      <c r="J29" s="1" t="s">
        <v>0</v>
      </c>
      <c r="K29" s="1" t="s">
        <v>1305</v>
      </c>
      <c r="L29" s="3" t="str">
        <f t="shared" si="0"/>
        <v>JUL</v>
      </c>
      <c r="M29" s="1" t="s">
        <v>1213</v>
      </c>
      <c r="N29" s="1" t="s">
        <v>278</v>
      </c>
      <c r="O29" s="1" t="s">
        <v>931</v>
      </c>
      <c r="P29" s="26">
        <f t="shared" si="6"/>
        <v>27</v>
      </c>
      <c r="Q29" s="1" t="s">
        <v>1</v>
      </c>
      <c r="R29" s="1" t="str">
        <f t="shared" si="1"/>
        <v>{id:27,year: "2005",typeDoc:"RESOLUCIÓN",dateDoc:"01-JUL",numDoc:"CG 27-2005",monthDoc:"JUL",nameDoc:"SANCIÓN CONVERGENCIA",link: Acuerdos__pdfpath(`./${"2005/"}${"27.pdf"}`),},</v>
      </c>
    </row>
    <row r="30" spans="1:18" x14ac:dyDescent="0.25">
      <c r="A30" s="1" t="s">
        <v>756</v>
      </c>
      <c r="B30" s="1">
        <v>28</v>
      </c>
      <c r="C30" s="1" t="s">
        <v>1926</v>
      </c>
      <c r="D30" s="3" t="s">
        <v>1218</v>
      </c>
      <c r="E30" s="1" t="s">
        <v>1460</v>
      </c>
      <c r="F30" s="2" t="s">
        <v>293</v>
      </c>
      <c r="G30" s="1" t="s">
        <v>1212</v>
      </c>
      <c r="I30" s="1">
        <f t="shared" si="2"/>
        <v>28</v>
      </c>
      <c r="J30" s="1" t="s">
        <v>0</v>
      </c>
      <c r="K30" s="1" t="s">
        <v>1305</v>
      </c>
      <c r="L30" s="3" t="str">
        <f t="shared" si="0"/>
        <v>JUL</v>
      </c>
      <c r="M30" s="1" t="s">
        <v>1213</v>
      </c>
      <c r="N30" s="1" t="s">
        <v>298</v>
      </c>
      <c r="O30" s="1" t="s">
        <v>931</v>
      </c>
      <c r="P30" s="26">
        <f t="shared" si="6"/>
        <v>28</v>
      </c>
      <c r="Q30" s="1" t="s">
        <v>1</v>
      </c>
      <c r="R30" s="1" t="str">
        <f t="shared" si="1"/>
        <v>{id:28,year: "2005",typeDoc:"RESOLUCIÓN",dateDoc:"01-JUL",numDoc:"CG 28-2005",monthDoc:"JUL",nameDoc:"SANCIÓN CENTRO DEMOCRATICO",link: Acuerdos__pdfpath(`./${"2005/"}${"28.pdf"}`),},</v>
      </c>
    </row>
    <row r="31" spans="1:18" x14ac:dyDescent="0.25">
      <c r="A31" s="1" t="s">
        <v>756</v>
      </c>
      <c r="B31" s="1">
        <v>29</v>
      </c>
      <c r="C31" s="1" t="s">
        <v>1926</v>
      </c>
      <c r="D31" s="3" t="s">
        <v>1217</v>
      </c>
      <c r="E31" s="1" t="s">
        <v>1460</v>
      </c>
      <c r="F31" s="2" t="s">
        <v>293</v>
      </c>
      <c r="G31" s="1" t="s">
        <v>1212</v>
      </c>
      <c r="I31" s="1">
        <f t="shared" si="2"/>
        <v>29</v>
      </c>
      <c r="J31" s="1" t="s">
        <v>0</v>
      </c>
      <c r="K31" s="1" t="s">
        <v>1305</v>
      </c>
      <c r="L31" s="3" t="str">
        <f t="shared" si="0"/>
        <v>JUL</v>
      </c>
      <c r="M31" s="1" t="s">
        <v>1213</v>
      </c>
      <c r="N31" s="1" t="s">
        <v>299</v>
      </c>
      <c r="O31" s="1" t="s">
        <v>931</v>
      </c>
      <c r="P31" s="26">
        <f t="shared" si="6"/>
        <v>29</v>
      </c>
      <c r="Q31" s="1" t="s">
        <v>1</v>
      </c>
      <c r="R31" s="1" t="str">
        <f t="shared" si="1"/>
        <v>{id:29,year: "2005",typeDoc:"ACUERDO",dateDoc:"01-JUL",numDoc:"CG 29-2005",monthDoc:"JUL",nameDoc:"SANCIÓN PJS",link: Acuerdos__pdfpath(`./${"2005/"}${"29.pdf"}`),},</v>
      </c>
    </row>
    <row r="32" spans="1:18" x14ac:dyDescent="0.25">
      <c r="A32" s="1" t="s">
        <v>756</v>
      </c>
      <c r="B32" s="1">
        <v>30</v>
      </c>
      <c r="C32" s="1" t="s">
        <v>1926</v>
      </c>
      <c r="D32" s="3" t="s">
        <v>1218</v>
      </c>
      <c r="E32" s="1" t="s">
        <v>1460</v>
      </c>
      <c r="F32" s="2" t="s">
        <v>293</v>
      </c>
      <c r="G32" s="1" t="s">
        <v>1212</v>
      </c>
      <c r="I32" s="1">
        <f t="shared" si="2"/>
        <v>30</v>
      </c>
      <c r="J32" s="1" t="s">
        <v>0</v>
      </c>
      <c r="K32" s="1" t="s">
        <v>1305</v>
      </c>
      <c r="L32" s="3" t="str">
        <f t="shared" si="0"/>
        <v>JUL</v>
      </c>
      <c r="M32" s="1" t="s">
        <v>1213</v>
      </c>
      <c r="N32" s="1" t="s">
        <v>2016</v>
      </c>
      <c r="O32" s="1" t="s">
        <v>931</v>
      </c>
      <c r="P32" s="26">
        <f t="shared" si="6"/>
        <v>30</v>
      </c>
      <c r="Q32" s="1" t="s">
        <v>1</v>
      </c>
      <c r="R32" s="1" t="str">
        <f t="shared" si="1"/>
        <v>{id:30,year: "2005",typeDoc:"RESOLUCIÓN",dateDoc:"01-JUL",numDoc:"CG 30-2005",monthDoc:"JUL",nameDoc:"CONVENIO INSTITUTOS",link: Acuerdos__pdfpath(`./${"2005/"}${"30.pdf"}`),},</v>
      </c>
    </row>
    <row r="33" spans="1:18" x14ac:dyDescent="0.25">
      <c r="A33" s="1" t="s">
        <v>756</v>
      </c>
      <c r="B33" s="1">
        <v>31</v>
      </c>
      <c r="C33" s="1" t="s">
        <v>1926</v>
      </c>
      <c r="D33" s="3" t="s">
        <v>1217</v>
      </c>
      <c r="E33" s="1" t="s">
        <v>1460</v>
      </c>
      <c r="F33" s="2" t="s">
        <v>294</v>
      </c>
      <c r="G33" s="1" t="s">
        <v>1212</v>
      </c>
      <c r="H33" s="3"/>
      <c r="I33" s="1">
        <f t="shared" ref="I33:I46" si="7">B33</f>
        <v>31</v>
      </c>
      <c r="J33" s="1" t="s">
        <v>0</v>
      </c>
      <c r="K33" s="1" t="s">
        <v>1305</v>
      </c>
      <c r="L33" s="3" t="str">
        <f t="shared" ref="L33:L46" si="8">MID(F33,4,3)</f>
        <v>JUL</v>
      </c>
      <c r="M33" s="1" t="s">
        <v>1213</v>
      </c>
      <c r="N33" s="1" t="s">
        <v>276</v>
      </c>
      <c r="O33" s="1" t="s">
        <v>931</v>
      </c>
      <c r="P33" s="26">
        <f t="shared" ref="P33:P46" si="9">B33</f>
        <v>31</v>
      </c>
      <c r="Q33" s="1" t="s">
        <v>1</v>
      </c>
      <c r="R33" s="1" t="str">
        <f t="shared" si="1"/>
        <v>{id:31,year: "2005",typeDoc:"ACUERDO",dateDoc:"15-JUL",numDoc:"CG 31-2005",monthDoc:"JUL",nameDoc:"SANCIÓN PRD",link: Acuerdos__pdfpath(`./${"2005/"}${"31.pdf"}`),},</v>
      </c>
    </row>
    <row r="34" spans="1:18" x14ac:dyDescent="0.25">
      <c r="A34" s="1" t="s">
        <v>756</v>
      </c>
      <c r="B34" s="1">
        <v>32</v>
      </c>
      <c r="C34" s="1" t="s">
        <v>1926</v>
      </c>
      <c r="D34" s="3" t="s">
        <v>1217</v>
      </c>
      <c r="E34" s="1" t="s">
        <v>1460</v>
      </c>
      <c r="F34" s="2" t="s">
        <v>294</v>
      </c>
      <c r="G34" s="1" t="s">
        <v>1212</v>
      </c>
      <c r="H34" s="3"/>
      <c r="I34" s="1">
        <f t="shared" si="7"/>
        <v>32</v>
      </c>
      <c r="J34" s="1" t="s">
        <v>0</v>
      </c>
      <c r="K34" s="1" t="s">
        <v>1305</v>
      </c>
      <c r="L34" s="3" t="str">
        <f t="shared" si="8"/>
        <v>JUL</v>
      </c>
      <c r="M34" s="1" t="s">
        <v>1213</v>
      </c>
      <c r="N34" s="1" t="s">
        <v>2015</v>
      </c>
      <c r="O34" s="1" t="s">
        <v>931</v>
      </c>
      <c r="P34" s="26">
        <f t="shared" si="9"/>
        <v>32</v>
      </c>
      <c r="Q34" s="1" t="s">
        <v>1</v>
      </c>
      <c r="R34" s="1" t="str">
        <f t="shared" si="1"/>
        <v>{id:32,year: "2005",typeDoc:"ACUERDO",dateDoc:"15-JUL",numDoc:"CG 32-2005",monthDoc:"JUL",nameDoc:"APLICACION DE MINISTRACIONES",link: Acuerdos__pdfpath(`./${"2005/"}${"32.pdf"}`),},</v>
      </c>
    </row>
    <row r="35" spans="1:18" ht="15.75" thickBot="1" x14ac:dyDescent="0.3">
      <c r="A35" s="1" t="s">
        <v>756</v>
      </c>
      <c r="B35" s="1">
        <v>33</v>
      </c>
      <c r="C35" s="1" t="s">
        <v>1926</v>
      </c>
      <c r="D35" s="3" t="s">
        <v>1217</v>
      </c>
      <c r="E35" s="1" t="s">
        <v>1460</v>
      </c>
      <c r="F35" s="2" t="s">
        <v>22</v>
      </c>
      <c r="G35" s="1" t="s">
        <v>1212</v>
      </c>
      <c r="H35" s="3"/>
      <c r="I35" s="1">
        <f t="shared" si="7"/>
        <v>33</v>
      </c>
      <c r="J35" s="1" t="s">
        <v>0</v>
      </c>
      <c r="K35" s="1" t="s">
        <v>1305</v>
      </c>
      <c r="L35" s="3" t="str">
        <f t="shared" si="8"/>
        <v>AGO</v>
      </c>
      <c r="M35" s="1" t="s">
        <v>1213</v>
      </c>
      <c r="N35" s="1" t="s">
        <v>2014</v>
      </c>
      <c r="O35" s="1" t="s">
        <v>931</v>
      </c>
      <c r="P35" s="26">
        <f t="shared" si="9"/>
        <v>33</v>
      </c>
      <c r="Q35" s="1" t="s">
        <v>1</v>
      </c>
      <c r="R35" s="1" t="str">
        <f t="shared" si="1"/>
        <v>{id:33,year: "2005",typeDoc:"ACUERDO",dateDoc:"15-AGO",numDoc:"CG 33-2005",monthDoc:"AGO",nameDoc:"INFORMACIÓN",link: Acuerdos__pdfpath(`./${"2005/"}${"33.pdf"}`),},</v>
      </c>
    </row>
    <row r="36" spans="1:18" x14ac:dyDescent="0.25">
      <c r="A36" s="8" t="s">
        <v>756</v>
      </c>
      <c r="B36" s="8">
        <v>34</v>
      </c>
      <c r="C36" s="8" t="s">
        <v>1926</v>
      </c>
      <c r="D36" s="8" t="s">
        <v>1217</v>
      </c>
      <c r="E36" s="8" t="s">
        <v>1460</v>
      </c>
      <c r="F36" s="9" t="s">
        <v>300</v>
      </c>
      <c r="G36" s="8" t="s">
        <v>1212</v>
      </c>
      <c r="H36" s="8"/>
      <c r="I36" s="8">
        <f>B36</f>
        <v>34</v>
      </c>
      <c r="J36" s="8" t="s">
        <v>0</v>
      </c>
      <c r="K36" s="8" t="s">
        <v>1305</v>
      </c>
      <c r="L36" s="8" t="str">
        <f t="shared" si="8"/>
        <v>AGO</v>
      </c>
      <c r="M36" s="8" t="s">
        <v>1213</v>
      </c>
      <c r="N36" s="8" t="s">
        <v>2013</v>
      </c>
      <c r="O36" s="8" t="s">
        <v>931</v>
      </c>
      <c r="P36" s="27">
        <f t="shared" si="9"/>
        <v>34</v>
      </c>
      <c r="Q36" s="8" t="s">
        <v>613</v>
      </c>
      <c r="R36" s="11"/>
    </row>
    <row r="37" spans="1:18" ht="15.75" thickBot="1" x14ac:dyDescent="0.3">
      <c r="A37" s="13" t="s">
        <v>756</v>
      </c>
      <c r="B37" s="13" t="s">
        <v>611</v>
      </c>
      <c r="C37" s="13" t="s">
        <v>1926</v>
      </c>
      <c r="D37" s="13"/>
      <c r="E37" s="13" t="s">
        <v>1460</v>
      </c>
      <c r="F37" s="14"/>
      <c r="G37" s="13" t="s">
        <v>1215</v>
      </c>
      <c r="H37" s="13"/>
      <c r="I37" s="13"/>
      <c r="J37" s="13"/>
      <c r="K37" s="13" t="s">
        <v>1216</v>
      </c>
      <c r="L37" s="13" t="str">
        <f t="shared" si="8"/>
        <v/>
      </c>
      <c r="M37" s="13" t="s">
        <v>1213</v>
      </c>
      <c r="N37" s="15" t="s">
        <v>932</v>
      </c>
      <c r="O37" s="13" t="s">
        <v>931</v>
      </c>
      <c r="P37" s="28" t="str">
        <f>CONCATENATE(B36,".1")</f>
        <v>34.1</v>
      </c>
      <c r="Q37" s="13" t="s">
        <v>623</v>
      </c>
      <c r="R37" s="16" t="str">
        <f>CONCATENATE(
A36,B36,C36,D36,E36,F36,G36,H36,I36,J36,K36,L36,M36,N36,O36,P36,Q36,
A37,B37,C37,D37,E37,F37,G37,H37,I37,J37,K37,L37,M37,N37,O37,P37,Q37)</f>
        <v>{id:34,year: "2005",typeDoc:"ACUERDO",dateDoc:"30-AGO",numDoc:"CG 34-2005",monthDoc:"AGO",nameDoc:"IET-AYUNTAMIENTOS",link: Acuerdos__pdfpath(`./${"2005/"}${"34.pdf"}`),subRows:[{id:"",year: "2005",typeDoc:"",dateDoc:"",numDoc:"",monthDoc:"",nameDoc:"CONVENIO IET-AYUNTAMIENTOS",link: Acuerdos__pdfpath(`./${"2005/"}${"34.1.pdf"}`),},],},</v>
      </c>
    </row>
    <row r="38" spans="1:18" x14ac:dyDescent="0.25">
      <c r="A38" s="1" t="s">
        <v>756</v>
      </c>
      <c r="B38" s="1">
        <v>35</v>
      </c>
      <c r="C38" s="1" t="s">
        <v>1926</v>
      </c>
      <c r="D38" s="3" t="s">
        <v>1217</v>
      </c>
      <c r="E38" s="1" t="s">
        <v>1460</v>
      </c>
      <c r="F38" s="2" t="s">
        <v>300</v>
      </c>
      <c r="G38" s="1" t="s">
        <v>1212</v>
      </c>
      <c r="I38" s="1">
        <f t="shared" si="7"/>
        <v>35</v>
      </c>
      <c r="J38" s="1" t="s">
        <v>0</v>
      </c>
      <c r="K38" s="1" t="s">
        <v>1305</v>
      </c>
      <c r="L38" s="3" t="str">
        <f t="shared" si="8"/>
        <v>AGO</v>
      </c>
      <c r="M38" s="1" t="s">
        <v>1213</v>
      </c>
      <c r="N38" s="1" t="s">
        <v>2012</v>
      </c>
      <c r="O38" s="1" t="s">
        <v>931</v>
      </c>
      <c r="P38" s="26">
        <f t="shared" si="9"/>
        <v>35</v>
      </c>
      <c r="Q38" s="1" t="s">
        <v>1</v>
      </c>
      <c r="R38" s="1" t="str">
        <f t="shared" ref="R38:R46" si="10">CONCATENATE(A38,B38,C38,D38,E38,F38,G38,H38,I38,J38,K38,L38,M38,N38,O38,P38,Q38)</f>
        <v>{id:35,year: "2005",typeDoc:"ACUERDO",dateDoc:"30-AGO",numDoc:"CG 35-2005",monthDoc:"AGO",nameDoc:"MODIFICATORIO",link: Acuerdos__pdfpath(`./${"2005/"}${"35.pdf"}`),},</v>
      </c>
    </row>
    <row r="39" spans="1:18" x14ac:dyDescent="0.25">
      <c r="A39" s="1" t="s">
        <v>756</v>
      </c>
      <c r="B39" s="1">
        <v>36</v>
      </c>
      <c r="C39" s="1" t="s">
        <v>1926</v>
      </c>
      <c r="D39" s="3" t="s">
        <v>1217</v>
      </c>
      <c r="E39" s="1" t="s">
        <v>1460</v>
      </c>
      <c r="F39" s="2" t="s">
        <v>23</v>
      </c>
      <c r="G39" s="1" t="s">
        <v>1212</v>
      </c>
      <c r="I39" s="1">
        <f t="shared" si="7"/>
        <v>36</v>
      </c>
      <c r="J39" s="1" t="s">
        <v>0</v>
      </c>
      <c r="K39" s="1" t="s">
        <v>1305</v>
      </c>
      <c r="L39" s="3" t="str">
        <f t="shared" si="8"/>
        <v>SEP</v>
      </c>
      <c r="M39" s="1" t="s">
        <v>1213</v>
      </c>
      <c r="N39" s="1" t="s">
        <v>2011</v>
      </c>
      <c r="O39" s="1" t="s">
        <v>931</v>
      </c>
      <c r="P39" s="26">
        <f t="shared" si="9"/>
        <v>36</v>
      </c>
      <c r="Q39" s="1" t="s">
        <v>1</v>
      </c>
      <c r="R39" s="1" t="str">
        <f t="shared" si="10"/>
        <v>{id:36,year: "2005",typeDoc:"ACUERDO",dateDoc:"30-SEP",numDoc:"CG 36-2005",monthDoc:"SEP",nameDoc:"PRESUPUESTO 2006",link: Acuerdos__pdfpath(`./${"2005/"}${"36.pdf"}`),},</v>
      </c>
    </row>
    <row r="40" spans="1:18" x14ac:dyDescent="0.25">
      <c r="A40" s="1" t="s">
        <v>756</v>
      </c>
      <c r="B40" s="1">
        <v>37</v>
      </c>
      <c r="C40" s="1" t="s">
        <v>1926</v>
      </c>
      <c r="D40" s="3" t="s">
        <v>1217</v>
      </c>
      <c r="E40" s="1" t="s">
        <v>1460</v>
      </c>
      <c r="F40" s="2" t="s">
        <v>23</v>
      </c>
      <c r="G40" s="1" t="s">
        <v>1212</v>
      </c>
      <c r="I40" s="1">
        <f t="shared" si="7"/>
        <v>37</v>
      </c>
      <c r="J40" s="1" t="s">
        <v>0</v>
      </c>
      <c r="K40" s="1" t="s">
        <v>1305</v>
      </c>
      <c r="L40" s="3" t="str">
        <f t="shared" si="8"/>
        <v>SEP</v>
      </c>
      <c r="M40" s="1" t="s">
        <v>1213</v>
      </c>
      <c r="N40" s="1" t="s">
        <v>2010</v>
      </c>
      <c r="O40" s="1" t="s">
        <v>931</v>
      </c>
      <c r="P40" s="26">
        <f t="shared" si="9"/>
        <v>37</v>
      </c>
      <c r="Q40" s="1" t="s">
        <v>1</v>
      </c>
      <c r="R40" s="1" t="str">
        <f t="shared" si="10"/>
        <v>{id:37,year: "2005",typeDoc:"ACUERDO",dateDoc:"30-SEP",numDoc:"CG 37-2005",monthDoc:"SEP",nameDoc:"DESINCORPORACIÓN VEHÍCULOS",link: Acuerdos__pdfpath(`./${"2005/"}${"37.pdf"}`),},</v>
      </c>
    </row>
    <row r="41" spans="1:18" x14ac:dyDescent="0.25">
      <c r="A41" s="1" t="s">
        <v>756</v>
      </c>
      <c r="B41" s="1">
        <v>38</v>
      </c>
      <c r="C41" s="1" t="s">
        <v>1926</v>
      </c>
      <c r="D41" s="3" t="s">
        <v>1217</v>
      </c>
      <c r="E41" s="1" t="s">
        <v>1460</v>
      </c>
      <c r="F41" s="2" t="s">
        <v>301</v>
      </c>
      <c r="G41" s="1" t="s">
        <v>1212</v>
      </c>
      <c r="I41" s="1">
        <f t="shared" si="7"/>
        <v>38</v>
      </c>
      <c r="J41" s="1" t="s">
        <v>0</v>
      </c>
      <c r="K41" s="1" t="s">
        <v>1305</v>
      </c>
      <c r="L41" s="3" t="str">
        <f t="shared" si="8"/>
        <v>OCT</v>
      </c>
      <c r="M41" s="1" t="s">
        <v>1213</v>
      </c>
      <c r="N41" s="1" t="s">
        <v>2009</v>
      </c>
      <c r="O41" s="1" t="s">
        <v>931</v>
      </c>
      <c r="P41" s="26">
        <f t="shared" si="9"/>
        <v>38</v>
      </c>
      <c r="Q41" s="1" t="s">
        <v>1</v>
      </c>
      <c r="R41" s="1" t="str">
        <f t="shared" si="10"/>
        <v>{id:38,year: "2005",typeDoc:"ACUERDO",dateDoc:"18-OCT",numDoc:"CG 38-2005",monthDoc:"OCT",nameDoc:"ACREDITACIÓN NUEVA ALIANZA",link: Acuerdos__pdfpath(`./${"2005/"}${"38.pdf"}`),},</v>
      </c>
    </row>
    <row r="42" spans="1:18" x14ac:dyDescent="0.25">
      <c r="A42" s="1" t="s">
        <v>756</v>
      </c>
      <c r="B42" s="1">
        <v>39</v>
      </c>
      <c r="C42" s="1" t="s">
        <v>1926</v>
      </c>
      <c r="D42" s="3" t="s">
        <v>1217</v>
      </c>
      <c r="E42" s="1" t="s">
        <v>1460</v>
      </c>
      <c r="F42" s="2" t="s">
        <v>203</v>
      </c>
      <c r="G42" s="1" t="s">
        <v>1212</v>
      </c>
      <c r="I42" s="1">
        <f t="shared" si="7"/>
        <v>39</v>
      </c>
      <c r="J42" s="1" t="s">
        <v>0</v>
      </c>
      <c r="K42" s="1" t="s">
        <v>1305</v>
      </c>
      <c r="L42" s="3" t="str">
        <f t="shared" si="8"/>
        <v>OCT</v>
      </c>
      <c r="M42" s="1" t="s">
        <v>1213</v>
      </c>
      <c r="N42" s="1" t="s">
        <v>305</v>
      </c>
      <c r="O42" s="1" t="s">
        <v>931</v>
      </c>
      <c r="P42" s="26">
        <f t="shared" si="9"/>
        <v>39</v>
      </c>
      <c r="Q42" s="1" t="s">
        <v>1</v>
      </c>
      <c r="R42" s="1" t="str">
        <f t="shared" si="10"/>
        <v>{id:39,year: "2005",typeDoc:"ACUERDO",dateDoc:"25-OCT",numDoc:"CG 39-2005",monthDoc:"OCT",nameDoc:"ACREDITACIÓN ALTERNATIVA SOCIALDEMÓCRATA Y CAMPESINA",link: Acuerdos__pdfpath(`./${"2005/"}${"39.pdf"}`),},</v>
      </c>
    </row>
    <row r="43" spans="1:18" x14ac:dyDescent="0.25">
      <c r="A43" s="1" t="s">
        <v>756</v>
      </c>
      <c r="B43" s="1">
        <v>40</v>
      </c>
      <c r="C43" s="1" t="s">
        <v>1926</v>
      </c>
      <c r="D43" s="3" t="s">
        <v>1217</v>
      </c>
      <c r="E43" s="1" t="s">
        <v>1460</v>
      </c>
      <c r="F43" s="2" t="s">
        <v>287</v>
      </c>
      <c r="G43" s="1" t="s">
        <v>1212</v>
      </c>
      <c r="I43" s="1">
        <f t="shared" si="7"/>
        <v>40</v>
      </c>
      <c r="J43" s="1" t="s">
        <v>0</v>
      </c>
      <c r="K43" s="1" t="s">
        <v>1305</v>
      </c>
      <c r="L43" s="3" t="str">
        <f t="shared" si="8"/>
        <v>NOV</v>
      </c>
      <c r="M43" s="1" t="s">
        <v>1213</v>
      </c>
      <c r="N43" s="1" t="s">
        <v>306</v>
      </c>
      <c r="O43" s="1" t="s">
        <v>931</v>
      </c>
      <c r="P43" s="26">
        <f t="shared" si="9"/>
        <v>40</v>
      </c>
      <c r="Q43" s="1" t="s">
        <v>1</v>
      </c>
      <c r="R43" s="1" t="str">
        <f t="shared" si="10"/>
        <v>{id:40,year: "2005",typeDoc:"ACUERDO",dateDoc:"30-NOV",numDoc:"CG 40-2005",monthDoc:"NOV",nameDoc:"FINANCIAMIENTO NUEVOS PARTIDOS",link: Acuerdos__pdfpath(`./${"2005/"}${"40.pdf"}`),},</v>
      </c>
    </row>
    <row r="44" spans="1:18" x14ac:dyDescent="0.25">
      <c r="A44" s="1" t="s">
        <v>756</v>
      </c>
      <c r="B44" s="1">
        <v>41</v>
      </c>
      <c r="C44" s="1" t="s">
        <v>1926</v>
      </c>
      <c r="D44" s="3" t="s">
        <v>1217</v>
      </c>
      <c r="E44" s="1" t="s">
        <v>1460</v>
      </c>
      <c r="F44" s="2" t="s">
        <v>302</v>
      </c>
      <c r="G44" s="1" t="s">
        <v>1212</v>
      </c>
      <c r="I44" s="1">
        <f t="shared" si="7"/>
        <v>41</v>
      </c>
      <c r="J44" s="1" t="s">
        <v>0</v>
      </c>
      <c r="K44" s="1" t="s">
        <v>1305</v>
      </c>
      <c r="L44" s="3" t="str">
        <f t="shared" si="8"/>
        <v>DIC</v>
      </c>
      <c r="M44" s="1" t="s">
        <v>1213</v>
      </c>
      <c r="N44" s="1" t="s">
        <v>2007</v>
      </c>
      <c r="O44" s="1" t="s">
        <v>931</v>
      </c>
      <c r="P44" s="26">
        <f t="shared" si="9"/>
        <v>41</v>
      </c>
      <c r="Q44" s="1" t="s">
        <v>1</v>
      </c>
      <c r="R44" s="1" t="str">
        <f t="shared" si="10"/>
        <v>{id:41,year: "2005",typeDoc:"ACUERDO",dateDoc:"02-DIC",numDoc:"CG 41-2005",monthDoc:"DIC",nameDoc:"PRD",link: Acuerdos__pdfpath(`./${"2005/"}${"41.pdf"}`),},</v>
      </c>
    </row>
    <row r="45" spans="1:18" x14ac:dyDescent="0.25">
      <c r="A45" s="1" t="s">
        <v>756</v>
      </c>
      <c r="B45" s="1">
        <v>42</v>
      </c>
      <c r="C45" s="1" t="s">
        <v>1926</v>
      </c>
      <c r="D45" s="3" t="s">
        <v>1217</v>
      </c>
      <c r="E45" s="1" t="s">
        <v>1460</v>
      </c>
      <c r="F45" s="2" t="s">
        <v>303</v>
      </c>
      <c r="G45" s="1" t="s">
        <v>1212</v>
      </c>
      <c r="I45" s="1">
        <f t="shared" si="7"/>
        <v>42</v>
      </c>
      <c r="J45" s="1" t="s">
        <v>0</v>
      </c>
      <c r="K45" s="1" t="s">
        <v>1305</v>
      </c>
      <c r="L45" s="3" t="str">
        <f t="shared" si="8"/>
        <v>DIC</v>
      </c>
      <c r="M45" s="1" t="s">
        <v>1213</v>
      </c>
      <c r="N45" s="1" t="s">
        <v>307</v>
      </c>
      <c r="O45" s="1" t="s">
        <v>931</v>
      </c>
      <c r="P45" s="26">
        <f t="shared" si="9"/>
        <v>42</v>
      </c>
      <c r="Q45" s="1" t="s">
        <v>1</v>
      </c>
      <c r="R45" s="1" t="str">
        <f t="shared" si="10"/>
        <v>{id:42,year: "2005",typeDoc:"ACUERDO",dateDoc:"05-DIC",numDoc:"CG 42-2005",monthDoc:"DIC",nameDoc:"APLICACIÓN MINISTRACIONES PRD",link: Acuerdos__pdfpath(`./${"2005/"}${"42.pdf"}`),},</v>
      </c>
    </row>
    <row r="46" spans="1:18" x14ac:dyDescent="0.25">
      <c r="A46" s="1" t="s">
        <v>756</v>
      </c>
      <c r="B46" s="1">
        <v>43</v>
      </c>
      <c r="C46" s="1" t="s">
        <v>1926</v>
      </c>
      <c r="D46" s="1" t="s">
        <v>1217</v>
      </c>
      <c r="E46" s="1" t="s">
        <v>1460</v>
      </c>
      <c r="F46" s="2" t="s">
        <v>304</v>
      </c>
      <c r="G46" s="1" t="s">
        <v>1212</v>
      </c>
      <c r="I46" s="1">
        <f t="shared" si="7"/>
        <v>43</v>
      </c>
      <c r="J46" s="1" t="s">
        <v>0</v>
      </c>
      <c r="K46" s="1" t="s">
        <v>1305</v>
      </c>
      <c r="L46" s="3" t="str">
        <f t="shared" si="8"/>
        <v>DIC</v>
      </c>
      <c r="M46" s="1" t="s">
        <v>1213</v>
      </c>
      <c r="N46" s="1" t="s">
        <v>2008</v>
      </c>
      <c r="O46" s="1" t="s">
        <v>931</v>
      </c>
      <c r="P46" s="26">
        <f t="shared" si="9"/>
        <v>43</v>
      </c>
      <c r="Q46" s="1" t="s">
        <v>1</v>
      </c>
      <c r="R46" s="1" t="str">
        <f t="shared" si="10"/>
        <v>{id:43,year: "2005",typeDoc:"ACUERDO",dateDoc:"30-DIC",numDoc:"CG 43-2005",monthDoc:"DIC",nameDoc:"REGISTRO PAC",link: Acuerdos__pdfpath(`./${"2005/"}${"43.pdf"}`),},</v>
      </c>
    </row>
    <row r="47" spans="1:18" x14ac:dyDescent="0.25">
      <c r="R47" s="1" t="s">
        <v>940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FCFA-1251-4009-9CC3-F41FAF8F4D14}">
  <dimension ref="A2:R280"/>
  <sheetViews>
    <sheetView workbookViewId="0">
      <selection activeCell="R19" sqref="R19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6" style="26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948</v>
      </c>
    </row>
    <row r="3" spans="1:18" x14ac:dyDescent="0.25">
      <c r="A3" s="1" t="s">
        <v>756</v>
      </c>
      <c r="B3" s="1">
        <v>1</v>
      </c>
      <c r="C3" s="1" t="s">
        <v>1927</v>
      </c>
      <c r="D3" s="1" t="s">
        <v>1217</v>
      </c>
      <c r="E3" s="1" t="s">
        <v>1460</v>
      </c>
      <c r="F3" s="2" t="s">
        <v>318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1306</v>
      </c>
      <c r="L3" s="3" t="str">
        <f t="shared" ref="L3:L210" si="0">MID(F3,4,3)</f>
        <v>ENE</v>
      </c>
      <c r="M3" s="1" t="s">
        <v>1213</v>
      </c>
      <c r="N3" s="1" t="s">
        <v>2036</v>
      </c>
      <c r="O3" s="1" t="s">
        <v>933</v>
      </c>
      <c r="P3" s="26">
        <f>B3</f>
        <v>1</v>
      </c>
      <c r="Q3" s="1" t="s">
        <v>1</v>
      </c>
      <c r="R3" s="1" t="str">
        <f t="shared" ref="R3:R33" si="1">CONCATENATE(A3,B3,C3,D3,E3,F3,G3,H3,I3,J3,K3,L3,M3,N3,O3,P3,Q3)</f>
        <v>{id:1,year: "2004",typeDoc:"ACUERDO",dateDoc:"08-ENE",numDoc:"CG 01-2004",monthDoc:"ENE",nameDoc:"SOBRE CREACION DE COMISIONES",link: Acuerdos__pdfpath(`./${"2004/"}${"1.pdf"}`),},</v>
      </c>
    </row>
    <row r="4" spans="1:18" x14ac:dyDescent="0.25">
      <c r="A4" s="1" t="s">
        <v>756</v>
      </c>
      <c r="B4" s="1">
        <v>2</v>
      </c>
      <c r="C4" s="1" t="s">
        <v>1927</v>
      </c>
      <c r="D4" s="1" t="s">
        <v>1217</v>
      </c>
      <c r="E4" s="1" t="s">
        <v>1460</v>
      </c>
      <c r="F4" s="2" t="s">
        <v>318</v>
      </c>
      <c r="G4" s="1" t="s">
        <v>1212</v>
      </c>
      <c r="H4" s="1">
        <v>0</v>
      </c>
      <c r="I4" s="1">
        <f t="shared" ref="I4:I191" si="2">B4</f>
        <v>2</v>
      </c>
      <c r="J4" s="1" t="s">
        <v>0</v>
      </c>
      <c r="K4" s="1" t="s">
        <v>1306</v>
      </c>
      <c r="L4" s="3" t="str">
        <f t="shared" si="0"/>
        <v>ENE</v>
      </c>
      <c r="M4" s="1" t="s">
        <v>1213</v>
      </c>
      <c r="N4" s="1" t="s">
        <v>2037</v>
      </c>
      <c r="O4" s="1" t="s">
        <v>933</v>
      </c>
      <c r="P4" s="26">
        <f>B4</f>
        <v>2</v>
      </c>
      <c r="Q4" s="1" t="s">
        <v>1</v>
      </c>
      <c r="R4" s="1" t="str">
        <f t="shared" si="1"/>
        <v>{id:2,year: "2004",typeDoc:"ACUERDO",dateDoc:"08-ENE",numDoc:"CG 02-2004",monthDoc:"ENE",nameDoc:"INTEGRAR LA JUNTA GENERAL EJECUTIVA",link: Acuerdos__pdfpath(`./${"2004/"}${"2.pdf"}`),},</v>
      </c>
    </row>
    <row r="5" spans="1:18" x14ac:dyDescent="0.25">
      <c r="A5" s="1" t="s">
        <v>756</v>
      </c>
      <c r="B5" s="1">
        <v>3</v>
      </c>
      <c r="C5" s="1" t="s">
        <v>1927</v>
      </c>
      <c r="D5" s="1" t="s">
        <v>1217</v>
      </c>
      <c r="E5" s="1" t="s">
        <v>1460</v>
      </c>
      <c r="F5" s="2" t="s">
        <v>319</v>
      </c>
      <c r="G5" s="1" t="s">
        <v>1212</v>
      </c>
      <c r="H5" s="1">
        <v>0</v>
      </c>
      <c r="I5" s="1">
        <f t="shared" si="2"/>
        <v>3</v>
      </c>
      <c r="J5" s="1" t="s">
        <v>0</v>
      </c>
      <c r="K5" s="1" t="s">
        <v>1306</v>
      </c>
      <c r="L5" s="3" t="str">
        <f t="shared" si="0"/>
        <v>ENE</v>
      </c>
      <c r="M5" s="1" t="s">
        <v>1213</v>
      </c>
      <c r="N5" s="1" t="s">
        <v>2038</v>
      </c>
      <c r="O5" s="1" t="s">
        <v>933</v>
      </c>
      <c r="P5" s="26">
        <f>B5</f>
        <v>3</v>
      </c>
      <c r="Q5" s="1" t="s">
        <v>1</v>
      </c>
      <c r="R5" s="1" t="str">
        <f t="shared" si="1"/>
        <v>{id:3,year: "2004",typeDoc:"ACUERDO",dateDoc:"21-ENE",numDoc:"CG 03-2004",monthDoc:"ENE",nameDoc:"RETRIBUCION CONSEJEROS",link: Acuerdos__pdfpath(`./${"2004/"}${"3.pdf"}`),},</v>
      </c>
    </row>
    <row r="6" spans="1:18" x14ac:dyDescent="0.25">
      <c r="A6" s="1" t="s">
        <v>756</v>
      </c>
      <c r="B6" s="1">
        <v>4</v>
      </c>
      <c r="C6" s="1" t="s">
        <v>1927</v>
      </c>
      <c r="D6" s="3" t="s">
        <v>1217</v>
      </c>
      <c r="E6" s="1" t="s">
        <v>1460</v>
      </c>
      <c r="F6" s="2" t="s">
        <v>319</v>
      </c>
      <c r="G6" s="1" t="s">
        <v>1212</v>
      </c>
      <c r="H6" s="3">
        <v>0</v>
      </c>
      <c r="I6" s="1">
        <f t="shared" si="2"/>
        <v>4</v>
      </c>
      <c r="J6" s="1" t="s">
        <v>0</v>
      </c>
      <c r="K6" s="1" t="s">
        <v>1306</v>
      </c>
      <c r="L6" s="3" t="str">
        <f t="shared" si="0"/>
        <v>ENE</v>
      </c>
      <c r="M6" s="1" t="s">
        <v>1213</v>
      </c>
      <c r="N6" s="1" t="s">
        <v>2039</v>
      </c>
      <c r="O6" s="1" t="s">
        <v>933</v>
      </c>
      <c r="P6" s="26">
        <f t="shared" ref="P6:P11" si="3">B6</f>
        <v>4</v>
      </c>
      <c r="Q6" s="1" t="s">
        <v>1</v>
      </c>
      <c r="R6" s="1" t="str">
        <f t="shared" si="1"/>
        <v>{id:4,year: "2004",typeDoc:"ACUERDO",dateDoc:"21-ENE",numDoc:"CG 04-2004",monthDoc:"ENE",nameDoc:"PROCEDIMIENTOS PJS",link: Acuerdos__pdfpath(`./${"2004/"}${"4.pdf"}`),},</v>
      </c>
    </row>
    <row r="7" spans="1:18" x14ac:dyDescent="0.25">
      <c r="A7" s="1" t="s">
        <v>756</v>
      </c>
      <c r="B7" s="1">
        <v>5</v>
      </c>
      <c r="C7" s="1" t="s">
        <v>1927</v>
      </c>
      <c r="D7" s="3" t="s">
        <v>1217</v>
      </c>
      <c r="E7" s="1" t="s">
        <v>1460</v>
      </c>
      <c r="F7" s="2" t="s">
        <v>319</v>
      </c>
      <c r="G7" s="1" t="s">
        <v>1212</v>
      </c>
      <c r="H7" s="3">
        <v>0</v>
      </c>
      <c r="I7" s="1">
        <f t="shared" si="2"/>
        <v>5</v>
      </c>
      <c r="J7" s="1" t="s">
        <v>0</v>
      </c>
      <c r="K7" s="1" t="s">
        <v>1306</v>
      </c>
      <c r="L7" s="3" t="str">
        <f t="shared" si="0"/>
        <v>ENE</v>
      </c>
      <c r="M7" s="1" t="s">
        <v>1213</v>
      </c>
      <c r="N7" s="1" t="s">
        <v>2040</v>
      </c>
      <c r="O7" s="1" t="s">
        <v>933</v>
      </c>
      <c r="P7" s="26">
        <f t="shared" si="3"/>
        <v>5</v>
      </c>
      <c r="Q7" s="1" t="s">
        <v>1</v>
      </c>
      <c r="R7" s="1" t="str">
        <f t="shared" si="1"/>
        <v>{id:5,year: "2004",typeDoc:"ACUERDO",dateDoc:"21-ENE",numDoc:"CG 05-2004",monthDoc:"ENE",nameDoc:"CONVOCATORIA DIRECCIONES",link: Acuerdos__pdfpath(`./${"2004/"}${"5.pdf"}`),},</v>
      </c>
    </row>
    <row r="8" spans="1:18" x14ac:dyDescent="0.25">
      <c r="A8" s="1" t="s">
        <v>756</v>
      </c>
      <c r="B8" s="1">
        <v>6</v>
      </c>
      <c r="C8" s="1" t="s">
        <v>1927</v>
      </c>
      <c r="D8" s="3" t="s">
        <v>1217</v>
      </c>
      <c r="E8" s="1" t="s">
        <v>1460</v>
      </c>
      <c r="F8" s="2" t="s">
        <v>320</v>
      </c>
      <c r="G8" s="1" t="s">
        <v>1212</v>
      </c>
      <c r="H8" s="3">
        <v>0</v>
      </c>
      <c r="I8" s="1">
        <f t="shared" si="2"/>
        <v>6</v>
      </c>
      <c r="J8" s="1" t="s">
        <v>0</v>
      </c>
      <c r="K8" s="1" t="s">
        <v>1306</v>
      </c>
      <c r="L8" s="3" t="str">
        <f t="shared" si="0"/>
        <v>FEB</v>
      </c>
      <c r="M8" s="1" t="s">
        <v>1213</v>
      </c>
      <c r="N8" s="1" t="s">
        <v>2041</v>
      </c>
      <c r="O8" s="1" t="s">
        <v>933</v>
      </c>
      <c r="P8" s="26">
        <f t="shared" si="3"/>
        <v>6</v>
      </c>
      <c r="Q8" s="1" t="s">
        <v>1</v>
      </c>
      <c r="R8" s="1" t="str">
        <f t="shared" si="1"/>
        <v>{id:6,year: "2004",typeDoc:"ACUERDO",dateDoc:"26-FEB",numDoc:"CG 06-2004",monthDoc:"FEB",nameDoc:"SUSPENSIÓN DEMARCACIÓN DISTRITAL",link: Acuerdos__pdfpath(`./${"2004/"}${"6.pdf"}`),},</v>
      </c>
    </row>
    <row r="9" spans="1:18" x14ac:dyDescent="0.25">
      <c r="A9" s="1" t="s">
        <v>756</v>
      </c>
      <c r="B9" s="1">
        <v>7</v>
      </c>
      <c r="C9" s="1" t="s">
        <v>1927</v>
      </c>
      <c r="D9" s="3" t="s">
        <v>1217</v>
      </c>
      <c r="E9" s="1" t="s">
        <v>1460</v>
      </c>
      <c r="F9" s="2" t="s">
        <v>320</v>
      </c>
      <c r="G9" s="1" t="s">
        <v>1212</v>
      </c>
      <c r="H9" s="3">
        <v>0</v>
      </c>
      <c r="I9" s="1">
        <f t="shared" si="2"/>
        <v>7</v>
      </c>
      <c r="J9" s="1" t="s">
        <v>0</v>
      </c>
      <c r="K9" s="1" t="s">
        <v>1306</v>
      </c>
      <c r="L9" s="3" t="str">
        <f t="shared" si="0"/>
        <v>FEB</v>
      </c>
      <c r="M9" s="1" t="s">
        <v>1213</v>
      </c>
      <c r="N9" s="1" t="s">
        <v>322</v>
      </c>
      <c r="O9" s="1" t="s">
        <v>933</v>
      </c>
      <c r="P9" s="26">
        <f t="shared" si="3"/>
        <v>7</v>
      </c>
      <c r="Q9" s="1" t="s">
        <v>1</v>
      </c>
      <c r="R9" s="1" t="str">
        <f t="shared" si="1"/>
        <v>{id:7,year: "2004",typeDoc:"ACUERDO",dateDoc:"26-FEB",numDoc:"CG 07-2004",monthDoc:"FEB",nameDoc:"FECHA DE INICIO DEL PROCESO ELECTORAL",link: Acuerdos__pdfpath(`./${"2004/"}${"7.pdf"}`),},</v>
      </c>
    </row>
    <row r="10" spans="1:18" x14ac:dyDescent="0.25">
      <c r="A10" s="1" t="s">
        <v>756</v>
      </c>
      <c r="B10" s="1">
        <v>8</v>
      </c>
      <c r="C10" s="1" t="s">
        <v>1927</v>
      </c>
      <c r="D10" s="3" t="s">
        <v>1217</v>
      </c>
      <c r="E10" s="1" t="s">
        <v>1460</v>
      </c>
      <c r="F10" s="2" t="s">
        <v>320</v>
      </c>
      <c r="G10" s="1" t="s">
        <v>1212</v>
      </c>
      <c r="H10" s="3">
        <v>0</v>
      </c>
      <c r="I10" s="1">
        <f t="shared" si="2"/>
        <v>8</v>
      </c>
      <c r="J10" s="1" t="s">
        <v>0</v>
      </c>
      <c r="K10" s="1" t="s">
        <v>1306</v>
      </c>
      <c r="L10" s="3" t="str">
        <f t="shared" si="0"/>
        <v>FEB</v>
      </c>
      <c r="M10" s="1" t="s">
        <v>1213</v>
      </c>
      <c r="N10" s="1" t="s">
        <v>2042</v>
      </c>
      <c r="O10" s="1" t="s">
        <v>933</v>
      </c>
      <c r="P10" s="26">
        <f t="shared" si="3"/>
        <v>8</v>
      </c>
      <c r="Q10" s="1" t="s">
        <v>1</v>
      </c>
      <c r="R10" s="1" t="str">
        <f t="shared" si="1"/>
        <v>{id:8,year: "2004",typeDoc:"ACUERDO",dateDoc:"26-FEB",numDoc:"CG 08-2004",monthDoc:"FEB",nameDoc:"REGIDORES 04",link: Acuerdos__pdfpath(`./${"2004/"}${"8.pdf"}`),},</v>
      </c>
    </row>
    <row r="11" spans="1:18" x14ac:dyDescent="0.25">
      <c r="A11" s="1" t="s">
        <v>756</v>
      </c>
      <c r="B11" s="1">
        <v>9</v>
      </c>
      <c r="C11" s="1" t="s">
        <v>1927</v>
      </c>
      <c r="D11" s="3" t="s">
        <v>1217</v>
      </c>
      <c r="E11" s="1" t="s">
        <v>1460</v>
      </c>
      <c r="F11" s="2" t="s">
        <v>320</v>
      </c>
      <c r="G11" s="1" t="s">
        <v>1212</v>
      </c>
      <c r="H11" s="3">
        <v>0</v>
      </c>
      <c r="I11" s="1">
        <f t="shared" si="2"/>
        <v>9</v>
      </c>
      <c r="J11" s="1" t="s">
        <v>0</v>
      </c>
      <c r="K11" s="1" t="s">
        <v>1306</v>
      </c>
      <c r="L11" s="3" t="str">
        <f t="shared" si="0"/>
        <v>FEB</v>
      </c>
      <c r="M11" s="1" t="s">
        <v>1213</v>
      </c>
      <c r="N11" s="1" t="s">
        <v>323</v>
      </c>
      <c r="O11" s="1" t="s">
        <v>933</v>
      </c>
      <c r="P11" s="26">
        <f t="shared" si="3"/>
        <v>9</v>
      </c>
      <c r="Q11" s="1" t="s">
        <v>1</v>
      </c>
      <c r="R11" s="1" t="str">
        <f t="shared" si="1"/>
        <v>{id:9,year: "2004",typeDoc:"ACUERDO",dateDoc:"26-FEB",numDoc:"CG 09-2004",monthDoc:"FEB",nameDoc:"NOMBRAMIENTO DIRECTOR DE ORGANIZACION",link: Acuerdos__pdfpath(`./${"2004/"}${"9.pdf"}`),},</v>
      </c>
    </row>
    <row r="12" spans="1:18" x14ac:dyDescent="0.25">
      <c r="A12" s="1" t="s">
        <v>756</v>
      </c>
      <c r="B12" s="1">
        <v>10</v>
      </c>
      <c r="C12" s="1" t="s">
        <v>1927</v>
      </c>
      <c r="D12" s="3" t="s">
        <v>1217</v>
      </c>
      <c r="E12" s="1" t="s">
        <v>1460</v>
      </c>
      <c r="F12" s="2" t="s">
        <v>320</v>
      </c>
      <c r="G12" s="1" t="s">
        <v>1212</v>
      </c>
      <c r="I12" s="1">
        <f t="shared" si="2"/>
        <v>10</v>
      </c>
      <c r="J12" s="1" t="s">
        <v>0</v>
      </c>
      <c r="K12" s="1" t="s">
        <v>1306</v>
      </c>
      <c r="L12" s="3" t="str">
        <f t="shared" si="0"/>
        <v>FEB</v>
      </c>
      <c r="M12" s="1" t="s">
        <v>1213</v>
      </c>
      <c r="N12" s="1" t="s">
        <v>324</v>
      </c>
      <c r="O12" s="1" t="s">
        <v>933</v>
      </c>
      <c r="P12" s="26">
        <f>B12</f>
        <v>10</v>
      </c>
      <c r="Q12" s="1" t="s">
        <v>1</v>
      </c>
      <c r="R12" s="1" t="str">
        <f t="shared" si="1"/>
        <v>{id:10,year: "2004",typeDoc:"ACUERDO",dateDoc:"26-FEB",numDoc:"CG 10-2004",monthDoc:"FEB",nameDoc:"NOMBRAMIENTO DIRECTOR DEL SERVICIO PROFESIONAL",link: Acuerdos__pdfpath(`./${"2004/"}${"10.pdf"}`),},</v>
      </c>
    </row>
    <row r="13" spans="1:18" x14ac:dyDescent="0.25">
      <c r="A13" s="1" t="s">
        <v>756</v>
      </c>
      <c r="B13" s="1">
        <v>11</v>
      </c>
      <c r="C13" s="1" t="s">
        <v>1927</v>
      </c>
      <c r="D13" s="3" t="s">
        <v>1217</v>
      </c>
      <c r="E13" s="1" t="s">
        <v>1460</v>
      </c>
      <c r="F13" s="2" t="s">
        <v>320</v>
      </c>
      <c r="G13" s="1" t="s">
        <v>1212</v>
      </c>
      <c r="I13" s="1">
        <f t="shared" si="2"/>
        <v>11</v>
      </c>
      <c r="J13" s="1" t="s">
        <v>0</v>
      </c>
      <c r="K13" s="1" t="s">
        <v>1306</v>
      </c>
      <c r="L13" s="3" t="str">
        <f t="shared" si="0"/>
        <v>FEB</v>
      </c>
      <c r="M13" s="1" t="s">
        <v>1213</v>
      </c>
      <c r="N13" s="1" t="s">
        <v>325</v>
      </c>
      <c r="O13" s="1" t="s">
        <v>933</v>
      </c>
      <c r="P13" s="26">
        <f>B13</f>
        <v>11</v>
      </c>
      <c r="Q13" s="1" t="s">
        <v>1</v>
      </c>
      <c r="R13" s="1" t="str">
        <f t="shared" si="1"/>
        <v>{id:11,year: "2004",typeDoc:"ACUERDO",dateDoc:"26-FEB",numDoc:"CG 11-2004",monthDoc:"FEB",nameDoc:"NOMBRAMIENTO DIRECTOS ASUNTOS JURIDICOS",link: Acuerdos__pdfpath(`./${"2004/"}${"11.pdf"}`),},</v>
      </c>
    </row>
    <row r="14" spans="1:18" x14ac:dyDescent="0.25">
      <c r="A14" s="1" t="s">
        <v>756</v>
      </c>
      <c r="B14" s="1">
        <v>12</v>
      </c>
      <c r="C14" s="1" t="s">
        <v>1927</v>
      </c>
      <c r="D14" s="3" t="s">
        <v>1217</v>
      </c>
      <c r="E14" s="1" t="s">
        <v>1460</v>
      </c>
      <c r="F14" s="2" t="s">
        <v>320</v>
      </c>
      <c r="G14" s="1" t="s">
        <v>1212</v>
      </c>
      <c r="H14" s="3"/>
      <c r="I14" s="1">
        <f t="shared" si="2"/>
        <v>12</v>
      </c>
      <c r="J14" s="1" t="s">
        <v>0</v>
      </c>
      <c r="K14" s="1" t="s">
        <v>1306</v>
      </c>
      <c r="L14" s="3" t="str">
        <f t="shared" si="0"/>
        <v>FEB</v>
      </c>
      <c r="M14" s="1" t="s">
        <v>1213</v>
      </c>
      <c r="N14" s="1" t="s">
        <v>326</v>
      </c>
      <c r="O14" s="1" t="s">
        <v>933</v>
      </c>
      <c r="P14" s="26">
        <f t="shared" ref="P14:P191" si="4">B14</f>
        <v>12</v>
      </c>
      <c r="Q14" s="1" t="s">
        <v>1</v>
      </c>
      <c r="R14" s="1" t="str">
        <f t="shared" si="1"/>
        <v>{id:12,year: "2004",typeDoc:"ACUERDO",dateDoc:"26-FEB",numDoc:"CG 12-2004",monthDoc:"FEB",nameDoc:"CONVENIO UVT",link: Acuerdos__pdfpath(`./${"2004/"}${"12.pdf"}`),},</v>
      </c>
    </row>
    <row r="15" spans="1:18" x14ac:dyDescent="0.25">
      <c r="A15" s="1" t="s">
        <v>756</v>
      </c>
      <c r="B15" s="1">
        <v>13</v>
      </c>
      <c r="C15" s="1" t="s">
        <v>1927</v>
      </c>
      <c r="D15" s="1" t="s">
        <v>1217</v>
      </c>
      <c r="E15" s="1" t="s">
        <v>1460</v>
      </c>
      <c r="F15" s="2" t="s">
        <v>321</v>
      </c>
      <c r="G15" s="1" t="s">
        <v>1212</v>
      </c>
      <c r="H15" s="3"/>
      <c r="I15" s="1">
        <f t="shared" si="2"/>
        <v>13</v>
      </c>
      <c r="J15" s="1" t="s">
        <v>0</v>
      </c>
      <c r="K15" s="1" t="s">
        <v>1306</v>
      </c>
      <c r="L15" s="3" t="str">
        <f t="shared" si="0"/>
        <v>MAR</v>
      </c>
      <c r="M15" s="1" t="s">
        <v>1213</v>
      </c>
      <c r="N15" s="1" t="s">
        <v>2043</v>
      </c>
      <c r="O15" s="1" t="s">
        <v>933</v>
      </c>
      <c r="P15" s="26">
        <f t="shared" si="4"/>
        <v>13</v>
      </c>
      <c r="Q15" s="1" t="s">
        <v>1</v>
      </c>
      <c r="R15" s="1" t="str">
        <f t="shared" si="1"/>
        <v>{id:13,year: "2004",typeDoc:"ACUERDO",dateDoc:"26-MAR",numDoc:"CG 13-2004",monthDoc:"MAR",nameDoc:"DE SECCIONAMIENTO",link: Acuerdos__pdfpath(`./${"2004/"}${"13.pdf"}`),},</v>
      </c>
    </row>
    <row r="16" spans="1:18" x14ac:dyDescent="0.25">
      <c r="A16" s="1" t="s">
        <v>756</v>
      </c>
      <c r="B16" s="1">
        <v>14</v>
      </c>
      <c r="C16" s="1" t="s">
        <v>1927</v>
      </c>
      <c r="D16" s="1" t="s">
        <v>1217</v>
      </c>
      <c r="E16" s="1" t="s">
        <v>1460</v>
      </c>
      <c r="F16" s="2" t="s">
        <v>321</v>
      </c>
      <c r="G16" s="1" t="s">
        <v>1212</v>
      </c>
      <c r="H16" s="3"/>
      <c r="I16" s="1">
        <f t="shared" si="2"/>
        <v>14</v>
      </c>
      <c r="J16" s="1" t="s">
        <v>0</v>
      </c>
      <c r="K16" s="1" t="s">
        <v>1306</v>
      </c>
      <c r="L16" s="3" t="str">
        <f t="shared" si="0"/>
        <v>MAR</v>
      </c>
      <c r="M16" s="1" t="s">
        <v>1213</v>
      </c>
      <c r="N16" s="1" t="s">
        <v>1942</v>
      </c>
      <c r="O16" s="1" t="s">
        <v>933</v>
      </c>
      <c r="P16" s="26">
        <f t="shared" si="4"/>
        <v>14</v>
      </c>
      <c r="Q16" s="1" t="s">
        <v>1</v>
      </c>
      <c r="R16" s="1" t="str">
        <f t="shared" si="1"/>
        <v>{id:14,year: "2004",typeDoc:"ACUERDO",dateDoc:"26-MAR",numDoc:"CG 14-2004",monthDoc:"MAR",nameDoc:"RATIFICACIÓN DE VIGENCIA NORMATIVIDAD",link: Acuerdos__pdfpath(`./${"2004/"}${"14.pdf"}`),},</v>
      </c>
    </row>
    <row r="17" spans="1:18" x14ac:dyDescent="0.25">
      <c r="A17" s="1" t="s">
        <v>756</v>
      </c>
      <c r="B17" s="1">
        <v>15</v>
      </c>
      <c r="C17" s="1" t="s">
        <v>1927</v>
      </c>
      <c r="D17" s="3" t="s">
        <v>1217</v>
      </c>
      <c r="E17" s="1" t="s">
        <v>1460</v>
      </c>
      <c r="F17" s="2" t="s">
        <v>321</v>
      </c>
      <c r="G17" s="1" t="s">
        <v>1212</v>
      </c>
      <c r="H17" s="3"/>
      <c r="I17" s="1">
        <f t="shared" si="2"/>
        <v>15</v>
      </c>
      <c r="J17" s="1" t="s">
        <v>0</v>
      </c>
      <c r="K17" s="1" t="s">
        <v>1306</v>
      </c>
      <c r="L17" s="3" t="str">
        <f t="shared" si="0"/>
        <v>MAR</v>
      </c>
      <c r="M17" s="1" t="s">
        <v>1213</v>
      </c>
      <c r="N17" s="3" t="s">
        <v>327</v>
      </c>
      <c r="O17" s="1" t="s">
        <v>933</v>
      </c>
      <c r="P17" s="26">
        <f t="shared" si="4"/>
        <v>15</v>
      </c>
      <c r="Q17" s="1" t="s">
        <v>1</v>
      </c>
      <c r="R17" s="1" t="str">
        <f t="shared" si="1"/>
        <v>{id:15,year: "2004",typeDoc:"ACUERDO",dateDoc:"26-MAR",numDoc:"CG 15-2004",monthDoc:"MAR",nameDoc:"COMITE ADQUISICIONES",link: Acuerdos__pdfpath(`./${"2004/"}${"15.pdf"}`),},</v>
      </c>
    </row>
    <row r="18" spans="1:18" x14ac:dyDescent="0.25">
      <c r="A18" s="1" t="s">
        <v>756</v>
      </c>
      <c r="B18" s="1">
        <v>16</v>
      </c>
      <c r="C18" s="1" t="s">
        <v>1927</v>
      </c>
      <c r="D18" s="1" t="s">
        <v>1217</v>
      </c>
      <c r="E18" s="1" t="s">
        <v>1460</v>
      </c>
      <c r="F18" s="2" t="s">
        <v>321</v>
      </c>
      <c r="G18" s="1" t="s">
        <v>1212</v>
      </c>
      <c r="H18" s="3"/>
      <c r="I18" s="1">
        <f t="shared" si="2"/>
        <v>16</v>
      </c>
      <c r="J18" s="1" t="s">
        <v>0</v>
      </c>
      <c r="K18" s="1" t="s">
        <v>1306</v>
      </c>
      <c r="L18" s="3" t="str">
        <f t="shared" si="0"/>
        <v>MAR</v>
      </c>
      <c r="M18" s="1" t="s">
        <v>1213</v>
      </c>
      <c r="N18" s="1" t="s">
        <v>328</v>
      </c>
      <c r="O18" s="1" t="s">
        <v>933</v>
      </c>
      <c r="P18" s="26">
        <f t="shared" si="4"/>
        <v>16</v>
      </c>
      <c r="Q18" s="1" t="s">
        <v>1</v>
      </c>
      <c r="R18" s="1" t="str">
        <f t="shared" si="1"/>
        <v>{id:16,year: "2004",typeDoc:"ACUERDO",dateDoc:"26-MAR",numDoc:"CG 16-2004",monthDoc:"MAR",nameDoc:"REGLAMENTO INTERIOR DEL INSTITUTO ELECTORAL DE TLAXCALA. EN LO GENERAL",link: Acuerdos__pdfpath(`./${"2004/"}${"16.pdf"}`),},</v>
      </c>
    </row>
    <row r="19" spans="1:18" x14ac:dyDescent="0.25">
      <c r="A19" s="1" t="s">
        <v>756</v>
      </c>
      <c r="B19" s="1">
        <v>17</v>
      </c>
      <c r="C19" s="1" t="s">
        <v>1927</v>
      </c>
      <c r="D19" s="3" t="s">
        <v>1217</v>
      </c>
      <c r="E19" s="1" t="s">
        <v>1460</v>
      </c>
      <c r="F19" s="2" t="s">
        <v>321</v>
      </c>
      <c r="G19" s="1" t="s">
        <v>1212</v>
      </c>
      <c r="H19" s="3"/>
      <c r="I19" s="1">
        <f t="shared" si="2"/>
        <v>17</v>
      </c>
      <c r="J19" s="1" t="s">
        <v>0</v>
      </c>
      <c r="K19" s="1" t="s">
        <v>1306</v>
      </c>
      <c r="L19" s="3" t="str">
        <f t="shared" si="0"/>
        <v>MAR</v>
      </c>
      <c r="M19" s="1" t="s">
        <v>1213</v>
      </c>
      <c r="N19" s="1" t="s">
        <v>329</v>
      </c>
      <c r="O19" s="1" t="s">
        <v>933</v>
      </c>
      <c r="P19" s="26">
        <f t="shared" si="4"/>
        <v>17</v>
      </c>
      <c r="Q19" s="1" t="s">
        <v>1</v>
      </c>
      <c r="R19" s="1" t="str">
        <f t="shared" si="1"/>
        <v>{id:17,year: "2004",typeDoc:"ACUERDO",dateDoc:"26-MAR",numDoc:"CG 17-2004",monthDoc:"MAR",nameDoc:"REGLAMENTO DE SESIONES DEL CONSEJO GENERAL. EN LO GENERAL",link: Acuerdos__pdfpath(`./${"2004/"}${"17.pdf"}`),},</v>
      </c>
    </row>
    <row r="20" spans="1:18" x14ac:dyDescent="0.25">
      <c r="A20" s="1" t="s">
        <v>756</v>
      </c>
      <c r="B20" s="1">
        <v>18</v>
      </c>
      <c r="C20" s="1" t="s">
        <v>1927</v>
      </c>
      <c r="D20" s="3" t="s">
        <v>1217</v>
      </c>
      <c r="E20" s="1" t="s">
        <v>1460</v>
      </c>
      <c r="F20" s="2" t="s">
        <v>321</v>
      </c>
      <c r="G20" s="1" t="s">
        <v>1212</v>
      </c>
      <c r="H20" s="3"/>
      <c r="I20" s="1">
        <f t="shared" si="2"/>
        <v>18</v>
      </c>
      <c r="J20" s="1" t="s">
        <v>0</v>
      </c>
      <c r="K20" s="1" t="s">
        <v>1306</v>
      </c>
      <c r="L20" s="3" t="str">
        <f t="shared" si="0"/>
        <v>MAR</v>
      </c>
      <c r="M20" s="1" t="s">
        <v>1213</v>
      </c>
      <c r="N20" s="1" t="s">
        <v>330</v>
      </c>
      <c r="O20" s="1" t="s">
        <v>933</v>
      </c>
      <c r="P20" s="26">
        <f t="shared" si="4"/>
        <v>18</v>
      </c>
      <c r="Q20" s="1" t="s">
        <v>1</v>
      </c>
      <c r="R20" s="1" t="str">
        <f t="shared" si="1"/>
        <v>{id:18,year: "2004",typeDoc:"ACUERDO",dateDoc:"26-MAR",numDoc:"CG 18-2004",monthDoc:"MAR",nameDoc:"REGLAMENTO SESIONES CONSEJOS DISTRITALES Y MUNICIPALES. EN LO GENERAL",link: Acuerdos__pdfpath(`./${"2004/"}${"18.pdf"}`),},</v>
      </c>
    </row>
    <row r="21" spans="1:18" x14ac:dyDescent="0.25">
      <c r="A21" s="1" t="s">
        <v>756</v>
      </c>
      <c r="B21" s="1">
        <v>19</v>
      </c>
      <c r="C21" s="1" t="s">
        <v>1927</v>
      </c>
      <c r="D21" s="3" t="s">
        <v>1217</v>
      </c>
      <c r="E21" s="1" t="s">
        <v>1460</v>
      </c>
      <c r="F21" s="2" t="s">
        <v>321</v>
      </c>
      <c r="G21" s="1" t="s">
        <v>1212</v>
      </c>
      <c r="H21" s="3"/>
      <c r="I21" s="1">
        <f t="shared" si="2"/>
        <v>19</v>
      </c>
      <c r="J21" s="1" t="s">
        <v>0</v>
      </c>
      <c r="K21" s="1" t="s">
        <v>1306</v>
      </c>
      <c r="L21" s="3" t="str">
        <f t="shared" si="0"/>
        <v>MAR</v>
      </c>
      <c r="M21" s="1" t="s">
        <v>1213</v>
      </c>
      <c r="N21" s="1" t="s">
        <v>331</v>
      </c>
      <c r="O21" s="1" t="s">
        <v>933</v>
      </c>
      <c r="P21" s="26">
        <f t="shared" si="4"/>
        <v>19</v>
      </c>
      <c r="Q21" s="1" t="s">
        <v>1</v>
      </c>
      <c r="R21" s="1" t="str">
        <f t="shared" si="1"/>
        <v>{id:19,year: "2004",typeDoc:"ACUERDO",dateDoc:"26-MAR",numDoc:"CG 19-2004",monthDoc:"MAR",nameDoc:"REGLAMENTO SESIONES JUNTA GENERAL EJECUTIVA. EN LO GENERAL",link: Acuerdos__pdfpath(`./${"2004/"}${"19.pdf"}`),},</v>
      </c>
    </row>
    <row r="22" spans="1:18" x14ac:dyDescent="0.25">
      <c r="A22" s="1" t="s">
        <v>756</v>
      </c>
      <c r="B22" s="1">
        <v>20</v>
      </c>
      <c r="C22" s="1" t="s">
        <v>1927</v>
      </c>
      <c r="D22" s="3" t="s">
        <v>1217</v>
      </c>
      <c r="E22" s="1" t="s">
        <v>1460</v>
      </c>
      <c r="F22" s="2" t="s">
        <v>321</v>
      </c>
      <c r="G22" s="1" t="s">
        <v>1212</v>
      </c>
      <c r="I22" s="1">
        <f t="shared" si="2"/>
        <v>20</v>
      </c>
      <c r="J22" s="1" t="s">
        <v>0</v>
      </c>
      <c r="K22" s="1" t="s">
        <v>1306</v>
      </c>
      <c r="L22" s="3" t="str">
        <f t="shared" si="0"/>
        <v>MAR</v>
      </c>
      <c r="M22" s="1" t="s">
        <v>1213</v>
      </c>
      <c r="N22" s="1" t="s">
        <v>2044</v>
      </c>
      <c r="O22" s="1" t="s">
        <v>933</v>
      </c>
      <c r="P22" s="26">
        <f t="shared" si="4"/>
        <v>20</v>
      </c>
      <c r="Q22" s="1" t="s">
        <v>1</v>
      </c>
      <c r="R22" s="1" t="str">
        <f t="shared" si="1"/>
        <v>{id:20,year: "2004",typeDoc:"ACUERDO",dateDoc:"26-MAR",numDoc:"CG 20-2004",monthDoc:"MAR",nameDoc:"DEL ESTATUTO DEL SERVICIO PROFESIONAL ELECTORAL. EN LO GENERAL",link: Acuerdos__pdfpath(`./${"2004/"}${"20.pdf"}`),},</v>
      </c>
    </row>
    <row r="23" spans="1:18" x14ac:dyDescent="0.25">
      <c r="A23" s="1" t="s">
        <v>756</v>
      </c>
      <c r="B23" s="1">
        <v>21</v>
      </c>
      <c r="C23" s="1" t="s">
        <v>1927</v>
      </c>
      <c r="D23" s="3" t="s">
        <v>1217</v>
      </c>
      <c r="E23" s="1" t="s">
        <v>1460</v>
      </c>
      <c r="F23" s="2" t="s">
        <v>321</v>
      </c>
      <c r="G23" s="1" t="s">
        <v>1212</v>
      </c>
      <c r="I23" s="1">
        <f t="shared" si="2"/>
        <v>21</v>
      </c>
      <c r="J23" s="1" t="s">
        <v>0</v>
      </c>
      <c r="K23" s="1" t="s">
        <v>1306</v>
      </c>
      <c r="L23" s="3" t="str">
        <f t="shared" si="0"/>
        <v>MAR</v>
      </c>
      <c r="M23" s="1" t="s">
        <v>1213</v>
      </c>
      <c r="N23" s="1" t="s">
        <v>332</v>
      </c>
      <c r="O23" s="1" t="s">
        <v>933</v>
      </c>
      <c r="P23" s="26">
        <f t="shared" si="4"/>
        <v>21</v>
      </c>
      <c r="Q23" s="1" t="s">
        <v>1</v>
      </c>
      <c r="R23" s="1" t="str">
        <f t="shared" si="1"/>
        <v>{id:21,year: "2004",typeDoc:"ACUERDO",dateDoc:"26-MAR",numDoc:"CG 21-2004",monthDoc:"MAR",nameDoc:"REGLAMENTO DE ASISTENCIA TECNICA, ELECCIÓNES POR USOS Y COSTUMBRES. EN LO GENERAL",link: Acuerdos__pdfpath(`./${"2004/"}${"21.pdf"}`),},</v>
      </c>
    </row>
    <row r="24" spans="1:18" x14ac:dyDescent="0.25">
      <c r="A24" s="1" t="s">
        <v>756</v>
      </c>
      <c r="B24" s="1">
        <v>22</v>
      </c>
      <c r="C24" s="1" t="s">
        <v>1927</v>
      </c>
      <c r="D24" s="3" t="s">
        <v>1217</v>
      </c>
      <c r="E24" s="1" t="s">
        <v>1460</v>
      </c>
      <c r="F24" s="2" t="s">
        <v>321</v>
      </c>
      <c r="G24" s="1" t="s">
        <v>1212</v>
      </c>
      <c r="I24" s="1">
        <f t="shared" si="2"/>
        <v>22</v>
      </c>
      <c r="J24" s="1" t="s">
        <v>0</v>
      </c>
      <c r="K24" s="1" t="s">
        <v>1306</v>
      </c>
      <c r="L24" s="3" t="str">
        <f t="shared" si="0"/>
        <v>MAR</v>
      </c>
      <c r="M24" s="1" t="s">
        <v>1213</v>
      </c>
      <c r="N24" s="1" t="s">
        <v>333</v>
      </c>
      <c r="O24" s="1" t="s">
        <v>933</v>
      </c>
      <c r="P24" s="26">
        <f t="shared" si="4"/>
        <v>22</v>
      </c>
      <c r="Q24" s="1" t="s">
        <v>1</v>
      </c>
      <c r="R24" s="1" t="str">
        <f t="shared" si="1"/>
        <v>{id:22,year: "2004",typeDoc:"ACUERDO",dateDoc:"26-MAR",numDoc:"CG 22-2004",monthDoc:"MAR",nameDoc:"REGLAMENTO PARA EL CONOCIMIENTO DE LAS FALTAS Y APLICACIÓN DE SANCIONES ADMINISTRATIVAS. EN LO GENERAL",link: Acuerdos__pdfpath(`./${"2004/"}${"22.pdf"}`),},</v>
      </c>
    </row>
    <row r="25" spans="1:18" x14ac:dyDescent="0.25">
      <c r="A25" s="1" t="s">
        <v>756</v>
      </c>
      <c r="B25" s="1">
        <v>23</v>
      </c>
      <c r="C25" s="1" t="s">
        <v>1927</v>
      </c>
      <c r="D25" s="3" t="s">
        <v>1217</v>
      </c>
      <c r="E25" s="1" t="s">
        <v>1460</v>
      </c>
      <c r="F25" s="2" t="s">
        <v>321</v>
      </c>
      <c r="G25" s="1" t="s">
        <v>1212</v>
      </c>
      <c r="I25" s="1">
        <f t="shared" si="2"/>
        <v>23</v>
      </c>
      <c r="J25" s="1" t="s">
        <v>0</v>
      </c>
      <c r="K25" s="1" t="s">
        <v>1306</v>
      </c>
      <c r="L25" s="3" t="str">
        <f t="shared" si="0"/>
        <v>MAR</v>
      </c>
      <c r="M25" s="1" t="s">
        <v>1213</v>
      </c>
      <c r="N25" s="1" t="s">
        <v>334</v>
      </c>
      <c r="O25" s="1" t="s">
        <v>933</v>
      </c>
      <c r="P25" s="26">
        <f t="shared" si="4"/>
        <v>23</v>
      </c>
      <c r="Q25" s="1" t="s">
        <v>1</v>
      </c>
      <c r="R25" s="1" t="str">
        <f t="shared" si="1"/>
        <v>{id:23,year: "2004",typeDoc:"ACUERDO",dateDoc:"26-MAR",numDoc:"CG 23-2004",monthDoc:"MAR",nameDoc:"REGLAMENTO DEL PROCEDIMIENTO PARA LA PÉRDIDA DE REGISTRO O CANCELACIÓN DE ACREDITACIÓN. EN LO GENERAL",link: Acuerdos__pdfpath(`./${"2004/"}${"23.pdf"}`),},</v>
      </c>
    </row>
    <row r="26" spans="1:18" x14ac:dyDescent="0.25">
      <c r="A26" s="1" t="s">
        <v>756</v>
      </c>
      <c r="B26" s="1">
        <v>24</v>
      </c>
      <c r="C26" s="1" t="s">
        <v>1927</v>
      </c>
      <c r="D26" s="3" t="s">
        <v>1217</v>
      </c>
      <c r="E26" s="1" t="s">
        <v>1460</v>
      </c>
      <c r="F26" s="2" t="s">
        <v>321</v>
      </c>
      <c r="G26" s="1" t="s">
        <v>1212</v>
      </c>
      <c r="I26" s="1">
        <f t="shared" si="2"/>
        <v>24</v>
      </c>
      <c r="J26" s="1" t="s">
        <v>0</v>
      </c>
      <c r="K26" s="1" t="s">
        <v>1306</v>
      </c>
      <c r="L26" s="3" t="str">
        <f t="shared" si="0"/>
        <v>MAR</v>
      </c>
      <c r="M26" s="1" t="s">
        <v>1213</v>
      </c>
      <c r="N26" s="1" t="s">
        <v>335</v>
      </c>
      <c r="O26" s="1" t="s">
        <v>933</v>
      </c>
      <c r="P26" s="26">
        <f t="shared" si="4"/>
        <v>24</v>
      </c>
      <c r="Q26" s="1" t="s">
        <v>1</v>
      </c>
      <c r="R26" s="1" t="str">
        <f t="shared" si="1"/>
        <v>{id:24,year: "2004",typeDoc:"ACUERDO",dateDoc:"26-MAR",numDoc:"CG 24-2004",monthDoc:"MAR",nameDoc:"REGLAMENTO DE PRECAMPAÑAS. EN LO GENERAL",link: Acuerdos__pdfpath(`./${"2004/"}${"24.pdf"}`),},</v>
      </c>
    </row>
    <row r="27" spans="1:18" x14ac:dyDescent="0.25">
      <c r="A27" s="1" t="s">
        <v>756</v>
      </c>
      <c r="B27" s="1">
        <v>25</v>
      </c>
      <c r="C27" s="1" t="s">
        <v>1927</v>
      </c>
      <c r="D27" s="3" t="s">
        <v>1217</v>
      </c>
      <c r="E27" s="1" t="s">
        <v>1460</v>
      </c>
      <c r="F27" s="2" t="s">
        <v>321</v>
      </c>
      <c r="G27" s="1" t="s">
        <v>1212</v>
      </c>
      <c r="I27" s="1">
        <f t="shared" si="2"/>
        <v>25</v>
      </c>
      <c r="J27" s="1" t="s">
        <v>0</v>
      </c>
      <c r="K27" s="1" t="s">
        <v>1306</v>
      </c>
      <c r="L27" s="3" t="str">
        <f t="shared" si="0"/>
        <v>MAR</v>
      </c>
      <c r="M27" s="1" t="s">
        <v>1213</v>
      </c>
      <c r="N27" s="1" t="s">
        <v>336</v>
      </c>
      <c r="O27" s="1" t="s">
        <v>933</v>
      </c>
      <c r="P27" s="26">
        <f t="shared" si="4"/>
        <v>25</v>
      </c>
      <c r="Q27" s="1" t="s">
        <v>1</v>
      </c>
      <c r="R27" s="1" t="str">
        <f t="shared" si="1"/>
        <v>{id:25,year: "2004",typeDoc:"ACUERDO",dateDoc:"26-MAR",numDoc:"CG 25-2004",monthDoc:"MAR",nameDoc:"NORMATIVIDAD RELATIVA A LA FISCALIZACIÓN DEL ORIGEN.... EN LO GENERAL",link: Acuerdos__pdfpath(`./${"2004/"}${"25.pdf"}`),},</v>
      </c>
    </row>
    <row r="28" spans="1:18" x14ac:dyDescent="0.25">
      <c r="A28" s="1" t="s">
        <v>756</v>
      </c>
      <c r="B28" s="1">
        <v>26</v>
      </c>
      <c r="C28" s="1" t="s">
        <v>1927</v>
      </c>
      <c r="D28" s="3" t="s">
        <v>1217</v>
      </c>
      <c r="E28" s="1" t="s">
        <v>1460</v>
      </c>
      <c r="F28" s="2" t="s">
        <v>321</v>
      </c>
      <c r="G28" s="1" t="s">
        <v>1212</v>
      </c>
      <c r="I28" s="1">
        <f t="shared" si="2"/>
        <v>26</v>
      </c>
      <c r="J28" s="1" t="s">
        <v>0</v>
      </c>
      <c r="K28" s="1" t="s">
        <v>1306</v>
      </c>
      <c r="L28" s="3" t="str">
        <f t="shared" si="0"/>
        <v>MAR</v>
      </c>
      <c r="M28" s="1" t="s">
        <v>1213</v>
      </c>
      <c r="N28" s="1" t="s">
        <v>337</v>
      </c>
      <c r="O28" s="1" t="s">
        <v>933</v>
      </c>
      <c r="P28" s="26">
        <f t="shared" si="4"/>
        <v>26</v>
      </c>
      <c r="Q28" s="1" t="s">
        <v>1</v>
      </c>
      <c r="R28" s="1" t="str">
        <f t="shared" si="1"/>
        <v>{id:26,year: "2004",typeDoc:"ACUERDO",dateDoc:"26-MAR",numDoc:"CG 26-2004",monthDoc:"MAR",nameDoc:"LINEAMIENTOS Y CRITERIOS A ENCUENTAS, SONDEOS Y ESTUDIOS DE OPINIÓN PUBLICA. EN LO GENERAL",link: Acuerdos__pdfpath(`./${"2004/"}${"26.pdf"}`),},</v>
      </c>
    </row>
    <row r="29" spans="1:18" x14ac:dyDescent="0.25">
      <c r="A29" s="1" t="s">
        <v>756</v>
      </c>
      <c r="B29" s="1">
        <v>27</v>
      </c>
      <c r="C29" s="1" t="s">
        <v>1927</v>
      </c>
      <c r="D29" s="3" t="s">
        <v>1217</v>
      </c>
      <c r="E29" s="1" t="s">
        <v>1460</v>
      </c>
      <c r="F29" s="2" t="s">
        <v>37</v>
      </c>
      <c r="G29" s="1" t="s">
        <v>1212</v>
      </c>
      <c r="I29" s="1">
        <f t="shared" si="2"/>
        <v>27</v>
      </c>
      <c r="J29" s="1" t="s">
        <v>0</v>
      </c>
      <c r="K29" s="1" t="s">
        <v>1306</v>
      </c>
      <c r="L29" s="3" t="str">
        <f t="shared" si="0"/>
        <v>ABR</v>
      </c>
      <c r="M29" s="1" t="s">
        <v>1213</v>
      </c>
      <c r="N29" s="1" t="s">
        <v>2045</v>
      </c>
      <c r="O29" s="1" t="s">
        <v>933</v>
      </c>
      <c r="P29" s="26">
        <f t="shared" si="4"/>
        <v>27</v>
      </c>
      <c r="Q29" s="1" t="s">
        <v>1</v>
      </c>
      <c r="R29" s="1" t="str">
        <f t="shared" si="1"/>
        <v>{id:27,year: "2004",typeDoc:"ACUERDO",dateDoc:"20-ABR",numDoc:"CG 27-2004",monthDoc:"ABR",nameDoc:"ESTRUCTURA OPERATIVA ORGANIZACIÓN",link: Acuerdos__pdfpath(`./${"2004/"}${"27.pdf"}`),},</v>
      </c>
    </row>
    <row r="30" spans="1:18" x14ac:dyDescent="0.25">
      <c r="A30" s="1" t="s">
        <v>756</v>
      </c>
      <c r="B30" s="1">
        <v>28</v>
      </c>
      <c r="C30" s="1" t="s">
        <v>1927</v>
      </c>
      <c r="D30" s="3" t="s">
        <v>1217</v>
      </c>
      <c r="E30" s="1" t="s">
        <v>1460</v>
      </c>
      <c r="F30" s="2" t="s">
        <v>37</v>
      </c>
      <c r="G30" s="1" t="s">
        <v>1212</v>
      </c>
      <c r="I30" s="1">
        <f t="shared" si="2"/>
        <v>28</v>
      </c>
      <c r="J30" s="1" t="s">
        <v>0</v>
      </c>
      <c r="K30" s="1" t="s">
        <v>1306</v>
      </c>
      <c r="L30" s="3" t="str">
        <f t="shared" si="0"/>
        <v>ABR</v>
      </c>
      <c r="M30" s="1" t="s">
        <v>1213</v>
      </c>
      <c r="N30" s="1" t="s">
        <v>2046</v>
      </c>
      <c r="O30" s="1" t="s">
        <v>933</v>
      </c>
      <c r="P30" s="26">
        <f t="shared" si="4"/>
        <v>28</v>
      </c>
      <c r="Q30" s="1" t="s">
        <v>1</v>
      </c>
      <c r="R30" s="1" t="str">
        <f t="shared" si="1"/>
        <v>{id:28,year: "2004",typeDoc:"ACUERDO",dateDoc:"20-ABR",numDoc:"CG 28-2004",monthDoc:"ABR",nameDoc:"CONVOCATORIA COORDINADORES",link: Acuerdos__pdfpath(`./${"2004/"}${"28.pdf"}`),},</v>
      </c>
    </row>
    <row r="31" spans="1:18" x14ac:dyDescent="0.25">
      <c r="A31" s="1" t="s">
        <v>756</v>
      </c>
      <c r="B31" s="1">
        <v>29</v>
      </c>
      <c r="C31" s="1" t="s">
        <v>1927</v>
      </c>
      <c r="D31" s="3" t="s">
        <v>1217</v>
      </c>
      <c r="E31" s="1" t="s">
        <v>1460</v>
      </c>
      <c r="F31" s="2" t="s">
        <v>37</v>
      </c>
      <c r="G31" s="1" t="s">
        <v>1212</v>
      </c>
      <c r="I31" s="1">
        <f t="shared" si="2"/>
        <v>29</v>
      </c>
      <c r="J31" s="1" t="s">
        <v>0</v>
      </c>
      <c r="K31" s="1" t="s">
        <v>1306</v>
      </c>
      <c r="L31" s="3" t="str">
        <f t="shared" si="0"/>
        <v>ABR</v>
      </c>
      <c r="M31" s="1" t="s">
        <v>1213</v>
      </c>
      <c r="N31" s="1" t="s">
        <v>2047</v>
      </c>
      <c r="O31" s="1" t="s">
        <v>933</v>
      </c>
      <c r="P31" s="26">
        <f t="shared" si="4"/>
        <v>29</v>
      </c>
      <c r="Q31" s="1" t="s">
        <v>1</v>
      </c>
      <c r="R31" s="1" t="str">
        <f t="shared" si="1"/>
        <v>{id:29,year: "2004",typeDoc:"ACUERDO",dateDoc:"20-ABR",numDoc:"CG 29-2004",monthDoc:"ABR",nameDoc:"QUE AUTORIZA AL PRESIDENTE CONVENIO IFE",link: Acuerdos__pdfpath(`./${"2004/"}${"29.pdf"}`),},</v>
      </c>
    </row>
    <row r="32" spans="1:18" x14ac:dyDescent="0.25">
      <c r="A32" s="1" t="s">
        <v>756</v>
      </c>
      <c r="B32" s="1">
        <v>30</v>
      </c>
      <c r="C32" s="1" t="s">
        <v>1927</v>
      </c>
      <c r="D32" s="3" t="s">
        <v>1217</v>
      </c>
      <c r="E32" s="1" t="s">
        <v>1460</v>
      </c>
      <c r="F32" s="2" t="s">
        <v>37</v>
      </c>
      <c r="G32" s="1" t="s">
        <v>1212</v>
      </c>
      <c r="I32" s="1">
        <f t="shared" si="2"/>
        <v>30</v>
      </c>
      <c r="J32" s="1" t="s">
        <v>0</v>
      </c>
      <c r="K32" s="1" t="s">
        <v>1306</v>
      </c>
      <c r="L32" s="3" t="str">
        <f t="shared" si="0"/>
        <v>ABR</v>
      </c>
      <c r="M32" s="1" t="s">
        <v>1213</v>
      </c>
      <c r="N32" s="1" t="s">
        <v>2048</v>
      </c>
      <c r="O32" s="1" t="s">
        <v>933</v>
      </c>
      <c r="P32" s="26">
        <f t="shared" si="4"/>
        <v>30</v>
      </c>
      <c r="Q32" s="1" t="s">
        <v>1</v>
      </c>
      <c r="R32" s="1" t="str">
        <f t="shared" si="1"/>
        <v>{id:30,year: "2004",typeDoc:"ACUERDO",dateDoc:"20-ABR",numDoc:"CG 30-2004",monthDoc:"ABR",nameDoc:"INICIATIVA",link: Acuerdos__pdfpath(`./${"2004/"}${"30.pdf"}`),},</v>
      </c>
    </row>
    <row r="33" spans="1:18" ht="15.75" thickBot="1" x14ac:dyDescent="0.3">
      <c r="A33" s="1" t="s">
        <v>756</v>
      </c>
      <c r="B33" s="1">
        <v>31</v>
      </c>
      <c r="C33" s="1" t="s">
        <v>1927</v>
      </c>
      <c r="D33" s="3" t="s">
        <v>1217</v>
      </c>
      <c r="E33" s="1" t="s">
        <v>1460</v>
      </c>
      <c r="F33" s="2" t="s">
        <v>15</v>
      </c>
      <c r="G33" s="1" t="s">
        <v>1212</v>
      </c>
      <c r="H33" s="3"/>
      <c r="I33" s="1">
        <f t="shared" si="2"/>
        <v>31</v>
      </c>
      <c r="J33" s="1" t="s">
        <v>0</v>
      </c>
      <c r="K33" s="1" t="s">
        <v>1306</v>
      </c>
      <c r="L33" s="3" t="str">
        <f t="shared" si="0"/>
        <v>ABR</v>
      </c>
      <c r="M33" s="1" t="s">
        <v>1213</v>
      </c>
      <c r="N33" s="1" t="s">
        <v>41</v>
      </c>
      <c r="O33" s="1" t="s">
        <v>933</v>
      </c>
      <c r="P33" s="26">
        <f t="shared" si="4"/>
        <v>31</v>
      </c>
      <c r="Q33" s="1" t="s">
        <v>1</v>
      </c>
      <c r="R33" s="1" t="str">
        <f t="shared" si="1"/>
        <v>{id:31,year: "2004",typeDoc:"ACUERDO",dateDoc:"30-ABR",numDoc:"CG 31-2004",monthDoc:"ABR",nameDoc:"CONVOCATORIA ELECCIONES",link: Acuerdos__pdfpath(`./${"2004/"}${"31.pdf"}`),},</v>
      </c>
    </row>
    <row r="34" spans="1:18" x14ac:dyDescent="0.25">
      <c r="A34" s="8" t="s">
        <v>756</v>
      </c>
      <c r="B34" s="8">
        <v>32</v>
      </c>
      <c r="C34" s="8" t="s">
        <v>1927</v>
      </c>
      <c r="D34" s="8" t="s">
        <v>1217</v>
      </c>
      <c r="E34" s="8" t="s">
        <v>1460</v>
      </c>
      <c r="F34" s="9" t="s">
        <v>15</v>
      </c>
      <c r="G34" s="8" t="s">
        <v>1212</v>
      </c>
      <c r="H34" s="8"/>
      <c r="I34" s="8">
        <f>B34</f>
        <v>32</v>
      </c>
      <c r="J34" s="8" t="s">
        <v>0</v>
      </c>
      <c r="K34" s="8" t="s">
        <v>1306</v>
      </c>
      <c r="L34" s="8" t="str">
        <f t="shared" si="0"/>
        <v>ABR</v>
      </c>
      <c r="M34" s="8" t="s">
        <v>1213</v>
      </c>
      <c r="N34" s="8" t="s">
        <v>1810</v>
      </c>
      <c r="O34" s="8" t="s">
        <v>933</v>
      </c>
      <c r="P34" s="27">
        <f t="shared" si="4"/>
        <v>32</v>
      </c>
      <c r="Q34" s="8" t="s">
        <v>613</v>
      </c>
      <c r="R34" s="11"/>
    </row>
    <row r="35" spans="1:18" ht="15.75" thickBot="1" x14ac:dyDescent="0.3">
      <c r="A35" s="13" t="s">
        <v>756</v>
      </c>
      <c r="B35" s="13" t="s">
        <v>611</v>
      </c>
      <c r="C35" s="13" t="s">
        <v>1927</v>
      </c>
      <c r="D35" s="13"/>
      <c r="E35" s="13" t="s">
        <v>1460</v>
      </c>
      <c r="F35" s="14"/>
      <c r="G35" s="13" t="s">
        <v>1215</v>
      </c>
      <c r="H35" s="13"/>
      <c r="I35" s="13"/>
      <c r="J35" s="13"/>
      <c r="K35" s="13" t="s">
        <v>1216</v>
      </c>
      <c r="L35" s="13" t="str">
        <f t="shared" si="0"/>
        <v/>
      </c>
      <c r="M35" s="13" t="s">
        <v>1213</v>
      </c>
      <c r="N35" s="15" t="s">
        <v>934</v>
      </c>
      <c r="O35" s="13" t="s">
        <v>933</v>
      </c>
      <c r="P35" s="28" t="str">
        <f>CONCATENATE(B34,".1")</f>
        <v>32.1</v>
      </c>
      <c r="Q35" s="13" t="s">
        <v>623</v>
      </c>
      <c r="R35" s="16" t="str">
        <f>CONCATENATE(
A34,B34,C34,D34,E34,F34,G34,H34,I34,J34,K34,L34,M34,N34,O34,P34,Q34,
A35,B35,C35,D35,E35,F35,G35,H35,I35,J35,K35,L35,M35,N35,O35,P35,Q35)</f>
        <v>{id:32,year: "2004",typeDoc:"ACUERDO",dateDoc:"30-ABR",numDoc:"CG 32-2004",monthDoc:"ABR",nameDoc:"CALENDARIO",link: Acuerdos__pdfpath(`./${"2004/"}${"32.pdf"}`),subRows:[{id:"",year: "2004",typeDoc:"",dateDoc:"",numDoc:"",monthDoc:"",nameDoc:"CALENDARIO ELECTORAL 2004",link: Acuerdos__pdfpath(`./${"2004/"}${"32.1.pdf"}`),},],},</v>
      </c>
    </row>
    <row r="36" spans="1:18" x14ac:dyDescent="0.25">
      <c r="A36" s="1" t="s">
        <v>756</v>
      </c>
      <c r="B36" s="1">
        <v>33</v>
      </c>
      <c r="C36" s="1" t="s">
        <v>1927</v>
      </c>
      <c r="D36" s="3" t="s">
        <v>1217</v>
      </c>
      <c r="E36" s="1" t="s">
        <v>1460</v>
      </c>
      <c r="F36" s="2" t="s">
        <v>15</v>
      </c>
      <c r="G36" s="1" t="s">
        <v>1212</v>
      </c>
      <c r="I36" s="1">
        <f t="shared" ref="I36:I133" si="5">B36</f>
        <v>33</v>
      </c>
      <c r="J36" s="1" t="s">
        <v>0</v>
      </c>
      <c r="K36" s="1" t="s">
        <v>1306</v>
      </c>
      <c r="L36" s="3" t="str">
        <f t="shared" ref="L36:L133" si="6">MID(F36,4,3)</f>
        <v>ABR</v>
      </c>
      <c r="M36" s="1" t="s">
        <v>1213</v>
      </c>
      <c r="N36" s="1" t="s">
        <v>338</v>
      </c>
      <c r="O36" s="1" t="s">
        <v>933</v>
      </c>
      <c r="P36" s="26">
        <f t="shared" ref="P36:P133" si="7">B36</f>
        <v>33</v>
      </c>
      <c r="Q36" s="1" t="s">
        <v>1</v>
      </c>
      <c r="R36" s="1" t="str">
        <f t="shared" ref="R36:R82" si="8">CONCATENATE(A36,B36,C36,D36,E36,F36,G36,H36,I36,J36,K36,L36,M36,N36,O36,P36,Q36)</f>
        <v>{id:33,year: "2004",typeDoc:"ACUERDO",dateDoc:"30-ABR",numDoc:"CG 33-2004",monthDoc:"ABR",nameDoc:"ACUERDO-CRITERIO- REGIDOR ACUAMANALA-PDTE",link: Acuerdos__pdfpath(`./${"2004/"}${"33.pdf"}`),},</v>
      </c>
    </row>
    <row r="37" spans="1:18" x14ac:dyDescent="0.25">
      <c r="A37" s="1" t="s">
        <v>756</v>
      </c>
      <c r="B37" s="1">
        <v>34</v>
      </c>
      <c r="C37" s="1" t="s">
        <v>1927</v>
      </c>
      <c r="D37" s="3" t="s">
        <v>1217</v>
      </c>
      <c r="E37" s="1" t="s">
        <v>1460</v>
      </c>
      <c r="F37" s="2" t="s">
        <v>15</v>
      </c>
      <c r="G37" s="1" t="s">
        <v>1212</v>
      </c>
      <c r="I37" s="1">
        <f t="shared" ref="I37:I101" si="9">B37</f>
        <v>34</v>
      </c>
      <c r="J37" s="1" t="s">
        <v>0</v>
      </c>
      <c r="K37" s="1" t="s">
        <v>1306</v>
      </c>
      <c r="L37" s="3" t="str">
        <f t="shared" ref="L37:L101" si="10">MID(F37,4,3)</f>
        <v>ABR</v>
      </c>
      <c r="M37" s="1" t="s">
        <v>1213</v>
      </c>
      <c r="N37" s="1" t="s">
        <v>2049</v>
      </c>
      <c r="O37" s="1" t="s">
        <v>933</v>
      </c>
      <c r="P37" s="26">
        <f t="shared" ref="P37:P101" si="11">B37</f>
        <v>34</v>
      </c>
      <c r="Q37" s="1" t="s">
        <v>1</v>
      </c>
      <c r="R37" s="1" t="str">
        <f t="shared" si="8"/>
        <v>{id:34,year: "2004",typeDoc:"ACUERDO",dateDoc:"30-ABR",numDoc:"CG 34-2004",monthDoc:"ABR",nameDoc:"DE OBSERVACIÓN ELECTORAL",link: Acuerdos__pdfpath(`./${"2004/"}${"34.pdf"}`),},</v>
      </c>
    </row>
    <row r="38" spans="1:18" x14ac:dyDescent="0.25">
      <c r="A38" s="1" t="s">
        <v>756</v>
      </c>
      <c r="B38" s="1">
        <v>35</v>
      </c>
      <c r="C38" s="1" t="s">
        <v>1927</v>
      </c>
      <c r="D38" s="3" t="s">
        <v>1217</v>
      </c>
      <c r="E38" s="1" t="s">
        <v>1460</v>
      </c>
      <c r="F38" s="2" t="s">
        <v>15</v>
      </c>
      <c r="G38" s="1" t="s">
        <v>1212</v>
      </c>
      <c r="I38" s="1">
        <f t="shared" si="9"/>
        <v>35</v>
      </c>
      <c r="J38" s="1" t="s">
        <v>0</v>
      </c>
      <c r="K38" s="1" t="s">
        <v>1306</v>
      </c>
      <c r="L38" s="3" t="str">
        <f t="shared" si="10"/>
        <v>ABR</v>
      </c>
      <c r="M38" s="1" t="s">
        <v>1213</v>
      </c>
      <c r="N38" s="1" t="s">
        <v>1342</v>
      </c>
      <c r="O38" s="1" t="s">
        <v>933</v>
      </c>
      <c r="P38" s="26">
        <f t="shared" si="11"/>
        <v>35</v>
      </c>
      <c r="Q38" s="1" t="s">
        <v>1</v>
      </c>
      <c r="R38" s="1" t="str">
        <f t="shared" si="8"/>
        <v>{id:35,year: "2004",typeDoc:"ACUERDO",dateDoc:"30-ABR",numDoc:"CG 35-2004",monthDoc:"ABR",nameDoc:"MONITOREO",link: Acuerdos__pdfpath(`./${"2004/"}${"35.pdf"}`),},</v>
      </c>
    </row>
    <row r="39" spans="1:18" x14ac:dyDescent="0.25">
      <c r="A39" s="1" t="s">
        <v>756</v>
      </c>
      <c r="B39" s="1">
        <v>36</v>
      </c>
      <c r="C39" s="1" t="s">
        <v>1927</v>
      </c>
      <c r="D39" s="3" t="s">
        <v>1217</v>
      </c>
      <c r="E39" s="1" t="s">
        <v>1460</v>
      </c>
      <c r="F39" s="2" t="s">
        <v>340</v>
      </c>
      <c r="G39" s="1" t="s">
        <v>1212</v>
      </c>
      <c r="I39" s="1">
        <f t="shared" si="9"/>
        <v>36</v>
      </c>
      <c r="J39" s="1" t="s">
        <v>0</v>
      </c>
      <c r="K39" s="1" t="s">
        <v>1306</v>
      </c>
      <c r="L39" s="3" t="str">
        <f t="shared" si="10"/>
        <v>MAY</v>
      </c>
      <c r="M39" s="1" t="s">
        <v>1213</v>
      </c>
      <c r="N39" s="1" t="s">
        <v>2050</v>
      </c>
      <c r="O39" s="1" t="s">
        <v>933</v>
      </c>
      <c r="P39" s="26">
        <f t="shared" si="11"/>
        <v>36</v>
      </c>
      <c r="Q39" s="1" t="s">
        <v>1</v>
      </c>
      <c r="R39" s="1" t="str">
        <f t="shared" si="8"/>
        <v>{id:36,year: "2004",typeDoc:"ACUERDO",dateDoc:"28-MAY",numDoc:"CG 36-2004",monthDoc:"MAY",nameDoc:"ACCIÓN NACIONAL",link: Acuerdos__pdfpath(`./${"2004/"}${"36.pdf"}`),},</v>
      </c>
    </row>
    <row r="40" spans="1:18" x14ac:dyDescent="0.25">
      <c r="A40" s="1" t="s">
        <v>756</v>
      </c>
      <c r="B40" s="1">
        <v>37</v>
      </c>
      <c r="C40" s="1" t="s">
        <v>1927</v>
      </c>
      <c r="D40" s="3" t="s">
        <v>1217</v>
      </c>
      <c r="E40" s="1" t="s">
        <v>1460</v>
      </c>
      <c r="F40" s="2" t="s">
        <v>340</v>
      </c>
      <c r="G40" s="1" t="s">
        <v>1212</v>
      </c>
      <c r="I40" s="1">
        <f t="shared" si="9"/>
        <v>37</v>
      </c>
      <c r="J40" s="1" t="s">
        <v>0</v>
      </c>
      <c r="K40" s="1" t="s">
        <v>1306</v>
      </c>
      <c r="L40" s="3" t="str">
        <f t="shared" si="10"/>
        <v>MAY</v>
      </c>
      <c r="M40" s="1" t="s">
        <v>1213</v>
      </c>
      <c r="N40" s="1" t="s">
        <v>2051</v>
      </c>
      <c r="O40" s="1" t="s">
        <v>933</v>
      </c>
      <c r="P40" s="26">
        <f t="shared" si="11"/>
        <v>37</v>
      </c>
      <c r="Q40" s="1" t="s">
        <v>1</v>
      </c>
      <c r="R40" s="1" t="str">
        <f t="shared" si="8"/>
        <v>{id:37,year: "2004",typeDoc:"ACUERDO",dateDoc:"28-MAY",numDoc:"CG 37-2004",monthDoc:"MAY",nameDoc:"PARTIDO REVOLUCIONARIO INSTITUCIONAL",link: Acuerdos__pdfpath(`./${"2004/"}${"37.pdf"}`),},</v>
      </c>
    </row>
    <row r="41" spans="1:18" x14ac:dyDescent="0.25">
      <c r="A41" s="1" t="s">
        <v>756</v>
      </c>
      <c r="B41" s="1">
        <v>38</v>
      </c>
      <c r="C41" s="1" t="s">
        <v>1927</v>
      </c>
      <c r="D41" s="3" t="s">
        <v>1217</v>
      </c>
      <c r="E41" s="1" t="s">
        <v>1460</v>
      </c>
      <c r="F41" s="2" t="s">
        <v>340</v>
      </c>
      <c r="G41" s="1" t="s">
        <v>1212</v>
      </c>
      <c r="I41" s="1">
        <f t="shared" si="9"/>
        <v>38</v>
      </c>
      <c r="J41" s="1" t="s">
        <v>0</v>
      </c>
      <c r="K41" s="1" t="s">
        <v>1306</v>
      </c>
      <c r="L41" s="3" t="str">
        <f t="shared" si="10"/>
        <v>MAY</v>
      </c>
      <c r="M41" s="1" t="s">
        <v>1213</v>
      </c>
      <c r="N41" s="1" t="s">
        <v>2052</v>
      </c>
      <c r="O41" s="1" t="s">
        <v>933</v>
      </c>
      <c r="P41" s="26">
        <f t="shared" si="11"/>
        <v>38</v>
      </c>
      <c r="Q41" s="1" t="s">
        <v>1</v>
      </c>
      <c r="R41" s="1" t="str">
        <f t="shared" si="8"/>
        <v>{id:38,year: "2004",typeDoc:"ACUERDO",dateDoc:"28-MAY",numDoc:"CG 38-2004",monthDoc:"MAY",nameDoc:"PARTIDO DE LA REVOLUCIÓN DEMOCRÁTICA",link: Acuerdos__pdfpath(`./${"2004/"}${"38.pdf"}`),},</v>
      </c>
    </row>
    <row r="42" spans="1:18" x14ac:dyDescent="0.25">
      <c r="A42" s="1" t="s">
        <v>756</v>
      </c>
      <c r="B42" s="1">
        <v>39</v>
      </c>
      <c r="C42" s="1" t="s">
        <v>1927</v>
      </c>
      <c r="D42" s="3" t="s">
        <v>1217</v>
      </c>
      <c r="E42" s="1" t="s">
        <v>1460</v>
      </c>
      <c r="F42" s="2" t="s">
        <v>340</v>
      </c>
      <c r="G42" s="1" t="s">
        <v>1212</v>
      </c>
      <c r="I42" s="1">
        <f t="shared" si="9"/>
        <v>39</v>
      </c>
      <c r="J42" s="1" t="s">
        <v>0</v>
      </c>
      <c r="K42" s="1" t="s">
        <v>1306</v>
      </c>
      <c r="L42" s="3" t="str">
        <f t="shared" si="10"/>
        <v>MAY</v>
      </c>
      <c r="M42" s="1" t="s">
        <v>1213</v>
      </c>
      <c r="N42" s="1" t="s">
        <v>2053</v>
      </c>
      <c r="O42" s="1" t="s">
        <v>933</v>
      </c>
      <c r="P42" s="26">
        <f t="shared" si="11"/>
        <v>39</v>
      </c>
      <c r="Q42" s="1" t="s">
        <v>1</v>
      </c>
      <c r="R42" s="1" t="str">
        <f t="shared" si="8"/>
        <v>{id:39,year: "2004",typeDoc:"ACUERDO",dateDoc:"28-MAY",numDoc:"CG 39-2004",monthDoc:"MAY",nameDoc:"PARTIDO DEL TRABAJO",link: Acuerdos__pdfpath(`./${"2004/"}${"39.pdf"}`),},</v>
      </c>
    </row>
    <row r="43" spans="1:18" x14ac:dyDescent="0.25">
      <c r="A43" s="1" t="s">
        <v>756</v>
      </c>
      <c r="B43" s="1">
        <v>40</v>
      </c>
      <c r="C43" s="1" t="s">
        <v>1927</v>
      </c>
      <c r="D43" s="3" t="s">
        <v>1217</v>
      </c>
      <c r="E43" s="1" t="s">
        <v>1460</v>
      </c>
      <c r="F43" s="2" t="s">
        <v>340</v>
      </c>
      <c r="G43" s="1" t="s">
        <v>1212</v>
      </c>
      <c r="I43" s="1">
        <f t="shared" si="9"/>
        <v>40</v>
      </c>
      <c r="J43" s="1" t="s">
        <v>0</v>
      </c>
      <c r="K43" s="1" t="s">
        <v>1306</v>
      </c>
      <c r="L43" s="3" t="str">
        <f t="shared" si="10"/>
        <v>MAY</v>
      </c>
      <c r="M43" s="1" t="s">
        <v>1213</v>
      </c>
      <c r="N43" s="1" t="s">
        <v>2054</v>
      </c>
      <c r="O43" s="1" t="s">
        <v>933</v>
      </c>
      <c r="P43" s="26">
        <f t="shared" si="11"/>
        <v>40</v>
      </c>
      <c r="Q43" s="1" t="s">
        <v>1</v>
      </c>
      <c r="R43" s="1" t="str">
        <f t="shared" si="8"/>
        <v>{id:40,year: "2004",typeDoc:"ACUERDO",dateDoc:"28-MAY",numDoc:"CG 40-2004",monthDoc:"MAY",nameDoc:"VERDE ECOLOGISTA",link: Acuerdos__pdfpath(`./${"2004/"}${"40.pdf"}`),},</v>
      </c>
    </row>
    <row r="44" spans="1:18" x14ac:dyDescent="0.25">
      <c r="A44" s="1" t="s">
        <v>756</v>
      </c>
      <c r="B44" s="1">
        <v>41</v>
      </c>
      <c r="C44" s="1" t="s">
        <v>1927</v>
      </c>
      <c r="D44" s="3" t="s">
        <v>1217</v>
      </c>
      <c r="E44" s="1" t="s">
        <v>1460</v>
      </c>
      <c r="F44" s="2" t="s">
        <v>340</v>
      </c>
      <c r="G44" s="1" t="s">
        <v>1212</v>
      </c>
      <c r="I44" s="1">
        <f t="shared" si="9"/>
        <v>41</v>
      </c>
      <c r="J44" s="1" t="s">
        <v>0</v>
      </c>
      <c r="K44" s="1" t="s">
        <v>1306</v>
      </c>
      <c r="L44" s="3" t="str">
        <f t="shared" si="10"/>
        <v>MAY</v>
      </c>
      <c r="M44" s="1" t="s">
        <v>1213</v>
      </c>
      <c r="N44" s="1" t="s">
        <v>2055</v>
      </c>
      <c r="O44" s="1" t="s">
        <v>933</v>
      </c>
      <c r="P44" s="26">
        <f t="shared" si="11"/>
        <v>41</v>
      </c>
      <c r="Q44" s="1" t="s">
        <v>1</v>
      </c>
      <c r="R44" s="1" t="str">
        <f t="shared" si="8"/>
        <v>{id:41,year: "2004",typeDoc:"ACUERDO",dateDoc:"28-MAY",numDoc:"CG 41-2004",monthDoc:"MAY",nameDoc:"CONVERGENCIA",link: Acuerdos__pdfpath(`./${"2004/"}${"41.pdf"}`),},</v>
      </c>
    </row>
    <row r="45" spans="1:18" x14ac:dyDescent="0.25">
      <c r="A45" s="1" t="s">
        <v>756</v>
      </c>
      <c r="B45" s="1">
        <v>42</v>
      </c>
      <c r="C45" s="1" t="s">
        <v>1927</v>
      </c>
      <c r="D45" s="3" t="s">
        <v>1217</v>
      </c>
      <c r="E45" s="1" t="s">
        <v>1460</v>
      </c>
      <c r="F45" s="2" t="s">
        <v>340</v>
      </c>
      <c r="G45" s="1" t="s">
        <v>1212</v>
      </c>
      <c r="I45" s="1">
        <f t="shared" si="9"/>
        <v>42</v>
      </c>
      <c r="J45" s="1" t="s">
        <v>0</v>
      </c>
      <c r="K45" s="1" t="s">
        <v>1306</v>
      </c>
      <c r="L45" s="3" t="str">
        <f t="shared" si="10"/>
        <v>MAY</v>
      </c>
      <c r="M45" s="1" t="s">
        <v>1213</v>
      </c>
      <c r="N45" s="1" t="s">
        <v>2188</v>
      </c>
      <c r="O45" s="1" t="s">
        <v>933</v>
      </c>
      <c r="P45" s="26">
        <f t="shared" si="11"/>
        <v>42</v>
      </c>
      <c r="Q45" s="1" t="s">
        <v>1</v>
      </c>
      <c r="R45" s="1" t="str">
        <f t="shared" si="8"/>
        <v>{id:42,year: "2004",typeDoc:"ACUERDO",dateDoc:"28-MAY",numDoc:"CG 42-2004",monthDoc:"MAY",nameDoc:"CENTRO DEMOCRATICO",link: Acuerdos__pdfpath(`./${"2004/"}${"42.pdf"}`),},</v>
      </c>
    </row>
    <row r="46" spans="1:18" x14ac:dyDescent="0.25">
      <c r="A46" s="1" t="s">
        <v>756</v>
      </c>
      <c r="B46" s="1">
        <v>43</v>
      </c>
      <c r="C46" s="1" t="s">
        <v>1927</v>
      </c>
      <c r="D46" s="3" t="s">
        <v>1217</v>
      </c>
      <c r="E46" s="1" t="s">
        <v>1460</v>
      </c>
      <c r="F46" s="2" t="s">
        <v>340</v>
      </c>
      <c r="G46" s="1" t="s">
        <v>1212</v>
      </c>
      <c r="I46" s="1">
        <f t="shared" si="9"/>
        <v>43</v>
      </c>
      <c r="J46" s="1" t="s">
        <v>0</v>
      </c>
      <c r="K46" s="1" t="s">
        <v>1306</v>
      </c>
      <c r="L46" s="3" t="str">
        <f t="shared" si="10"/>
        <v>MAY</v>
      </c>
      <c r="M46" s="1" t="s">
        <v>1213</v>
      </c>
      <c r="N46" s="1" t="s">
        <v>2056</v>
      </c>
      <c r="O46" s="1" t="s">
        <v>933</v>
      </c>
      <c r="P46" s="26">
        <f t="shared" si="11"/>
        <v>43</v>
      </c>
      <c r="Q46" s="1" t="s">
        <v>1</v>
      </c>
      <c r="R46" s="1" t="str">
        <f t="shared" si="8"/>
        <v>{id:43,year: "2004",typeDoc:"ACUERDO",dateDoc:"28-MAY",numDoc:"CG 43-2004",monthDoc:"MAY",nameDoc:"JUSTICIA SOCIAL",link: Acuerdos__pdfpath(`./${"2004/"}${"43.pdf"}`),},</v>
      </c>
    </row>
    <row r="47" spans="1:18" x14ac:dyDescent="0.25">
      <c r="A47" s="1" t="s">
        <v>756</v>
      </c>
      <c r="B47" s="1">
        <v>44</v>
      </c>
      <c r="C47" s="1" t="s">
        <v>1927</v>
      </c>
      <c r="D47" s="3" t="s">
        <v>1217</v>
      </c>
      <c r="E47" s="1" t="s">
        <v>1460</v>
      </c>
      <c r="F47" s="2" t="s">
        <v>340</v>
      </c>
      <c r="G47" s="1" t="s">
        <v>1212</v>
      </c>
      <c r="I47" s="1">
        <f t="shared" si="9"/>
        <v>44</v>
      </c>
      <c r="J47" s="1" t="s">
        <v>0</v>
      </c>
      <c r="K47" s="1" t="s">
        <v>1306</v>
      </c>
      <c r="L47" s="3" t="str">
        <f t="shared" si="10"/>
        <v>MAY</v>
      </c>
      <c r="M47" s="1" t="s">
        <v>1213</v>
      </c>
      <c r="N47" s="1" t="s">
        <v>2189</v>
      </c>
      <c r="O47" s="1" t="s">
        <v>933</v>
      </c>
      <c r="P47" s="26">
        <f t="shared" si="11"/>
        <v>44</v>
      </c>
      <c r="Q47" s="1" t="s">
        <v>1</v>
      </c>
      <c r="R47" s="1" t="str">
        <f t="shared" si="8"/>
        <v>{id:44,year: "2004",typeDoc:"ACUERDO",dateDoc:"28-MAY",numDoc:"CG 44-2004",monthDoc:"MAY",nameDoc:"SOCIEDAD NACIONALISTA",link: Acuerdos__pdfpath(`./${"2004/"}${"44.pdf"}`),},</v>
      </c>
    </row>
    <row r="48" spans="1:18" x14ac:dyDescent="0.25">
      <c r="A48" s="1" t="s">
        <v>756</v>
      </c>
      <c r="B48" s="1">
        <v>45</v>
      </c>
      <c r="C48" s="1" t="s">
        <v>1927</v>
      </c>
      <c r="D48" s="3" t="s">
        <v>1217</v>
      </c>
      <c r="E48" s="1" t="s">
        <v>1460</v>
      </c>
      <c r="F48" s="2" t="s">
        <v>340</v>
      </c>
      <c r="G48" s="1" t="s">
        <v>1212</v>
      </c>
      <c r="I48" s="1">
        <f t="shared" si="9"/>
        <v>45</v>
      </c>
      <c r="J48" s="1" t="s">
        <v>0</v>
      </c>
      <c r="K48" s="1" t="s">
        <v>1306</v>
      </c>
      <c r="L48" s="3" t="str">
        <f t="shared" si="10"/>
        <v>MAY</v>
      </c>
      <c r="M48" s="1" t="s">
        <v>1213</v>
      </c>
      <c r="N48" s="1" t="s">
        <v>2057</v>
      </c>
      <c r="O48" s="1" t="s">
        <v>933</v>
      </c>
      <c r="P48" s="26">
        <f t="shared" si="11"/>
        <v>45</v>
      </c>
      <c r="Q48" s="1" t="s">
        <v>1</v>
      </c>
      <c r="R48" s="1" t="str">
        <f t="shared" si="8"/>
        <v>{id:45,year: "2004",typeDoc:"ACUERDO",dateDoc:"28-MAY",numDoc:"CG 45-2004",monthDoc:"MAY",nameDoc:"ALIANZA SOCIAL",link: Acuerdos__pdfpath(`./${"2004/"}${"45.pdf"}`),},</v>
      </c>
    </row>
    <row r="49" spans="1:18" x14ac:dyDescent="0.25">
      <c r="A49" s="1" t="s">
        <v>756</v>
      </c>
      <c r="B49" s="1">
        <v>46</v>
      </c>
      <c r="C49" s="1" t="s">
        <v>1927</v>
      </c>
      <c r="D49" s="3" t="s">
        <v>1217</v>
      </c>
      <c r="E49" s="1" t="s">
        <v>1460</v>
      </c>
      <c r="F49" s="2" t="s">
        <v>340</v>
      </c>
      <c r="G49" s="1" t="s">
        <v>1212</v>
      </c>
      <c r="I49" s="1">
        <f t="shared" si="9"/>
        <v>46</v>
      </c>
      <c r="J49" s="1" t="s">
        <v>0</v>
      </c>
      <c r="K49" s="1" t="s">
        <v>1306</v>
      </c>
      <c r="L49" s="3" t="str">
        <f t="shared" si="10"/>
        <v>MAY</v>
      </c>
      <c r="M49" s="1" t="s">
        <v>1213</v>
      </c>
      <c r="N49" s="1" t="s">
        <v>2058</v>
      </c>
      <c r="O49" s="1" t="s">
        <v>933</v>
      </c>
      <c r="P49" s="26">
        <f t="shared" si="11"/>
        <v>46</v>
      </c>
      <c r="Q49" s="1" t="s">
        <v>1</v>
      </c>
      <c r="R49" s="1" t="str">
        <f t="shared" si="8"/>
        <v>{id:46,year: "2004",typeDoc:"ACUERDO",dateDoc:"28-MAY",numDoc:"CG 46-2004",monthDoc:"MAY",nameDoc:"LIBERAL MEXICANO",link: Acuerdos__pdfpath(`./${"2004/"}${"46.pdf"}`),},</v>
      </c>
    </row>
    <row r="50" spans="1:18" x14ac:dyDescent="0.25">
      <c r="A50" s="1" t="s">
        <v>756</v>
      </c>
      <c r="B50" s="1">
        <v>47</v>
      </c>
      <c r="C50" s="1" t="s">
        <v>1927</v>
      </c>
      <c r="D50" s="3" t="s">
        <v>1217</v>
      </c>
      <c r="E50" s="1" t="s">
        <v>1460</v>
      </c>
      <c r="F50" s="2" t="s">
        <v>340</v>
      </c>
      <c r="G50" s="1" t="s">
        <v>1212</v>
      </c>
      <c r="I50" s="1">
        <f t="shared" si="9"/>
        <v>47</v>
      </c>
      <c r="J50" s="1" t="s">
        <v>0</v>
      </c>
      <c r="K50" s="1" t="s">
        <v>1306</v>
      </c>
      <c r="L50" s="3" t="str">
        <f t="shared" si="10"/>
        <v>MAY</v>
      </c>
      <c r="M50" s="1" t="s">
        <v>1213</v>
      </c>
      <c r="N50" s="1" t="s">
        <v>2059</v>
      </c>
      <c r="O50" s="1" t="s">
        <v>933</v>
      </c>
      <c r="P50" s="26">
        <f t="shared" si="11"/>
        <v>47</v>
      </c>
      <c r="Q50" s="1" t="s">
        <v>1</v>
      </c>
      <c r="R50" s="1" t="str">
        <f t="shared" si="8"/>
        <v>{id:47,year: "2004",typeDoc:"ACUERDO",dateDoc:"28-MAY",numDoc:"CG 47-2004",monthDoc:"MAY",nameDoc:"MÉXICO POSIBLE",link: Acuerdos__pdfpath(`./${"2004/"}${"47.pdf"}`),},</v>
      </c>
    </row>
    <row r="51" spans="1:18" x14ac:dyDescent="0.25">
      <c r="A51" s="1" t="s">
        <v>756</v>
      </c>
      <c r="B51" s="1">
        <v>48</v>
      </c>
      <c r="C51" s="1" t="s">
        <v>1927</v>
      </c>
      <c r="D51" s="3" t="s">
        <v>1217</v>
      </c>
      <c r="E51" s="1" t="s">
        <v>1460</v>
      </c>
      <c r="F51" s="2" t="s">
        <v>340</v>
      </c>
      <c r="G51" s="1" t="s">
        <v>1212</v>
      </c>
      <c r="I51" s="1">
        <f t="shared" si="9"/>
        <v>48</v>
      </c>
      <c r="J51" s="1" t="s">
        <v>0</v>
      </c>
      <c r="K51" s="1" t="s">
        <v>1306</v>
      </c>
      <c r="L51" s="3" t="str">
        <f t="shared" si="10"/>
        <v>MAY</v>
      </c>
      <c r="M51" s="1" t="s">
        <v>1213</v>
      </c>
      <c r="N51" s="1" t="s">
        <v>2060</v>
      </c>
      <c r="O51" s="1" t="s">
        <v>933</v>
      </c>
      <c r="P51" s="26">
        <f t="shared" si="11"/>
        <v>48</v>
      </c>
      <c r="Q51" s="1" t="s">
        <v>1</v>
      </c>
      <c r="R51" s="1" t="str">
        <f t="shared" si="8"/>
        <v>{id:48,year: "2004",typeDoc:"ACUERDO",dateDoc:"28-MAY",numDoc:"CG 48-2004",monthDoc:"MAY",nameDoc:"FUERZA CIUDADANA",link: Acuerdos__pdfpath(`./${"2004/"}${"48.pdf"}`),},</v>
      </c>
    </row>
    <row r="52" spans="1:18" x14ac:dyDescent="0.25">
      <c r="A52" s="1" t="s">
        <v>756</v>
      </c>
      <c r="B52" s="1">
        <v>49</v>
      </c>
      <c r="C52" s="1" t="s">
        <v>1927</v>
      </c>
      <c r="D52" s="3" t="s">
        <v>1217</v>
      </c>
      <c r="E52" s="1" t="s">
        <v>1460</v>
      </c>
      <c r="F52" s="2" t="s">
        <v>340</v>
      </c>
      <c r="G52" s="1" t="s">
        <v>1212</v>
      </c>
      <c r="I52" s="1">
        <f t="shared" si="9"/>
        <v>49</v>
      </c>
      <c r="J52" s="1" t="s">
        <v>0</v>
      </c>
      <c r="K52" s="1" t="s">
        <v>1306</v>
      </c>
      <c r="L52" s="3" t="str">
        <f t="shared" si="10"/>
        <v>MAY</v>
      </c>
      <c r="M52" s="1" t="s">
        <v>1213</v>
      </c>
      <c r="N52" s="1" t="s">
        <v>1935</v>
      </c>
      <c r="O52" s="1" t="s">
        <v>933</v>
      </c>
      <c r="P52" s="26">
        <f t="shared" si="11"/>
        <v>49</v>
      </c>
      <c r="Q52" s="1" t="s">
        <v>1</v>
      </c>
      <c r="R52" s="1" t="str">
        <f t="shared" si="8"/>
        <v>{id:49,year: "2004",typeDoc:"ACUERDO",dateDoc:"28-MAY",numDoc:"CG 49-2004",monthDoc:"MAY",nameDoc:"OBSERVADORES",link: Acuerdos__pdfpath(`./${"2004/"}${"49.pdf"}`),},</v>
      </c>
    </row>
    <row r="53" spans="1:18" x14ac:dyDescent="0.25">
      <c r="A53" s="1" t="s">
        <v>756</v>
      </c>
      <c r="B53" s="1">
        <v>50</v>
      </c>
      <c r="C53" s="1" t="s">
        <v>1927</v>
      </c>
      <c r="D53" s="3" t="s">
        <v>1217</v>
      </c>
      <c r="E53" s="1" t="s">
        <v>1460</v>
      </c>
      <c r="F53" s="2" t="s">
        <v>340</v>
      </c>
      <c r="G53" s="1" t="s">
        <v>1212</v>
      </c>
      <c r="I53" s="1">
        <f t="shared" si="9"/>
        <v>50</v>
      </c>
      <c r="J53" s="1" t="s">
        <v>0</v>
      </c>
      <c r="K53" s="1" t="s">
        <v>1306</v>
      </c>
      <c r="L53" s="3" t="str">
        <f t="shared" si="10"/>
        <v>MAY</v>
      </c>
      <c r="M53" s="1" t="s">
        <v>1213</v>
      </c>
      <c r="N53" s="1" t="s">
        <v>2061</v>
      </c>
      <c r="O53" s="1" t="s">
        <v>933</v>
      </c>
      <c r="P53" s="26">
        <f t="shared" si="11"/>
        <v>50</v>
      </c>
      <c r="Q53" s="1" t="s">
        <v>1</v>
      </c>
      <c r="R53" s="1" t="str">
        <f t="shared" si="8"/>
        <v>{id:50,year: "2004",typeDoc:"ACUERDO",dateDoc:"28-MAY",numDoc:"CG 50-2004",monthDoc:"MAY",nameDoc:"PROGRAMA DE TRABAJO DIR. ORG",link: Acuerdos__pdfpath(`./${"2004/"}${"50.pdf"}`),},</v>
      </c>
    </row>
    <row r="54" spans="1:18" x14ac:dyDescent="0.25">
      <c r="A54" s="1" t="s">
        <v>756</v>
      </c>
      <c r="B54" s="1">
        <v>51</v>
      </c>
      <c r="C54" s="1" t="s">
        <v>1927</v>
      </c>
      <c r="D54" s="3" t="s">
        <v>1217</v>
      </c>
      <c r="E54" s="1" t="s">
        <v>1460</v>
      </c>
      <c r="F54" s="2" t="s">
        <v>340</v>
      </c>
      <c r="G54" s="1" t="s">
        <v>1212</v>
      </c>
      <c r="I54" s="1">
        <f t="shared" si="9"/>
        <v>51</v>
      </c>
      <c r="J54" s="1" t="s">
        <v>0</v>
      </c>
      <c r="K54" s="1" t="s">
        <v>1306</v>
      </c>
      <c r="L54" s="3" t="str">
        <f t="shared" si="10"/>
        <v>MAY</v>
      </c>
      <c r="M54" s="1" t="s">
        <v>1213</v>
      </c>
      <c r="N54" s="1" t="s">
        <v>2062</v>
      </c>
      <c r="O54" s="1" t="s">
        <v>933</v>
      </c>
      <c r="P54" s="26">
        <f t="shared" si="11"/>
        <v>51</v>
      </c>
      <c r="Q54" s="1" t="s">
        <v>1</v>
      </c>
      <c r="R54" s="1" t="str">
        <f t="shared" si="8"/>
        <v>{id:51,year: "2004",typeDoc:"ACUERDO",dateDoc:"28-MAY",numDoc:"CG 51-2004",monthDoc:"MAY",nameDoc:"EQUIDAD DE GÉNERO",link: Acuerdos__pdfpath(`./${"2004/"}${"51.pdf"}`),},</v>
      </c>
    </row>
    <row r="55" spans="1:18" x14ac:dyDescent="0.25">
      <c r="A55" s="1" t="s">
        <v>756</v>
      </c>
      <c r="B55" s="1">
        <v>52</v>
      </c>
      <c r="C55" s="1" t="s">
        <v>1927</v>
      </c>
      <c r="D55" s="3" t="s">
        <v>1217</v>
      </c>
      <c r="E55" s="1" t="s">
        <v>1460</v>
      </c>
      <c r="F55" s="2" t="s">
        <v>340</v>
      </c>
      <c r="G55" s="1" t="s">
        <v>1212</v>
      </c>
      <c r="I55" s="1">
        <f t="shared" si="9"/>
        <v>52</v>
      </c>
      <c r="J55" s="1" t="s">
        <v>0</v>
      </c>
      <c r="K55" s="1" t="s">
        <v>1306</v>
      </c>
      <c r="L55" s="3" t="str">
        <f t="shared" si="10"/>
        <v>MAY</v>
      </c>
      <c r="M55" s="1" t="s">
        <v>1213</v>
      </c>
      <c r="N55" s="1" t="s">
        <v>339</v>
      </c>
      <c r="O55" s="1" t="s">
        <v>933</v>
      </c>
      <c r="P55" s="26">
        <f t="shared" si="11"/>
        <v>52</v>
      </c>
      <c r="Q55" s="1" t="s">
        <v>1</v>
      </c>
      <c r="R55" s="1" t="str">
        <f t="shared" si="8"/>
        <v>{id:52,year: "2004",typeDoc:"ACUERDO",dateDoc:"28-MAY",numDoc:"CG 52-2004",monthDoc:"MAY",nameDoc:"PARTIDO JUSTICIA SOCIAL SUP-JDC-809-2002",link: Acuerdos__pdfpath(`./${"2004/"}${"52.pdf"}`),},</v>
      </c>
    </row>
    <row r="56" spans="1:18" x14ac:dyDescent="0.25">
      <c r="A56" s="1" t="s">
        <v>756</v>
      </c>
      <c r="B56" s="1">
        <v>53</v>
      </c>
      <c r="C56" s="1" t="s">
        <v>1927</v>
      </c>
      <c r="D56" s="3" t="s">
        <v>1217</v>
      </c>
      <c r="E56" s="1" t="s">
        <v>1460</v>
      </c>
      <c r="F56" s="2" t="s">
        <v>340</v>
      </c>
      <c r="G56" s="1" t="s">
        <v>1212</v>
      </c>
      <c r="I56" s="1">
        <f t="shared" si="9"/>
        <v>53</v>
      </c>
      <c r="J56" s="1" t="s">
        <v>0</v>
      </c>
      <c r="K56" s="1" t="s">
        <v>1306</v>
      </c>
      <c r="L56" s="3" t="str">
        <f t="shared" si="10"/>
        <v>MAY</v>
      </c>
      <c r="M56" s="1" t="s">
        <v>1213</v>
      </c>
      <c r="N56" s="1" t="s">
        <v>1729</v>
      </c>
      <c r="O56" s="1" t="s">
        <v>933</v>
      </c>
      <c r="P56" s="26">
        <f t="shared" si="11"/>
        <v>53</v>
      </c>
      <c r="Q56" s="1" t="s">
        <v>1</v>
      </c>
      <c r="R56" s="1" t="str">
        <f t="shared" si="8"/>
        <v>{id:53,year: "2004",typeDoc:"ACUERDO",dateDoc:"28-MAY",numDoc:"CG 53-2004",monthDoc:"MAY",nameDoc:"CONVOCATORIA CONSEJOS DISTRITALES Y MUNICIPALES",link: Acuerdos__pdfpath(`./${"2004/"}${"53.pdf"}`),},</v>
      </c>
    </row>
    <row r="57" spans="1:18" x14ac:dyDescent="0.25">
      <c r="A57" s="1" t="s">
        <v>756</v>
      </c>
      <c r="B57" s="1">
        <v>54</v>
      </c>
      <c r="C57" s="1" t="s">
        <v>1927</v>
      </c>
      <c r="D57" s="3" t="s">
        <v>1217</v>
      </c>
      <c r="E57" s="1" t="s">
        <v>1460</v>
      </c>
      <c r="F57" s="2" t="s">
        <v>344</v>
      </c>
      <c r="G57" s="1" t="s">
        <v>1212</v>
      </c>
      <c r="I57" s="1">
        <f t="shared" si="9"/>
        <v>54</v>
      </c>
      <c r="J57" s="1" t="s">
        <v>0</v>
      </c>
      <c r="K57" s="1" t="s">
        <v>1306</v>
      </c>
      <c r="L57" s="3" t="str">
        <f t="shared" si="10"/>
        <v>JUN</v>
      </c>
      <c r="M57" s="1" t="s">
        <v>1213</v>
      </c>
      <c r="N57" s="1" t="s">
        <v>2063</v>
      </c>
      <c r="O57" s="1" t="s">
        <v>933</v>
      </c>
      <c r="P57" s="26">
        <f t="shared" si="11"/>
        <v>54</v>
      </c>
      <c r="Q57" s="1" t="s">
        <v>1</v>
      </c>
      <c r="R57" s="1" t="str">
        <f t="shared" si="8"/>
        <v>{id:54,year: "2004",typeDoc:"ACUERDO",dateDoc:"04-JUN",numDoc:"CG 54-2004",monthDoc:"JUN",nameDoc:"REESTRUCTURACION DE PRESUPUESTO 2004",link: Acuerdos__pdfpath(`./${"2004/"}${"54.pdf"}`),},</v>
      </c>
    </row>
    <row r="58" spans="1:18" x14ac:dyDescent="0.25">
      <c r="A58" s="1" t="s">
        <v>756</v>
      </c>
      <c r="B58" s="1">
        <v>55</v>
      </c>
      <c r="C58" s="1" t="s">
        <v>1927</v>
      </c>
      <c r="D58" s="3" t="s">
        <v>1217</v>
      </c>
      <c r="E58" s="1" t="s">
        <v>1460</v>
      </c>
      <c r="F58" s="2" t="s">
        <v>345</v>
      </c>
      <c r="G58" s="1" t="s">
        <v>1212</v>
      </c>
      <c r="I58" s="1">
        <f t="shared" si="9"/>
        <v>55</v>
      </c>
      <c r="J58" s="1" t="s">
        <v>0</v>
      </c>
      <c r="K58" s="1" t="s">
        <v>1306</v>
      </c>
      <c r="L58" s="3" t="str">
        <f t="shared" si="10"/>
        <v>JUN</v>
      </c>
      <c r="M58" s="1" t="s">
        <v>1213</v>
      </c>
      <c r="N58" s="1" t="s">
        <v>341</v>
      </c>
      <c r="O58" s="1" t="s">
        <v>933</v>
      </c>
      <c r="P58" s="26">
        <f t="shared" si="11"/>
        <v>55</v>
      </c>
      <c r="Q58" s="1" t="s">
        <v>1</v>
      </c>
      <c r="R58" s="1" t="str">
        <f t="shared" si="8"/>
        <v>{id:55,year: "2004",typeDoc:"ACUERDO",dateDoc:"29-JUN",numDoc:"CG 55-2004",monthDoc:"JUN",nameDoc:"INSACULACIÓN MES BASE",link: Acuerdos__pdfpath(`./${"2004/"}${"55.pdf"}`),},</v>
      </c>
    </row>
    <row r="59" spans="1:18" x14ac:dyDescent="0.25">
      <c r="A59" s="1" t="s">
        <v>756</v>
      </c>
      <c r="B59" s="1">
        <v>56</v>
      </c>
      <c r="C59" s="1" t="s">
        <v>1927</v>
      </c>
      <c r="D59" s="3" t="s">
        <v>1217</v>
      </c>
      <c r="E59" s="1" t="s">
        <v>1460</v>
      </c>
      <c r="F59" s="2" t="s">
        <v>345</v>
      </c>
      <c r="G59" s="1" t="s">
        <v>1212</v>
      </c>
      <c r="I59" s="1">
        <f t="shared" si="9"/>
        <v>56</v>
      </c>
      <c r="J59" s="1" t="s">
        <v>0</v>
      </c>
      <c r="K59" s="1" t="s">
        <v>1306</v>
      </c>
      <c r="L59" s="3" t="str">
        <f t="shared" si="10"/>
        <v>JUN</v>
      </c>
      <c r="M59" s="1" t="s">
        <v>1213</v>
      </c>
      <c r="N59" s="1" t="s">
        <v>342</v>
      </c>
      <c r="O59" s="1" t="s">
        <v>933</v>
      </c>
      <c r="P59" s="26">
        <f t="shared" si="11"/>
        <v>56</v>
      </c>
      <c r="Q59" s="1" t="s">
        <v>1</v>
      </c>
      <c r="R59" s="1" t="str">
        <f t="shared" si="8"/>
        <v>{id:56,year: "2004",typeDoc:"ACUERDO",dateDoc:"29-JUN",numDoc:"CG 56-2004",monthDoc:"JUN",nameDoc:"PROTECCIÓN DE LA ZONAS Y MONUMENTOS HISTÓRICOS",link: Acuerdos__pdfpath(`./${"2004/"}${"56.pdf"}`),},</v>
      </c>
    </row>
    <row r="60" spans="1:18" x14ac:dyDescent="0.25">
      <c r="A60" s="1" t="s">
        <v>756</v>
      </c>
      <c r="B60" s="1">
        <v>57</v>
      </c>
      <c r="C60" s="1" t="s">
        <v>1927</v>
      </c>
      <c r="D60" s="3" t="s">
        <v>1217</v>
      </c>
      <c r="E60" s="1" t="s">
        <v>1460</v>
      </c>
      <c r="F60" s="2" t="s">
        <v>345</v>
      </c>
      <c r="G60" s="1" t="s">
        <v>1212</v>
      </c>
      <c r="I60" s="1">
        <f t="shared" si="9"/>
        <v>57</v>
      </c>
      <c r="J60" s="1" t="s">
        <v>0</v>
      </c>
      <c r="K60" s="1" t="s">
        <v>1306</v>
      </c>
      <c r="L60" s="3" t="str">
        <f t="shared" si="10"/>
        <v>JUN</v>
      </c>
      <c r="M60" s="1" t="s">
        <v>1213</v>
      </c>
      <c r="N60" s="1" t="s">
        <v>343</v>
      </c>
      <c r="O60" s="1" t="s">
        <v>933</v>
      </c>
      <c r="P60" s="26">
        <f t="shared" si="11"/>
        <v>57</v>
      </c>
      <c r="Q60" s="1" t="s">
        <v>1</v>
      </c>
      <c r="R60" s="1" t="str">
        <f t="shared" si="8"/>
        <v>{id:57,year: "2004",typeDoc:"ACUERDO",dateDoc:"29-JUN",numDoc:"CG 57-2004",monthDoc:"JUN",nameDoc:"ADICIÓN OBSERVACION ELECTORAL",link: Acuerdos__pdfpath(`./${"2004/"}${"57.pdf"}`),},</v>
      </c>
    </row>
    <row r="61" spans="1:18" x14ac:dyDescent="0.25">
      <c r="A61" s="1" t="s">
        <v>756</v>
      </c>
      <c r="B61" s="1">
        <v>58</v>
      </c>
      <c r="C61" s="1" t="s">
        <v>1927</v>
      </c>
      <c r="D61" s="1" t="s">
        <v>1218</v>
      </c>
      <c r="E61" s="1" t="s">
        <v>1460</v>
      </c>
      <c r="F61" s="2" t="s">
        <v>345</v>
      </c>
      <c r="G61" s="1" t="s">
        <v>1212</v>
      </c>
      <c r="I61" s="1">
        <f t="shared" si="9"/>
        <v>58</v>
      </c>
      <c r="J61" s="1" t="s">
        <v>0</v>
      </c>
      <c r="K61" s="1" t="s">
        <v>1306</v>
      </c>
      <c r="L61" s="3" t="str">
        <f t="shared" si="10"/>
        <v>JUN</v>
      </c>
      <c r="M61" s="1" t="s">
        <v>1213</v>
      </c>
      <c r="N61" s="1" t="s">
        <v>1950</v>
      </c>
      <c r="O61" s="1" t="s">
        <v>933</v>
      </c>
      <c r="P61" s="26">
        <f t="shared" si="11"/>
        <v>58</v>
      </c>
      <c r="Q61" s="1" t="s">
        <v>1</v>
      </c>
      <c r="R61" s="1" t="str">
        <f t="shared" si="8"/>
        <v>{id:58,year: "2004",typeDoc:"RESOLUCIÓN",dateDoc:"29-JUN",numDoc:"CG 58-2004",monthDoc:"JUN",nameDoc:"PAN",link: Acuerdos__pdfpath(`./${"2004/"}${"58.pdf"}`),},</v>
      </c>
    </row>
    <row r="62" spans="1:18" x14ac:dyDescent="0.25">
      <c r="A62" s="1" t="s">
        <v>756</v>
      </c>
      <c r="B62" s="1">
        <v>59</v>
      </c>
      <c r="C62" s="1" t="s">
        <v>1927</v>
      </c>
      <c r="D62" s="1" t="s">
        <v>1218</v>
      </c>
      <c r="E62" s="1" t="s">
        <v>1460</v>
      </c>
      <c r="F62" s="2" t="s">
        <v>345</v>
      </c>
      <c r="G62" s="1" t="s">
        <v>1212</v>
      </c>
      <c r="I62" s="1">
        <f t="shared" si="9"/>
        <v>59</v>
      </c>
      <c r="J62" s="1" t="s">
        <v>0</v>
      </c>
      <c r="K62" s="1" t="s">
        <v>1306</v>
      </c>
      <c r="L62" s="3" t="str">
        <f t="shared" si="10"/>
        <v>JUN</v>
      </c>
      <c r="M62" s="1" t="s">
        <v>1213</v>
      </c>
      <c r="N62" s="1" t="s">
        <v>1934</v>
      </c>
      <c r="O62" s="1" t="s">
        <v>933</v>
      </c>
      <c r="P62" s="26">
        <f t="shared" si="11"/>
        <v>59</v>
      </c>
      <c r="Q62" s="1" t="s">
        <v>1</v>
      </c>
      <c r="R62" s="1" t="str">
        <f t="shared" si="8"/>
        <v>{id:59,year: "2004",typeDoc:"RESOLUCIÓN",dateDoc:"29-JUN",numDoc:"CG 59-2004",monthDoc:"JUN",nameDoc:"PRI",link: Acuerdos__pdfpath(`./${"2004/"}${"59.pdf"}`),},</v>
      </c>
    </row>
    <row r="63" spans="1:18" x14ac:dyDescent="0.25">
      <c r="A63" s="1" t="s">
        <v>756</v>
      </c>
      <c r="B63" s="1">
        <v>60</v>
      </c>
      <c r="C63" s="1" t="s">
        <v>1927</v>
      </c>
      <c r="D63" s="1" t="s">
        <v>1218</v>
      </c>
      <c r="E63" s="1" t="s">
        <v>1460</v>
      </c>
      <c r="F63" s="2" t="s">
        <v>345</v>
      </c>
      <c r="G63" s="1" t="s">
        <v>1212</v>
      </c>
      <c r="I63" s="1">
        <f t="shared" si="9"/>
        <v>60</v>
      </c>
      <c r="J63" s="1" t="s">
        <v>0</v>
      </c>
      <c r="K63" s="1" t="s">
        <v>1306</v>
      </c>
      <c r="L63" s="3" t="str">
        <f t="shared" si="10"/>
        <v>JUN</v>
      </c>
      <c r="M63" s="1" t="s">
        <v>1213</v>
      </c>
      <c r="N63" s="1" t="s">
        <v>2007</v>
      </c>
      <c r="O63" s="1" t="s">
        <v>933</v>
      </c>
      <c r="P63" s="26">
        <f t="shared" si="11"/>
        <v>60</v>
      </c>
      <c r="Q63" s="1" t="s">
        <v>1</v>
      </c>
      <c r="R63" s="1" t="str">
        <f t="shared" si="8"/>
        <v>{id:60,year: "2004",typeDoc:"RESOLUCIÓN",dateDoc:"29-JUN",numDoc:"CG 60-2004",monthDoc:"JUN",nameDoc:"PRD",link: Acuerdos__pdfpath(`./${"2004/"}${"60.pdf"}`),},</v>
      </c>
    </row>
    <row r="64" spans="1:18" x14ac:dyDescent="0.25">
      <c r="A64" s="1" t="s">
        <v>756</v>
      </c>
      <c r="B64" s="1">
        <v>61</v>
      </c>
      <c r="C64" s="1" t="s">
        <v>1927</v>
      </c>
      <c r="D64" s="3" t="s">
        <v>1218</v>
      </c>
      <c r="E64" s="1" t="s">
        <v>1460</v>
      </c>
      <c r="F64" s="2" t="s">
        <v>345</v>
      </c>
      <c r="G64" s="1" t="s">
        <v>1212</v>
      </c>
      <c r="I64" s="1">
        <f t="shared" si="9"/>
        <v>61</v>
      </c>
      <c r="J64" s="1" t="s">
        <v>0</v>
      </c>
      <c r="K64" s="1" t="s">
        <v>1306</v>
      </c>
      <c r="L64" s="3" t="str">
        <f t="shared" si="10"/>
        <v>JUN</v>
      </c>
      <c r="M64" s="1" t="s">
        <v>1213</v>
      </c>
      <c r="N64" s="1" t="s">
        <v>1624</v>
      </c>
      <c r="O64" s="1" t="s">
        <v>933</v>
      </c>
      <c r="P64" s="26">
        <f t="shared" si="11"/>
        <v>61</v>
      </c>
      <c r="Q64" s="1" t="s">
        <v>1</v>
      </c>
      <c r="R64" s="1" t="str">
        <f t="shared" si="8"/>
        <v>{id:61,year: "2004",typeDoc:"RESOLUCIÓN",dateDoc:"29-JUN",numDoc:"CG 61-2004",monthDoc:"JUN",nameDoc:"PT",link: Acuerdos__pdfpath(`./${"2004/"}${"61.pdf"}`),},</v>
      </c>
    </row>
    <row r="65" spans="1:18" x14ac:dyDescent="0.25">
      <c r="A65" s="1" t="s">
        <v>756</v>
      </c>
      <c r="B65" s="1">
        <v>62</v>
      </c>
      <c r="C65" s="1" t="s">
        <v>1927</v>
      </c>
      <c r="D65" s="3" t="s">
        <v>1218</v>
      </c>
      <c r="E65" s="1" t="s">
        <v>1460</v>
      </c>
      <c r="F65" s="2" t="s">
        <v>345</v>
      </c>
      <c r="G65" s="1" t="s">
        <v>1212</v>
      </c>
      <c r="I65" s="1">
        <f t="shared" si="9"/>
        <v>62</v>
      </c>
      <c r="J65" s="1" t="s">
        <v>0</v>
      </c>
      <c r="K65" s="1" t="s">
        <v>1306</v>
      </c>
      <c r="L65" s="3" t="str">
        <f t="shared" si="10"/>
        <v>JUN</v>
      </c>
      <c r="M65" s="1" t="s">
        <v>1213</v>
      </c>
      <c r="N65" s="1" t="s">
        <v>2055</v>
      </c>
      <c r="O65" s="1" t="s">
        <v>933</v>
      </c>
      <c r="P65" s="26">
        <f t="shared" si="11"/>
        <v>62</v>
      </c>
      <c r="Q65" s="1" t="s">
        <v>1</v>
      </c>
      <c r="R65" s="1" t="str">
        <f t="shared" si="8"/>
        <v>{id:62,year: "2004",typeDoc:"RESOLUCIÓN",dateDoc:"29-JUN",numDoc:"CG 62-2004",monthDoc:"JUN",nameDoc:"CONVERGENCIA",link: Acuerdos__pdfpath(`./${"2004/"}${"62.pdf"}`),},</v>
      </c>
    </row>
    <row r="66" spans="1:18" x14ac:dyDescent="0.25">
      <c r="A66" s="1" t="s">
        <v>756</v>
      </c>
      <c r="B66" s="1">
        <v>63</v>
      </c>
      <c r="C66" s="1" t="s">
        <v>1927</v>
      </c>
      <c r="D66" s="3" t="s">
        <v>1218</v>
      </c>
      <c r="E66" s="1" t="s">
        <v>1460</v>
      </c>
      <c r="F66" s="2" t="s">
        <v>345</v>
      </c>
      <c r="G66" s="1" t="s">
        <v>1212</v>
      </c>
      <c r="I66" s="1">
        <f t="shared" si="9"/>
        <v>63</v>
      </c>
      <c r="J66" s="1" t="s">
        <v>0</v>
      </c>
      <c r="K66" s="1" t="s">
        <v>1306</v>
      </c>
      <c r="L66" s="3" t="str">
        <f t="shared" si="10"/>
        <v>JUN</v>
      </c>
      <c r="M66" s="1" t="s">
        <v>1213</v>
      </c>
      <c r="N66" s="1" t="s">
        <v>2123</v>
      </c>
      <c r="O66" s="1" t="s">
        <v>933</v>
      </c>
      <c r="P66" s="26">
        <f t="shared" si="11"/>
        <v>63</v>
      </c>
      <c r="Q66" s="1" t="s">
        <v>1</v>
      </c>
      <c r="R66" s="1" t="str">
        <f t="shared" si="8"/>
        <v>{id:63,year: "2004",typeDoc:"RESOLUCIÓN",dateDoc:"29-JUN",numDoc:"CG 63-2004",monthDoc:"JUN",nameDoc:"PJS",link: Acuerdos__pdfpath(`./${"2004/"}${"63.pdf"}`),},</v>
      </c>
    </row>
    <row r="67" spans="1:18" x14ac:dyDescent="0.25">
      <c r="A67" s="1" t="s">
        <v>756</v>
      </c>
      <c r="B67" s="1">
        <v>64</v>
      </c>
      <c r="C67" s="1" t="s">
        <v>1927</v>
      </c>
      <c r="D67" s="3" t="s">
        <v>1218</v>
      </c>
      <c r="E67" s="1" t="s">
        <v>1460</v>
      </c>
      <c r="F67" s="2" t="s">
        <v>345</v>
      </c>
      <c r="G67" s="1" t="s">
        <v>1212</v>
      </c>
      <c r="I67" s="1">
        <f t="shared" si="9"/>
        <v>64</v>
      </c>
      <c r="J67" s="1" t="s">
        <v>0</v>
      </c>
      <c r="K67" s="1" t="s">
        <v>1306</v>
      </c>
      <c r="L67" s="3" t="str">
        <f t="shared" si="10"/>
        <v>JUN</v>
      </c>
      <c r="M67" s="1" t="s">
        <v>1213</v>
      </c>
      <c r="N67" s="1" t="s">
        <v>2124</v>
      </c>
      <c r="O67" s="1" t="s">
        <v>933</v>
      </c>
      <c r="P67" s="26">
        <f t="shared" si="11"/>
        <v>64</v>
      </c>
      <c r="Q67" s="1" t="s">
        <v>1</v>
      </c>
      <c r="R67" s="1" t="str">
        <f t="shared" si="8"/>
        <v>{id:64,year: "2004",typeDoc:"RESOLUCIÓN",dateDoc:"29-JUN",numDoc:"CG 64-2004",monthDoc:"JUN",nameDoc:"PSN",link: Acuerdos__pdfpath(`./${"2004/"}${"64.pdf"}`),},</v>
      </c>
    </row>
    <row r="68" spans="1:18" x14ac:dyDescent="0.25">
      <c r="A68" s="1" t="s">
        <v>756</v>
      </c>
      <c r="B68" s="1">
        <v>65</v>
      </c>
      <c r="C68" s="1" t="s">
        <v>1927</v>
      </c>
      <c r="D68" s="3" t="s">
        <v>1218</v>
      </c>
      <c r="E68" s="1" t="s">
        <v>1460</v>
      </c>
      <c r="F68" s="2" t="s">
        <v>345</v>
      </c>
      <c r="G68" s="1" t="s">
        <v>1212</v>
      </c>
      <c r="I68" s="1">
        <f t="shared" si="9"/>
        <v>65</v>
      </c>
      <c r="J68" s="1" t="s">
        <v>0</v>
      </c>
      <c r="K68" s="1" t="s">
        <v>1306</v>
      </c>
      <c r="L68" s="3" t="str">
        <f t="shared" si="10"/>
        <v>JUN</v>
      </c>
      <c r="M68" s="1" t="s">
        <v>1213</v>
      </c>
      <c r="N68" s="1" t="s">
        <v>2125</v>
      </c>
      <c r="O68" s="1" t="s">
        <v>933</v>
      </c>
      <c r="P68" s="26">
        <f t="shared" si="11"/>
        <v>65</v>
      </c>
      <c r="Q68" s="1" t="s">
        <v>1</v>
      </c>
      <c r="R68" s="1" t="str">
        <f t="shared" si="8"/>
        <v>{id:65,year: "2004",typeDoc:"RESOLUCIÓN",dateDoc:"29-JUN",numDoc:"CG 65-2004",monthDoc:"JUN",nameDoc:"PLM",link: Acuerdos__pdfpath(`./${"2004/"}${"65.pdf"}`),},</v>
      </c>
    </row>
    <row r="69" spans="1:18" x14ac:dyDescent="0.25">
      <c r="A69" s="1" t="s">
        <v>756</v>
      </c>
      <c r="B69" s="1">
        <v>66</v>
      </c>
      <c r="C69" s="1" t="s">
        <v>1927</v>
      </c>
      <c r="D69" s="3" t="s">
        <v>1218</v>
      </c>
      <c r="E69" s="1" t="s">
        <v>1460</v>
      </c>
      <c r="F69" s="2" t="s">
        <v>345</v>
      </c>
      <c r="G69" s="1" t="s">
        <v>1212</v>
      </c>
      <c r="I69" s="1">
        <f t="shared" si="9"/>
        <v>66</v>
      </c>
      <c r="J69" s="1" t="s">
        <v>0</v>
      </c>
      <c r="K69" s="1" t="s">
        <v>1306</v>
      </c>
      <c r="L69" s="3" t="str">
        <f t="shared" si="10"/>
        <v>JUN</v>
      </c>
      <c r="M69" s="1" t="s">
        <v>1213</v>
      </c>
      <c r="N69" s="1" t="s">
        <v>2126</v>
      </c>
      <c r="O69" s="1" t="s">
        <v>933</v>
      </c>
      <c r="P69" s="26">
        <f t="shared" si="11"/>
        <v>66</v>
      </c>
      <c r="Q69" s="1" t="s">
        <v>1</v>
      </c>
      <c r="R69" s="1" t="str">
        <f t="shared" si="8"/>
        <v>{id:66,year: "2004",typeDoc:"RESOLUCIÓN",dateDoc:"29-JUN",numDoc:"CG 66-2004",monthDoc:"JUN",nameDoc:"MEX POSIBLE",link: Acuerdos__pdfpath(`./${"2004/"}${"66.pdf"}`),},</v>
      </c>
    </row>
    <row r="70" spans="1:18" x14ac:dyDescent="0.25">
      <c r="A70" s="1" t="s">
        <v>756</v>
      </c>
      <c r="B70" s="1">
        <v>67</v>
      </c>
      <c r="C70" s="1" t="s">
        <v>1927</v>
      </c>
      <c r="D70" s="3" t="s">
        <v>1218</v>
      </c>
      <c r="E70" s="1" t="s">
        <v>1460</v>
      </c>
      <c r="F70" s="2" t="s">
        <v>345</v>
      </c>
      <c r="G70" s="1" t="s">
        <v>1212</v>
      </c>
      <c r="I70" s="1">
        <f t="shared" si="9"/>
        <v>67</v>
      </c>
      <c r="J70" s="1" t="s">
        <v>0</v>
      </c>
      <c r="K70" s="1" t="s">
        <v>1306</v>
      </c>
      <c r="L70" s="3" t="str">
        <f t="shared" si="10"/>
        <v>JUN</v>
      </c>
      <c r="M70" s="1" t="s">
        <v>1213</v>
      </c>
      <c r="N70" s="1" t="s">
        <v>2127</v>
      </c>
      <c r="O70" s="1" t="s">
        <v>933</v>
      </c>
      <c r="P70" s="26">
        <f t="shared" si="11"/>
        <v>67</v>
      </c>
      <c r="Q70" s="1" t="s">
        <v>1</v>
      </c>
      <c r="R70" s="1" t="str">
        <f t="shared" si="8"/>
        <v>{id:67,year: "2004",typeDoc:"RESOLUCIÓN",dateDoc:"29-JUN",numDoc:"CG 67-2004",monthDoc:"JUN",nameDoc:"FUERZ CIUD",link: Acuerdos__pdfpath(`./${"2004/"}${"67.pdf"}`),},</v>
      </c>
    </row>
    <row r="71" spans="1:18" x14ac:dyDescent="0.25">
      <c r="A71" s="1" t="s">
        <v>756</v>
      </c>
      <c r="B71" s="1">
        <v>68</v>
      </c>
      <c r="C71" s="1" t="s">
        <v>1927</v>
      </c>
      <c r="D71" s="3" t="s">
        <v>1217</v>
      </c>
      <c r="E71" s="1" t="s">
        <v>1460</v>
      </c>
      <c r="F71" s="2" t="s">
        <v>294</v>
      </c>
      <c r="G71" s="1" t="s">
        <v>1212</v>
      </c>
      <c r="I71" s="1">
        <f t="shared" si="9"/>
        <v>68</v>
      </c>
      <c r="J71" s="1" t="s">
        <v>0</v>
      </c>
      <c r="K71" s="1" t="s">
        <v>1306</v>
      </c>
      <c r="L71" s="3" t="str">
        <f t="shared" si="10"/>
        <v>JUL</v>
      </c>
      <c r="M71" s="1" t="s">
        <v>1213</v>
      </c>
      <c r="N71" s="1" t="s">
        <v>346</v>
      </c>
      <c r="O71" s="1" t="s">
        <v>933</v>
      </c>
      <c r="P71" s="26">
        <f t="shared" si="11"/>
        <v>68</v>
      </c>
      <c r="Q71" s="1" t="s">
        <v>1</v>
      </c>
      <c r="R71" s="1" t="str">
        <f t="shared" si="8"/>
        <v>{id:68,year: "2004",typeDoc:"ACUERDO",dateDoc:"15-JUL",numDoc:"CG 68-2004",monthDoc:"JUL",nameDoc:"INTEGRACIÓN CONSEJOS DISTRITALES",link: Acuerdos__pdfpath(`./${"2004/"}${"68.pdf"}`),},</v>
      </c>
    </row>
    <row r="72" spans="1:18" x14ac:dyDescent="0.25">
      <c r="A72" s="1" t="s">
        <v>756</v>
      </c>
      <c r="B72" s="1">
        <v>69</v>
      </c>
      <c r="C72" s="1" t="s">
        <v>1927</v>
      </c>
      <c r="D72" s="3" t="s">
        <v>1217</v>
      </c>
      <c r="E72" s="1" t="s">
        <v>1460</v>
      </c>
      <c r="F72" s="2" t="s">
        <v>357</v>
      </c>
      <c r="G72" s="1" t="s">
        <v>1212</v>
      </c>
      <c r="I72" s="1">
        <f t="shared" si="9"/>
        <v>69</v>
      </c>
      <c r="J72" s="1" t="s">
        <v>0</v>
      </c>
      <c r="K72" s="1" t="s">
        <v>1306</v>
      </c>
      <c r="L72" s="3" t="str">
        <f t="shared" si="10"/>
        <v>JUL</v>
      </c>
      <c r="M72" s="1" t="s">
        <v>1213</v>
      </c>
      <c r="N72" s="1" t="s">
        <v>347</v>
      </c>
      <c r="O72" s="1" t="s">
        <v>933</v>
      </c>
      <c r="P72" s="26">
        <f t="shared" si="11"/>
        <v>69</v>
      </c>
      <c r="Q72" s="1" t="s">
        <v>1</v>
      </c>
      <c r="R72" s="1" t="str">
        <f t="shared" si="8"/>
        <v>{id:69,year: "2004",typeDoc:"ACUERDO",dateDoc:"20-JUL",numDoc:"CG 69-2004",monthDoc:"JUL",nameDoc:"SE FACULTA AL PRESIDENTE",link: Acuerdos__pdfpath(`./${"2004/"}${"69.pdf"}`),},</v>
      </c>
    </row>
    <row r="73" spans="1:18" x14ac:dyDescent="0.25">
      <c r="A73" s="1" t="s">
        <v>756</v>
      </c>
      <c r="B73" s="1">
        <v>70</v>
      </c>
      <c r="C73" s="1" t="s">
        <v>1927</v>
      </c>
      <c r="D73" s="3" t="s">
        <v>1217</v>
      </c>
      <c r="E73" s="1" t="s">
        <v>1460</v>
      </c>
      <c r="F73" s="2" t="s">
        <v>357</v>
      </c>
      <c r="G73" s="1" t="s">
        <v>1212</v>
      </c>
      <c r="I73" s="1">
        <f t="shared" si="9"/>
        <v>70</v>
      </c>
      <c r="J73" s="1" t="s">
        <v>0</v>
      </c>
      <c r="K73" s="1" t="s">
        <v>1306</v>
      </c>
      <c r="L73" s="3" t="str">
        <f t="shared" si="10"/>
        <v>JUL</v>
      </c>
      <c r="M73" s="1" t="s">
        <v>1213</v>
      </c>
      <c r="N73" s="1" t="s">
        <v>348</v>
      </c>
      <c r="O73" s="1" t="s">
        <v>933</v>
      </c>
      <c r="P73" s="26">
        <f t="shared" si="11"/>
        <v>70</v>
      </c>
      <c r="Q73" s="1" t="s">
        <v>1</v>
      </c>
      <c r="R73" s="1" t="str">
        <f t="shared" si="8"/>
        <v>{id:70,year: "2004",typeDoc:"ACUERDO",dateDoc:"20-JUL",numDoc:"CG 70-2004",monthDoc:"JUL",nameDoc:"ACREDITACIÓN PRI",link: Acuerdos__pdfpath(`./${"2004/"}${"70.pdf"}`),},</v>
      </c>
    </row>
    <row r="74" spans="1:18" x14ac:dyDescent="0.25">
      <c r="A74" s="1" t="s">
        <v>756</v>
      </c>
      <c r="B74" s="1">
        <v>71</v>
      </c>
      <c r="C74" s="1" t="s">
        <v>1927</v>
      </c>
      <c r="D74" s="3" t="s">
        <v>1218</v>
      </c>
      <c r="E74" s="1" t="s">
        <v>1460</v>
      </c>
      <c r="F74" s="2" t="s">
        <v>357</v>
      </c>
      <c r="G74" s="1" t="s">
        <v>1212</v>
      </c>
      <c r="I74" s="1">
        <f t="shared" si="9"/>
        <v>71</v>
      </c>
      <c r="J74" s="1" t="s">
        <v>0</v>
      </c>
      <c r="K74" s="1" t="s">
        <v>1306</v>
      </c>
      <c r="L74" s="3" t="str">
        <f t="shared" si="10"/>
        <v>JUL</v>
      </c>
      <c r="M74" s="1" t="s">
        <v>1213</v>
      </c>
      <c r="N74" s="1" t="s">
        <v>2128</v>
      </c>
      <c r="O74" s="1" t="s">
        <v>933</v>
      </c>
      <c r="P74" s="26">
        <f t="shared" si="11"/>
        <v>71</v>
      </c>
      <c r="Q74" s="1" t="s">
        <v>1</v>
      </c>
      <c r="R74" s="1" t="str">
        <f t="shared" si="8"/>
        <v>{id:71,year: "2004",typeDoc:"RESOLUCIÓN",dateDoc:"20-JUL",numDoc:"CG 71-2004",monthDoc:"JUL",nameDoc:"DE LA QUEJA 001-2004",link: Acuerdos__pdfpath(`./${"2004/"}${"71.pdf"}`),},</v>
      </c>
    </row>
    <row r="75" spans="1:18" x14ac:dyDescent="0.25">
      <c r="A75" s="1" t="s">
        <v>756</v>
      </c>
      <c r="B75" s="1">
        <v>72</v>
      </c>
      <c r="C75" s="1" t="s">
        <v>1927</v>
      </c>
      <c r="D75" s="3" t="s">
        <v>1217</v>
      </c>
      <c r="E75" s="1" t="s">
        <v>1460</v>
      </c>
      <c r="F75" s="2" t="s">
        <v>358</v>
      </c>
      <c r="G75" s="1" t="s">
        <v>1212</v>
      </c>
      <c r="I75" s="1">
        <f t="shared" si="9"/>
        <v>72</v>
      </c>
      <c r="J75" s="1" t="s">
        <v>0</v>
      </c>
      <c r="K75" s="1" t="s">
        <v>1306</v>
      </c>
      <c r="L75" s="3" t="str">
        <f t="shared" si="10"/>
        <v>JUL</v>
      </c>
      <c r="M75" s="1" t="s">
        <v>1213</v>
      </c>
      <c r="N75" s="1" t="s">
        <v>349</v>
      </c>
      <c r="O75" s="1" t="s">
        <v>933</v>
      </c>
      <c r="P75" s="26">
        <f t="shared" si="11"/>
        <v>72</v>
      </c>
      <c r="Q75" s="1" t="s">
        <v>1</v>
      </c>
      <c r="R75" s="1" t="str">
        <f t="shared" si="8"/>
        <v>{id:72,year: "2004",typeDoc:"ACUERDO",dateDoc:"30-JUL",numDoc:"CG 72-2004",monthDoc:"JUL",nameDoc:"EXCLUSIÓN POBLACIONES DE LA CONVOCATORIA",link: Acuerdos__pdfpath(`./${"2004/"}${"72.pdf"}`),},</v>
      </c>
    </row>
    <row r="76" spans="1:18" x14ac:dyDescent="0.25">
      <c r="A76" s="1" t="s">
        <v>756</v>
      </c>
      <c r="B76" s="1">
        <v>73</v>
      </c>
      <c r="C76" s="1" t="s">
        <v>1927</v>
      </c>
      <c r="D76" s="3" t="s">
        <v>1217</v>
      </c>
      <c r="E76" s="1" t="s">
        <v>1460</v>
      </c>
      <c r="F76" s="2" t="s">
        <v>358</v>
      </c>
      <c r="G76" s="1" t="s">
        <v>1212</v>
      </c>
      <c r="I76" s="1">
        <f t="shared" si="9"/>
        <v>73</v>
      </c>
      <c r="J76" s="1" t="s">
        <v>0</v>
      </c>
      <c r="K76" s="1" t="s">
        <v>1306</v>
      </c>
      <c r="L76" s="3" t="str">
        <f t="shared" si="10"/>
        <v>JUL</v>
      </c>
      <c r="M76" s="1" t="s">
        <v>1213</v>
      </c>
      <c r="N76" s="1" t="s">
        <v>350</v>
      </c>
      <c r="O76" s="1" t="s">
        <v>933</v>
      </c>
      <c r="P76" s="26">
        <f t="shared" si="11"/>
        <v>73</v>
      </c>
      <c r="Q76" s="1" t="s">
        <v>1</v>
      </c>
      <c r="R76" s="1" t="str">
        <f t="shared" si="8"/>
        <v>{id:73,year: "2004",typeDoc:"ACUERDO",dateDoc:"30-JUL",numDoc:"CG 73-2004",monthDoc:"JUL",nameDoc:"INCLUSIÓN POBLACIONES",link: Acuerdos__pdfpath(`./${"2004/"}${"73.pdf"}`),},</v>
      </c>
    </row>
    <row r="77" spans="1:18" x14ac:dyDescent="0.25">
      <c r="A77" s="1" t="s">
        <v>756</v>
      </c>
      <c r="B77" s="1">
        <v>74</v>
      </c>
      <c r="C77" s="1" t="s">
        <v>1927</v>
      </c>
      <c r="D77" s="3" t="s">
        <v>1217</v>
      </c>
      <c r="E77" s="1" t="s">
        <v>1460</v>
      </c>
      <c r="F77" s="2" t="s">
        <v>358</v>
      </c>
      <c r="G77" s="1" t="s">
        <v>1212</v>
      </c>
      <c r="I77" s="1">
        <f t="shared" si="9"/>
        <v>74</v>
      </c>
      <c r="J77" s="1" t="s">
        <v>0</v>
      </c>
      <c r="K77" s="1" t="s">
        <v>1306</v>
      </c>
      <c r="L77" s="3" t="str">
        <f t="shared" si="10"/>
        <v>JUL</v>
      </c>
      <c r="M77" s="1" t="s">
        <v>1213</v>
      </c>
      <c r="N77" s="1" t="s">
        <v>351</v>
      </c>
      <c r="O77" s="1" t="s">
        <v>933</v>
      </c>
      <c r="P77" s="26">
        <f t="shared" si="11"/>
        <v>74</v>
      </c>
      <c r="Q77" s="1" t="s">
        <v>1</v>
      </c>
      <c r="R77" s="1" t="str">
        <f t="shared" si="8"/>
        <v>{id:74,year: "2004",typeDoc:"ACUERDO",dateDoc:"30-JUL",numDoc:"CG 74-2004",monthDoc:"JUL",nameDoc:"CATÁLOGO DE COMUNIDADES USOS Y COSTUMBRES",link: Acuerdos__pdfpath(`./${"2004/"}${"74.pdf"}`),},</v>
      </c>
    </row>
    <row r="78" spans="1:18" x14ac:dyDescent="0.25">
      <c r="A78" s="1" t="s">
        <v>756</v>
      </c>
      <c r="B78" s="1">
        <v>75</v>
      </c>
      <c r="C78" s="1" t="s">
        <v>1927</v>
      </c>
      <c r="D78" s="3" t="s">
        <v>1217</v>
      </c>
      <c r="E78" s="1" t="s">
        <v>1460</v>
      </c>
      <c r="F78" s="2" t="s">
        <v>358</v>
      </c>
      <c r="G78" s="1" t="s">
        <v>1212</v>
      </c>
      <c r="I78" s="1">
        <f t="shared" si="9"/>
        <v>75</v>
      </c>
      <c r="J78" s="1" t="s">
        <v>0</v>
      </c>
      <c r="K78" s="1" t="s">
        <v>1306</v>
      </c>
      <c r="L78" s="3" t="str">
        <f t="shared" si="10"/>
        <v>JUL</v>
      </c>
      <c r="M78" s="1" t="s">
        <v>1213</v>
      </c>
      <c r="N78" s="1" t="s">
        <v>352</v>
      </c>
      <c r="O78" s="1" t="s">
        <v>933</v>
      </c>
      <c r="P78" s="26">
        <f t="shared" si="11"/>
        <v>75</v>
      </c>
      <c r="Q78" s="1" t="s">
        <v>1</v>
      </c>
      <c r="R78" s="1" t="str">
        <f t="shared" si="8"/>
        <v>{id:75,year: "2004",typeDoc:"ACUERDO",dateDoc:"30-JUL",numDoc:"CG 75-2004",monthDoc:"JUL",nameDoc:"INTEGRACIÓN CONSEJOS MUNICIPALES",link: Acuerdos__pdfpath(`./${"2004/"}${"75.pdf"}`),},</v>
      </c>
    </row>
    <row r="79" spans="1:18" x14ac:dyDescent="0.25">
      <c r="A79" s="1" t="s">
        <v>756</v>
      </c>
      <c r="B79" s="1">
        <v>76</v>
      </c>
      <c r="C79" s="1" t="s">
        <v>1927</v>
      </c>
      <c r="D79" s="3" t="s">
        <v>1217</v>
      </c>
      <c r="E79" s="1" t="s">
        <v>1460</v>
      </c>
      <c r="F79" s="2" t="s">
        <v>358</v>
      </c>
      <c r="G79" s="1" t="s">
        <v>1212</v>
      </c>
      <c r="I79" s="1">
        <f t="shared" si="9"/>
        <v>76</v>
      </c>
      <c r="J79" s="1" t="s">
        <v>0</v>
      </c>
      <c r="K79" s="1" t="s">
        <v>1306</v>
      </c>
      <c r="L79" s="3" t="str">
        <f t="shared" si="10"/>
        <v>JUL</v>
      </c>
      <c r="M79" s="1" t="s">
        <v>1213</v>
      </c>
      <c r="N79" s="1" t="s">
        <v>353</v>
      </c>
      <c r="O79" s="1" t="s">
        <v>933</v>
      </c>
      <c r="P79" s="26">
        <f t="shared" si="11"/>
        <v>76</v>
      </c>
      <c r="Q79" s="1" t="s">
        <v>1</v>
      </c>
      <c r="R79" s="1" t="str">
        <f t="shared" si="8"/>
        <v>{id:76,year: "2004",typeDoc:"ACUERDO",dateDoc:"30-JUL",numDoc:"CG 76-2004",monthDoc:"JUL",nameDoc:"ACREDITACIÓN PAN",link: Acuerdos__pdfpath(`./${"2004/"}${"76.pdf"}`),},</v>
      </c>
    </row>
    <row r="80" spans="1:18" x14ac:dyDescent="0.25">
      <c r="A80" s="1" t="s">
        <v>756</v>
      </c>
      <c r="B80" s="1">
        <v>77</v>
      </c>
      <c r="C80" s="1" t="s">
        <v>1927</v>
      </c>
      <c r="D80" s="3" t="s">
        <v>1217</v>
      </c>
      <c r="E80" s="1" t="s">
        <v>1460</v>
      </c>
      <c r="F80" s="2" t="s">
        <v>358</v>
      </c>
      <c r="G80" s="1" t="s">
        <v>1212</v>
      </c>
      <c r="I80" s="1">
        <f t="shared" si="9"/>
        <v>77</v>
      </c>
      <c r="J80" s="1" t="s">
        <v>0</v>
      </c>
      <c r="K80" s="1" t="s">
        <v>1306</v>
      </c>
      <c r="L80" s="3" t="str">
        <f t="shared" si="10"/>
        <v>JUL</v>
      </c>
      <c r="M80" s="1" t="s">
        <v>1213</v>
      </c>
      <c r="N80" s="1" t="s">
        <v>354</v>
      </c>
      <c r="O80" s="1" t="s">
        <v>933</v>
      </c>
      <c r="P80" s="26">
        <f t="shared" si="11"/>
        <v>77</v>
      </c>
      <c r="Q80" s="1" t="s">
        <v>1</v>
      </c>
      <c r="R80" s="1" t="str">
        <f t="shared" si="8"/>
        <v>{id:77,year: "2004",typeDoc:"ACUERDO",dateDoc:"30-JUL",numDoc:"CG 77-2004",monthDoc:"JUL",nameDoc:"ACREDITACIÓN PT",link: Acuerdos__pdfpath(`./${"2004/"}${"77.pdf"}`),},</v>
      </c>
    </row>
    <row r="81" spans="1:18" x14ac:dyDescent="0.25">
      <c r="A81" s="1" t="s">
        <v>756</v>
      </c>
      <c r="B81" s="1">
        <v>78</v>
      </c>
      <c r="C81" s="1" t="s">
        <v>1927</v>
      </c>
      <c r="D81" s="3" t="s">
        <v>1217</v>
      </c>
      <c r="E81" s="1" t="s">
        <v>1460</v>
      </c>
      <c r="F81" s="2" t="s">
        <v>358</v>
      </c>
      <c r="G81" s="1" t="s">
        <v>1212</v>
      </c>
      <c r="I81" s="1">
        <f t="shared" si="9"/>
        <v>78</v>
      </c>
      <c r="J81" s="1" t="s">
        <v>0</v>
      </c>
      <c r="K81" s="1" t="s">
        <v>1306</v>
      </c>
      <c r="L81" s="3" t="str">
        <f t="shared" si="10"/>
        <v>JUL</v>
      </c>
      <c r="M81" s="1" t="s">
        <v>1213</v>
      </c>
      <c r="N81" s="1" t="s">
        <v>355</v>
      </c>
      <c r="O81" s="1" t="s">
        <v>933</v>
      </c>
      <c r="P81" s="26">
        <f t="shared" si="11"/>
        <v>78</v>
      </c>
      <c r="Q81" s="1" t="s">
        <v>1</v>
      </c>
      <c r="R81" s="1" t="str">
        <f t="shared" si="8"/>
        <v>{id:78,year: "2004",typeDoc:"ACUERDO",dateDoc:"30-JUL",numDoc:"CG 78-2004",monthDoc:"JUL",nameDoc:"LICITACIÓN MATERIAL ELECTORAL",link: Acuerdos__pdfpath(`./${"2004/"}${"78.pdf"}`),},</v>
      </c>
    </row>
    <row r="82" spans="1:18" x14ac:dyDescent="0.25">
      <c r="A82" s="1" t="s">
        <v>756</v>
      </c>
      <c r="B82" s="1">
        <v>79</v>
      </c>
      <c r="C82" s="1" t="s">
        <v>1927</v>
      </c>
      <c r="D82" s="3" t="s">
        <v>1217</v>
      </c>
      <c r="E82" s="1" t="s">
        <v>1460</v>
      </c>
      <c r="F82" s="2" t="s">
        <v>358</v>
      </c>
      <c r="G82" s="1" t="s">
        <v>1212</v>
      </c>
      <c r="I82" s="1">
        <f t="shared" si="9"/>
        <v>79</v>
      </c>
      <c r="J82" s="1" t="s">
        <v>0</v>
      </c>
      <c r="K82" s="1" t="s">
        <v>1306</v>
      </c>
      <c r="L82" s="3" t="str">
        <f t="shared" si="10"/>
        <v>JUL</v>
      </c>
      <c r="M82" s="1" t="s">
        <v>1213</v>
      </c>
      <c r="N82" s="1" t="s">
        <v>356</v>
      </c>
      <c r="O82" s="1" t="s">
        <v>933</v>
      </c>
      <c r="P82" s="26">
        <f t="shared" si="11"/>
        <v>79</v>
      </c>
      <c r="Q82" s="1" t="s">
        <v>1</v>
      </c>
      <c r="R82" s="1" t="str">
        <f t="shared" si="8"/>
        <v>{id:79,year: "2004",typeDoc:"ACUERDO",dateDoc:"30-JUL",numDoc:"CG 79-2004",monthDoc:"JUL",nameDoc:"SUSTITUCIÓN CONSEJEROS DISTRITALES",link: Acuerdos__pdfpath(`./${"2004/"}${"79.pdf"}`),},</v>
      </c>
    </row>
    <row r="83" spans="1:18" x14ac:dyDescent="0.25">
      <c r="A83" s="4" t="s">
        <v>756</v>
      </c>
      <c r="B83" s="4">
        <v>80</v>
      </c>
      <c r="C83" s="4" t="s">
        <v>1927</v>
      </c>
      <c r="D83" s="4"/>
      <c r="E83" s="4" t="s">
        <v>1460</v>
      </c>
      <c r="F83" s="5"/>
      <c r="G83" s="4" t="s">
        <v>1212</v>
      </c>
      <c r="H83" s="4"/>
      <c r="I83" s="4">
        <f t="shared" si="9"/>
        <v>80</v>
      </c>
      <c r="J83" s="4" t="s">
        <v>0</v>
      </c>
      <c r="K83" s="4" t="s">
        <v>1306</v>
      </c>
      <c r="L83" s="4" t="str">
        <f t="shared" si="10"/>
        <v/>
      </c>
      <c r="M83" s="4" t="s">
        <v>1213</v>
      </c>
      <c r="N83" s="4"/>
      <c r="O83" s="4" t="s">
        <v>933</v>
      </c>
      <c r="P83" s="29">
        <f t="shared" si="11"/>
        <v>80</v>
      </c>
      <c r="Q83" s="4" t="s">
        <v>1</v>
      </c>
      <c r="R83" s="4"/>
    </row>
    <row r="84" spans="1:18" x14ac:dyDescent="0.25">
      <c r="A84" s="4" t="s">
        <v>756</v>
      </c>
      <c r="B84" s="4">
        <v>81</v>
      </c>
      <c r="C84" s="4" t="s">
        <v>1927</v>
      </c>
      <c r="D84" s="4"/>
      <c r="E84" s="4" t="s">
        <v>1460</v>
      </c>
      <c r="F84" s="5"/>
      <c r="G84" s="4" t="s">
        <v>1212</v>
      </c>
      <c r="H84" s="4"/>
      <c r="I84" s="4">
        <f t="shared" si="9"/>
        <v>81</v>
      </c>
      <c r="J84" s="4" t="s">
        <v>0</v>
      </c>
      <c r="K84" s="4" t="s">
        <v>1306</v>
      </c>
      <c r="L84" s="4" t="str">
        <f t="shared" si="10"/>
        <v/>
      </c>
      <c r="M84" s="4" t="s">
        <v>1213</v>
      </c>
      <c r="N84" s="4"/>
      <c r="O84" s="4" t="s">
        <v>933</v>
      </c>
      <c r="P84" s="29">
        <f t="shared" si="11"/>
        <v>81</v>
      </c>
      <c r="Q84" s="4" t="s">
        <v>1</v>
      </c>
      <c r="R84" s="4"/>
    </row>
    <row r="85" spans="1:18" x14ac:dyDescent="0.25">
      <c r="A85" s="4" t="s">
        <v>756</v>
      </c>
      <c r="B85" s="4">
        <v>82</v>
      </c>
      <c r="C85" s="4" t="s">
        <v>1927</v>
      </c>
      <c r="D85" s="4"/>
      <c r="E85" s="4" t="s">
        <v>1460</v>
      </c>
      <c r="F85" s="5"/>
      <c r="G85" s="4" t="s">
        <v>1212</v>
      </c>
      <c r="H85" s="4"/>
      <c r="I85" s="4">
        <f t="shared" si="9"/>
        <v>82</v>
      </c>
      <c r="J85" s="4" t="s">
        <v>0</v>
      </c>
      <c r="K85" s="4" t="s">
        <v>1306</v>
      </c>
      <c r="L85" s="4" t="str">
        <f t="shared" si="10"/>
        <v/>
      </c>
      <c r="M85" s="4" t="s">
        <v>1213</v>
      </c>
      <c r="N85" s="4"/>
      <c r="O85" s="4" t="s">
        <v>933</v>
      </c>
      <c r="P85" s="29">
        <f t="shared" si="11"/>
        <v>82</v>
      </c>
      <c r="Q85" s="4" t="s">
        <v>1</v>
      </c>
      <c r="R85" s="4"/>
    </row>
    <row r="86" spans="1:18" x14ac:dyDescent="0.25">
      <c r="A86" s="4" t="s">
        <v>756</v>
      </c>
      <c r="B86" s="4">
        <v>83</v>
      </c>
      <c r="C86" s="4" t="s">
        <v>1927</v>
      </c>
      <c r="D86" s="4"/>
      <c r="E86" s="4" t="s">
        <v>1460</v>
      </c>
      <c r="F86" s="5"/>
      <c r="G86" s="4" t="s">
        <v>1212</v>
      </c>
      <c r="H86" s="4"/>
      <c r="I86" s="4">
        <f t="shared" si="9"/>
        <v>83</v>
      </c>
      <c r="J86" s="4" t="s">
        <v>0</v>
      </c>
      <c r="K86" s="4" t="s">
        <v>1306</v>
      </c>
      <c r="L86" s="4" t="str">
        <f t="shared" si="10"/>
        <v/>
      </c>
      <c r="M86" s="4" t="s">
        <v>1213</v>
      </c>
      <c r="N86" s="4"/>
      <c r="O86" s="4" t="s">
        <v>933</v>
      </c>
      <c r="P86" s="29">
        <f t="shared" si="11"/>
        <v>83</v>
      </c>
      <c r="Q86" s="4" t="s">
        <v>1</v>
      </c>
      <c r="R86" s="4"/>
    </row>
    <row r="87" spans="1:18" x14ac:dyDescent="0.25">
      <c r="A87" s="4" t="s">
        <v>756</v>
      </c>
      <c r="B87" s="4">
        <v>84</v>
      </c>
      <c r="C87" s="4" t="s">
        <v>1927</v>
      </c>
      <c r="D87" s="4"/>
      <c r="E87" s="4" t="s">
        <v>1460</v>
      </c>
      <c r="F87" s="5"/>
      <c r="G87" s="4" t="s">
        <v>1212</v>
      </c>
      <c r="H87" s="4"/>
      <c r="I87" s="4">
        <f t="shared" si="9"/>
        <v>84</v>
      </c>
      <c r="J87" s="4" t="s">
        <v>0</v>
      </c>
      <c r="K87" s="4" t="s">
        <v>1306</v>
      </c>
      <c r="L87" s="4" t="str">
        <f t="shared" si="10"/>
        <v/>
      </c>
      <c r="M87" s="4" t="s">
        <v>1213</v>
      </c>
      <c r="N87" s="4"/>
      <c r="O87" s="4" t="s">
        <v>933</v>
      </c>
      <c r="P87" s="29">
        <f t="shared" si="11"/>
        <v>84</v>
      </c>
      <c r="Q87" s="4" t="s">
        <v>1</v>
      </c>
      <c r="R87" s="4"/>
    </row>
    <row r="88" spans="1:18" x14ac:dyDescent="0.25">
      <c r="A88" s="4" t="s">
        <v>756</v>
      </c>
      <c r="B88" s="4">
        <v>85</v>
      </c>
      <c r="C88" s="4" t="s">
        <v>1927</v>
      </c>
      <c r="D88" s="4"/>
      <c r="E88" s="4" t="s">
        <v>1460</v>
      </c>
      <c r="F88" s="5"/>
      <c r="G88" s="4" t="s">
        <v>1212</v>
      </c>
      <c r="H88" s="4"/>
      <c r="I88" s="4">
        <f t="shared" si="9"/>
        <v>85</v>
      </c>
      <c r="J88" s="4" t="s">
        <v>0</v>
      </c>
      <c r="K88" s="4" t="s">
        <v>1306</v>
      </c>
      <c r="L88" s="4" t="str">
        <f t="shared" si="10"/>
        <v/>
      </c>
      <c r="M88" s="4" t="s">
        <v>1213</v>
      </c>
      <c r="N88" s="4"/>
      <c r="O88" s="4" t="s">
        <v>933</v>
      </c>
      <c r="P88" s="29">
        <f t="shared" si="11"/>
        <v>85</v>
      </c>
      <c r="Q88" s="4" t="s">
        <v>1</v>
      </c>
      <c r="R88" s="4"/>
    </row>
    <row r="89" spans="1:18" x14ac:dyDescent="0.25">
      <c r="A89" s="4" t="s">
        <v>756</v>
      </c>
      <c r="B89" s="4">
        <v>86</v>
      </c>
      <c r="C89" s="4" t="s">
        <v>1927</v>
      </c>
      <c r="D89" s="4"/>
      <c r="E89" s="4" t="s">
        <v>1460</v>
      </c>
      <c r="F89" s="5"/>
      <c r="G89" s="4" t="s">
        <v>1212</v>
      </c>
      <c r="H89" s="4"/>
      <c r="I89" s="4">
        <f t="shared" si="9"/>
        <v>86</v>
      </c>
      <c r="J89" s="4" t="s">
        <v>0</v>
      </c>
      <c r="K89" s="4" t="s">
        <v>1306</v>
      </c>
      <c r="L89" s="4" t="str">
        <f t="shared" si="10"/>
        <v/>
      </c>
      <c r="M89" s="4" t="s">
        <v>1213</v>
      </c>
      <c r="N89" s="4"/>
      <c r="O89" s="4" t="s">
        <v>933</v>
      </c>
      <c r="P89" s="29">
        <f t="shared" si="11"/>
        <v>86</v>
      </c>
      <c r="Q89" s="4" t="s">
        <v>1</v>
      </c>
      <c r="R89" s="4"/>
    </row>
    <row r="90" spans="1:18" x14ac:dyDescent="0.25">
      <c r="A90" s="4" t="s">
        <v>756</v>
      </c>
      <c r="B90" s="4">
        <v>87</v>
      </c>
      <c r="C90" s="4" t="s">
        <v>1927</v>
      </c>
      <c r="D90" s="4"/>
      <c r="E90" s="4" t="s">
        <v>1460</v>
      </c>
      <c r="F90" s="5"/>
      <c r="G90" s="4" t="s">
        <v>1212</v>
      </c>
      <c r="H90" s="4"/>
      <c r="I90" s="4">
        <f t="shared" si="9"/>
        <v>87</v>
      </c>
      <c r="J90" s="4" t="s">
        <v>0</v>
      </c>
      <c r="K90" s="4" t="s">
        <v>1306</v>
      </c>
      <c r="L90" s="4" t="str">
        <f t="shared" si="10"/>
        <v/>
      </c>
      <c r="M90" s="4" t="s">
        <v>1213</v>
      </c>
      <c r="N90" s="4"/>
      <c r="O90" s="4" t="s">
        <v>933</v>
      </c>
      <c r="P90" s="29">
        <f t="shared" si="11"/>
        <v>87</v>
      </c>
      <c r="Q90" s="4" t="s">
        <v>1</v>
      </c>
      <c r="R90" s="4"/>
    </row>
    <row r="91" spans="1:18" x14ac:dyDescent="0.25">
      <c r="A91" s="4" t="s">
        <v>756</v>
      </c>
      <c r="B91" s="4">
        <v>88</v>
      </c>
      <c r="C91" s="4" t="s">
        <v>1927</v>
      </c>
      <c r="D91" s="4"/>
      <c r="E91" s="4" t="s">
        <v>1460</v>
      </c>
      <c r="F91" s="5"/>
      <c r="G91" s="4" t="s">
        <v>1212</v>
      </c>
      <c r="H91" s="4"/>
      <c r="I91" s="4">
        <f t="shared" si="9"/>
        <v>88</v>
      </c>
      <c r="J91" s="4" t="s">
        <v>0</v>
      </c>
      <c r="K91" s="4" t="s">
        <v>1306</v>
      </c>
      <c r="L91" s="4" t="str">
        <f t="shared" si="10"/>
        <v/>
      </c>
      <c r="M91" s="4" t="s">
        <v>1213</v>
      </c>
      <c r="N91" s="4"/>
      <c r="O91" s="4" t="s">
        <v>933</v>
      </c>
      <c r="P91" s="29">
        <f t="shared" si="11"/>
        <v>88</v>
      </c>
      <c r="Q91" s="4" t="s">
        <v>1</v>
      </c>
      <c r="R91" s="4"/>
    </row>
    <row r="92" spans="1:18" x14ac:dyDescent="0.25">
      <c r="A92" s="4" t="s">
        <v>756</v>
      </c>
      <c r="B92" s="4">
        <v>89</v>
      </c>
      <c r="C92" s="4" t="s">
        <v>1927</v>
      </c>
      <c r="D92" s="4"/>
      <c r="E92" s="4" t="s">
        <v>1460</v>
      </c>
      <c r="F92" s="5"/>
      <c r="G92" s="4" t="s">
        <v>1212</v>
      </c>
      <c r="H92" s="4"/>
      <c r="I92" s="4">
        <f t="shared" si="9"/>
        <v>89</v>
      </c>
      <c r="J92" s="4" t="s">
        <v>0</v>
      </c>
      <c r="K92" s="4" t="s">
        <v>1306</v>
      </c>
      <c r="L92" s="4" t="str">
        <f t="shared" si="10"/>
        <v/>
      </c>
      <c r="M92" s="4" t="s">
        <v>1213</v>
      </c>
      <c r="N92" s="4"/>
      <c r="O92" s="4" t="s">
        <v>933</v>
      </c>
      <c r="P92" s="29">
        <f t="shared" si="11"/>
        <v>89</v>
      </c>
      <c r="Q92" s="4" t="s">
        <v>1</v>
      </c>
      <c r="R92" s="4"/>
    </row>
    <row r="93" spans="1:18" x14ac:dyDescent="0.25">
      <c r="A93" s="4" t="s">
        <v>756</v>
      </c>
      <c r="B93" s="4">
        <v>90</v>
      </c>
      <c r="C93" s="4" t="s">
        <v>1927</v>
      </c>
      <c r="D93" s="4"/>
      <c r="E93" s="4" t="s">
        <v>1460</v>
      </c>
      <c r="F93" s="5"/>
      <c r="G93" s="4" t="s">
        <v>1212</v>
      </c>
      <c r="H93" s="4"/>
      <c r="I93" s="4">
        <f t="shared" si="9"/>
        <v>90</v>
      </c>
      <c r="J93" s="4" t="s">
        <v>0</v>
      </c>
      <c r="K93" s="4" t="s">
        <v>1306</v>
      </c>
      <c r="L93" s="4" t="str">
        <f t="shared" si="10"/>
        <v/>
      </c>
      <c r="M93" s="4" t="s">
        <v>1213</v>
      </c>
      <c r="N93" s="4"/>
      <c r="O93" s="4" t="s">
        <v>933</v>
      </c>
      <c r="P93" s="29">
        <f t="shared" si="11"/>
        <v>90</v>
      </c>
      <c r="Q93" s="4" t="s">
        <v>1</v>
      </c>
      <c r="R93" s="4"/>
    </row>
    <row r="94" spans="1:18" x14ac:dyDescent="0.25">
      <c r="A94" s="4" t="s">
        <v>756</v>
      </c>
      <c r="B94" s="4">
        <v>91</v>
      </c>
      <c r="C94" s="4" t="s">
        <v>1927</v>
      </c>
      <c r="D94" s="4"/>
      <c r="E94" s="4" t="s">
        <v>1460</v>
      </c>
      <c r="F94" s="5"/>
      <c r="G94" s="4" t="s">
        <v>1212</v>
      </c>
      <c r="H94" s="4"/>
      <c r="I94" s="4">
        <f t="shared" si="9"/>
        <v>91</v>
      </c>
      <c r="J94" s="4" t="s">
        <v>0</v>
      </c>
      <c r="K94" s="4" t="s">
        <v>1306</v>
      </c>
      <c r="L94" s="4" t="str">
        <f t="shared" si="10"/>
        <v/>
      </c>
      <c r="M94" s="4" t="s">
        <v>1213</v>
      </c>
      <c r="N94" s="4"/>
      <c r="O94" s="4" t="s">
        <v>933</v>
      </c>
      <c r="P94" s="29">
        <f t="shared" si="11"/>
        <v>91</v>
      </c>
      <c r="Q94" s="4" t="s">
        <v>1</v>
      </c>
      <c r="R94" s="4"/>
    </row>
    <row r="95" spans="1:18" x14ac:dyDescent="0.25">
      <c r="A95" s="4" t="s">
        <v>756</v>
      </c>
      <c r="B95" s="4">
        <v>92</v>
      </c>
      <c r="C95" s="4" t="s">
        <v>1927</v>
      </c>
      <c r="D95" s="4"/>
      <c r="E95" s="4" t="s">
        <v>1460</v>
      </c>
      <c r="F95" s="5"/>
      <c r="G95" s="4" t="s">
        <v>1212</v>
      </c>
      <c r="H95" s="4"/>
      <c r="I95" s="4">
        <f t="shared" si="9"/>
        <v>92</v>
      </c>
      <c r="J95" s="4" t="s">
        <v>0</v>
      </c>
      <c r="K95" s="4" t="s">
        <v>1306</v>
      </c>
      <c r="L95" s="4" t="str">
        <f t="shared" si="10"/>
        <v/>
      </c>
      <c r="M95" s="4" t="s">
        <v>1213</v>
      </c>
      <c r="N95" s="4"/>
      <c r="O95" s="4" t="s">
        <v>933</v>
      </c>
      <c r="P95" s="29">
        <f t="shared" si="11"/>
        <v>92</v>
      </c>
      <c r="Q95" s="4" t="s">
        <v>1</v>
      </c>
      <c r="R95" s="4"/>
    </row>
    <row r="96" spans="1:18" x14ac:dyDescent="0.25">
      <c r="A96" s="4" t="s">
        <v>756</v>
      </c>
      <c r="B96" s="4">
        <v>93</v>
      </c>
      <c r="C96" s="4" t="s">
        <v>1927</v>
      </c>
      <c r="D96" s="4"/>
      <c r="E96" s="4" t="s">
        <v>1460</v>
      </c>
      <c r="F96" s="5"/>
      <c r="G96" s="4" t="s">
        <v>1212</v>
      </c>
      <c r="H96" s="4"/>
      <c r="I96" s="4">
        <f t="shared" si="9"/>
        <v>93</v>
      </c>
      <c r="J96" s="4" t="s">
        <v>0</v>
      </c>
      <c r="K96" s="4" t="s">
        <v>1306</v>
      </c>
      <c r="L96" s="4" t="str">
        <f t="shared" si="10"/>
        <v/>
      </c>
      <c r="M96" s="4" t="s">
        <v>1213</v>
      </c>
      <c r="N96" s="4"/>
      <c r="O96" s="4" t="s">
        <v>933</v>
      </c>
      <c r="P96" s="29">
        <f t="shared" si="11"/>
        <v>93</v>
      </c>
      <c r="Q96" s="4" t="s">
        <v>1</v>
      </c>
      <c r="R96" s="4"/>
    </row>
    <row r="97" spans="1:18" x14ac:dyDescent="0.25">
      <c r="A97" s="4" t="s">
        <v>756</v>
      </c>
      <c r="B97" s="4">
        <v>94</v>
      </c>
      <c r="C97" s="4" t="s">
        <v>1927</v>
      </c>
      <c r="D97" s="4"/>
      <c r="E97" s="4" t="s">
        <v>1460</v>
      </c>
      <c r="F97" s="5"/>
      <c r="G97" s="4" t="s">
        <v>1212</v>
      </c>
      <c r="H97" s="4"/>
      <c r="I97" s="4">
        <f t="shared" si="9"/>
        <v>94</v>
      </c>
      <c r="J97" s="4" t="s">
        <v>0</v>
      </c>
      <c r="K97" s="4" t="s">
        <v>1306</v>
      </c>
      <c r="L97" s="4" t="str">
        <f t="shared" si="10"/>
        <v/>
      </c>
      <c r="M97" s="4" t="s">
        <v>1213</v>
      </c>
      <c r="N97" s="4"/>
      <c r="O97" s="4" t="s">
        <v>933</v>
      </c>
      <c r="P97" s="29">
        <f t="shared" si="11"/>
        <v>94</v>
      </c>
      <c r="Q97" s="4" t="s">
        <v>1</v>
      </c>
      <c r="R97" s="4"/>
    </row>
    <row r="98" spans="1:18" x14ac:dyDescent="0.25">
      <c r="A98" s="4" t="s">
        <v>756</v>
      </c>
      <c r="B98" s="4">
        <v>95</v>
      </c>
      <c r="C98" s="4" t="s">
        <v>1927</v>
      </c>
      <c r="D98" s="4"/>
      <c r="E98" s="4" t="s">
        <v>1460</v>
      </c>
      <c r="F98" s="5"/>
      <c r="G98" s="4" t="s">
        <v>1212</v>
      </c>
      <c r="H98" s="4"/>
      <c r="I98" s="4">
        <f t="shared" si="9"/>
        <v>95</v>
      </c>
      <c r="J98" s="4" t="s">
        <v>0</v>
      </c>
      <c r="K98" s="4" t="s">
        <v>1306</v>
      </c>
      <c r="L98" s="4" t="str">
        <f t="shared" si="10"/>
        <v/>
      </c>
      <c r="M98" s="4" t="s">
        <v>1213</v>
      </c>
      <c r="N98" s="4"/>
      <c r="O98" s="4" t="s">
        <v>933</v>
      </c>
      <c r="P98" s="29">
        <f t="shared" si="11"/>
        <v>95</v>
      </c>
      <c r="Q98" s="4" t="s">
        <v>1</v>
      </c>
      <c r="R98" s="4"/>
    </row>
    <row r="99" spans="1:18" x14ac:dyDescent="0.25">
      <c r="A99" s="4" t="s">
        <v>756</v>
      </c>
      <c r="B99" s="4">
        <v>96</v>
      </c>
      <c r="C99" s="4" t="s">
        <v>1927</v>
      </c>
      <c r="D99" s="4"/>
      <c r="E99" s="4" t="s">
        <v>1460</v>
      </c>
      <c r="F99" s="5"/>
      <c r="G99" s="4" t="s">
        <v>1212</v>
      </c>
      <c r="H99" s="4"/>
      <c r="I99" s="4">
        <f t="shared" si="9"/>
        <v>96</v>
      </c>
      <c r="J99" s="4" t="s">
        <v>0</v>
      </c>
      <c r="K99" s="4" t="s">
        <v>1306</v>
      </c>
      <c r="L99" s="4" t="str">
        <f t="shared" si="10"/>
        <v/>
      </c>
      <c r="M99" s="4" t="s">
        <v>1213</v>
      </c>
      <c r="N99" s="4"/>
      <c r="O99" s="4" t="s">
        <v>933</v>
      </c>
      <c r="P99" s="29">
        <f t="shared" si="11"/>
        <v>96</v>
      </c>
      <c r="Q99" s="4" t="s">
        <v>1</v>
      </c>
      <c r="R99" s="4"/>
    </row>
    <row r="100" spans="1:18" x14ac:dyDescent="0.25">
      <c r="A100" s="4" t="s">
        <v>756</v>
      </c>
      <c r="B100" s="4">
        <v>97</v>
      </c>
      <c r="C100" s="4" t="s">
        <v>1927</v>
      </c>
      <c r="D100" s="4"/>
      <c r="E100" s="4" t="s">
        <v>1460</v>
      </c>
      <c r="F100" s="5"/>
      <c r="G100" s="4" t="s">
        <v>1212</v>
      </c>
      <c r="H100" s="4"/>
      <c r="I100" s="4">
        <f t="shared" si="9"/>
        <v>97</v>
      </c>
      <c r="J100" s="4" t="s">
        <v>0</v>
      </c>
      <c r="K100" s="4" t="s">
        <v>1306</v>
      </c>
      <c r="L100" s="4" t="str">
        <f t="shared" si="10"/>
        <v/>
      </c>
      <c r="M100" s="4" t="s">
        <v>1213</v>
      </c>
      <c r="N100" s="4"/>
      <c r="O100" s="4" t="s">
        <v>933</v>
      </c>
      <c r="P100" s="29">
        <f t="shared" si="11"/>
        <v>97</v>
      </c>
      <c r="Q100" s="4" t="s">
        <v>1</v>
      </c>
      <c r="R100" s="4"/>
    </row>
    <row r="101" spans="1:18" x14ac:dyDescent="0.25">
      <c r="A101" s="4" t="s">
        <v>756</v>
      </c>
      <c r="B101" s="4">
        <v>98</v>
      </c>
      <c r="C101" s="4" t="s">
        <v>1927</v>
      </c>
      <c r="D101" s="4"/>
      <c r="E101" s="4" t="s">
        <v>1460</v>
      </c>
      <c r="F101" s="5"/>
      <c r="G101" s="4" t="s">
        <v>1212</v>
      </c>
      <c r="H101" s="4"/>
      <c r="I101" s="4">
        <f t="shared" si="9"/>
        <v>98</v>
      </c>
      <c r="J101" s="4" t="s">
        <v>0</v>
      </c>
      <c r="K101" s="4" t="s">
        <v>1306</v>
      </c>
      <c r="L101" s="4" t="str">
        <f t="shared" si="10"/>
        <v/>
      </c>
      <c r="M101" s="4" t="s">
        <v>1213</v>
      </c>
      <c r="N101" s="4"/>
      <c r="O101" s="4" t="s">
        <v>933</v>
      </c>
      <c r="P101" s="29">
        <f t="shared" si="11"/>
        <v>98</v>
      </c>
      <c r="Q101" s="4" t="s">
        <v>1</v>
      </c>
      <c r="R101" s="4"/>
    </row>
    <row r="102" spans="1:18" x14ac:dyDescent="0.25">
      <c r="A102" s="4" t="s">
        <v>756</v>
      </c>
      <c r="B102" s="4">
        <v>99</v>
      </c>
      <c r="C102" s="4" t="s">
        <v>1927</v>
      </c>
      <c r="D102" s="4"/>
      <c r="E102" s="4" t="s">
        <v>1460</v>
      </c>
      <c r="F102" s="5"/>
      <c r="G102" s="4" t="s">
        <v>1212</v>
      </c>
      <c r="H102" s="4"/>
      <c r="I102" s="4">
        <f t="shared" si="5"/>
        <v>99</v>
      </c>
      <c r="J102" s="4" t="s">
        <v>0</v>
      </c>
      <c r="K102" s="4" t="s">
        <v>1306</v>
      </c>
      <c r="L102" s="4" t="str">
        <f t="shared" si="6"/>
        <v/>
      </c>
      <c r="M102" s="4" t="s">
        <v>1213</v>
      </c>
      <c r="N102" s="4"/>
      <c r="O102" s="4" t="s">
        <v>933</v>
      </c>
      <c r="P102" s="29">
        <f t="shared" si="7"/>
        <v>99</v>
      </c>
      <c r="Q102" s="4" t="s">
        <v>1</v>
      </c>
      <c r="R102" s="4"/>
    </row>
    <row r="103" spans="1:18" x14ac:dyDescent="0.25">
      <c r="A103" s="4" t="s">
        <v>756</v>
      </c>
      <c r="B103" s="4">
        <v>100</v>
      </c>
      <c r="C103" s="4" t="s">
        <v>1927</v>
      </c>
      <c r="D103" s="4"/>
      <c r="E103" s="4" t="s">
        <v>1460</v>
      </c>
      <c r="F103" s="5"/>
      <c r="G103" s="4" t="s">
        <v>1212</v>
      </c>
      <c r="H103" s="4"/>
      <c r="I103" s="4">
        <f t="shared" si="5"/>
        <v>100</v>
      </c>
      <c r="J103" s="4" t="s">
        <v>0</v>
      </c>
      <c r="K103" s="4" t="s">
        <v>1306</v>
      </c>
      <c r="L103" s="4" t="str">
        <f t="shared" si="6"/>
        <v/>
      </c>
      <c r="M103" s="4" t="s">
        <v>1213</v>
      </c>
      <c r="N103" s="4"/>
      <c r="O103" s="4" t="s">
        <v>933</v>
      </c>
      <c r="P103" s="29">
        <f t="shared" si="7"/>
        <v>100</v>
      </c>
      <c r="Q103" s="4" t="s">
        <v>1</v>
      </c>
      <c r="R103" s="4"/>
    </row>
    <row r="104" spans="1:18" x14ac:dyDescent="0.25">
      <c r="A104" s="4" t="s">
        <v>756</v>
      </c>
      <c r="B104" s="4">
        <v>101</v>
      </c>
      <c r="C104" s="4" t="s">
        <v>1927</v>
      </c>
      <c r="D104" s="4"/>
      <c r="E104" s="4" t="s">
        <v>1460</v>
      </c>
      <c r="F104" s="5"/>
      <c r="G104" s="4" t="s">
        <v>1212</v>
      </c>
      <c r="H104" s="4"/>
      <c r="I104" s="4">
        <f t="shared" si="5"/>
        <v>101</v>
      </c>
      <c r="J104" s="4" t="s">
        <v>0</v>
      </c>
      <c r="K104" s="4" t="s">
        <v>1306</v>
      </c>
      <c r="L104" s="4" t="str">
        <f t="shared" si="6"/>
        <v/>
      </c>
      <c r="M104" s="4" t="s">
        <v>1213</v>
      </c>
      <c r="N104" s="4"/>
      <c r="O104" s="4" t="s">
        <v>933</v>
      </c>
      <c r="P104" s="29">
        <f t="shared" si="7"/>
        <v>101</v>
      </c>
      <c r="Q104" s="4" t="s">
        <v>1</v>
      </c>
      <c r="R104" s="4"/>
    </row>
    <row r="105" spans="1:18" x14ac:dyDescent="0.25">
      <c r="A105" s="4" t="s">
        <v>756</v>
      </c>
      <c r="B105" s="4">
        <v>102</v>
      </c>
      <c r="C105" s="4" t="s">
        <v>1927</v>
      </c>
      <c r="D105" s="4"/>
      <c r="E105" s="4" t="s">
        <v>1460</v>
      </c>
      <c r="F105" s="5"/>
      <c r="G105" s="4" t="s">
        <v>1212</v>
      </c>
      <c r="H105" s="4"/>
      <c r="I105" s="4">
        <f t="shared" si="5"/>
        <v>102</v>
      </c>
      <c r="J105" s="4" t="s">
        <v>0</v>
      </c>
      <c r="K105" s="4" t="s">
        <v>1306</v>
      </c>
      <c r="L105" s="4" t="str">
        <f t="shared" si="6"/>
        <v/>
      </c>
      <c r="M105" s="4" t="s">
        <v>1213</v>
      </c>
      <c r="N105" s="4"/>
      <c r="O105" s="4" t="s">
        <v>933</v>
      </c>
      <c r="P105" s="29">
        <f t="shared" si="7"/>
        <v>102</v>
      </c>
      <c r="Q105" s="4" t="s">
        <v>1</v>
      </c>
      <c r="R105" s="4"/>
    </row>
    <row r="106" spans="1:18" x14ac:dyDescent="0.25">
      <c r="A106" s="4" t="s">
        <v>756</v>
      </c>
      <c r="B106" s="4">
        <v>103</v>
      </c>
      <c r="C106" s="4" t="s">
        <v>1927</v>
      </c>
      <c r="D106" s="4"/>
      <c r="E106" s="4" t="s">
        <v>1460</v>
      </c>
      <c r="F106" s="5"/>
      <c r="G106" s="4" t="s">
        <v>1212</v>
      </c>
      <c r="H106" s="4"/>
      <c r="I106" s="4">
        <f t="shared" si="5"/>
        <v>103</v>
      </c>
      <c r="J106" s="4" t="s">
        <v>0</v>
      </c>
      <c r="K106" s="4" t="s">
        <v>1306</v>
      </c>
      <c r="L106" s="4" t="str">
        <f t="shared" si="6"/>
        <v/>
      </c>
      <c r="M106" s="4" t="s">
        <v>1213</v>
      </c>
      <c r="N106" s="4"/>
      <c r="O106" s="4" t="s">
        <v>933</v>
      </c>
      <c r="P106" s="29">
        <f t="shared" si="7"/>
        <v>103</v>
      </c>
      <c r="Q106" s="4" t="s">
        <v>1</v>
      </c>
      <c r="R106" s="4"/>
    </row>
    <row r="107" spans="1:18" x14ac:dyDescent="0.25">
      <c r="A107" s="4" t="s">
        <v>756</v>
      </c>
      <c r="B107" s="4">
        <v>104</v>
      </c>
      <c r="C107" s="4" t="s">
        <v>1927</v>
      </c>
      <c r="D107" s="4"/>
      <c r="E107" s="4" t="s">
        <v>1460</v>
      </c>
      <c r="F107" s="5"/>
      <c r="G107" s="4" t="s">
        <v>1212</v>
      </c>
      <c r="H107" s="4"/>
      <c r="I107" s="4">
        <f t="shared" si="5"/>
        <v>104</v>
      </c>
      <c r="J107" s="4" t="s">
        <v>0</v>
      </c>
      <c r="K107" s="4" t="s">
        <v>1306</v>
      </c>
      <c r="L107" s="4" t="str">
        <f t="shared" si="6"/>
        <v/>
      </c>
      <c r="M107" s="4" t="s">
        <v>1213</v>
      </c>
      <c r="N107" s="4"/>
      <c r="O107" s="4" t="s">
        <v>933</v>
      </c>
      <c r="P107" s="29">
        <f t="shared" si="7"/>
        <v>104</v>
      </c>
      <c r="Q107" s="4" t="s">
        <v>1</v>
      </c>
      <c r="R107" s="4"/>
    </row>
    <row r="108" spans="1:18" x14ac:dyDescent="0.25">
      <c r="A108" s="4" t="s">
        <v>756</v>
      </c>
      <c r="B108" s="4">
        <v>105</v>
      </c>
      <c r="C108" s="4" t="s">
        <v>1927</v>
      </c>
      <c r="D108" s="4"/>
      <c r="E108" s="4" t="s">
        <v>1460</v>
      </c>
      <c r="F108" s="5"/>
      <c r="G108" s="4" t="s">
        <v>1212</v>
      </c>
      <c r="H108" s="4"/>
      <c r="I108" s="4">
        <f t="shared" si="5"/>
        <v>105</v>
      </c>
      <c r="J108" s="4" t="s">
        <v>0</v>
      </c>
      <c r="K108" s="4" t="s">
        <v>1306</v>
      </c>
      <c r="L108" s="4" t="str">
        <f t="shared" si="6"/>
        <v/>
      </c>
      <c r="M108" s="4" t="s">
        <v>1213</v>
      </c>
      <c r="N108" s="4"/>
      <c r="O108" s="4" t="s">
        <v>933</v>
      </c>
      <c r="P108" s="29">
        <f t="shared" si="7"/>
        <v>105</v>
      </c>
      <c r="Q108" s="4" t="s">
        <v>1</v>
      </c>
      <c r="R108" s="4"/>
    </row>
    <row r="109" spans="1:18" x14ac:dyDescent="0.25">
      <c r="A109" s="4" t="s">
        <v>756</v>
      </c>
      <c r="B109" s="4">
        <v>106</v>
      </c>
      <c r="C109" s="4" t="s">
        <v>1927</v>
      </c>
      <c r="D109" s="4"/>
      <c r="E109" s="4" t="s">
        <v>1460</v>
      </c>
      <c r="F109" s="5"/>
      <c r="G109" s="4" t="s">
        <v>1212</v>
      </c>
      <c r="H109" s="4"/>
      <c r="I109" s="4">
        <f t="shared" si="5"/>
        <v>106</v>
      </c>
      <c r="J109" s="4" t="s">
        <v>0</v>
      </c>
      <c r="K109" s="4" t="s">
        <v>1306</v>
      </c>
      <c r="L109" s="4" t="str">
        <f t="shared" si="6"/>
        <v/>
      </c>
      <c r="M109" s="4" t="s">
        <v>1213</v>
      </c>
      <c r="N109" s="4"/>
      <c r="O109" s="4" t="s">
        <v>933</v>
      </c>
      <c r="P109" s="29">
        <f t="shared" si="7"/>
        <v>106</v>
      </c>
      <c r="Q109" s="4" t="s">
        <v>1</v>
      </c>
      <c r="R109" s="4"/>
    </row>
    <row r="110" spans="1:18" x14ac:dyDescent="0.25">
      <c r="A110" s="4" t="s">
        <v>756</v>
      </c>
      <c r="B110" s="4">
        <v>107</v>
      </c>
      <c r="C110" s="4" t="s">
        <v>1927</v>
      </c>
      <c r="D110" s="4"/>
      <c r="E110" s="4" t="s">
        <v>1460</v>
      </c>
      <c r="F110" s="5"/>
      <c r="G110" s="4" t="s">
        <v>1212</v>
      </c>
      <c r="H110" s="4"/>
      <c r="I110" s="4">
        <f t="shared" si="5"/>
        <v>107</v>
      </c>
      <c r="J110" s="4" t="s">
        <v>0</v>
      </c>
      <c r="K110" s="4" t="s">
        <v>1306</v>
      </c>
      <c r="L110" s="4" t="str">
        <f t="shared" si="6"/>
        <v/>
      </c>
      <c r="M110" s="4" t="s">
        <v>1213</v>
      </c>
      <c r="N110" s="4"/>
      <c r="O110" s="4" t="s">
        <v>933</v>
      </c>
      <c r="P110" s="29">
        <f t="shared" si="7"/>
        <v>107</v>
      </c>
      <c r="Q110" s="4" t="s">
        <v>1</v>
      </c>
      <c r="R110" s="4"/>
    </row>
    <row r="111" spans="1:18" x14ac:dyDescent="0.25">
      <c r="A111" s="1" t="s">
        <v>756</v>
      </c>
      <c r="B111" s="1">
        <v>108</v>
      </c>
      <c r="C111" s="1" t="s">
        <v>1927</v>
      </c>
      <c r="D111" s="1" t="s">
        <v>1217</v>
      </c>
      <c r="E111" s="1" t="s">
        <v>1460</v>
      </c>
      <c r="F111" s="2" t="s">
        <v>72</v>
      </c>
      <c r="G111" s="1" t="s">
        <v>1212</v>
      </c>
      <c r="I111" s="1">
        <f t="shared" si="5"/>
        <v>108</v>
      </c>
      <c r="J111" s="1" t="s">
        <v>0</v>
      </c>
      <c r="K111" s="1" t="s">
        <v>1306</v>
      </c>
      <c r="L111" s="3" t="str">
        <f t="shared" si="6"/>
        <v>SEP</v>
      </c>
      <c r="M111" s="1" t="s">
        <v>1213</v>
      </c>
      <c r="N111" s="1" t="s">
        <v>2064</v>
      </c>
      <c r="O111" s="1" t="s">
        <v>933</v>
      </c>
      <c r="P111" s="26">
        <f t="shared" si="7"/>
        <v>108</v>
      </c>
      <c r="Q111" s="1" t="s">
        <v>1</v>
      </c>
      <c r="R111" s="1" t="str">
        <f t="shared" ref="R111:R134" si="12">CONCATENATE(A111,B111,C111,D111,E111,F111,G111,H111,I111,J111,K111,L111,M111,N111,O111,P111,Q111)</f>
        <v>{id:108,year: "2004",typeDoc:"ACUERDO",dateDoc:"03-SEP",numDoc:"CG 108-2004",monthDoc:"SEP",nameDoc:"REGISTRO GOBERNADOR MARIANO",link: Acuerdos__pdfpath(`./${"2004/"}${"108.pdf"}`),},</v>
      </c>
    </row>
    <row r="112" spans="1:18" x14ac:dyDescent="0.25">
      <c r="A112" s="1" t="s">
        <v>756</v>
      </c>
      <c r="B112" s="1">
        <v>109</v>
      </c>
      <c r="C112" s="1" t="s">
        <v>1927</v>
      </c>
      <c r="D112" s="1" t="s">
        <v>1217</v>
      </c>
      <c r="E112" s="1" t="s">
        <v>1460</v>
      </c>
      <c r="F112" s="2" t="s">
        <v>72</v>
      </c>
      <c r="G112" s="1" t="s">
        <v>1212</v>
      </c>
      <c r="I112" s="1">
        <f t="shared" si="5"/>
        <v>109</v>
      </c>
      <c r="J112" s="1" t="s">
        <v>0</v>
      </c>
      <c r="K112" s="1" t="s">
        <v>1306</v>
      </c>
      <c r="L112" s="3" t="str">
        <f t="shared" si="6"/>
        <v>SEP</v>
      </c>
      <c r="M112" s="1" t="s">
        <v>1213</v>
      </c>
      <c r="N112" s="1" t="s">
        <v>2065</v>
      </c>
      <c r="O112" s="1" t="s">
        <v>933</v>
      </c>
      <c r="P112" s="26">
        <f t="shared" si="7"/>
        <v>109</v>
      </c>
      <c r="Q112" s="1" t="s">
        <v>1</v>
      </c>
      <c r="R112" s="1" t="str">
        <f t="shared" si="12"/>
        <v>{id:109,year: "2004",typeDoc:"ACUERDO",dateDoc:"03-SEP",numDoc:"CG 109-2004",monthDoc:"SEP",nameDoc:"REGISTRO GOBERNADOR HECTOR",link: Acuerdos__pdfpath(`./${"2004/"}${"109.pdf"}`),},</v>
      </c>
    </row>
    <row r="113" spans="1:18" x14ac:dyDescent="0.25">
      <c r="A113" s="1" t="s">
        <v>756</v>
      </c>
      <c r="B113" s="1">
        <v>110</v>
      </c>
      <c r="C113" s="1" t="s">
        <v>1927</v>
      </c>
      <c r="D113" s="1" t="s">
        <v>1217</v>
      </c>
      <c r="E113" s="1" t="s">
        <v>1460</v>
      </c>
      <c r="F113" s="2" t="s">
        <v>72</v>
      </c>
      <c r="G113" s="1" t="s">
        <v>1212</v>
      </c>
      <c r="I113" s="1">
        <f t="shared" si="5"/>
        <v>110</v>
      </c>
      <c r="J113" s="1" t="s">
        <v>0</v>
      </c>
      <c r="K113" s="1" t="s">
        <v>1306</v>
      </c>
      <c r="L113" s="3" t="str">
        <f t="shared" si="6"/>
        <v>SEP</v>
      </c>
      <c r="M113" s="1" t="s">
        <v>1213</v>
      </c>
      <c r="N113" s="1" t="s">
        <v>2066</v>
      </c>
      <c r="O113" s="1" t="s">
        <v>933</v>
      </c>
      <c r="P113" s="26">
        <f t="shared" si="7"/>
        <v>110</v>
      </c>
      <c r="Q113" s="1" t="s">
        <v>1</v>
      </c>
      <c r="R113" s="1" t="str">
        <f t="shared" si="12"/>
        <v>{id:110,year: "2004",typeDoc:"ACUERDO",dateDoc:"03-SEP",numDoc:"CG 110-2004",monthDoc:"SEP",nameDoc:"REGISTRO GOBERNADOR GELACIO",link: Acuerdos__pdfpath(`./${"2004/"}${"110.pdf"}`),},</v>
      </c>
    </row>
    <row r="114" spans="1:18" x14ac:dyDescent="0.25">
      <c r="A114" s="1" t="s">
        <v>756</v>
      </c>
      <c r="B114" s="1">
        <v>111</v>
      </c>
      <c r="C114" s="1" t="s">
        <v>1927</v>
      </c>
      <c r="D114" s="3" t="s">
        <v>1217</v>
      </c>
      <c r="E114" s="1" t="s">
        <v>1460</v>
      </c>
      <c r="F114" s="2" t="s">
        <v>72</v>
      </c>
      <c r="G114" s="1" t="s">
        <v>1212</v>
      </c>
      <c r="I114" s="1">
        <f t="shared" si="5"/>
        <v>111</v>
      </c>
      <c r="J114" s="1" t="s">
        <v>0</v>
      </c>
      <c r="K114" s="1" t="s">
        <v>1306</v>
      </c>
      <c r="L114" s="3" t="str">
        <f t="shared" si="6"/>
        <v>SEP</v>
      </c>
      <c r="M114" s="1" t="s">
        <v>1213</v>
      </c>
      <c r="N114" s="1" t="s">
        <v>359</v>
      </c>
      <c r="O114" s="1" t="s">
        <v>933</v>
      </c>
      <c r="P114" s="26">
        <f t="shared" si="7"/>
        <v>111</v>
      </c>
      <c r="Q114" s="1" t="s">
        <v>1</v>
      </c>
      <c r="R114" s="1" t="str">
        <f t="shared" si="12"/>
        <v>{id:111,year: "2004",typeDoc:"ACUERDO",dateDoc:"03-SEP",numDoc:"CG 111-2004",monthDoc:"SEP",nameDoc:"REGISTRO DIPUTADOS PAN",link: Acuerdos__pdfpath(`./${"2004/"}${"111.pdf"}`),},</v>
      </c>
    </row>
    <row r="115" spans="1:18" x14ac:dyDescent="0.25">
      <c r="A115" s="1" t="s">
        <v>756</v>
      </c>
      <c r="B115" s="1">
        <v>112</v>
      </c>
      <c r="C115" s="1" t="s">
        <v>1927</v>
      </c>
      <c r="D115" s="3" t="s">
        <v>1217</v>
      </c>
      <c r="E115" s="1" t="s">
        <v>1460</v>
      </c>
      <c r="F115" s="2" t="s">
        <v>72</v>
      </c>
      <c r="G115" s="1" t="s">
        <v>1212</v>
      </c>
      <c r="I115" s="1">
        <f t="shared" si="5"/>
        <v>112</v>
      </c>
      <c r="J115" s="1" t="s">
        <v>0</v>
      </c>
      <c r="K115" s="1" t="s">
        <v>1306</v>
      </c>
      <c r="L115" s="3" t="str">
        <f t="shared" si="6"/>
        <v>SEP</v>
      </c>
      <c r="M115" s="1" t="s">
        <v>1213</v>
      </c>
      <c r="N115" s="1" t="s">
        <v>360</v>
      </c>
      <c r="O115" s="1" t="s">
        <v>933</v>
      </c>
      <c r="P115" s="26">
        <f t="shared" si="7"/>
        <v>112</v>
      </c>
      <c r="Q115" s="1" t="s">
        <v>1</v>
      </c>
      <c r="R115" s="1" t="str">
        <f t="shared" si="12"/>
        <v>{id:112,year: "2004",typeDoc:"ACUERDO",dateDoc:"03-SEP",numDoc:"CG 112-2004",monthDoc:"SEP",nameDoc:"REGISTRO DIPUTADOS PRI-PVEM",link: Acuerdos__pdfpath(`./${"2004/"}${"112.pdf"}`),},</v>
      </c>
    </row>
    <row r="116" spans="1:18" x14ac:dyDescent="0.25">
      <c r="A116" s="1" t="s">
        <v>756</v>
      </c>
      <c r="B116" s="1">
        <v>113</v>
      </c>
      <c r="C116" s="1" t="s">
        <v>1927</v>
      </c>
      <c r="D116" s="3" t="s">
        <v>1217</v>
      </c>
      <c r="E116" s="1" t="s">
        <v>1460</v>
      </c>
      <c r="F116" s="2" t="s">
        <v>72</v>
      </c>
      <c r="G116" s="1" t="s">
        <v>1212</v>
      </c>
      <c r="I116" s="1">
        <f t="shared" si="5"/>
        <v>113</v>
      </c>
      <c r="J116" s="1" t="s">
        <v>0</v>
      </c>
      <c r="K116" s="1" t="s">
        <v>1306</v>
      </c>
      <c r="L116" s="3" t="str">
        <f t="shared" si="6"/>
        <v>SEP</v>
      </c>
      <c r="M116" s="1" t="s">
        <v>1213</v>
      </c>
      <c r="N116" s="1" t="s">
        <v>361</v>
      </c>
      <c r="O116" s="1" t="s">
        <v>933</v>
      </c>
      <c r="P116" s="26">
        <f t="shared" si="7"/>
        <v>113</v>
      </c>
      <c r="Q116" s="1" t="s">
        <v>1</v>
      </c>
      <c r="R116" s="1" t="str">
        <f t="shared" si="12"/>
        <v>{id:113,year: "2004",typeDoc:"ACUERDO",dateDoc:"03-SEP",numDoc:"CG 113-2004",monthDoc:"SEP",nameDoc:"REGISTRO DIPUTADOS PRD",link: Acuerdos__pdfpath(`./${"2004/"}${"113.pdf"}`),},</v>
      </c>
    </row>
    <row r="117" spans="1:18" x14ac:dyDescent="0.25">
      <c r="A117" s="1" t="s">
        <v>756</v>
      </c>
      <c r="B117" s="1">
        <v>114</v>
      </c>
      <c r="C117" s="1" t="s">
        <v>1927</v>
      </c>
      <c r="D117" s="3" t="s">
        <v>1217</v>
      </c>
      <c r="E117" s="1" t="s">
        <v>1460</v>
      </c>
      <c r="F117" s="2" t="s">
        <v>72</v>
      </c>
      <c r="G117" s="1" t="s">
        <v>1212</v>
      </c>
      <c r="I117" s="1">
        <f t="shared" si="5"/>
        <v>114</v>
      </c>
      <c r="J117" s="1" t="s">
        <v>0</v>
      </c>
      <c r="K117" s="1" t="s">
        <v>1306</v>
      </c>
      <c r="L117" s="3" t="str">
        <f t="shared" si="6"/>
        <v>SEP</v>
      </c>
      <c r="M117" s="1" t="s">
        <v>1213</v>
      </c>
      <c r="N117" s="1" t="s">
        <v>362</v>
      </c>
      <c r="O117" s="1" t="s">
        <v>933</v>
      </c>
      <c r="P117" s="26">
        <f t="shared" si="7"/>
        <v>114</v>
      </c>
      <c r="Q117" s="1" t="s">
        <v>1</v>
      </c>
      <c r="R117" s="1" t="str">
        <f t="shared" si="12"/>
        <v>{id:114,year: "2004",typeDoc:"ACUERDO",dateDoc:"03-SEP",numDoc:"CG 114-2004",monthDoc:"SEP",nameDoc:"REGISTRO DIPUTADOS PT",link: Acuerdos__pdfpath(`./${"2004/"}${"114.pdf"}`),},</v>
      </c>
    </row>
    <row r="118" spans="1:18" x14ac:dyDescent="0.25">
      <c r="A118" s="1" t="s">
        <v>756</v>
      </c>
      <c r="B118" s="1">
        <v>115</v>
      </c>
      <c r="C118" s="1" t="s">
        <v>1927</v>
      </c>
      <c r="D118" s="3" t="s">
        <v>1217</v>
      </c>
      <c r="E118" s="1" t="s">
        <v>1460</v>
      </c>
      <c r="F118" s="2" t="s">
        <v>72</v>
      </c>
      <c r="G118" s="1" t="s">
        <v>1212</v>
      </c>
      <c r="I118" s="1">
        <f t="shared" si="5"/>
        <v>115</v>
      </c>
      <c r="J118" s="1" t="s">
        <v>0</v>
      </c>
      <c r="K118" s="1" t="s">
        <v>1306</v>
      </c>
      <c r="L118" s="3" t="str">
        <f t="shared" si="6"/>
        <v>SEP</v>
      </c>
      <c r="M118" s="1" t="s">
        <v>1213</v>
      </c>
      <c r="N118" s="1" t="s">
        <v>363</v>
      </c>
      <c r="O118" s="1" t="s">
        <v>933</v>
      </c>
      <c r="P118" s="26">
        <f t="shared" si="7"/>
        <v>115</v>
      </c>
      <c r="Q118" s="1" t="s">
        <v>1</v>
      </c>
      <c r="R118" s="1" t="str">
        <f t="shared" si="12"/>
        <v>{id:115,year: "2004",typeDoc:"ACUERDO",dateDoc:"03-SEP",numDoc:"CG 115-2004",monthDoc:"SEP",nameDoc:"REGISTRO DIPUTADOS CONVERG",link: Acuerdos__pdfpath(`./${"2004/"}${"115.pdf"}`),},</v>
      </c>
    </row>
    <row r="119" spans="1:18" x14ac:dyDescent="0.25">
      <c r="A119" s="1" t="s">
        <v>756</v>
      </c>
      <c r="B119" s="1">
        <v>116</v>
      </c>
      <c r="C119" s="1" t="s">
        <v>1927</v>
      </c>
      <c r="D119" s="3" t="s">
        <v>1217</v>
      </c>
      <c r="E119" s="1" t="s">
        <v>1460</v>
      </c>
      <c r="F119" s="2" t="s">
        <v>72</v>
      </c>
      <c r="G119" s="1" t="s">
        <v>1212</v>
      </c>
      <c r="I119" s="1">
        <f t="shared" si="5"/>
        <v>116</v>
      </c>
      <c r="J119" s="1" t="s">
        <v>0</v>
      </c>
      <c r="K119" s="1" t="s">
        <v>1306</v>
      </c>
      <c r="L119" s="3" t="str">
        <f t="shared" si="6"/>
        <v>SEP</v>
      </c>
      <c r="M119" s="1" t="s">
        <v>1213</v>
      </c>
      <c r="N119" s="1" t="s">
        <v>364</v>
      </c>
      <c r="O119" s="1" t="s">
        <v>933</v>
      </c>
      <c r="P119" s="26">
        <f t="shared" si="7"/>
        <v>116</v>
      </c>
      <c r="Q119" s="1" t="s">
        <v>1</v>
      </c>
      <c r="R119" s="1" t="str">
        <f t="shared" si="12"/>
        <v>{id:116,year: "2004",typeDoc:"ACUERDO",dateDoc:"03-SEP",numDoc:"CG 116-2004",monthDoc:"SEP",nameDoc:"REGISTRO DIPUTADOS PCDT",link: Acuerdos__pdfpath(`./${"2004/"}${"116.pdf"}`),},</v>
      </c>
    </row>
    <row r="120" spans="1:18" x14ac:dyDescent="0.25">
      <c r="A120" s="1" t="s">
        <v>756</v>
      </c>
      <c r="B120" s="1">
        <v>117</v>
      </c>
      <c r="C120" s="1" t="s">
        <v>1927</v>
      </c>
      <c r="D120" s="3" t="s">
        <v>1217</v>
      </c>
      <c r="E120" s="1" t="s">
        <v>1460</v>
      </c>
      <c r="F120" s="2" t="s">
        <v>72</v>
      </c>
      <c r="G120" s="1" t="s">
        <v>1212</v>
      </c>
      <c r="I120" s="1">
        <f t="shared" si="5"/>
        <v>117</v>
      </c>
      <c r="J120" s="1" t="s">
        <v>0</v>
      </c>
      <c r="K120" s="1" t="s">
        <v>1306</v>
      </c>
      <c r="L120" s="3" t="str">
        <f t="shared" si="6"/>
        <v>SEP</v>
      </c>
      <c r="M120" s="1" t="s">
        <v>1213</v>
      </c>
      <c r="N120" s="1" t="s">
        <v>365</v>
      </c>
      <c r="O120" s="1" t="s">
        <v>933</v>
      </c>
      <c r="P120" s="26">
        <f t="shared" si="7"/>
        <v>117</v>
      </c>
      <c r="Q120" s="1" t="s">
        <v>1</v>
      </c>
      <c r="R120" s="1" t="str">
        <f t="shared" si="12"/>
        <v>{id:117,year: "2004",typeDoc:"ACUERDO",dateDoc:"03-SEP",numDoc:"CG 117-2004",monthDoc:"SEP",nameDoc:"REGISTRO DIPUTADOS PJS",link: Acuerdos__pdfpath(`./${"2004/"}${"117.pdf"}`),},</v>
      </c>
    </row>
    <row r="121" spans="1:18" x14ac:dyDescent="0.25">
      <c r="A121" s="1" t="s">
        <v>756</v>
      </c>
      <c r="B121" s="1">
        <v>118</v>
      </c>
      <c r="C121" s="1" t="s">
        <v>1927</v>
      </c>
      <c r="D121" s="3" t="s">
        <v>1217</v>
      </c>
      <c r="E121" s="1" t="s">
        <v>1460</v>
      </c>
      <c r="F121" s="2" t="s">
        <v>72</v>
      </c>
      <c r="G121" s="1" t="s">
        <v>1212</v>
      </c>
      <c r="I121" s="1">
        <f t="shared" si="5"/>
        <v>118</v>
      </c>
      <c r="J121" s="1" t="s">
        <v>0</v>
      </c>
      <c r="K121" s="1" t="s">
        <v>1306</v>
      </c>
      <c r="L121" s="3" t="str">
        <f t="shared" si="6"/>
        <v>SEP</v>
      </c>
      <c r="M121" s="1" t="s">
        <v>1213</v>
      </c>
      <c r="N121" s="1" t="s">
        <v>366</v>
      </c>
      <c r="O121" s="1" t="s">
        <v>933</v>
      </c>
      <c r="P121" s="26">
        <f t="shared" si="7"/>
        <v>118</v>
      </c>
      <c r="Q121" s="1" t="s">
        <v>1</v>
      </c>
      <c r="R121" s="1" t="str">
        <f t="shared" si="12"/>
        <v>{id:118,year: "2004",typeDoc:"ACUERDO",dateDoc:"03-SEP",numDoc:"CG 118-2004",monthDoc:"SEP",nameDoc:"ASIGNACIÓN PRERROGATIVAS PRESI",link: Acuerdos__pdfpath(`./${"2004/"}${"118.pdf"}`),},</v>
      </c>
    </row>
    <row r="122" spans="1:18" x14ac:dyDescent="0.25">
      <c r="A122" s="1" t="s">
        <v>756</v>
      </c>
      <c r="B122" s="1">
        <v>119</v>
      </c>
      <c r="C122" s="1" t="s">
        <v>1927</v>
      </c>
      <c r="D122" s="1" t="s">
        <v>1217</v>
      </c>
      <c r="E122" s="1" t="s">
        <v>1460</v>
      </c>
      <c r="F122" s="2" t="s">
        <v>72</v>
      </c>
      <c r="G122" s="1" t="s">
        <v>1212</v>
      </c>
      <c r="I122" s="1">
        <f t="shared" si="5"/>
        <v>119</v>
      </c>
      <c r="J122" s="1" t="s">
        <v>0</v>
      </c>
      <c r="K122" s="1" t="s">
        <v>1306</v>
      </c>
      <c r="L122" s="3" t="str">
        <f t="shared" si="6"/>
        <v>SEP</v>
      </c>
      <c r="M122" s="1" t="s">
        <v>1213</v>
      </c>
      <c r="N122" s="1" t="s">
        <v>2067</v>
      </c>
      <c r="O122" s="1" t="s">
        <v>933</v>
      </c>
      <c r="P122" s="26">
        <f t="shared" si="7"/>
        <v>119</v>
      </c>
      <c r="Q122" s="1" t="s">
        <v>1</v>
      </c>
      <c r="R122" s="1" t="str">
        <f t="shared" si="12"/>
        <v>{id:119,year: "2004",typeDoc:"ACUERDO",dateDoc:"03-SEP",numDoc:"CG 119-2004",monthDoc:"SEP",nameDoc:"LINEAMIENTOS FISC MEDIOS",link: Acuerdos__pdfpath(`./${"2004/"}${"119.pdf"}`),},</v>
      </c>
    </row>
    <row r="123" spans="1:18" x14ac:dyDescent="0.25">
      <c r="A123" s="1" t="s">
        <v>756</v>
      </c>
      <c r="B123" s="1">
        <v>120</v>
      </c>
      <c r="C123" s="1" t="s">
        <v>1927</v>
      </c>
      <c r="D123" s="1" t="s">
        <v>1217</v>
      </c>
      <c r="E123" s="1" t="s">
        <v>1460</v>
      </c>
      <c r="F123" s="2" t="s">
        <v>72</v>
      </c>
      <c r="G123" s="1" t="s">
        <v>1212</v>
      </c>
      <c r="I123" s="1">
        <f t="shared" si="5"/>
        <v>120</v>
      </c>
      <c r="J123" s="1" t="s">
        <v>0</v>
      </c>
      <c r="K123" s="1" t="s">
        <v>1306</v>
      </c>
      <c r="L123" s="3" t="str">
        <f t="shared" si="6"/>
        <v>SEP</v>
      </c>
      <c r="M123" s="1" t="s">
        <v>1213</v>
      </c>
      <c r="N123" s="1" t="s">
        <v>2068</v>
      </c>
      <c r="O123" s="1" t="s">
        <v>933</v>
      </c>
      <c r="P123" s="26">
        <f t="shared" si="7"/>
        <v>120</v>
      </c>
      <c r="Q123" s="1" t="s">
        <v>1</v>
      </c>
      <c r="R123" s="1" t="str">
        <f t="shared" si="12"/>
        <v>{id:120,year: "2004",typeDoc:"ACUERDO",dateDoc:"03-SEP",numDoc:"CG 120-2004",monthDoc:"SEP",nameDoc:"TIEMPOS Y ESPACIOS FORMA IGUALITARIA",link: Acuerdos__pdfpath(`./${"2004/"}${"120.pdf"}`),},</v>
      </c>
    </row>
    <row r="124" spans="1:18" x14ac:dyDescent="0.25">
      <c r="A124" s="1" t="s">
        <v>756</v>
      </c>
      <c r="B124" s="1">
        <v>121</v>
      </c>
      <c r="C124" s="1" t="s">
        <v>1927</v>
      </c>
      <c r="D124" s="1" t="s">
        <v>1217</v>
      </c>
      <c r="E124" s="1" t="s">
        <v>1460</v>
      </c>
      <c r="F124" s="2" t="s">
        <v>72</v>
      </c>
      <c r="G124" s="1" t="s">
        <v>1212</v>
      </c>
      <c r="I124" s="1">
        <f t="shared" si="5"/>
        <v>121</v>
      </c>
      <c r="J124" s="1" t="s">
        <v>0</v>
      </c>
      <c r="K124" s="1" t="s">
        <v>1306</v>
      </c>
      <c r="L124" s="3" t="str">
        <f t="shared" si="6"/>
        <v>SEP</v>
      </c>
      <c r="M124" s="1" t="s">
        <v>1213</v>
      </c>
      <c r="N124" s="1" t="s">
        <v>2069</v>
      </c>
      <c r="O124" s="1" t="s">
        <v>933</v>
      </c>
      <c r="P124" s="26">
        <f t="shared" si="7"/>
        <v>121</v>
      </c>
      <c r="Q124" s="1" t="s">
        <v>1</v>
      </c>
      <c r="R124" s="1" t="str">
        <f t="shared" si="12"/>
        <v>{id:121,year: "2004",typeDoc:"ACUERDO",dateDoc:"03-SEP",numDoc:"CG 121-2004",monthDoc:"SEP",nameDoc:"DE SANTIAGO TLACOCHCALCO",link: Acuerdos__pdfpath(`./${"2004/"}${"121.pdf"}`),},</v>
      </c>
    </row>
    <row r="125" spans="1:18" x14ac:dyDescent="0.25">
      <c r="A125" s="1" t="s">
        <v>756</v>
      </c>
      <c r="B125" s="1">
        <v>122</v>
      </c>
      <c r="C125" s="1" t="s">
        <v>1927</v>
      </c>
      <c r="D125" s="3" t="s">
        <v>1217</v>
      </c>
      <c r="E125" s="1" t="s">
        <v>1460</v>
      </c>
      <c r="F125" s="2" t="s">
        <v>72</v>
      </c>
      <c r="G125" s="1" t="s">
        <v>1212</v>
      </c>
      <c r="I125" s="1">
        <f t="shared" si="5"/>
        <v>122</v>
      </c>
      <c r="J125" s="1" t="s">
        <v>0</v>
      </c>
      <c r="K125" s="1" t="s">
        <v>1306</v>
      </c>
      <c r="L125" s="3" t="str">
        <f t="shared" si="6"/>
        <v>SEP</v>
      </c>
      <c r="M125" s="1" t="s">
        <v>1213</v>
      </c>
      <c r="N125" s="1" t="s">
        <v>2070</v>
      </c>
      <c r="O125" s="1" t="s">
        <v>933</v>
      </c>
      <c r="P125" s="26">
        <f t="shared" si="7"/>
        <v>122</v>
      </c>
      <c r="Q125" s="1" t="s">
        <v>1</v>
      </c>
      <c r="R125" s="1" t="str">
        <f t="shared" si="12"/>
        <v>{id:122,year: "2004",typeDoc:"ACUERDO",dateDoc:"03-SEP",numDoc:"CG 122-2004",monthDoc:"SEP",nameDoc:"FECHA LÍMITE PRES. COM",link: Acuerdos__pdfpath(`./${"2004/"}${"122.pdf"}`),},</v>
      </c>
    </row>
    <row r="126" spans="1:18" x14ac:dyDescent="0.25">
      <c r="A126" s="1" t="s">
        <v>756</v>
      </c>
      <c r="B126" s="1">
        <v>123</v>
      </c>
      <c r="C126" s="1" t="s">
        <v>1927</v>
      </c>
      <c r="D126" s="3" t="s">
        <v>1217</v>
      </c>
      <c r="E126" s="1" t="s">
        <v>1460</v>
      </c>
      <c r="F126" s="2" t="s">
        <v>72</v>
      </c>
      <c r="G126" s="1" t="s">
        <v>1212</v>
      </c>
      <c r="I126" s="1">
        <f t="shared" si="5"/>
        <v>123</v>
      </c>
      <c r="J126" s="1" t="s">
        <v>0</v>
      </c>
      <c r="K126" s="1" t="s">
        <v>1306</v>
      </c>
      <c r="L126" s="3" t="str">
        <f t="shared" si="6"/>
        <v>SEP</v>
      </c>
      <c r="M126" s="1" t="s">
        <v>1213</v>
      </c>
      <c r="N126" s="1" t="s">
        <v>2071</v>
      </c>
      <c r="O126" s="1" t="s">
        <v>933</v>
      </c>
      <c r="P126" s="26">
        <f t="shared" si="7"/>
        <v>123</v>
      </c>
      <c r="Q126" s="1" t="s">
        <v>1</v>
      </c>
      <c r="R126" s="1" t="str">
        <f t="shared" si="12"/>
        <v>{id:123,year: "2004",typeDoc:"ACUERDO",dateDoc:"03-SEP",numDoc:"CG 123-2004",monthDoc:"SEP",nameDoc:"COMISION CONSULTA INFANTIL 2004",link: Acuerdos__pdfpath(`./${"2004/"}${"123.pdf"}`),},</v>
      </c>
    </row>
    <row r="127" spans="1:18" x14ac:dyDescent="0.25">
      <c r="A127" s="1" t="s">
        <v>756</v>
      </c>
      <c r="B127" s="1">
        <v>124</v>
      </c>
      <c r="C127" s="1" t="s">
        <v>1927</v>
      </c>
      <c r="D127" s="3" t="s">
        <v>1217</v>
      </c>
      <c r="E127" s="1" t="s">
        <v>1460</v>
      </c>
      <c r="F127" s="2" t="s">
        <v>72</v>
      </c>
      <c r="G127" s="1" t="s">
        <v>1212</v>
      </c>
      <c r="I127" s="1">
        <f t="shared" si="5"/>
        <v>124</v>
      </c>
      <c r="J127" s="1" t="s">
        <v>0</v>
      </c>
      <c r="K127" s="1" t="s">
        <v>1306</v>
      </c>
      <c r="L127" s="3" t="str">
        <f t="shared" si="6"/>
        <v>SEP</v>
      </c>
      <c r="M127" s="1" t="s">
        <v>1213</v>
      </c>
      <c r="N127" s="1" t="s">
        <v>2072</v>
      </c>
      <c r="O127" s="1" t="s">
        <v>933</v>
      </c>
      <c r="P127" s="26">
        <f t="shared" si="7"/>
        <v>124</v>
      </c>
      <c r="Q127" s="1" t="s">
        <v>1</v>
      </c>
      <c r="R127" s="1" t="str">
        <f t="shared" si="12"/>
        <v>{id:124,year: "2004",typeDoc:"ACUERDO",dateDoc:"03-SEP",numDoc:"CG 124-2004",monthDoc:"SEP",nameDoc:"SUSTITUCION D. XIX, CUAXOMULCO Y TLAXCALA",link: Acuerdos__pdfpath(`./${"2004/"}${"124.pdf"}`),},</v>
      </c>
    </row>
    <row r="128" spans="1:18" x14ac:dyDescent="0.25">
      <c r="A128" s="1" t="s">
        <v>756</v>
      </c>
      <c r="B128" s="1">
        <v>125</v>
      </c>
      <c r="C128" s="1" t="s">
        <v>1927</v>
      </c>
      <c r="D128" s="3" t="s">
        <v>1217</v>
      </c>
      <c r="E128" s="1" t="s">
        <v>1460</v>
      </c>
      <c r="F128" s="2" t="s">
        <v>72</v>
      </c>
      <c r="G128" s="1" t="s">
        <v>1212</v>
      </c>
      <c r="I128" s="1">
        <f t="shared" si="5"/>
        <v>125</v>
      </c>
      <c r="J128" s="1" t="s">
        <v>0</v>
      </c>
      <c r="K128" s="1" t="s">
        <v>1306</v>
      </c>
      <c r="L128" s="3" t="str">
        <f t="shared" si="6"/>
        <v>SEP</v>
      </c>
      <c r="M128" s="1" t="s">
        <v>1213</v>
      </c>
      <c r="N128" s="1" t="s">
        <v>367</v>
      </c>
      <c r="O128" s="1" t="s">
        <v>933</v>
      </c>
      <c r="P128" s="26">
        <f t="shared" si="7"/>
        <v>125</v>
      </c>
      <c r="Q128" s="1" t="s">
        <v>1</v>
      </c>
      <c r="R128" s="1" t="str">
        <f t="shared" si="12"/>
        <v>{id:125,year: "2004",typeDoc:"ACUERDO",dateDoc:"03-SEP",numDoc:"CG 125-2004",monthDoc:"SEP",nameDoc:"PLATAFORMA PRES D COM PAN",link: Acuerdos__pdfpath(`./${"2004/"}${"125.pdf"}`),},</v>
      </c>
    </row>
    <row r="129" spans="1:18" x14ac:dyDescent="0.25">
      <c r="A129" s="1" t="s">
        <v>756</v>
      </c>
      <c r="B129" s="1">
        <v>126</v>
      </c>
      <c r="C129" s="1" t="s">
        <v>1927</v>
      </c>
      <c r="D129" s="3" t="s">
        <v>1217</v>
      </c>
      <c r="E129" s="1" t="s">
        <v>1460</v>
      </c>
      <c r="F129" s="2" t="s">
        <v>83</v>
      </c>
      <c r="G129" s="1" t="s">
        <v>1212</v>
      </c>
      <c r="I129" s="1">
        <f t="shared" si="5"/>
        <v>126</v>
      </c>
      <c r="J129" s="1" t="s">
        <v>0</v>
      </c>
      <c r="K129" s="1" t="s">
        <v>1306</v>
      </c>
      <c r="L129" s="3" t="str">
        <f t="shared" si="6"/>
        <v>SEP</v>
      </c>
      <c r="M129" s="1" t="s">
        <v>1213</v>
      </c>
      <c r="N129" s="1" t="s">
        <v>368</v>
      </c>
      <c r="O129" s="1" t="s">
        <v>933</v>
      </c>
      <c r="P129" s="26">
        <f t="shared" si="7"/>
        <v>126</v>
      </c>
      <c r="Q129" s="1" t="s">
        <v>1</v>
      </c>
      <c r="R129" s="1" t="str">
        <f t="shared" si="12"/>
        <v>{id:126,year: "2004",typeDoc:"ACUERDO",dateDoc:"14-SEP",numDoc:"CG 126-2004",monthDoc:"SEP",nameDoc:"PLATAFORMA PRI MUNIC",link: Acuerdos__pdfpath(`./${"2004/"}${"126.pdf"}`),},</v>
      </c>
    </row>
    <row r="130" spans="1:18" x14ac:dyDescent="0.25">
      <c r="A130" s="1" t="s">
        <v>756</v>
      </c>
      <c r="B130" s="1">
        <v>127</v>
      </c>
      <c r="C130" s="1" t="s">
        <v>1927</v>
      </c>
      <c r="D130" s="3" t="s">
        <v>1217</v>
      </c>
      <c r="E130" s="1" t="s">
        <v>1460</v>
      </c>
      <c r="F130" s="2" t="s">
        <v>83</v>
      </c>
      <c r="G130" s="1" t="s">
        <v>1212</v>
      </c>
      <c r="I130" s="1">
        <f t="shared" si="5"/>
        <v>127</v>
      </c>
      <c r="J130" s="1" t="s">
        <v>0</v>
      </c>
      <c r="K130" s="1" t="s">
        <v>1306</v>
      </c>
      <c r="L130" s="3" t="str">
        <f t="shared" si="6"/>
        <v>SEP</v>
      </c>
      <c r="M130" s="1" t="s">
        <v>1213</v>
      </c>
      <c r="N130" s="1" t="s">
        <v>369</v>
      </c>
      <c r="O130" s="1" t="s">
        <v>933</v>
      </c>
      <c r="P130" s="26">
        <f t="shared" si="7"/>
        <v>127</v>
      </c>
      <c r="Q130" s="1" t="s">
        <v>1</v>
      </c>
      <c r="R130" s="1" t="str">
        <f t="shared" si="12"/>
        <v>{id:127,year: "2004",typeDoc:"ACUERDO",dateDoc:"14-SEP",numDoc:"CG 127-2004",monthDoc:"SEP",nameDoc:"PLATAFORMA PRES D COM PT",link: Acuerdos__pdfpath(`./${"2004/"}${"127.pdf"}`),},</v>
      </c>
    </row>
    <row r="131" spans="1:18" x14ac:dyDescent="0.25">
      <c r="A131" s="1" t="s">
        <v>756</v>
      </c>
      <c r="B131" s="1">
        <v>128</v>
      </c>
      <c r="C131" s="1" t="s">
        <v>1927</v>
      </c>
      <c r="D131" s="3" t="s">
        <v>1217</v>
      </c>
      <c r="E131" s="1" t="s">
        <v>1460</v>
      </c>
      <c r="F131" s="2" t="s">
        <v>83</v>
      </c>
      <c r="G131" s="1" t="s">
        <v>1212</v>
      </c>
      <c r="I131" s="1">
        <f t="shared" si="5"/>
        <v>128</v>
      </c>
      <c r="J131" s="1" t="s">
        <v>0</v>
      </c>
      <c r="K131" s="1" t="s">
        <v>1306</v>
      </c>
      <c r="L131" s="3" t="str">
        <f t="shared" si="6"/>
        <v>SEP</v>
      </c>
      <c r="M131" s="1" t="s">
        <v>1213</v>
      </c>
      <c r="N131" s="1" t="s">
        <v>370</v>
      </c>
      <c r="O131" s="1" t="s">
        <v>933</v>
      </c>
      <c r="P131" s="26">
        <f t="shared" si="7"/>
        <v>128</v>
      </c>
      <c r="Q131" s="1" t="s">
        <v>1</v>
      </c>
      <c r="R131" s="1" t="str">
        <f t="shared" si="12"/>
        <v>{id:128,year: "2004",typeDoc:"ACUERDO",dateDoc:"14-SEP",numDoc:"CG 128-2004",monthDoc:"SEP",nameDoc:"PLATAFORMA AYUNT Y P.C.PVEM",link: Acuerdos__pdfpath(`./${"2004/"}${"128.pdf"}`),},</v>
      </c>
    </row>
    <row r="132" spans="1:18" x14ac:dyDescent="0.25">
      <c r="A132" s="1" t="s">
        <v>756</v>
      </c>
      <c r="B132" s="1">
        <v>129</v>
      </c>
      <c r="C132" s="1" t="s">
        <v>1927</v>
      </c>
      <c r="D132" s="3" t="s">
        <v>1217</v>
      </c>
      <c r="E132" s="1" t="s">
        <v>1460</v>
      </c>
      <c r="F132" s="2" t="s">
        <v>83</v>
      </c>
      <c r="G132" s="1" t="s">
        <v>1212</v>
      </c>
      <c r="I132" s="1">
        <f t="shared" si="5"/>
        <v>129</v>
      </c>
      <c r="J132" s="1" t="s">
        <v>0</v>
      </c>
      <c r="K132" s="1" t="s">
        <v>1306</v>
      </c>
      <c r="L132" s="3" t="str">
        <f t="shared" si="6"/>
        <v>SEP</v>
      </c>
      <c r="M132" s="1" t="s">
        <v>1213</v>
      </c>
      <c r="N132" s="1" t="s">
        <v>371</v>
      </c>
      <c r="O132" s="1" t="s">
        <v>933</v>
      </c>
      <c r="P132" s="26">
        <f t="shared" si="7"/>
        <v>129</v>
      </c>
      <c r="Q132" s="1" t="s">
        <v>1</v>
      </c>
      <c r="R132" s="1" t="str">
        <f t="shared" si="12"/>
        <v>{id:129,year: "2004",typeDoc:"ACUERDO",dateDoc:"14-SEP",numDoc:"CG 129-2004",monthDoc:"SEP",nameDoc:"PLATAFORMA PJS MUNICIP",link: Acuerdos__pdfpath(`./${"2004/"}${"129.pdf"}`),},</v>
      </c>
    </row>
    <row r="133" spans="1:18" x14ac:dyDescent="0.25">
      <c r="A133" s="1" t="s">
        <v>756</v>
      </c>
      <c r="B133" s="1">
        <v>130</v>
      </c>
      <c r="C133" s="1" t="s">
        <v>1927</v>
      </c>
      <c r="D133" s="1" t="s">
        <v>1217</v>
      </c>
      <c r="E133" s="1" t="s">
        <v>1460</v>
      </c>
      <c r="F133" s="2" t="s">
        <v>83</v>
      </c>
      <c r="G133" s="1" t="s">
        <v>1212</v>
      </c>
      <c r="I133" s="1">
        <f t="shared" si="5"/>
        <v>130</v>
      </c>
      <c r="J133" s="1" t="s">
        <v>0</v>
      </c>
      <c r="K133" s="1" t="s">
        <v>1306</v>
      </c>
      <c r="L133" s="3" t="str">
        <f t="shared" si="6"/>
        <v>SEP</v>
      </c>
      <c r="M133" s="1" t="s">
        <v>1213</v>
      </c>
      <c r="N133" s="1" t="s">
        <v>2073</v>
      </c>
      <c r="O133" s="1" t="s">
        <v>933</v>
      </c>
      <c r="P133" s="26">
        <f t="shared" si="7"/>
        <v>130</v>
      </c>
      <c r="Q133" s="1" t="s">
        <v>1</v>
      </c>
      <c r="R133" s="1" t="str">
        <f t="shared" si="12"/>
        <v>{id:130,year: "2004",typeDoc:"ACUERDO",dateDoc:"14-SEP",numDoc:"CG 130-2004",monthDoc:"SEP",nameDoc:"SUSTITUCIÓN DIPUTADOS PCDT 2004",link: Acuerdos__pdfpath(`./${"2004/"}${"130.pdf"}`),},</v>
      </c>
    </row>
    <row r="134" spans="1:18" x14ac:dyDescent="0.25">
      <c r="A134" s="1" t="s">
        <v>756</v>
      </c>
      <c r="B134" s="1">
        <v>131</v>
      </c>
      <c r="C134" s="1" t="s">
        <v>1927</v>
      </c>
      <c r="D134" s="1" t="s">
        <v>1217</v>
      </c>
      <c r="E134" s="1" t="s">
        <v>1460</v>
      </c>
      <c r="F134" s="2" t="s">
        <v>83</v>
      </c>
      <c r="G134" s="1" t="s">
        <v>1212</v>
      </c>
      <c r="I134" s="1">
        <f t="shared" ref="I134:I149" si="13">B134</f>
        <v>131</v>
      </c>
      <c r="J134" s="1" t="s">
        <v>0</v>
      </c>
      <c r="K134" s="1" t="s">
        <v>1306</v>
      </c>
      <c r="L134" s="3" t="str">
        <f t="shared" si="0"/>
        <v>SEP</v>
      </c>
      <c r="M134" s="1" t="s">
        <v>1213</v>
      </c>
      <c r="N134" s="1" t="s">
        <v>2074</v>
      </c>
      <c r="O134" s="1" t="s">
        <v>933</v>
      </c>
      <c r="P134" s="26">
        <f t="shared" ref="P134:P149" si="14">B134</f>
        <v>131</v>
      </c>
      <c r="Q134" s="1" t="s">
        <v>1</v>
      </c>
      <c r="R134" s="1" t="str">
        <f t="shared" si="12"/>
        <v>{id:131,year: "2004",typeDoc:"ACUERDO",dateDoc:"14-SEP",numDoc:"CG 131-2004",monthDoc:"SEP",nameDoc:"CRITERIOS LEY MUNICIPAL",link: Acuerdos__pdfpath(`./${"2004/"}${"131.pdf"}`),},</v>
      </c>
    </row>
    <row r="135" spans="1:18" x14ac:dyDescent="0.25">
      <c r="A135" s="4" t="s">
        <v>756</v>
      </c>
      <c r="B135" s="4">
        <v>132</v>
      </c>
      <c r="C135" s="4" t="s">
        <v>1927</v>
      </c>
      <c r="D135" s="4"/>
      <c r="E135" s="4" t="s">
        <v>1460</v>
      </c>
      <c r="F135" s="5"/>
      <c r="G135" s="4" t="s">
        <v>1212</v>
      </c>
      <c r="H135" s="4"/>
      <c r="I135" s="4">
        <f t="shared" si="13"/>
        <v>132</v>
      </c>
      <c r="J135" s="4" t="s">
        <v>0</v>
      </c>
      <c r="K135" s="4" t="s">
        <v>1306</v>
      </c>
      <c r="L135" s="4" t="str">
        <f t="shared" si="0"/>
        <v/>
      </c>
      <c r="M135" s="4" t="s">
        <v>1213</v>
      </c>
      <c r="N135" s="4"/>
      <c r="O135" s="4" t="s">
        <v>933</v>
      </c>
      <c r="P135" s="29">
        <f t="shared" si="14"/>
        <v>132</v>
      </c>
      <c r="Q135" s="4" t="s">
        <v>1</v>
      </c>
      <c r="R135" s="4"/>
    </row>
    <row r="136" spans="1:18" x14ac:dyDescent="0.25">
      <c r="A136" s="4" t="s">
        <v>756</v>
      </c>
      <c r="B136" s="4">
        <v>133</v>
      </c>
      <c r="C136" s="4" t="s">
        <v>1927</v>
      </c>
      <c r="D136" s="4"/>
      <c r="E136" s="4" t="s">
        <v>1460</v>
      </c>
      <c r="F136" s="5"/>
      <c r="G136" s="4" t="s">
        <v>1212</v>
      </c>
      <c r="H136" s="4"/>
      <c r="I136" s="4">
        <f t="shared" si="13"/>
        <v>133</v>
      </c>
      <c r="J136" s="4" t="s">
        <v>0</v>
      </c>
      <c r="K136" s="4" t="s">
        <v>1306</v>
      </c>
      <c r="L136" s="4" t="str">
        <f t="shared" si="0"/>
        <v/>
      </c>
      <c r="M136" s="4" t="s">
        <v>1213</v>
      </c>
      <c r="N136" s="4"/>
      <c r="O136" s="4" t="s">
        <v>933</v>
      </c>
      <c r="P136" s="29">
        <f t="shared" si="14"/>
        <v>133</v>
      </c>
      <c r="Q136" s="4" t="s">
        <v>1</v>
      </c>
      <c r="R136" s="4"/>
    </row>
    <row r="137" spans="1:18" x14ac:dyDescent="0.25">
      <c r="A137" s="1" t="s">
        <v>756</v>
      </c>
      <c r="B137" s="1">
        <v>134</v>
      </c>
      <c r="C137" s="1" t="s">
        <v>1927</v>
      </c>
      <c r="D137" s="1" t="s">
        <v>1217</v>
      </c>
      <c r="E137" s="1" t="s">
        <v>1460</v>
      </c>
      <c r="F137" s="2" t="s">
        <v>83</v>
      </c>
      <c r="G137" s="1" t="s">
        <v>1212</v>
      </c>
      <c r="I137" s="1">
        <f t="shared" si="13"/>
        <v>134</v>
      </c>
      <c r="J137" s="1" t="s">
        <v>0</v>
      </c>
      <c r="K137" s="1" t="s">
        <v>1306</v>
      </c>
      <c r="L137" s="3" t="str">
        <f t="shared" si="0"/>
        <v>SEP</v>
      </c>
      <c r="M137" s="1" t="s">
        <v>1213</v>
      </c>
      <c r="N137" s="1" t="s">
        <v>2075</v>
      </c>
      <c r="O137" s="1" t="s">
        <v>933</v>
      </c>
      <c r="P137" s="26">
        <f t="shared" si="14"/>
        <v>134</v>
      </c>
      <c r="Q137" s="1" t="s">
        <v>1</v>
      </c>
      <c r="R137" s="1" t="str">
        <f t="shared" ref="R137:R152" si="15">CONCATENATE(A137,B137,C137,D137,E137,F137,G137,H137,I137,J137,K137,L137,M137,N137,O137,P137,Q137)</f>
        <v>{id:134,year: "2004",typeDoc:"ACUERDO",dateDoc:"14-SEP",numDoc:"CG 134-2004",monthDoc:"SEP",nameDoc:"COM BOLET Y REG CAND",link: Acuerdos__pdfpath(`./${"2004/"}${"134.pdf"}`),},</v>
      </c>
    </row>
    <row r="138" spans="1:18" x14ac:dyDescent="0.25">
      <c r="A138" s="1" t="s">
        <v>756</v>
      </c>
      <c r="B138" s="1">
        <v>135</v>
      </c>
      <c r="C138" s="1" t="s">
        <v>1927</v>
      </c>
      <c r="D138" s="3" t="s">
        <v>1217</v>
      </c>
      <c r="E138" s="1" t="s">
        <v>1460</v>
      </c>
      <c r="F138" s="2" t="s">
        <v>83</v>
      </c>
      <c r="G138" s="1" t="s">
        <v>1212</v>
      </c>
      <c r="I138" s="1">
        <f t="shared" si="13"/>
        <v>135</v>
      </c>
      <c r="J138" s="1" t="s">
        <v>0</v>
      </c>
      <c r="K138" s="1" t="s">
        <v>1306</v>
      </c>
      <c r="L138" s="3" t="str">
        <f t="shared" si="0"/>
        <v>SEP</v>
      </c>
      <c r="M138" s="1" t="s">
        <v>1213</v>
      </c>
      <c r="N138" s="1" t="s">
        <v>2076</v>
      </c>
      <c r="O138" s="1" t="s">
        <v>933</v>
      </c>
      <c r="P138" s="26">
        <f t="shared" si="14"/>
        <v>135</v>
      </c>
      <c r="Q138" s="1" t="s">
        <v>1</v>
      </c>
      <c r="R138" s="1" t="str">
        <f t="shared" si="15"/>
        <v>{id:135,year: "2004",typeDoc:"ACUERDO",dateDoc:"14-SEP",numDoc:"CG 135-2004",monthDoc:"SEP",nameDoc:"SUSTITUCIONES CONSEJOS DISTRITALES Y MUNICIPALES",link: Acuerdos__pdfpath(`./${"2004/"}${"135.pdf"}`),},</v>
      </c>
    </row>
    <row r="139" spans="1:18" x14ac:dyDescent="0.25">
      <c r="A139" s="1" t="s">
        <v>756</v>
      </c>
      <c r="B139" s="1">
        <v>136</v>
      </c>
      <c r="C139" s="1" t="s">
        <v>1927</v>
      </c>
      <c r="D139" s="3" t="s">
        <v>1217</v>
      </c>
      <c r="E139" s="1" t="s">
        <v>1460</v>
      </c>
      <c r="F139" s="2" t="s">
        <v>83</v>
      </c>
      <c r="G139" s="1" t="s">
        <v>1212</v>
      </c>
      <c r="I139" s="1">
        <f t="shared" si="13"/>
        <v>136</v>
      </c>
      <c r="J139" s="1" t="s">
        <v>0</v>
      </c>
      <c r="K139" s="1" t="s">
        <v>1306</v>
      </c>
      <c r="L139" s="3" t="str">
        <f t="shared" si="0"/>
        <v>SEP</v>
      </c>
      <c r="M139" s="1" t="s">
        <v>1213</v>
      </c>
      <c r="N139" s="1" t="s">
        <v>372</v>
      </c>
      <c r="O139" s="1" t="s">
        <v>933</v>
      </c>
      <c r="P139" s="26">
        <f t="shared" si="14"/>
        <v>136</v>
      </c>
      <c r="Q139" s="1" t="s">
        <v>1</v>
      </c>
      <c r="R139" s="1" t="str">
        <f t="shared" si="15"/>
        <v>{id:136,year: "2004",typeDoc:"ACUERDO",dateDoc:"14-SEP",numDoc:"CG 136-2004",monthDoc:"SEP",nameDoc:"DICTAMEN OBSERVADORES 2a LISTA OK",link: Acuerdos__pdfpath(`./${"2004/"}${"136.pdf"}`),},</v>
      </c>
    </row>
    <row r="140" spans="1:18" x14ac:dyDescent="0.25">
      <c r="A140" s="1" t="s">
        <v>756</v>
      </c>
      <c r="B140" s="1">
        <v>137</v>
      </c>
      <c r="C140" s="1" t="s">
        <v>1927</v>
      </c>
      <c r="D140" s="3" t="s">
        <v>1217</v>
      </c>
      <c r="E140" s="1" t="s">
        <v>1460</v>
      </c>
      <c r="F140" s="2" t="s">
        <v>83</v>
      </c>
      <c r="G140" s="1" t="s">
        <v>1212</v>
      </c>
      <c r="I140" s="1">
        <f t="shared" si="13"/>
        <v>137</v>
      </c>
      <c r="J140" s="1" t="s">
        <v>0</v>
      </c>
      <c r="K140" s="1" t="s">
        <v>1306</v>
      </c>
      <c r="L140" s="3" t="str">
        <f t="shared" si="0"/>
        <v>SEP</v>
      </c>
      <c r="M140" s="1" t="s">
        <v>1213</v>
      </c>
      <c r="N140" s="1" t="s">
        <v>2077</v>
      </c>
      <c r="O140" s="1" t="s">
        <v>933</v>
      </c>
      <c r="P140" s="26">
        <f t="shared" si="14"/>
        <v>137</v>
      </c>
      <c r="Q140" s="1" t="s">
        <v>1</v>
      </c>
      <c r="R140" s="1" t="str">
        <f t="shared" si="15"/>
        <v>{id:137,year: "2004",typeDoc:"ACUERDO",dateDoc:"14-SEP",numDoc:"CG 137-2004",monthDoc:"SEP",nameDoc:"SECCIÓN SÉPTIMA DE CONTLA",link: Acuerdos__pdfpath(`./${"2004/"}${"137.pdf"}`),},</v>
      </c>
    </row>
    <row r="141" spans="1:18" x14ac:dyDescent="0.25">
      <c r="A141" s="1" t="s">
        <v>756</v>
      </c>
      <c r="B141" s="1">
        <v>138</v>
      </c>
      <c r="C141" s="1" t="s">
        <v>1927</v>
      </c>
      <c r="D141" s="3" t="s">
        <v>1217</v>
      </c>
      <c r="E141" s="1" t="s">
        <v>1460</v>
      </c>
      <c r="F141" s="2" t="s">
        <v>83</v>
      </c>
      <c r="G141" s="1" t="s">
        <v>1212</v>
      </c>
      <c r="I141" s="1">
        <f t="shared" si="13"/>
        <v>138</v>
      </c>
      <c r="J141" s="1" t="s">
        <v>0</v>
      </c>
      <c r="K141" s="1" t="s">
        <v>1306</v>
      </c>
      <c r="L141" s="3" t="str">
        <f t="shared" ref="L141:L149" si="16">MID(F141,4,3)</f>
        <v>SEP</v>
      </c>
      <c r="M141" s="1" t="s">
        <v>1213</v>
      </c>
      <c r="N141" s="1" t="s">
        <v>2078</v>
      </c>
      <c r="O141" s="1" t="s">
        <v>933</v>
      </c>
      <c r="P141" s="26">
        <f t="shared" si="14"/>
        <v>138</v>
      </c>
      <c r="Q141" s="1" t="s">
        <v>1</v>
      </c>
      <c r="R141" s="1" t="str">
        <f t="shared" si="15"/>
        <v>{id:138,year: "2004",typeDoc:"ACUERDO",dateDoc:"14-SEP",numDoc:"CG 138-2004",monthDoc:"SEP",nameDoc:"DEFINICIÓN SITUACIÓN JURÍDICA P",link: Acuerdos__pdfpath(`./${"2004/"}${"138.pdf"}`),},</v>
      </c>
    </row>
    <row r="142" spans="1:18" x14ac:dyDescent="0.25">
      <c r="A142" s="1" t="s">
        <v>756</v>
      </c>
      <c r="B142" s="1">
        <v>139</v>
      </c>
      <c r="C142" s="1" t="s">
        <v>1927</v>
      </c>
      <c r="D142" s="3" t="s">
        <v>1217</v>
      </c>
      <c r="E142" s="1" t="s">
        <v>1460</v>
      </c>
      <c r="F142" s="2" t="s">
        <v>83</v>
      </c>
      <c r="G142" s="1" t="s">
        <v>1212</v>
      </c>
      <c r="I142" s="1">
        <f t="shared" si="13"/>
        <v>139</v>
      </c>
      <c r="J142" s="1" t="s">
        <v>0</v>
      </c>
      <c r="K142" s="1" t="s">
        <v>1306</v>
      </c>
      <c r="L142" s="3" t="str">
        <f t="shared" si="16"/>
        <v>SEP</v>
      </c>
      <c r="M142" s="1" t="s">
        <v>1213</v>
      </c>
      <c r="N142" s="1" t="s">
        <v>2079</v>
      </c>
      <c r="O142" s="1" t="s">
        <v>933</v>
      </c>
      <c r="P142" s="26">
        <f t="shared" si="14"/>
        <v>139</v>
      </c>
      <c r="Q142" s="1" t="s">
        <v>1</v>
      </c>
      <c r="R142" s="1" t="str">
        <f t="shared" si="15"/>
        <v>{id:139,year: "2004",typeDoc:"ACUERDO",dateDoc:"14-SEP",numDoc:"CG 139-2004",monthDoc:"SEP",nameDoc:"SUSTITUCIONES DIPUTADOS CONVERGENCIA",link: Acuerdos__pdfpath(`./${"2004/"}${"139.pdf"}`),},</v>
      </c>
    </row>
    <row r="143" spans="1:18" x14ac:dyDescent="0.25">
      <c r="A143" s="1" t="s">
        <v>756</v>
      </c>
      <c r="B143" s="1">
        <v>140</v>
      </c>
      <c r="C143" s="1" t="s">
        <v>1927</v>
      </c>
      <c r="D143" s="1" t="s">
        <v>1218</v>
      </c>
      <c r="E143" s="1" t="s">
        <v>1460</v>
      </c>
      <c r="F143" s="2" t="s">
        <v>83</v>
      </c>
      <c r="G143" s="1" t="s">
        <v>1212</v>
      </c>
      <c r="I143" s="1">
        <f t="shared" si="13"/>
        <v>140</v>
      </c>
      <c r="J143" s="1" t="s">
        <v>0</v>
      </c>
      <c r="K143" s="1" t="s">
        <v>1306</v>
      </c>
      <c r="L143" s="3" t="str">
        <f t="shared" si="16"/>
        <v>SEP</v>
      </c>
      <c r="M143" s="1" t="s">
        <v>1213</v>
      </c>
      <c r="N143" s="1" t="s">
        <v>2129</v>
      </c>
      <c r="O143" s="1" t="s">
        <v>933</v>
      </c>
      <c r="P143" s="26">
        <f t="shared" si="14"/>
        <v>140</v>
      </c>
      <c r="Q143" s="1" t="s">
        <v>1</v>
      </c>
      <c r="R143" s="1" t="str">
        <f t="shared" si="15"/>
        <v>{id:140,year: "2004",typeDoc:"RESOLUCIÓN",dateDoc:"14-SEP",numDoc:"CG 140-2004",monthDoc:"SEP",nameDoc:"QUEJA EXP. 10-2004",link: Acuerdos__pdfpath(`./${"2004/"}${"140.pdf"}`),},</v>
      </c>
    </row>
    <row r="144" spans="1:18" x14ac:dyDescent="0.25">
      <c r="A144" s="1" t="s">
        <v>756</v>
      </c>
      <c r="B144" s="1">
        <v>141</v>
      </c>
      <c r="C144" s="1" t="s">
        <v>1927</v>
      </c>
      <c r="D144" s="1" t="s">
        <v>1217</v>
      </c>
      <c r="E144" s="1" t="s">
        <v>1460</v>
      </c>
      <c r="F144" s="2" t="s">
        <v>83</v>
      </c>
      <c r="G144" s="1" t="s">
        <v>1212</v>
      </c>
      <c r="I144" s="1">
        <f t="shared" si="13"/>
        <v>141</v>
      </c>
      <c r="J144" s="1" t="s">
        <v>0</v>
      </c>
      <c r="K144" s="1" t="s">
        <v>1306</v>
      </c>
      <c r="L144" s="3" t="str">
        <f t="shared" si="16"/>
        <v>SEP</v>
      </c>
      <c r="M144" s="1" t="s">
        <v>1213</v>
      </c>
      <c r="N144" s="1" t="s">
        <v>2080</v>
      </c>
      <c r="O144" s="1" t="s">
        <v>933</v>
      </c>
      <c r="P144" s="26">
        <f t="shared" si="14"/>
        <v>141</v>
      </c>
      <c r="Q144" s="1" t="s">
        <v>1</v>
      </c>
      <c r="R144" s="1" t="str">
        <f t="shared" si="15"/>
        <v>{id:141,year: "2004",typeDoc:"ACUERDO",dateDoc:"14-SEP",numDoc:"CG 141-2004",monthDoc:"SEP",nameDoc:"REGISTRO GOBERNADOR MARÍA DEL CARMEN",link: Acuerdos__pdfpath(`./${"2004/"}${"141.pdf"}`),},</v>
      </c>
    </row>
    <row r="145" spans="1:18" x14ac:dyDescent="0.25">
      <c r="A145" s="1" t="s">
        <v>756</v>
      </c>
      <c r="B145" s="1">
        <v>142</v>
      </c>
      <c r="C145" s="1" t="s">
        <v>1927</v>
      </c>
      <c r="D145" s="3" t="s">
        <v>1217</v>
      </c>
      <c r="E145" s="1" t="s">
        <v>1460</v>
      </c>
      <c r="F145" s="2" t="s">
        <v>83</v>
      </c>
      <c r="G145" s="1" t="s">
        <v>1212</v>
      </c>
      <c r="I145" s="1">
        <f t="shared" si="13"/>
        <v>142</v>
      </c>
      <c r="J145" s="1" t="s">
        <v>0</v>
      </c>
      <c r="K145" s="1" t="s">
        <v>1306</v>
      </c>
      <c r="L145" s="3" t="str">
        <f t="shared" si="16"/>
        <v>SEP</v>
      </c>
      <c r="M145" s="1" t="s">
        <v>1213</v>
      </c>
      <c r="N145" s="1" t="s">
        <v>373</v>
      </c>
      <c r="O145" s="1" t="s">
        <v>933</v>
      </c>
      <c r="P145" s="26">
        <f t="shared" si="14"/>
        <v>142</v>
      </c>
      <c r="Q145" s="1" t="s">
        <v>1</v>
      </c>
      <c r="R145" s="1" t="str">
        <f t="shared" si="15"/>
        <v>{id:142,year: "2004",typeDoc:"ACUERDO",dateDoc:"14-SEP",numDoc:"CG 142-2004",monthDoc:"SEP",nameDoc:"SUSTITUCIÓN DIPUT PT",link: Acuerdos__pdfpath(`./${"2004/"}${"142.pdf"}`),},</v>
      </c>
    </row>
    <row r="146" spans="1:18" x14ac:dyDescent="0.25">
      <c r="A146" s="1" t="s">
        <v>756</v>
      </c>
      <c r="B146" s="1">
        <v>143</v>
      </c>
      <c r="C146" s="1" t="s">
        <v>1927</v>
      </c>
      <c r="D146" s="1" t="s">
        <v>1217</v>
      </c>
      <c r="E146" s="1" t="s">
        <v>1460</v>
      </c>
      <c r="F146" s="2" t="s">
        <v>378</v>
      </c>
      <c r="G146" s="1" t="s">
        <v>1212</v>
      </c>
      <c r="I146" s="1">
        <f t="shared" si="13"/>
        <v>143</v>
      </c>
      <c r="J146" s="1" t="s">
        <v>0</v>
      </c>
      <c r="K146" s="1" t="s">
        <v>1306</v>
      </c>
      <c r="L146" s="3" t="str">
        <f t="shared" si="16"/>
        <v>SEP</v>
      </c>
      <c r="M146" s="1" t="s">
        <v>1213</v>
      </c>
      <c r="N146" s="1" t="s">
        <v>2081</v>
      </c>
      <c r="O146" s="1" t="s">
        <v>933</v>
      </c>
      <c r="P146" s="26">
        <f t="shared" si="14"/>
        <v>143</v>
      </c>
      <c r="Q146" s="1" t="s">
        <v>1</v>
      </c>
      <c r="R146" s="1" t="str">
        <f t="shared" si="15"/>
        <v>{id:143,year: "2004",typeDoc:"ACUERDO",dateDoc:"16-SEP",numDoc:"CG 143-2004",monthDoc:"SEP",nameDoc:"SUSTIT DIP PJS",link: Acuerdos__pdfpath(`./${"2004/"}${"143.pdf"}`),},</v>
      </c>
    </row>
    <row r="147" spans="1:18" x14ac:dyDescent="0.25">
      <c r="A147" s="1" t="s">
        <v>756</v>
      </c>
      <c r="B147" s="1">
        <v>144</v>
      </c>
      <c r="C147" s="1" t="s">
        <v>1927</v>
      </c>
      <c r="D147" s="1" t="s">
        <v>1217</v>
      </c>
      <c r="E147" s="1" t="s">
        <v>1460</v>
      </c>
      <c r="F147" s="2" t="s">
        <v>379</v>
      </c>
      <c r="G147" s="1" t="s">
        <v>1212</v>
      </c>
      <c r="I147" s="1">
        <f t="shared" si="13"/>
        <v>144</v>
      </c>
      <c r="J147" s="1" t="s">
        <v>0</v>
      </c>
      <c r="K147" s="1" t="s">
        <v>1306</v>
      </c>
      <c r="L147" s="3" t="str">
        <f t="shared" si="16"/>
        <v>SEP</v>
      </c>
      <c r="M147" s="1" t="s">
        <v>1213</v>
      </c>
      <c r="N147" s="1" t="s">
        <v>2082</v>
      </c>
      <c r="O147" s="1" t="s">
        <v>933</v>
      </c>
      <c r="P147" s="26">
        <f t="shared" si="14"/>
        <v>144</v>
      </c>
      <c r="Q147" s="1" t="s">
        <v>1</v>
      </c>
      <c r="R147" s="1" t="str">
        <f t="shared" si="15"/>
        <v>{id:144,year: "2004",typeDoc:"ACUERDO",dateDoc:"22-SEP",numDoc:"CG 144-2004",monthDoc:"SEP",nameDoc:"TERCERA ETAPA OBSERVADORES",link: Acuerdos__pdfpath(`./${"2004/"}${"144.pdf"}`),},</v>
      </c>
    </row>
    <row r="148" spans="1:18" x14ac:dyDescent="0.25">
      <c r="A148" s="1" t="s">
        <v>756</v>
      </c>
      <c r="B148" s="1">
        <v>145</v>
      </c>
      <c r="C148" s="1" t="s">
        <v>1927</v>
      </c>
      <c r="D148" s="3" t="s">
        <v>1217</v>
      </c>
      <c r="E148" s="1" t="s">
        <v>1460</v>
      </c>
      <c r="F148" s="2" t="s">
        <v>379</v>
      </c>
      <c r="G148" s="1" t="s">
        <v>1212</v>
      </c>
      <c r="I148" s="1">
        <f t="shared" si="13"/>
        <v>145</v>
      </c>
      <c r="J148" s="1" t="s">
        <v>0</v>
      </c>
      <c r="K148" s="1" t="s">
        <v>1306</v>
      </c>
      <c r="L148" s="3" t="str">
        <f t="shared" si="16"/>
        <v>SEP</v>
      </c>
      <c r="M148" s="1" t="s">
        <v>1213</v>
      </c>
      <c r="N148" s="1" t="s">
        <v>374</v>
      </c>
      <c r="O148" s="1" t="s">
        <v>933</v>
      </c>
      <c r="P148" s="26">
        <f t="shared" si="14"/>
        <v>145</v>
      </c>
      <c r="Q148" s="1" t="s">
        <v>1</v>
      </c>
      <c r="R148" s="1" t="str">
        <f t="shared" si="15"/>
        <v>{id:145,year: "2004",typeDoc:"ACUERDO",dateDoc:"22-SEP",numDoc:"CG 145-2004",monthDoc:"SEP",nameDoc:"SUTITUCIÓN ATLAGATEPEC 20-09-04",link: Acuerdos__pdfpath(`./${"2004/"}${"145.pdf"}`),},</v>
      </c>
    </row>
    <row r="149" spans="1:18" x14ac:dyDescent="0.25">
      <c r="A149" s="1" t="s">
        <v>756</v>
      </c>
      <c r="B149" s="1">
        <v>146</v>
      </c>
      <c r="C149" s="1" t="s">
        <v>1927</v>
      </c>
      <c r="D149" s="3" t="s">
        <v>1217</v>
      </c>
      <c r="E149" s="1" t="s">
        <v>1460</v>
      </c>
      <c r="F149" s="2" t="s">
        <v>379</v>
      </c>
      <c r="G149" s="1" t="s">
        <v>1212</v>
      </c>
      <c r="I149" s="1">
        <f t="shared" si="13"/>
        <v>146</v>
      </c>
      <c r="J149" s="1" t="s">
        <v>0</v>
      </c>
      <c r="K149" s="1" t="s">
        <v>1306</v>
      </c>
      <c r="L149" s="3" t="str">
        <f t="shared" si="16"/>
        <v>SEP</v>
      </c>
      <c r="M149" s="1" t="s">
        <v>1213</v>
      </c>
      <c r="N149" s="1" t="s">
        <v>375</v>
      </c>
      <c r="O149" s="1" t="s">
        <v>933</v>
      </c>
      <c r="P149" s="26">
        <f t="shared" si="14"/>
        <v>146</v>
      </c>
      <c r="Q149" s="1" t="s">
        <v>1</v>
      </c>
      <c r="R149" s="1" t="str">
        <f t="shared" si="15"/>
        <v>{id:146,year: "2004",typeDoc:"ACUERDO",dateDoc:"22-SEP",numDoc:"CG 146-2004",monthDoc:"SEP",nameDoc:"SUSTITUCION DIPUT PAN",link: Acuerdos__pdfpath(`./${"2004/"}${"146.pdf"}`),},</v>
      </c>
    </row>
    <row r="150" spans="1:18" x14ac:dyDescent="0.25">
      <c r="A150" s="1" t="s">
        <v>756</v>
      </c>
      <c r="B150" s="1">
        <v>147</v>
      </c>
      <c r="C150" s="1" t="s">
        <v>1927</v>
      </c>
      <c r="D150" s="1" t="s">
        <v>1217</v>
      </c>
      <c r="E150" s="1" t="s">
        <v>1460</v>
      </c>
      <c r="F150" s="2" t="s">
        <v>379</v>
      </c>
      <c r="G150" s="1" t="s">
        <v>1212</v>
      </c>
      <c r="I150" s="1">
        <f t="shared" ref="I150:I157" si="17">B150</f>
        <v>147</v>
      </c>
      <c r="J150" s="1" t="s">
        <v>0</v>
      </c>
      <c r="K150" s="1" t="s">
        <v>1306</v>
      </c>
      <c r="L150" s="3" t="str">
        <f t="shared" ref="L150:L159" si="18">MID(F150,4,3)</f>
        <v>SEP</v>
      </c>
      <c r="M150" s="1" t="s">
        <v>1213</v>
      </c>
      <c r="N150" s="1" t="s">
        <v>2083</v>
      </c>
      <c r="O150" s="1" t="s">
        <v>933</v>
      </c>
      <c r="P150" s="26">
        <f t="shared" ref="P150:P158" si="19">B150</f>
        <v>147</v>
      </c>
      <c r="Q150" s="1" t="s">
        <v>1</v>
      </c>
      <c r="R150" s="1" t="str">
        <f t="shared" si="15"/>
        <v>{id:147,year: "2004",typeDoc:"ACUERDO",dateDoc:"22-SEP",numDoc:"CG 147-2004",monthDoc:"SEP",nameDoc:"ESCRITO DE PROTESTA",link: Acuerdos__pdfpath(`./${"2004/"}${"147.pdf"}`),},</v>
      </c>
    </row>
    <row r="151" spans="1:18" x14ac:dyDescent="0.25">
      <c r="A151" s="1" t="s">
        <v>756</v>
      </c>
      <c r="B151" s="1">
        <v>148</v>
      </c>
      <c r="C151" s="1" t="s">
        <v>1927</v>
      </c>
      <c r="D151" s="3" t="s">
        <v>1217</v>
      </c>
      <c r="E151" s="1" t="s">
        <v>1460</v>
      </c>
      <c r="F151" s="2" t="s">
        <v>379</v>
      </c>
      <c r="G151" s="1" t="s">
        <v>1212</v>
      </c>
      <c r="I151" s="1">
        <f t="shared" si="17"/>
        <v>148</v>
      </c>
      <c r="J151" s="1" t="s">
        <v>0</v>
      </c>
      <c r="K151" s="1" t="s">
        <v>1306</v>
      </c>
      <c r="L151" s="3" t="str">
        <f t="shared" si="18"/>
        <v>SEP</v>
      </c>
      <c r="M151" s="1" t="s">
        <v>1213</v>
      </c>
      <c r="N151" s="1" t="s">
        <v>376</v>
      </c>
      <c r="O151" s="1" t="s">
        <v>933</v>
      </c>
      <c r="P151" s="26">
        <f t="shared" si="19"/>
        <v>148</v>
      </c>
      <c r="Q151" s="1" t="s">
        <v>1</v>
      </c>
      <c r="R151" s="1" t="str">
        <f t="shared" si="15"/>
        <v>{id:148,year: "2004",typeDoc:"ACUERDO",dateDoc:"22-SEP",numDoc:"CG 148-2004",monthDoc:"SEP",nameDoc:"INCLUIR A TERRENATE CHIPILO VOTO CONST",link: Acuerdos__pdfpath(`./${"2004/"}${"148.pdf"}`),},</v>
      </c>
    </row>
    <row r="152" spans="1:18" x14ac:dyDescent="0.25">
      <c r="A152" s="1" t="s">
        <v>756</v>
      </c>
      <c r="B152" s="1">
        <v>149</v>
      </c>
      <c r="C152" s="1" t="s">
        <v>1927</v>
      </c>
      <c r="D152" s="3" t="s">
        <v>1217</v>
      </c>
      <c r="E152" s="1" t="s">
        <v>1460</v>
      </c>
      <c r="F152" s="2" t="s">
        <v>379</v>
      </c>
      <c r="G152" s="1" t="s">
        <v>1212</v>
      </c>
      <c r="I152" s="1">
        <f t="shared" si="17"/>
        <v>149</v>
      </c>
      <c r="J152" s="1" t="s">
        <v>0</v>
      </c>
      <c r="K152" s="1" t="s">
        <v>1306</v>
      </c>
      <c r="L152" s="3" t="str">
        <f t="shared" si="18"/>
        <v>SEP</v>
      </c>
      <c r="M152" s="1" t="s">
        <v>1213</v>
      </c>
      <c r="N152" s="1" t="s">
        <v>377</v>
      </c>
      <c r="O152" s="1" t="s">
        <v>933</v>
      </c>
      <c r="P152" s="26">
        <f t="shared" si="19"/>
        <v>149</v>
      </c>
      <c r="Q152" s="1" t="s">
        <v>1</v>
      </c>
      <c r="R152" s="1" t="str">
        <f t="shared" si="15"/>
        <v>{id:149,year: "2004",typeDoc:"ACUERDO",dateDoc:"22-SEP",numDoc:"CG 149-2004",monthDoc:"SEP",nameDoc:"INCLUIR SANTA MARTHA SECCIÓN TERCERA DE XALOZTOC VOTO CONST",link: Acuerdos__pdfpath(`./${"2004/"}${"149.pdf"}`),},</v>
      </c>
    </row>
    <row r="153" spans="1:18" x14ac:dyDescent="0.25">
      <c r="A153" s="4" t="s">
        <v>756</v>
      </c>
      <c r="B153" s="4">
        <v>150</v>
      </c>
      <c r="C153" s="4" t="s">
        <v>1927</v>
      </c>
      <c r="D153" s="4"/>
      <c r="E153" s="4" t="s">
        <v>1460</v>
      </c>
      <c r="F153" s="5"/>
      <c r="G153" s="4" t="s">
        <v>1212</v>
      </c>
      <c r="H153" s="4"/>
      <c r="I153" s="4">
        <f t="shared" si="17"/>
        <v>150</v>
      </c>
      <c r="J153" s="4" t="s">
        <v>0</v>
      </c>
      <c r="K153" s="4" t="s">
        <v>1306</v>
      </c>
      <c r="L153" s="4" t="str">
        <f t="shared" si="18"/>
        <v/>
      </c>
      <c r="M153" s="4" t="s">
        <v>1213</v>
      </c>
      <c r="N153" s="4"/>
      <c r="O153" s="4" t="s">
        <v>933</v>
      </c>
      <c r="P153" s="29">
        <f t="shared" si="19"/>
        <v>150</v>
      </c>
      <c r="Q153" s="4" t="s">
        <v>1</v>
      </c>
      <c r="R153" s="4"/>
    </row>
    <row r="154" spans="1:18" x14ac:dyDescent="0.25">
      <c r="A154" s="4" t="s">
        <v>756</v>
      </c>
      <c r="B154" s="4">
        <v>151</v>
      </c>
      <c r="C154" s="4" t="s">
        <v>1927</v>
      </c>
      <c r="D154" s="4"/>
      <c r="E154" s="4" t="s">
        <v>1460</v>
      </c>
      <c r="F154" s="5"/>
      <c r="G154" s="4" t="s">
        <v>1212</v>
      </c>
      <c r="H154" s="4"/>
      <c r="I154" s="4">
        <f t="shared" si="17"/>
        <v>151</v>
      </c>
      <c r="J154" s="4" t="s">
        <v>0</v>
      </c>
      <c r="K154" s="4" t="s">
        <v>1306</v>
      </c>
      <c r="L154" s="4" t="str">
        <f t="shared" si="18"/>
        <v/>
      </c>
      <c r="M154" s="4" t="s">
        <v>1213</v>
      </c>
      <c r="N154" s="4"/>
      <c r="O154" s="4" t="s">
        <v>933</v>
      </c>
      <c r="P154" s="29">
        <f t="shared" si="19"/>
        <v>151</v>
      </c>
      <c r="Q154" s="4" t="s">
        <v>1</v>
      </c>
      <c r="R154" s="4"/>
    </row>
    <row r="155" spans="1:18" x14ac:dyDescent="0.25">
      <c r="A155" s="4" t="s">
        <v>756</v>
      </c>
      <c r="B155" s="4">
        <v>152</v>
      </c>
      <c r="C155" s="4" t="s">
        <v>1927</v>
      </c>
      <c r="D155" s="4"/>
      <c r="E155" s="4" t="s">
        <v>1460</v>
      </c>
      <c r="F155" s="5"/>
      <c r="G155" s="4" t="s">
        <v>1212</v>
      </c>
      <c r="H155" s="4"/>
      <c r="I155" s="4">
        <f t="shared" si="17"/>
        <v>152</v>
      </c>
      <c r="J155" s="4" t="s">
        <v>0</v>
      </c>
      <c r="K155" s="4" t="s">
        <v>1306</v>
      </c>
      <c r="L155" s="4" t="str">
        <f t="shared" si="18"/>
        <v/>
      </c>
      <c r="M155" s="4" t="s">
        <v>1213</v>
      </c>
      <c r="N155" s="4"/>
      <c r="O155" s="4" t="s">
        <v>933</v>
      </c>
      <c r="P155" s="29">
        <f t="shared" si="19"/>
        <v>152</v>
      </c>
      <c r="Q155" s="4" t="s">
        <v>1</v>
      </c>
      <c r="R155" s="4"/>
    </row>
    <row r="156" spans="1:18" x14ac:dyDescent="0.25">
      <c r="A156" s="4" t="s">
        <v>756</v>
      </c>
      <c r="B156" s="4">
        <v>153</v>
      </c>
      <c r="C156" s="4" t="s">
        <v>1927</v>
      </c>
      <c r="D156" s="4"/>
      <c r="E156" s="4" t="s">
        <v>1460</v>
      </c>
      <c r="F156" s="5"/>
      <c r="G156" s="4" t="s">
        <v>1212</v>
      </c>
      <c r="H156" s="4"/>
      <c r="I156" s="4">
        <f t="shared" si="17"/>
        <v>153</v>
      </c>
      <c r="J156" s="4" t="s">
        <v>0</v>
      </c>
      <c r="K156" s="4" t="s">
        <v>1306</v>
      </c>
      <c r="L156" s="4" t="str">
        <f t="shared" si="18"/>
        <v/>
      </c>
      <c r="M156" s="4" t="s">
        <v>1213</v>
      </c>
      <c r="N156" s="4"/>
      <c r="O156" s="4" t="s">
        <v>933</v>
      </c>
      <c r="P156" s="29">
        <f t="shared" si="19"/>
        <v>153</v>
      </c>
      <c r="Q156" s="4" t="s">
        <v>1</v>
      </c>
      <c r="R156" s="4"/>
    </row>
    <row r="157" spans="1:18" ht="15.75" thickBot="1" x14ac:dyDescent="0.3">
      <c r="A157" s="4" t="s">
        <v>756</v>
      </c>
      <c r="B157" s="4">
        <v>154</v>
      </c>
      <c r="C157" s="4" t="s">
        <v>1927</v>
      </c>
      <c r="D157" s="4"/>
      <c r="E157" s="4" t="s">
        <v>1460</v>
      </c>
      <c r="F157" s="5"/>
      <c r="G157" s="4" t="s">
        <v>1212</v>
      </c>
      <c r="H157" s="4"/>
      <c r="I157" s="4">
        <f t="shared" si="17"/>
        <v>154</v>
      </c>
      <c r="J157" s="4" t="s">
        <v>0</v>
      </c>
      <c r="K157" s="4" t="s">
        <v>1306</v>
      </c>
      <c r="L157" s="4" t="str">
        <f t="shared" si="18"/>
        <v/>
      </c>
      <c r="M157" s="4" t="s">
        <v>1213</v>
      </c>
      <c r="N157" s="4"/>
      <c r="O157" s="4" t="s">
        <v>933</v>
      </c>
      <c r="P157" s="29">
        <f t="shared" si="19"/>
        <v>154</v>
      </c>
      <c r="Q157" s="4" t="s">
        <v>1</v>
      </c>
      <c r="R157" s="4"/>
    </row>
    <row r="158" spans="1:18" x14ac:dyDescent="0.25">
      <c r="A158" s="8" t="s">
        <v>756</v>
      </c>
      <c r="B158" s="8">
        <v>155</v>
      </c>
      <c r="C158" s="8" t="s">
        <v>1927</v>
      </c>
      <c r="D158" s="8" t="s">
        <v>1218</v>
      </c>
      <c r="E158" s="8" t="s">
        <v>1460</v>
      </c>
      <c r="F158" s="9" t="s">
        <v>100</v>
      </c>
      <c r="G158" s="8" t="s">
        <v>1212</v>
      </c>
      <c r="H158" s="8"/>
      <c r="I158" s="8">
        <f>B158</f>
        <v>155</v>
      </c>
      <c r="J158" s="8" t="s">
        <v>0</v>
      </c>
      <c r="K158" s="8" t="s">
        <v>1306</v>
      </c>
      <c r="L158" s="8" t="str">
        <f t="shared" si="18"/>
        <v>OCT</v>
      </c>
      <c r="M158" s="8" t="s">
        <v>1213</v>
      </c>
      <c r="N158" s="8" t="s">
        <v>2145</v>
      </c>
      <c r="O158" s="8" t="s">
        <v>933</v>
      </c>
      <c r="P158" s="27">
        <f t="shared" si="19"/>
        <v>155</v>
      </c>
      <c r="Q158" s="8" t="s">
        <v>613</v>
      </c>
      <c r="R158" s="11"/>
    </row>
    <row r="159" spans="1:18" ht="15.75" thickBot="1" x14ac:dyDescent="0.3">
      <c r="A159" s="13" t="s">
        <v>756</v>
      </c>
      <c r="B159" s="13" t="s">
        <v>611</v>
      </c>
      <c r="C159" s="13" t="s">
        <v>1927</v>
      </c>
      <c r="D159" s="13"/>
      <c r="E159" s="13" t="s">
        <v>1460</v>
      </c>
      <c r="F159" s="14"/>
      <c r="G159" s="13" t="s">
        <v>1215</v>
      </c>
      <c r="H159" s="13"/>
      <c r="I159" s="13"/>
      <c r="J159" s="13"/>
      <c r="K159" s="13" t="s">
        <v>1216</v>
      </c>
      <c r="L159" s="13" t="str">
        <f t="shared" si="18"/>
        <v/>
      </c>
      <c r="M159" s="13" t="s">
        <v>1213</v>
      </c>
      <c r="N159" s="15" t="s">
        <v>935</v>
      </c>
      <c r="O159" s="13" t="s">
        <v>933</v>
      </c>
      <c r="P159" s="28" t="str">
        <f>CONCATENATE(B158,".1")</f>
        <v>155.1</v>
      </c>
      <c r="Q159" s="13" t="s">
        <v>623</v>
      </c>
      <c r="R159" s="16" t="str">
        <f>CONCATENATE(
A158,B158,C158,D158,E158,F158,G158,H158,I158,J158,K158,L158,M158,N158,O158,P158,Q158,
A159,B159,C159,D159,E159,F159,G159,H159,I159,J159,K159,L159,M159,N159,O159,P159,Q159)</f>
        <v>{id:155,year: "2004",typeDoc:"RESOLUCIÓN",dateDoc:"04-OCT",numDoc:"CG 155-2004",monthDoc:"OCT",nameDoc:"REGISTRO AYUNTAMIENTOS",link: Acuerdos__pdfpath(`./${"2004/"}${"155.pdf"}`),subRows:[{id:"",year: "2004",typeDoc:"",dateDoc:"",numDoc:"",monthDoc:"",nameDoc:"ANEXO 1 REGISTROS DE AYUNTAMIENTOS",link: Acuerdos__pdfpath(`./${"2004/"}${"155.1.pdf"}`),},],},</v>
      </c>
    </row>
    <row r="160" spans="1:18" x14ac:dyDescent="0.25">
      <c r="A160" s="8" t="s">
        <v>756</v>
      </c>
      <c r="B160" s="8">
        <v>156</v>
      </c>
      <c r="C160" s="8" t="s">
        <v>1927</v>
      </c>
      <c r="D160" s="8" t="s">
        <v>1217</v>
      </c>
      <c r="E160" s="8" t="s">
        <v>1460</v>
      </c>
      <c r="F160" s="9" t="s">
        <v>100</v>
      </c>
      <c r="G160" s="8" t="s">
        <v>1212</v>
      </c>
      <c r="H160" s="8"/>
      <c r="I160" s="8">
        <f>B160</f>
        <v>156</v>
      </c>
      <c r="J160" s="8" t="s">
        <v>0</v>
      </c>
      <c r="K160" s="8" t="s">
        <v>1306</v>
      </c>
      <c r="L160" s="8" t="str">
        <f t="shared" ref="L160:L161" si="20">MID(F160,4,3)</f>
        <v>OCT</v>
      </c>
      <c r="M160" s="8" t="s">
        <v>1213</v>
      </c>
      <c r="N160" s="8" t="s">
        <v>105</v>
      </c>
      <c r="O160" s="8" t="s">
        <v>933</v>
      </c>
      <c r="P160" s="27">
        <f t="shared" ref="P160" si="21">B160</f>
        <v>156</v>
      </c>
      <c r="Q160" s="8" t="s">
        <v>613</v>
      </c>
      <c r="R160" s="11"/>
    </row>
    <row r="161" spans="1:18" ht="15.75" thickBot="1" x14ac:dyDescent="0.3">
      <c r="A161" s="13" t="s">
        <v>756</v>
      </c>
      <c r="B161" s="13" t="s">
        <v>611</v>
      </c>
      <c r="C161" s="13" t="s">
        <v>1927</v>
      </c>
      <c r="D161" s="13"/>
      <c r="E161" s="13" t="s">
        <v>1460</v>
      </c>
      <c r="F161" s="14"/>
      <c r="G161" s="13" t="s">
        <v>1215</v>
      </c>
      <c r="H161" s="13"/>
      <c r="I161" s="13"/>
      <c r="J161" s="13"/>
      <c r="K161" s="13" t="s">
        <v>1216</v>
      </c>
      <c r="L161" s="13" t="str">
        <f t="shared" si="20"/>
        <v/>
      </c>
      <c r="M161" s="13" t="s">
        <v>1213</v>
      </c>
      <c r="N161" s="15" t="s">
        <v>936</v>
      </c>
      <c r="O161" s="13" t="s">
        <v>933</v>
      </c>
      <c r="P161" s="28" t="str">
        <f>CONCATENATE(B160,".1")</f>
        <v>156.1</v>
      </c>
      <c r="Q161" s="13" t="s">
        <v>623</v>
      </c>
      <c r="R161" s="16" t="str">
        <f>CONCATENATE(
A160,B160,C160,D160,E160,F160,G160,H160,I160,J160,K160,L160,M160,N160,O160,P160,Q160,
A161,B161,C161,D161,E161,F161,G161,H161,I161,J161,K161,L161,M161,N161,O161,P161,Q161)</f>
        <v>{id:156,year: "2004",typeDoc:"ACUERDO",dateDoc:"04-OCT",numDoc:"CG 156-2004",monthDoc:"OCT",nameDoc:"REGISTRO PRESIDENTES DE COMUNIDAD",link: Acuerdos__pdfpath(`./${"2004/"}${"156.pdf"}`),subRows:[{id:"",year: "2004",typeDoc:"",dateDoc:"",numDoc:"",monthDoc:"",nameDoc:"ANEXO REGISTROS DE PRESIDENCIAS DE COMUNIDAD",link: Acuerdos__pdfpath(`./${"2004/"}${"156.1.pdf"}`),},],},</v>
      </c>
    </row>
    <row r="162" spans="1:18" x14ac:dyDescent="0.25">
      <c r="A162" s="1" t="s">
        <v>756</v>
      </c>
      <c r="B162" s="1">
        <v>157</v>
      </c>
      <c r="C162" s="1" t="s">
        <v>1927</v>
      </c>
      <c r="D162" s="1" t="s">
        <v>1217</v>
      </c>
      <c r="E162" s="1" t="s">
        <v>1460</v>
      </c>
      <c r="F162" s="2" t="s">
        <v>389</v>
      </c>
      <c r="G162" s="1" t="s">
        <v>1212</v>
      </c>
      <c r="I162" s="1">
        <f t="shared" si="2"/>
        <v>157</v>
      </c>
      <c r="J162" s="1" t="s">
        <v>0</v>
      </c>
      <c r="K162" s="1" t="s">
        <v>1306</v>
      </c>
      <c r="L162" s="3" t="str">
        <f t="shared" si="0"/>
        <v>OCT</v>
      </c>
      <c r="M162" s="1" t="s">
        <v>1213</v>
      </c>
      <c r="N162" s="1" t="s">
        <v>2084</v>
      </c>
      <c r="O162" s="1" t="s">
        <v>933</v>
      </c>
      <c r="P162" s="26">
        <f t="shared" si="4"/>
        <v>157</v>
      </c>
      <c r="Q162" s="1" t="s">
        <v>1</v>
      </c>
      <c r="R162" s="1" t="str">
        <f t="shared" ref="R162:R225" si="22">CONCATENATE(A162,B162,C162,D162,E162,F162,G162,H162,I162,J162,K162,L162,M162,N162,O162,P162,Q162)</f>
        <v>{id:157,year: "2004",typeDoc:"ACUERDO",dateDoc:"13-OCT",numDoc:"CG 157-2004",monthDoc:"OCT",nameDoc:"NO REGISTRO AYUNTAMIENTOS",link: Acuerdos__pdfpath(`./${"2004/"}${"157.pdf"}`),},</v>
      </c>
    </row>
    <row r="163" spans="1:18" x14ac:dyDescent="0.25">
      <c r="A163" s="1" t="s">
        <v>756</v>
      </c>
      <c r="B163" s="1">
        <v>158</v>
      </c>
      <c r="C163" s="1" t="s">
        <v>1927</v>
      </c>
      <c r="D163" s="3" t="s">
        <v>1217</v>
      </c>
      <c r="E163" s="1" t="s">
        <v>1460</v>
      </c>
      <c r="F163" s="2" t="s">
        <v>389</v>
      </c>
      <c r="G163" s="1" t="s">
        <v>1212</v>
      </c>
      <c r="I163" s="1">
        <f t="shared" si="2"/>
        <v>158</v>
      </c>
      <c r="J163" s="1" t="s">
        <v>0</v>
      </c>
      <c r="K163" s="1" t="s">
        <v>1306</v>
      </c>
      <c r="L163" s="3" t="str">
        <f t="shared" si="0"/>
        <v>OCT</v>
      </c>
      <c r="M163" s="1" t="s">
        <v>1213</v>
      </c>
      <c r="N163" s="1" t="s">
        <v>2085</v>
      </c>
      <c r="O163" s="1" t="s">
        <v>933</v>
      </c>
      <c r="P163" s="26">
        <f t="shared" si="4"/>
        <v>158</v>
      </c>
      <c r="Q163" s="1" t="s">
        <v>1</v>
      </c>
      <c r="R163" s="1" t="str">
        <f t="shared" si="22"/>
        <v>{id:158,year: "2004",typeDoc:"ACUERDO",dateDoc:"13-OCT",numDoc:"CG 158-2004",monthDoc:"OCT",nameDoc:"NO REGISTRO PRESIDENCIAS DE COMUNIDAD",link: Acuerdos__pdfpath(`./${"2004/"}${"158.pdf"}`),},</v>
      </c>
    </row>
    <row r="164" spans="1:18" x14ac:dyDescent="0.25">
      <c r="A164" s="1" t="s">
        <v>756</v>
      </c>
      <c r="B164" s="1">
        <v>159</v>
      </c>
      <c r="C164" s="1" t="s">
        <v>1927</v>
      </c>
      <c r="D164" s="3" t="s">
        <v>1217</v>
      </c>
      <c r="E164" s="1" t="s">
        <v>1460</v>
      </c>
      <c r="F164" s="2" t="s">
        <v>389</v>
      </c>
      <c r="G164" s="1" t="s">
        <v>1212</v>
      </c>
      <c r="I164" s="1">
        <f t="shared" si="2"/>
        <v>159</v>
      </c>
      <c r="J164" s="1" t="s">
        <v>0</v>
      </c>
      <c r="K164" s="1" t="s">
        <v>1306</v>
      </c>
      <c r="L164" s="3" t="str">
        <f t="shared" si="0"/>
        <v>OCT</v>
      </c>
      <c r="M164" s="1" t="s">
        <v>1213</v>
      </c>
      <c r="N164" s="1" t="s">
        <v>380</v>
      </c>
      <c r="O164" s="1" t="s">
        <v>933</v>
      </c>
      <c r="P164" s="26">
        <f t="shared" si="4"/>
        <v>159</v>
      </c>
      <c r="Q164" s="1" t="s">
        <v>1</v>
      </c>
      <c r="R164" s="1" t="str">
        <f t="shared" si="22"/>
        <v>{id:159,year: "2004",typeDoc:"ACUERDO",dateDoc:"13-OCT",numDoc:"CG 159-2004",monthDoc:"OCT",nameDoc:"ASIGNACIÓN PRERROGATIVAS AYUNTAMIENTOS",link: Acuerdos__pdfpath(`./${"2004/"}${"159.pdf"}`),},</v>
      </c>
    </row>
    <row r="165" spans="1:18" x14ac:dyDescent="0.25">
      <c r="A165" s="1" t="s">
        <v>756</v>
      </c>
      <c r="B165" s="1">
        <v>160</v>
      </c>
      <c r="C165" s="1" t="s">
        <v>1927</v>
      </c>
      <c r="D165" s="3" t="s">
        <v>1217</v>
      </c>
      <c r="E165" s="1" t="s">
        <v>1460</v>
      </c>
      <c r="F165" s="2" t="s">
        <v>389</v>
      </c>
      <c r="G165" s="1" t="s">
        <v>1212</v>
      </c>
      <c r="I165" s="1">
        <f t="shared" si="2"/>
        <v>160</v>
      </c>
      <c r="J165" s="1" t="s">
        <v>0</v>
      </c>
      <c r="K165" s="1" t="s">
        <v>1306</v>
      </c>
      <c r="L165" s="3" t="str">
        <f t="shared" si="0"/>
        <v>OCT</v>
      </c>
      <c r="M165" s="1" t="s">
        <v>1213</v>
      </c>
      <c r="N165" s="1" t="s">
        <v>2086</v>
      </c>
      <c r="O165" s="1" t="s">
        <v>933</v>
      </c>
      <c r="P165" s="26">
        <f t="shared" si="4"/>
        <v>160</v>
      </c>
      <c r="Q165" s="1" t="s">
        <v>1</v>
      </c>
      <c r="R165" s="1" t="str">
        <f t="shared" si="22"/>
        <v>{id:160,year: "2004",typeDoc:"ACUERDO",dateDoc:"13-OCT",numDoc:"CG 160-2004",monthDoc:"OCT",nameDoc:"SUSTITUCIÓN DIPUTADOS PCDT y PC",link: Acuerdos__pdfpath(`./${"2004/"}${"160.pdf"}`),},</v>
      </c>
    </row>
    <row r="166" spans="1:18" x14ac:dyDescent="0.25">
      <c r="A166" s="1" t="s">
        <v>756</v>
      </c>
      <c r="B166" s="1">
        <v>161</v>
      </c>
      <c r="C166" s="1" t="s">
        <v>1927</v>
      </c>
      <c r="D166" s="3" t="s">
        <v>1217</v>
      </c>
      <c r="E166" s="1" t="s">
        <v>1460</v>
      </c>
      <c r="F166" s="2" t="s">
        <v>389</v>
      </c>
      <c r="G166" s="1" t="s">
        <v>1212</v>
      </c>
      <c r="I166" s="1">
        <f t="shared" si="2"/>
        <v>161</v>
      </c>
      <c r="J166" s="1" t="s">
        <v>0</v>
      </c>
      <c r="K166" s="1" t="s">
        <v>1306</v>
      </c>
      <c r="L166" s="3" t="str">
        <f t="shared" si="0"/>
        <v>OCT</v>
      </c>
      <c r="M166" s="1" t="s">
        <v>1213</v>
      </c>
      <c r="N166" s="1" t="s">
        <v>2087</v>
      </c>
      <c r="O166" s="1" t="s">
        <v>933</v>
      </c>
      <c r="P166" s="26">
        <f t="shared" si="4"/>
        <v>161</v>
      </c>
      <c r="Q166" s="1" t="s">
        <v>1</v>
      </c>
      <c r="R166" s="1" t="str">
        <f t="shared" si="22"/>
        <v>{id:161,year: "2004",typeDoc:"ACUERDO",dateDoc:"13-OCT",numDoc:"CG 161-2004",monthDoc:"OCT",nameDoc:"SUSTITUCIÓN TOTAL DE AYUNTAMIENTOS",link: Acuerdos__pdfpath(`./${"2004/"}${"161.pdf"}`),},</v>
      </c>
    </row>
    <row r="167" spans="1:18" x14ac:dyDescent="0.25">
      <c r="A167" s="1" t="s">
        <v>756</v>
      </c>
      <c r="B167" s="1">
        <v>162</v>
      </c>
      <c r="C167" s="1" t="s">
        <v>1927</v>
      </c>
      <c r="D167" s="3" t="s">
        <v>1217</v>
      </c>
      <c r="E167" s="1" t="s">
        <v>1460</v>
      </c>
      <c r="F167" s="2" t="s">
        <v>389</v>
      </c>
      <c r="G167" s="1" t="s">
        <v>1212</v>
      </c>
      <c r="I167" s="1">
        <f t="shared" si="2"/>
        <v>162</v>
      </c>
      <c r="J167" s="1" t="s">
        <v>0</v>
      </c>
      <c r="K167" s="1" t="s">
        <v>1306</v>
      </c>
      <c r="L167" s="3" t="str">
        <f t="shared" si="0"/>
        <v>OCT</v>
      </c>
      <c r="M167" s="1" t="s">
        <v>1213</v>
      </c>
      <c r="N167" s="1" t="s">
        <v>2088</v>
      </c>
      <c r="O167" s="1" t="s">
        <v>933</v>
      </c>
      <c r="P167" s="26">
        <f t="shared" si="4"/>
        <v>162</v>
      </c>
      <c r="Q167" s="1" t="s">
        <v>1</v>
      </c>
      <c r="R167" s="1" t="str">
        <f t="shared" si="22"/>
        <v>{id:162,year: "2004",typeDoc:"ACUERDO",dateDoc:"13-OCT",numDoc:"CG 162-2004",monthDoc:"OCT",nameDoc:"NO APRUEBA SUSTITUCIÓN AYUNTAMIENTOS",link: Acuerdos__pdfpath(`./${"2004/"}${"162.pdf"}`),},</v>
      </c>
    </row>
    <row r="168" spans="1:18" x14ac:dyDescent="0.25">
      <c r="A168" s="1" t="s">
        <v>756</v>
      </c>
      <c r="B168" s="1">
        <v>163</v>
      </c>
      <c r="C168" s="1" t="s">
        <v>1927</v>
      </c>
      <c r="D168" s="3" t="s">
        <v>1217</v>
      </c>
      <c r="E168" s="1" t="s">
        <v>1460</v>
      </c>
      <c r="F168" s="2" t="s">
        <v>389</v>
      </c>
      <c r="G168" s="1" t="s">
        <v>1212</v>
      </c>
      <c r="I168" s="1">
        <f t="shared" si="2"/>
        <v>163</v>
      </c>
      <c r="J168" s="1" t="s">
        <v>0</v>
      </c>
      <c r="K168" s="1" t="s">
        <v>1306</v>
      </c>
      <c r="L168" s="3" t="str">
        <f t="shared" si="0"/>
        <v>OCT</v>
      </c>
      <c r="M168" s="1" t="s">
        <v>1213</v>
      </c>
      <c r="N168" s="1" t="s">
        <v>381</v>
      </c>
      <c r="O168" s="1" t="s">
        <v>933</v>
      </c>
      <c r="P168" s="26">
        <f t="shared" si="4"/>
        <v>163</v>
      </c>
      <c r="Q168" s="1" t="s">
        <v>1</v>
      </c>
      <c r="R168" s="1" t="str">
        <f t="shared" si="22"/>
        <v>{id:163,year: "2004",typeDoc:"ACUERDO",dateDoc:"13-OCT",numDoc:"CG 163-2004",monthDoc:"OCT",nameDoc:"SUSTITUCIÓN CONSEJOS DISTRITALES VII,XVI y XIX y CONSEJOS MUNICIPALES",link: Acuerdos__pdfpath(`./${"2004/"}${"163.pdf"}`),},</v>
      </c>
    </row>
    <row r="169" spans="1:18" x14ac:dyDescent="0.25">
      <c r="A169" s="1" t="s">
        <v>756</v>
      </c>
      <c r="B169" s="1">
        <v>164</v>
      </c>
      <c r="C169" s="1" t="s">
        <v>1927</v>
      </c>
      <c r="D169" s="3" t="s">
        <v>1217</v>
      </c>
      <c r="E169" s="1" t="s">
        <v>1460</v>
      </c>
      <c r="F169" s="2" t="s">
        <v>389</v>
      </c>
      <c r="G169" s="1" t="s">
        <v>1212</v>
      </c>
      <c r="I169" s="1">
        <f t="shared" si="2"/>
        <v>164</v>
      </c>
      <c r="J169" s="1" t="s">
        <v>0</v>
      </c>
      <c r="K169" s="1" t="s">
        <v>1306</v>
      </c>
      <c r="L169" s="3" t="str">
        <f t="shared" si="0"/>
        <v>OCT</v>
      </c>
      <c r="M169" s="1" t="s">
        <v>1213</v>
      </c>
      <c r="N169" s="1" t="s">
        <v>382</v>
      </c>
      <c r="O169" s="1" t="s">
        <v>933</v>
      </c>
      <c r="P169" s="26">
        <f t="shared" si="4"/>
        <v>164</v>
      </c>
      <c r="Q169" s="1" t="s">
        <v>1</v>
      </c>
      <c r="R169" s="1" t="str">
        <f t="shared" si="22"/>
        <v>{id:164,year: "2004",typeDoc:"ACUERDO",dateDoc:"13-OCT",numDoc:"CG 164-2004",monthDoc:"OCT",nameDoc:"TRANSFERENCIA PARA PROGRAMAS DEL IET",link: Acuerdos__pdfpath(`./${"2004/"}${"164.pdf"}`),},</v>
      </c>
    </row>
    <row r="170" spans="1:18" x14ac:dyDescent="0.25">
      <c r="A170" s="1" t="s">
        <v>756</v>
      </c>
      <c r="B170" s="1">
        <v>165</v>
      </c>
      <c r="C170" s="1" t="s">
        <v>1927</v>
      </c>
      <c r="D170" s="3" t="s">
        <v>1217</v>
      </c>
      <c r="E170" s="1" t="s">
        <v>1460</v>
      </c>
      <c r="F170" s="2" t="s">
        <v>389</v>
      </c>
      <c r="G170" s="1" t="s">
        <v>1212</v>
      </c>
      <c r="I170" s="1">
        <f t="shared" si="2"/>
        <v>165</v>
      </c>
      <c r="J170" s="1" t="s">
        <v>0</v>
      </c>
      <c r="K170" s="1" t="s">
        <v>1306</v>
      </c>
      <c r="L170" s="3" t="str">
        <f t="shared" si="0"/>
        <v>OCT</v>
      </c>
      <c r="M170" s="1" t="s">
        <v>1213</v>
      </c>
      <c r="N170" s="1" t="s">
        <v>2130</v>
      </c>
      <c r="O170" s="1" t="s">
        <v>933</v>
      </c>
      <c r="P170" s="26">
        <f t="shared" si="4"/>
        <v>165</v>
      </c>
      <c r="Q170" s="1" t="s">
        <v>1</v>
      </c>
      <c r="R170" s="1" t="str">
        <f t="shared" si="22"/>
        <v>{id:165,year: "2004",typeDoc:"ACUERDO",dateDoc:"13-OCT",numDoc:"CG 165-2004",monthDoc:"OCT",nameDoc:"CUMPLIMIENTO VICTOR CESAR",link: Acuerdos__pdfpath(`./${"2004/"}${"165.pdf"}`),},</v>
      </c>
    </row>
    <row r="171" spans="1:18" x14ac:dyDescent="0.25">
      <c r="A171" s="1" t="s">
        <v>756</v>
      </c>
      <c r="B171" s="1">
        <v>166</v>
      </c>
      <c r="C171" s="1" t="s">
        <v>1927</v>
      </c>
      <c r="D171" s="1" t="s">
        <v>1218</v>
      </c>
      <c r="E171" s="1" t="s">
        <v>1460</v>
      </c>
      <c r="F171" s="2" t="s">
        <v>389</v>
      </c>
      <c r="G171" s="1" t="s">
        <v>1212</v>
      </c>
      <c r="I171" s="1">
        <f t="shared" si="2"/>
        <v>166</v>
      </c>
      <c r="J171" s="1" t="s">
        <v>0</v>
      </c>
      <c r="K171" s="1" t="s">
        <v>1306</v>
      </c>
      <c r="L171" s="3" t="str">
        <f t="shared" si="0"/>
        <v>OCT</v>
      </c>
      <c r="M171" s="1" t="s">
        <v>1213</v>
      </c>
      <c r="N171" s="1" t="s">
        <v>2131</v>
      </c>
      <c r="O171" s="1" t="s">
        <v>933</v>
      </c>
      <c r="P171" s="26">
        <f t="shared" si="4"/>
        <v>166</v>
      </c>
      <c r="Q171" s="1" t="s">
        <v>1</v>
      </c>
      <c r="R171" s="1" t="str">
        <f t="shared" si="22"/>
        <v>{id:166,year: "2004",typeDoc:"RESOLUCIÓN",dateDoc:"13-OCT",numDoc:"CG 166-2004",monthDoc:"OCT",nameDoc:"QUEJA EXP. 011-2004",link: Acuerdos__pdfpath(`./${"2004/"}${"166.pdf"}`),},</v>
      </c>
    </row>
    <row r="172" spans="1:18" x14ac:dyDescent="0.25">
      <c r="A172" s="1" t="s">
        <v>756</v>
      </c>
      <c r="B172" s="1">
        <v>167</v>
      </c>
      <c r="C172" s="1" t="s">
        <v>1927</v>
      </c>
      <c r="D172" s="3" t="s">
        <v>1217</v>
      </c>
      <c r="E172" s="1" t="s">
        <v>1460</v>
      </c>
      <c r="F172" s="2" t="s">
        <v>288</v>
      </c>
      <c r="G172" s="1" t="s">
        <v>1212</v>
      </c>
      <c r="I172" s="1">
        <f t="shared" si="2"/>
        <v>167</v>
      </c>
      <c r="J172" s="1" t="s">
        <v>0</v>
      </c>
      <c r="K172" s="1" t="s">
        <v>1306</v>
      </c>
      <c r="L172" s="3" t="str">
        <f t="shared" si="0"/>
        <v>OCT</v>
      </c>
      <c r="M172" s="1" t="s">
        <v>1213</v>
      </c>
      <c r="N172" s="1" t="s">
        <v>383</v>
      </c>
      <c r="O172" s="1" t="s">
        <v>933</v>
      </c>
      <c r="P172" s="26">
        <f t="shared" si="4"/>
        <v>167</v>
      </c>
      <c r="Q172" s="1" t="s">
        <v>1</v>
      </c>
      <c r="R172" s="1" t="str">
        <f t="shared" si="22"/>
        <v>{id:167,year: "2004",typeDoc:"ACUERDO",dateDoc:"16-OCT",numDoc:"CG 167-2004",monthDoc:"OCT",nameDoc:"CUMPLIMIENTO EJECUTORIA",link: Acuerdos__pdfpath(`./${"2004/"}${"167.pdf"}`),},</v>
      </c>
    </row>
    <row r="173" spans="1:18" x14ac:dyDescent="0.25">
      <c r="A173" s="1" t="s">
        <v>756</v>
      </c>
      <c r="B173" s="1">
        <v>168</v>
      </c>
      <c r="C173" s="1" t="s">
        <v>1927</v>
      </c>
      <c r="D173" s="1" t="s">
        <v>1217</v>
      </c>
      <c r="E173" s="1" t="s">
        <v>1460</v>
      </c>
      <c r="F173" s="2" t="s">
        <v>288</v>
      </c>
      <c r="G173" s="1" t="s">
        <v>1212</v>
      </c>
      <c r="I173" s="1">
        <f t="shared" si="2"/>
        <v>168</v>
      </c>
      <c r="J173" s="1" t="s">
        <v>0</v>
      </c>
      <c r="K173" s="1" t="s">
        <v>1306</v>
      </c>
      <c r="L173" s="3" t="str">
        <f t="shared" si="0"/>
        <v>OCT</v>
      </c>
      <c r="M173" s="1" t="s">
        <v>1213</v>
      </c>
      <c r="N173" s="1" t="s">
        <v>2089</v>
      </c>
      <c r="O173" s="1" t="s">
        <v>933</v>
      </c>
      <c r="P173" s="26">
        <f t="shared" si="4"/>
        <v>168</v>
      </c>
      <c r="Q173" s="1" t="s">
        <v>1</v>
      </c>
      <c r="R173" s="1" t="str">
        <f t="shared" si="22"/>
        <v>{id:168,year: "2004",typeDoc:"ACUERDO",dateDoc:"16-OCT",numDoc:"CG 168-2004",monthDoc:"OCT",nameDoc:"REGISTRO CESAR TETLA",link: Acuerdos__pdfpath(`./${"2004/"}${"168.pdf"}`),},</v>
      </c>
    </row>
    <row r="174" spans="1:18" x14ac:dyDescent="0.25">
      <c r="A174" s="1" t="s">
        <v>756</v>
      </c>
      <c r="B174" s="1">
        <v>169</v>
      </c>
      <c r="C174" s="1" t="s">
        <v>1927</v>
      </c>
      <c r="D174" s="3" t="s">
        <v>1217</v>
      </c>
      <c r="E174" s="1" t="s">
        <v>1460</v>
      </c>
      <c r="F174" s="2" t="s">
        <v>167</v>
      </c>
      <c r="G174" s="1" t="s">
        <v>1212</v>
      </c>
      <c r="I174" s="1">
        <f t="shared" si="2"/>
        <v>169</v>
      </c>
      <c r="J174" s="1" t="s">
        <v>0</v>
      </c>
      <c r="K174" s="1" t="s">
        <v>1306</v>
      </c>
      <c r="L174" s="3" t="str">
        <f t="shared" si="0"/>
        <v>OCT</v>
      </c>
      <c r="M174" s="1" t="s">
        <v>1213</v>
      </c>
      <c r="N174" s="1" t="s">
        <v>2132</v>
      </c>
      <c r="O174" s="1" t="s">
        <v>933</v>
      </c>
      <c r="P174" s="26">
        <f t="shared" si="4"/>
        <v>169</v>
      </c>
      <c r="Q174" s="1" t="s">
        <v>1</v>
      </c>
      <c r="R174" s="1" t="str">
        <f t="shared" si="22"/>
        <v>{id:169,year: "2004",typeDoc:"ACUERDO",dateDoc:"20-OCT",numDoc:"CG 169-2004",monthDoc:"OCT",nameDoc:"CUMPLIMIENTO DE BOLETAS ELECTORALES",link: Acuerdos__pdfpath(`./${"2004/"}${"169.pdf"}`),},</v>
      </c>
    </row>
    <row r="175" spans="1:18" x14ac:dyDescent="0.25">
      <c r="A175" s="1" t="s">
        <v>756</v>
      </c>
      <c r="B175" s="1">
        <v>170</v>
      </c>
      <c r="C175" s="1" t="s">
        <v>1927</v>
      </c>
      <c r="D175" s="1" t="s">
        <v>1217</v>
      </c>
      <c r="E175" s="1" t="s">
        <v>1460</v>
      </c>
      <c r="F175" s="2" t="s">
        <v>167</v>
      </c>
      <c r="G175" s="1" t="s">
        <v>1212</v>
      </c>
      <c r="I175" s="1">
        <f t="shared" si="2"/>
        <v>170</v>
      </c>
      <c r="J175" s="1" t="s">
        <v>0</v>
      </c>
      <c r="K175" s="1" t="s">
        <v>1306</v>
      </c>
      <c r="L175" s="3" t="str">
        <f t="shared" si="0"/>
        <v>OCT</v>
      </c>
      <c r="M175" s="1" t="s">
        <v>1213</v>
      </c>
      <c r="N175" s="1" t="s">
        <v>2090</v>
      </c>
      <c r="O175" s="1" t="s">
        <v>933</v>
      </c>
      <c r="P175" s="26">
        <f t="shared" si="4"/>
        <v>170</v>
      </c>
      <c r="Q175" s="1" t="s">
        <v>1</v>
      </c>
      <c r="R175" s="1" t="str">
        <f t="shared" si="22"/>
        <v>{id:170,year: "2004",typeDoc:"ACUERDO",dateDoc:"20-OCT",numDoc:"CG 170-2004",monthDoc:"OCT",nameDoc:"CUMPLIMIENTO TZOMPANTEPEC",link: Acuerdos__pdfpath(`./${"2004/"}${"170.pdf"}`),},</v>
      </c>
    </row>
    <row r="176" spans="1:18" x14ac:dyDescent="0.25">
      <c r="A176" s="1" t="s">
        <v>756</v>
      </c>
      <c r="B176" s="1">
        <v>171</v>
      </c>
      <c r="C176" s="1" t="s">
        <v>1927</v>
      </c>
      <c r="D176" s="3" t="s">
        <v>1217</v>
      </c>
      <c r="E176" s="1" t="s">
        <v>1460</v>
      </c>
      <c r="F176" s="2" t="s">
        <v>167</v>
      </c>
      <c r="G176" s="1" t="s">
        <v>1212</v>
      </c>
      <c r="I176" s="1">
        <f t="shared" si="2"/>
        <v>171</v>
      </c>
      <c r="J176" s="1" t="s">
        <v>0</v>
      </c>
      <c r="K176" s="1" t="s">
        <v>1306</v>
      </c>
      <c r="L176" s="3" t="str">
        <f t="shared" si="0"/>
        <v>OCT</v>
      </c>
      <c r="M176" s="1" t="s">
        <v>1213</v>
      </c>
      <c r="N176" s="1" t="s">
        <v>2091</v>
      </c>
      <c r="O176" s="1" t="s">
        <v>933</v>
      </c>
      <c r="P176" s="26">
        <f t="shared" si="4"/>
        <v>171</v>
      </c>
      <c r="Q176" s="1" t="s">
        <v>1</v>
      </c>
      <c r="R176" s="1" t="str">
        <f t="shared" si="22"/>
        <v>{id:171,year: "2004",typeDoc:"ACUERDO",dateDoc:"20-OCT",numDoc:"CG 171-2004",monthDoc:"OCT",nameDoc:"REGISTRO SECCION SEXTA BARRIO GRANDE ok",link: Acuerdos__pdfpath(`./${"2004/"}${"171.pdf"}`),},</v>
      </c>
    </row>
    <row r="177" spans="1:18" x14ac:dyDescent="0.25">
      <c r="A177" s="1" t="s">
        <v>756</v>
      </c>
      <c r="B177" s="1">
        <v>172</v>
      </c>
      <c r="C177" s="1" t="s">
        <v>1927</v>
      </c>
      <c r="D177" s="3" t="s">
        <v>1217</v>
      </c>
      <c r="E177" s="1" t="s">
        <v>1460</v>
      </c>
      <c r="F177" s="2" t="s">
        <v>167</v>
      </c>
      <c r="G177" s="1" t="s">
        <v>1212</v>
      </c>
      <c r="I177" s="1">
        <f t="shared" si="2"/>
        <v>172</v>
      </c>
      <c r="J177" s="1" t="s">
        <v>0</v>
      </c>
      <c r="K177" s="1" t="s">
        <v>1306</v>
      </c>
      <c r="L177" s="3" t="str">
        <f t="shared" si="0"/>
        <v>OCT</v>
      </c>
      <c r="M177" s="1" t="s">
        <v>1213</v>
      </c>
      <c r="N177" s="1" t="s">
        <v>2092</v>
      </c>
      <c r="O177" s="1" t="s">
        <v>933</v>
      </c>
      <c r="P177" s="26">
        <f t="shared" si="4"/>
        <v>172</v>
      </c>
      <c r="Q177" s="1" t="s">
        <v>1</v>
      </c>
      <c r="R177" s="1" t="str">
        <f t="shared" si="22"/>
        <v>{id:172,year: "2004",typeDoc:"ACUERDO",dateDoc:"20-OCT",numDoc:"CG 172-2004",monthDoc:"OCT",nameDoc:"SUSTIT. DIP SUPLEN ok",link: Acuerdos__pdfpath(`./${"2004/"}${"172.pdf"}`),},</v>
      </c>
    </row>
    <row r="178" spans="1:18" x14ac:dyDescent="0.25">
      <c r="A178" s="1" t="s">
        <v>756</v>
      </c>
      <c r="B178" s="1">
        <v>173</v>
      </c>
      <c r="C178" s="1" t="s">
        <v>1927</v>
      </c>
      <c r="D178" s="3" t="s">
        <v>1217</v>
      </c>
      <c r="E178" s="1" t="s">
        <v>1460</v>
      </c>
      <c r="F178" s="2" t="s">
        <v>167</v>
      </c>
      <c r="G178" s="1" t="s">
        <v>1212</v>
      </c>
      <c r="I178" s="1">
        <f t="shared" si="2"/>
        <v>173</v>
      </c>
      <c r="J178" s="1" t="s">
        <v>0</v>
      </c>
      <c r="K178" s="1" t="s">
        <v>1306</v>
      </c>
      <c r="L178" s="3" t="str">
        <f t="shared" si="0"/>
        <v>OCT</v>
      </c>
      <c r="M178" s="1" t="s">
        <v>1213</v>
      </c>
      <c r="N178" s="1" t="s">
        <v>2093</v>
      </c>
      <c r="O178" s="1" t="s">
        <v>933</v>
      </c>
      <c r="P178" s="26">
        <f t="shared" si="4"/>
        <v>173</v>
      </c>
      <c r="Q178" s="1" t="s">
        <v>1</v>
      </c>
      <c r="R178" s="1" t="str">
        <f t="shared" si="22"/>
        <v>{id:173,year: "2004",typeDoc:"ACUERDO",dateDoc:"20-OCT",numDoc:"CG 173-2004",monthDoc:"OCT",nameDoc:"SUSTITUCION AYUNTS COMPLETO",link: Acuerdos__pdfpath(`./${"2004/"}${"173.pdf"}`),},</v>
      </c>
    </row>
    <row r="179" spans="1:18" x14ac:dyDescent="0.25">
      <c r="A179" s="1" t="s">
        <v>756</v>
      </c>
      <c r="B179" s="1">
        <v>174</v>
      </c>
      <c r="C179" s="1" t="s">
        <v>1927</v>
      </c>
      <c r="D179" s="1" t="s">
        <v>1218</v>
      </c>
      <c r="E179" s="1" t="s">
        <v>1460</v>
      </c>
      <c r="F179" s="2" t="s">
        <v>167</v>
      </c>
      <c r="G179" s="1" t="s">
        <v>1212</v>
      </c>
      <c r="I179" s="1">
        <f t="shared" si="2"/>
        <v>174</v>
      </c>
      <c r="J179" s="1" t="s">
        <v>0</v>
      </c>
      <c r="K179" s="1" t="s">
        <v>1306</v>
      </c>
      <c r="L179" s="3" t="str">
        <f t="shared" si="0"/>
        <v>OCT</v>
      </c>
      <c r="M179" s="1" t="s">
        <v>1213</v>
      </c>
      <c r="N179" s="1" t="s">
        <v>2133</v>
      </c>
      <c r="O179" s="1" t="s">
        <v>933</v>
      </c>
      <c r="P179" s="26">
        <f t="shared" si="4"/>
        <v>174</v>
      </c>
      <c r="Q179" s="1" t="s">
        <v>1</v>
      </c>
      <c r="R179" s="1" t="str">
        <f t="shared" si="22"/>
        <v>{id:174,year: "2004",typeDoc:"RESOLUCIÓN",dateDoc:"20-OCT",numDoc:"CG 174-2004",monthDoc:"OCT",nameDoc:"004-2004",link: Acuerdos__pdfpath(`./${"2004/"}${"174.pdf"}`),},</v>
      </c>
    </row>
    <row r="180" spans="1:18" x14ac:dyDescent="0.25">
      <c r="A180" s="1" t="s">
        <v>756</v>
      </c>
      <c r="B180" s="1">
        <v>175</v>
      </c>
      <c r="C180" s="1" t="s">
        <v>1927</v>
      </c>
      <c r="D180" s="1" t="s">
        <v>1218</v>
      </c>
      <c r="E180" s="1" t="s">
        <v>1460</v>
      </c>
      <c r="F180" s="2" t="s">
        <v>167</v>
      </c>
      <c r="G180" s="1" t="s">
        <v>1212</v>
      </c>
      <c r="I180" s="1">
        <f t="shared" si="2"/>
        <v>175</v>
      </c>
      <c r="J180" s="1" t="s">
        <v>0</v>
      </c>
      <c r="K180" s="1" t="s">
        <v>1306</v>
      </c>
      <c r="L180" s="3" t="str">
        <f t="shared" si="0"/>
        <v>OCT</v>
      </c>
      <c r="M180" s="1" t="s">
        <v>1213</v>
      </c>
      <c r="N180" s="1" t="s">
        <v>2134</v>
      </c>
      <c r="O180" s="1" t="s">
        <v>933</v>
      </c>
      <c r="P180" s="26">
        <f t="shared" si="4"/>
        <v>175</v>
      </c>
      <c r="Q180" s="1" t="s">
        <v>1</v>
      </c>
      <c r="R180" s="1" t="str">
        <f t="shared" si="22"/>
        <v>{id:175,year: "2004",typeDoc:"RESOLUCIÓN",dateDoc:"20-OCT",numDoc:"CG 175-2004",monthDoc:"OCT",nameDoc:"008-2004",link: Acuerdos__pdfpath(`./${"2004/"}${"175.pdf"}`),},</v>
      </c>
    </row>
    <row r="181" spans="1:18" x14ac:dyDescent="0.25">
      <c r="A181" s="1" t="s">
        <v>756</v>
      </c>
      <c r="B181" s="1">
        <v>176</v>
      </c>
      <c r="C181" s="1" t="s">
        <v>1927</v>
      </c>
      <c r="D181" s="1" t="s">
        <v>1217</v>
      </c>
      <c r="E181" s="1" t="s">
        <v>1460</v>
      </c>
      <c r="F181" s="2" t="s">
        <v>167</v>
      </c>
      <c r="G181" s="1" t="s">
        <v>1212</v>
      </c>
      <c r="I181" s="1">
        <f t="shared" si="2"/>
        <v>176</v>
      </c>
      <c r="J181" s="1" t="s">
        <v>0</v>
      </c>
      <c r="K181" s="1" t="s">
        <v>1306</v>
      </c>
      <c r="L181" s="3" t="str">
        <f t="shared" si="0"/>
        <v>OCT</v>
      </c>
      <c r="M181" s="1" t="s">
        <v>1213</v>
      </c>
      <c r="N181" s="1" t="s">
        <v>2094</v>
      </c>
      <c r="O181" s="1" t="s">
        <v>933</v>
      </c>
      <c r="P181" s="26">
        <f t="shared" si="4"/>
        <v>176</v>
      </c>
      <c r="Q181" s="1" t="s">
        <v>1</v>
      </c>
      <c r="R181" s="1" t="str">
        <f t="shared" si="22"/>
        <v>{id:176,year: "2004",typeDoc:"ACUERDO",dateDoc:"20-OCT",numDoc:"CG 176-2004",monthDoc:"OCT",nameDoc:"EGRESOS 2005",link: Acuerdos__pdfpath(`./${"2004/"}${"176.pdf"}`),},</v>
      </c>
    </row>
    <row r="182" spans="1:18" x14ac:dyDescent="0.25">
      <c r="A182" s="1" t="s">
        <v>756</v>
      </c>
      <c r="B182" s="1">
        <v>177</v>
      </c>
      <c r="C182" s="1" t="s">
        <v>1927</v>
      </c>
      <c r="D182" s="3" t="s">
        <v>1217</v>
      </c>
      <c r="E182" s="1" t="s">
        <v>1460</v>
      </c>
      <c r="F182" s="2" t="s">
        <v>167</v>
      </c>
      <c r="G182" s="1" t="s">
        <v>1212</v>
      </c>
      <c r="I182" s="1">
        <f t="shared" si="2"/>
        <v>177</v>
      </c>
      <c r="J182" s="1" t="s">
        <v>0</v>
      </c>
      <c r="K182" s="1" t="s">
        <v>1306</v>
      </c>
      <c r="L182" s="3" t="str">
        <f t="shared" si="0"/>
        <v>OCT</v>
      </c>
      <c r="M182" s="1" t="s">
        <v>1213</v>
      </c>
      <c r="N182" s="1" t="s">
        <v>2095</v>
      </c>
      <c r="O182" s="1" t="s">
        <v>933</v>
      </c>
      <c r="P182" s="26">
        <f t="shared" si="4"/>
        <v>177</v>
      </c>
      <c r="Q182" s="1" t="s">
        <v>1</v>
      </c>
      <c r="R182" s="1" t="str">
        <f t="shared" si="22"/>
        <v>{id:177,year: "2004",typeDoc:"ACUERDO",dateDoc:"20-OCT",numDoc:"CG 177-2004",monthDoc:"OCT",nameDoc:"EXCLUSIÓN SANTA MARTHA",link: Acuerdos__pdfpath(`./${"2004/"}${"177.pdf"}`),},</v>
      </c>
    </row>
    <row r="183" spans="1:18" x14ac:dyDescent="0.25">
      <c r="A183" s="1" t="s">
        <v>756</v>
      </c>
      <c r="B183" s="1">
        <v>178</v>
      </c>
      <c r="C183" s="1" t="s">
        <v>1927</v>
      </c>
      <c r="D183" s="3" t="s">
        <v>1217</v>
      </c>
      <c r="E183" s="1" t="s">
        <v>1460</v>
      </c>
      <c r="F183" s="2" t="s">
        <v>167</v>
      </c>
      <c r="G183" s="1" t="s">
        <v>1212</v>
      </c>
      <c r="I183" s="1">
        <f t="shared" si="2"/>
        <v>178</v>
      </c>
      <c r="J183" s="1" t="s">
        <v>0</v>
      </c>
      <c r="K183" s="1" t="s">
        <v>1306</v>
      </c>
      <c r="L183" s="3" t="str">
        <f t="shared" si="0"/>
        <v>OCT</v>
      </c>
      <c r="M183" s="1" t="s">
        <v>1213</v>
      </c>
      <c r="N183" s="1" t="s">
        <v>2096</v>
      </c>
      <c r="O183" s="1" t="s">
        <v>933</v>
      </c>
      <c r="P183" s="26">
        <f t="shared" si="4"/>
        <v>178</v>
      </c>
      <c r="Q183" s="1" t="s">
        <v>1</v>
      </c>
      <c r="R183" s="1" t="str">
        <f t="shared" si="22"/>
        <v>{id:178,year: "2004",typeDoc:"ACUERDO",dateDoc:"20-OCT",numDoc:"CG 178-2004",monthDoc:"OCT",nameDoc:"CUMPLIMIENTO CALPULALPAN",link: Acuerdos__pdfpath(`./${"2004/"}${"178.pdf"}`),},</v>
      </c>
    </row>
    <row r="184" spans="1:18" x14ac:dyDescent="0.25">
      <c r="A184" s="1" t="s">
        <v>756</v>
      </c>
      <c r="B184" s="1">
        <v>179</v>
      </c>
      <c r="C184" s="1" t="s">
        <v>1927</v>
      </c>
      <c r="D184" s="3" t="s">
        <v>1217</v>
      </c>
      <c r="E184" s="1" t="s">
        <v>1460</v>
      </c>
      <c r="F184" s="2" t="s">
        <v>167</v>
      </c>
      <c r="G184" s="1" t="s">
        <v>1212</v>
      </c>
      <c r="I184" s="1">
        <f t="shared" si="2"/>
        <v>179</v>
      </c>
      <c r="J184" s="1" t="s">
        <v>0</v>
      </c>
      <c r="K184" s="1" t="s">
        <v>1306</v>
      </c>
      <c r="L184" s="3" t="str">
        <f t="shared" si="0"/>
        <v>OCT</v>
      </c>
      <c r="M184" s="1" t="s">
        <v>1213</v>
      </c>
      <c r="N184" s="1" t="s">
        <v>2097</v>
      </c>
      <c r="O184" s="1" t="s">
        <v>933</v>
      </c>
      <c r="P184" s="26">
        <f t="shared" si="4"/>
        <v>179</v>
      </c>
      <c r="Q184" s="1" t="s">
        <v>1</v>
      </c>
      <c r="R184" s="1" t="str">
        <f t="shared" si="22"/>
        <v>{id:179,year: "2004",typeDoc:"ACUERDO",dateDoc:"20-OCT",numDoc:"CG 179-2004",monthDoc:"OCT",nameDoc:"CUMPLIMIENTO TLAXCO",link: Acuerdos__pdfpath(`./${"2004/"}${"179.pdf"}`),},</v>
      </c>
    </row>
    <row r="185" spans="1:18" x14ac:dyDescent="0.25">
      <c r="A185" s="1" t="s">
        <v>756</v>
      </c>
      <c r="B185" s="1">
        <v>180</v>
      </c>
      <c r="C185" s="1" t="s">
        <v>1927</v>
      </c>
      <c r="D185" s="3" t="s">
        <v>1217</v>
      </c>
      <c r="E185" s="1" t="s">
        <v>1460</v>
      </c>
      <c r="F185" s="2" t="s">
        <v>167</v>
      </c>
      <c r="G185" s="1" t="s">
        <v>1212</v>
      </c>
      <c r="I185" s="1">
        <f t="shared" si="2"/>
        <v>180</v>
      </c>
      <c r="J185" s="1" t="s">
        <v>0</v>
      </c>
      <c r="K185" s="1" t="s">
        <v>1306</v>
      </c>
      <c r="L185" s="3" t="str">
        <f t="shared" si="0"/>
        <v>OCT</v>
      </c>
      <c r="M185" s="1" t="s">
        <v>1213</v>
      </c>
      <c r="N185" s="1" t="s">
        <v>2098</v>
      </c>
      <c r="O185" s="1" t="s">
        <v>933</v>
      </c>
      <c r="P185" s="26">
        <f t="shared" si="4"/>
        <v>180</v>
      </c>
      <c r="Q185" s="1" t="s">
        <v>1</v>
      </c>
      <c r="R185" s="1" t="str">
        <f t="shared" si="22"/>
        <v>{id:180,year: "2004",typeDoc:"ACUERDO",dateDoc:"20-OCT",numDoc:"CG 180-2004",monthDoc:"OCT",nameDoc:"CUMPLIMIENTO TZOMPANTEPEC XALTOCANok",link: Acuerdos__pdfpath(`./${"2004/"}${"180.pdf"}`),},</v>
      </c>
    </row>
    <row r="186" spans="1:18" x14ac:dyDescent="0.25">
      <c r="A186" s="1" t="s">
        <v>756</v>
      </c>
      <c r="B186" s="1">
        <v>181</v>
      </c>
      <c r="C186" s="1" t="s">
        <v>1927</v>
      </c>
      <c r="D186" s="3" t="s">
        <v>1217</v>
      </c>
      <c r="E186" s="1" t="s">
        <v>1460</v>
      </c>
      <c r="F186" s="2" t="s">
        <v>167</v>
      </c>
      <c r="G186" s="1" t="s">
        <v>1212</v>
      </c>
      <c r="I186" s="1">
        <f t="shared" si="2"/>
        <v>181</v>
      </c>
      <c r="J186" s="1" t="s">
        <v>0</v>
      </c>
      <c r="K186" s="1" t="s">
        <v>1306</v>
      </c>
      <c r="L186" s="3" t="str">
        <f t="shared" si="0"/>
        <v>OCT</v>
      </c>
      <c r="M186" s="1" t="s">
        <v>1213</v>
      </c>
      <c r="N186" s="1" t="s">
        <v>2027</v>
      </c>
      <c r="O186" s="1" t="s">
        <v>933</v>
      </c>
      <c r="P186" s="26">
        <f t="shared" si="4"/>
        <v>181</v>
      </c>
      <c r="Q186" s="1" t="s">
        <v>1</v>
      </c>
      <c r="R186" s="1" t="str">
        <f t="shared" si="22"/>
        <v>{id:181,year: "2004",typeDoc:"ACUERDO",dateDoc:"20-OCT",numDoc:"CG 181-2004",monthDoc:"OCT",nameDoc:"CUMPLIMIENTO PAPALOTLA NATIVITAS",link: Acuerdos__pdfpath(`./${"2004/"}${"181.pdf"}`),},</v>
      </c>
    </row>
    <row r="187" spans="1:18" x14ac:dyDescent="0.25">
      <c r="A187" s="1" t="s">
        <v>756</v>
      </c>
      <c r="B187" s="1">
        <v>182</v>
      </c>
      <c r="C187" s="1" t="s">
        <v>1927</v>
      </c>
      <c r="D187" s="3" t="s">
        <v>1217</v>
      </c>
      <c r="E187" s="1" t="s">
        <v>1460</v>
      </c>
      <c r="F187" s="2" t="s">
        <v>167</v>
      </c>
      <c r="G187" s="1" t="s">
        <v>1212</v>
      </c>
      <c r="I187" s="1">
        <f t="shared" si="2"/>
        <v>182</v>
      </c>
      <c r="J187" s="1" t="s">
        <v>0</v>
      </c>
      <c r="K187" s="1" t="s">
        <v>1306</v>
      </c>
      <c r="L187" s="3" t="str">
        <f t="shared" si="0"/>
        <v>OCT</v>
      </c>
      <c r="M187" s="1" t="s">
        <v>1213</v>
      </c>
      <c r="N187" s="1" t="s">
        <v>384</v>
      </c>
      <c r="O187" s="1" t="s">
        <v>933</v>
      </c>
      <c r="P187" s="26">
        <f t="shared" si="4"/>
        <v>182</v>
      </c>
      <c r="Q187" s="1" t="s">
        <v>1</v>
      </c>
      <c r="R187" s="1" t="str">
        <f t="shared" si="22"/>
        <v>{id:182,year: "2004",typeDoc:"ACUERDO",dateDoc:"20-OCT",numDoc:"CG 182-2004",monthDoc:"OCT",nameDoc:"APETATITLAN VICTOR HUGO",link: Acuerdos__pdfpath(`./${"2004/"}${"182.pdf"}`),},</v>
      </c>
    </row>
    <row r="188" spans="1:18" x14ac:dyDescent="0.25">
      <c r="A188" s="1" t="s">
        <v>756</v>
      </c>
      <c r="B188" s="1">
        <v>183</v>
      </c>
      <c r="C188" s="1" t="s">
        <v>1927</v>
      </c>
      <c r="D188" s="3" t="s">
        <v>1217</v>
      </c>
      <c r="E188" s="1" t="s">
        <v>1460</v>
      </c>
      <c r="F188" s="2" t="s">
        <v>167</v>
      </c>
      <c r="G188" s="1" t="s">
        <v>1212</v>
      </c>
      <c r="I188" s="1">
        <f t="shared" si="2"/>
        <v>183</v>
      </c>
      <c r="J188" s="1" t="s">
        <v>0</v>
      </c>
      <c r="K188" s="1" t="s">
        <v>1306</v>
      </c>
      <c r="L188" s="3" t="str">
        <f t="shared" si="0"/>
        <v>OCT</v>
      </c>
      <c r="M188" s="1" t="s">
        <v>1213</v>
      </c>
      <c r="N188" s="1" t="s">
        <v>385</v>
      </c>
      <c r="O188" s="1" t="s">
        <v>933</v>
      </c>
      <c r="P188" s="26">
        <f t="shared" si="4"/>
        <v>183</v>
      </c>
      <c r="Q188" s="1" t="s">
        <v>1</v>
      </c>
      <c r="R188" s="1" t="str">
        <f t="shared" si="22"/>
        <v>{id:183,year: "2004",typeDoc:"ACUERDO",dateDoc:"20-OCT",numDoc:"CG 183-2004",monthDoc:"OCT",nameDoc:"TZOMPANTEPEC CUMPLIMIENTO",link: Acuerdos__pdfpath(`./${"2004/"}${"183.pdf"}`),},</v>
      </c>
    </row>
    <row r="189" spans="1:18" x14ac:dyDescent="0.25">
      <c r="A189" s="1" t="s">
        <v>756</v>
      </c>
      <c r="B189" s="1">
        <v>184</v>
      </c>
      <c r="C189" s="1" t="s">
        <v>1927</v>
      </c>
      <c r="D189" s="3" t="s">
        <v>1217</v>
      </c>
      <c r="E189" s="1" t="s">
        <v>1460</v>
      </c>
      <c r="F189" s="2" t="s">
        <v>390</v>
      </c>
      <c r="G189" s="1" t="s">
        <v>1212</v>
      </c>
      <c r="I189" s="1">
        <f t="shared" si="2"/>
        <v>184</v>
      </c>
      <c r="J189" s="1" t="s">
        <v>0</v>
      </c>
      <c r="K189" s="1" t="s">
        <v>1306</v>
      </c>
      <c r="L189" s="3" t="str">
        <f t="shared" si="0"/>
        <v>OCT</v>
      </c>
      <c r="M189" s="1" t="s">
        <v>1213</v>
      </c>
      <c r="N189" s="1" t="s">
        <v>386</v>
      </c>
      <c r="O189" s="1" t="s">
        <v>933</v>
      </c>
      <c r="P189" s="26">
        <f t="shared" si="4"/>
        <v>184</v>
      </c>
      <c r="Q189" s="1" t="s">
        <v>1</v>
      </c>
      <c r="R189" s="1" t="str">
        <f t="shared" si="22"/>
        <v>{id:184,year: "2004",typeDoc:"ACUERDO",dateDoc:"22-OCT",numDoc:"CG 184-2004",monthDoc:"OCT",nameDoc:"CUMPLIMIENTO TENANCINGO",link: Acuerdos__pdfpath(`./${"2004/"}${"184.pdf"}`),},</v>
      </c>
    </row>
    <row r="190" spans="1:18" x14ac:dyDescent="0.25">
      <c r="A190" s="1" t="s">
        <v>756</v>
      </c>
      <c r="B190" s="1">
        <v>185</v>
      </c>
      <c r="C190" s="1" t="s">
        <v>1927</v>
      </c>
      <c r="D190" s="3" t="s">
        <v>1217</v>
      </c>
      <c r="E190" s="1" t="s">
        <v>1460</v>
      </c>
      <c r="F190" s="2" t="s">
        <v>390</v>
      </c>
      <c r="G190" s="1" t="s">
        <v>1212</v>
      </c>
      <c r="I190" s="1">
        <f t="shared" si="2"/>
        <v>185</v>
      </c>
      <c r="J190" s="1" t="s">
        <v>0</v>
      </c>
      <c r="K190" s="1" t="s">
        <v>1306</v>
      </c>
      <c r="L190" s="3" t="str">
        <f t="shared" si="0"/>
        <v>OCT</v>
      </c>
      <c r="M190" s="1" t="s">
        <v>1213</v>
      </c>
      <c r="N190" s="1" t="s">
        <v>387</v>
      </c>
      <c r="O190" s="1" t="s">
        <v>933</v>
      </c>
      <c r="P190" s="26">
        <f t="shared" si="4"/>
        <v>185</v>
      </c>
      <c r="Q190" s="1" t="s">
        <v>1</v>
      </c>
      <c r="R190" s="1" t="str">
        <f t="shared" si="22"/>
        <v>{id:185,year: "2004",typeDoc:"ACUERDO",dateDoc:"22-OCT",numDoc:"CG 185-2004",monthDoc:"OCT",nameDoc:"CUMPLIMIENTO JOSE ANTONIO AGUILAR DURAN",link: Acuerdos__pdfpath(`./${"2004/"}${"185.pdf"}`),},</v>
      </c>
    </row>
    <row r="191" spans="1:18" x14ac:dyDescent="0.25">
      <c r="A191" s="1" t="s">
        <v>756</v>
      </c>
      <c r="B191" s="1">
        <v>186</v>
      </c>
      <c r="C191" s="1" t="s">
        <v>1927</v>
      </c>
      <c r="D191" s="3" t="s">
        <v>1217</v>
      </c>
      <c r="E191" s="1" t="s">
        <v>1460</v>
      </c>
      <c r="F191" s="2" t="s">
        <v>390</v>
      </c>
      <c r="G191" s="1" t="s">
        <v>1212</v>
      </c>
      <c r="I191" s="1">
        <f t="shared" si="2"/>
        <v>186</v>
      </c>
      <c r="J191" s="1" t="s">
        <v>0</v>
      </c>
      <c r="K191" s="1" t="s">
        <v>1306</v>
      </c>
      <c r="L191" s="3" t="str">
        <f t="shared" si="0"/>
        <v>OCT</v>
      </c>
      <c r="M191" s="1" t="s">
        <v>1213</v>
      </c>
      <c r="N191" s="1" t="s">
        <v>388</v>
      </c>
      <c r="O191" s="1" t="s">
        <v>933</v>
      </c>
      <c r="P191" s="26">
        <f t="shared" si="4"/>
        <v>186</v>
      </c>
      <c r="Q191" s="1" t="s">
        <v>1</v>
      </c>
      <c r="R191" s="1" t="str">
        <f t="shared" si="22"/>
        <v>{id:186,year: "2004",typeDoc:"ACUERDO",dateDoc:"22-OCT",numDoc:"CG 186-2004",monthDoc:"OCT",nameDoc:"CUMPLIMENTO REGIDOR",link: Acuerdos__pdfpath(`./${"2004/"}${"186.pdf"}`),},</v>
      </c>
    </row>
    <row r="192" spans="1:18" x14ac:dyDescent="0.25">
      <c r="A192" s="1" t="s">
        <v>756</v>
      </c>
      <c r="B192" s="1">
        <v>187</v>
      </c>
      <c r="C192" s="1" t="s">
        <v>1927</v>
      </c>
      <c r="D192" s="3" t="s">
        <v>1217</v>
      </c>
      <c r="E192" s="1" t="s">
        <v>1460</v>
      </c>
      <c r="F192" s="2" t="s">
        <v>202</v>
      </c>
      <c r="G192" s="1" t="s">
        <v>1212</v>
      </c>
      <c r="H192" s="1">
        <v>0</v>
      </c>
      <c r="I192" s="1">
        <v>105</v>
      </c>
      <c r="J192" s="1" t="s">
        <v>0</v>
      </c>
      <c r="K192" s="1" t="s">
        <v>1306</v>
      </c>
      <c r="L192" s="3" t="str">
        <f t="shared" si="0"/>
        <v>OCT</v>
      </c>
      <c r="M192" s="1" t="s">
        <v>1213</v>
      </c>
      <c r="N192" s="1" t="s">
        <v>2099</v>
      </c>
      <c r="O192" s="1" t="s">
        <v>933</v>
      </c>
      <c r="P192" s="26" t="s">
        <v>2028</v>
      </c>
      <c r="Q192" s="1" t="s">
        <v>1</v>
      </c>
      <c r="R192" s="1" t="str">
        <f t="shared" si="22"/>
        <v>{id:187,year: "2004",typeDoc:"ACUERDO",dateDoc:"24-OCT",numDoc:"CG 0105-2004",monthDoc:"OCT",nameDoc:"AMPLIACIÓN DEL CG 105/2004 ACREDITACIÓN REPRESENTANTES GENERALES",link: Acuerdos__pdfpath(`./${"2004/"}${"105_a.pdf"}`),},</v>
      </c>
    </row>
    <row r="193" spans="1:18" x14ac:dyDescent="0.25">
      <c r="A193" s="1" t="s">
        <v>756</v>
      </c>
      <c r="B193" s="1">
        <v>188</v>
      </c>
      <c r="C193" s="1" t="s">
        <v>1927</v>
      </c>
      <c r="D193" s="1" t="s">
        <v>1218</v>
      </c>
      <c r="E193" s="1" t="s">
        <v>1460</v>
      </c>
      <c r="F193" s="2" t="s">
        <v>202</v>
      </c>
      <c r="G193" s="1" t="s">
        <v>1212</v>
      </c>
      <c r="I193" s="1">
        <v>187</v>
      </c>
      <c r="J193" s="1" t="s">
        <v>0</v>
      </c>
      <c r="K193" s="1" t="s">
        <v>1306</v>
      </c>
      <c r="L193" s="3" t="str">
        <f t="shared" si="0"/>
        <v>OCT</v>
      </c>
      <c r="M193" s="1" t="s">
        <v>1213</v>
      </c>
      <c r="N193" s="1" t="s">
        <v>2135</v>
      </c>
      <c r="O193" s="1" t="s">
        <v>933</v>
      </c>
      <c r="P193" s="26">
        <f>I193</f>
        <v>187</v>
      </c>
      <c r="Q193" s="1" t="s">
        <v>1</v>
      </c>
      <c r="R193" s="1" t="str">
        <f t="shared" si="22"/>
        <v>{id:188,year: "2004",typeDoc:"RESOLUCIÓN",dateDoc:"24-OCT",numDoc:"CG 187-2004",monthDoc:"OCT",nameDoc:"INTEGRACION,NUMERO Y UBICACION DECASILLAS",link: Acuerdos__pdfpath(`./${"2004/"}${"187.pdf"}`),},</v>
      </c>
    </row>
    <row r="194" spans="1:18" x14ac:dyDescent="0.25">
      <c r="A194" s="1" t="s">
        <v>756</v>
      </c>
      <c r="B194" s="1">
        <v>189</v>
      </c>
      <c r="C194" s="1" t="s">
        <v>1927</v>
      </c>
      <c r="D194" s="3" t="s">
        <v>1217</v>
      </c>
      <c r="E194" s="1" t="s">
        <v>1460</v>
      </c>
      <c r="F194" s="2" t="s">
        <v>202</v>
      </c>
      <c r="G194" s="1" t="s">
        <v>1212</v>
      </c>
      <c r="I194" s="1">
        <v>188</v>
      </c>
      <c r="J194" s="1" t="s">
        <v>0</v>
      </c>
      <c r="K194" s="1" t="s">
        <v>1306</v>
      </c>
      <c r="L194" s="3" t="str">
        <f t="shared" si="0"/>
        <v>OCT</v>
      </c>
      <c r="M194" s="1" t="s">
        <v>1213</v>
      </c>
      <c r="N194" s="1" t="s">
        <v>391</v>
      </c>
      <c r="O194" s="1" t="s">
        <v>933</v>
      </c>
      <c r="P194" s="26">
        <f t="shared" ref="P194:P257" si="23">I194</f>
        <v>188</v>
      </c>
      <c r="Q194" s="1" t="s">
        <v>1</v>
      </c>
      <c r="R194" s="1" t="str">
        <f t="shared" si="22"/>
        <v>{id:189,year: "2004",typeDoc:"ACUERDO",dateDoc:"24-OCT",numDoc:"CG 188-2004",monthDoc:"OCT",nameDoc:"LISTA NOMINAL-PRESIDENCIAS DE COMUNIDAD",link: Acuerdos__pdfpath(`./${"2004/"}${"188.pdf"}`),},</v>
      </c>
    </row>
    <row r="195" spans="1:18" x14ac:dyDescent="0.25">
      <c r="A195" s="1" t="s">
        <v>756</v>
      </c>
      <c r="B195" s="1">
        <v>190</v>
      </c>
      <c r="C195" s="1" t="s">
        <v>1927</v>
      </c>
      <c r="D195" s="1" t="s">
        <v>1217</v>
      </c>
      <c r="E195" s="1" t="s">
        <v>1460</v>
      </c>
      <c r="F195" s="2" t="s">
        <v>202</v>
      </c>
      <c r="G195" s="1" t="s">
        <v>1212</v>
      </c>
      <c r="I195" s="1">
        <v>189</v>
      </c>
      <c r="J195" s="1" t="s">
        <v>0</v>
      </c>
      <c r="K195" s="1" t="s">
        <v>1306</v>
      </c>
      <c r="L195" s="3" t="str">
        <f t="shared" si="0"/>
        <v>OCT</v>
      </c>
      <c r="M195" s="1" t="s">
        <v>1213</v>
      </c>
      <c r="N195" s="1" t="s">
        <v>2100</v>
      </c>
      <c r="O195" s="1" t="s">
        <v>933</v>
      </c>
      <c r="P195" s="26">
        <f t="shared" si="23"/>
        <v>189</v>
      </c>
      <c r="Q195" s="1" t="s">
        <v>1</v>
      </c>
      <c r="R195" s="1" t="str">
        <f t="shared" si="22"/>
        <v>{id:190,year: "2004",typeDoc:"ACUERDO",dateDoc:"24-OCT",numDoc:"CG 189-2004",monthDoc:"OCT",nameDoc:"CIERRE DE CAMPAÑA",link: Acuerdos__pdfpath(`./${"2004/"}${"189.pdf"}`),},</v>
      </c>
    </row>
    <row r="196" spans="1:18" x14ac:dyDescent="0.25">
      <c r="A196" s="1" t="s">
        <v>756</v>
      </c>
      <c r="B196" s="1">
        <v>191</v>
      </c>
      <c r="C196" s="1" t="s">
        <v>1927</v>
      </c>
      <c r="D196" s="3" t="s">
        <v>1217</v>
      </c>
      <c r="E196" s="1" t="s">
        <v>1460</v>
      </c>
      <c r="F196" s="2" t="s">
        <v>202</v>
      </c>
      <c r="G196" s="1" t="s">
        <v>1212</v>
      </c>
      <c r="I196" s="1">
        <v>190</v>
      </c>
      <c r="J196" s="1" t="s">
        <v>0</v>
      </c>
      <c r="K196" s="1" t="s">
        <v>1306</v>
      </c>
      <c r="L196" s="3" t="str">
        <f t="shared" si="0"/>
        <v>OCT</v>
      </c>
      <c r="M196" s="1" t="s">
        <v>1213</v>
      </c>
      <c r="N196" s="1" t="s">
        <v>392</v>
      </c>
      <c r="O196" s="1" t="s">
        <v>933</v>
      </c>
      <c r="P196" s="26">
        <f t="shared" si="23"/>
        <v>190</v>
      </c>
      <c r="Q196" s="1" t="s">
        <v>1</v>
      </c>
      <c r="R196" s="1" t="str">
        <f t="shared" si="22"/>
        <v>{id:191,year: "2004",typeDoc:"ACUERDO",dateDoc:"24-OCT",numDoc:"CG 190-2004",monthDoc:"OCT",nameDoc:"SUSTITUCIONES DE AYUNTAMIENTOS",link: Acuerdos__pdfpath(`./${"2004/"}${"190.pdf"}`),},</v>
      </c>
    </row>
    <row r="197" spans="1:18" x14ac:dyDescent="0.25">
      <c r="A197" s="1" t="s">
        <v>756</v>
      </c>
      <c r="B197" s="1">
        <v>192</v>
      </c>
      <c r="C197" s="1" t="s">
        <v>1927</v>
      </c>
      <c r="D197" s="1" t="s">
        <v>1217</v>
      </c>
      <c r="E197" s="1" t="s">
        <v>1460</v>
      </c>
      <c r="F197" s="2" t="s">
        <v>393</v>
      </c>
      <c r="G197" s="1" t="s">
        <v>1212</v>
      </c>
      <c r="I197" s="1">
        <v>191</v>
      </c>
      <c r="J197" s="1" t="s">
        <v>0</v>
      </c>
      <c r="K197" s="1" t="s">
        <v>1306</v>
      </c>
      <c r="L197" s="3" t="str">
        <f t="shared" si="0"/>
        <v>OCT</v>
      </c>
      <c r="M197" s="1" t="s">
        <v>1213</v>
      </c>
      <c r="N197" s="1" t="s">
        <v>2101</v>
      </c>
      <c r="O197" s="1" t="s">
        <v>933</v>
      </c>
      <c r="P197" s="26">
        <f t="shared" si="23"/>
        <v>191</v>
      </c>
      <c r="Q197" s="1" t="s">
        <v>1</v>
      </c>
      <c r="R197" s="1" t="str">
        <f t="shared" si="22"/>
        <v>{id:192,year: "2004",typeDoc:"ACUERDO",dateDoc:"26-OCT",numDoc:"CG 191-2004",monthDoc:"OCT",nameDoc:"SUSTITUCIONES CONSEJOS DIST Y MUNIC",link: Acuerdos__pdfpath(`./${"2004/"}${"191.pdf"}`),},</v>
      </c>
    </row>
    <row r="198" spans="1:18" x14ac:dyDescent="0.25">
      <c r="A198" s="1" t="s">
        <v>756</v>
      </c>
      <c r="B198" s="1">
        <v>193</v>
      </c>
      <c r="C198" s="1" t="s">
        <v>1927</v>
      </c>
      <c r="D198" s="1" t="s">
        <v>1217</v>
      </c>
      <c r="E198" s="1" t="s">
        <v>1460</v>
      </c>
      <c r="F198" s="2" t="s">
        <v>393</v>
      </c>
      <c r="G198" s="1" t="s">
        <v>1212</v>
      </c>
      <c r="I198" s="1">
        <v>192</v>
      </c>
      <c r="J198" s="1" t="s">
        <v>0</v>
      </c>
      <c r="K198" s="1" t="s">
        <v>1306</v>
      </c>
      <c r="L198" s="3" t="str">
        <f t="shared" si="0"/>
        <v>OCT</v>
      </c>
      <c r="M198" s="1" t="s">
        <v>1213</v>
      </c>
      <c r="N198" s="1" t="s">
        <v>2102</v>
      </c>
      <c r="O198" s="1" t="s">
        <v>933</v>
      </c>
      <c r="P198" s="26">
        <f t="shared" si="23"/>
        <v>192</v>
      </c>
      <c r="Q198" s="1" t="s">
        <v>1</v>
      </c>
      <c r="R198" s="1" t="str">
        <f t="shared" si="22"/>
        <v>{id:193,year: "2004",typeDoc:"ACUERDO",dateDoc:"26-OCT",numDoc:"CG 192-2004",monthDoc:"OCT",nameDoc:"MEDIDAS DE SEGURIDAD DE LAS BOLETAS ELECTORALES",link: Acuerdos__pdfpath(`./${"2004/"}${"192.pdf"}`),},</v>
      </c>
    </row>
    <row r="199" spans="1:18" x14ac:dyDescent="0.25">
      <c r="A199" s="1" t="s">
        <v>756</v>
      </c>
      <c r="B199" s="1">
        <v>194</v>
      </c>
      <c r="C199" s="1" t="s">
        <v>1927</v>
      </c>
      <c r="D199" s="1" t="s">
        <v>1218</v>
      </c>
      <c r="E199" s="1" t="s">
        <v>1460</v>
      </c>
      <c r="F199" s="2" t="s">
        <v>24</v>
      </c>
      <c r="G199" s="1" t="s">
        <v>1212</v>
      </c>
      <c r="I199" s="1">
        <v>193</v>
      </c>
      <c r="J199" s="1" t="s">
        <v>0</v>
      </c>
      <c r="K199" s="1" t="s">
        <v>1306</v>
      </c>
      <c r="L199" s="3" t="str">
        <f t="shared" si="0"/>
        <v>OCT</v>
      </c>
      <c r="M199" s="1" t="s">
        <v>1213</v>
      </c>
      <c r="N199" s="1" t="s">
        <v>2136</v>
      </c>
      <c r="O199" s="1" t="s">
        <v>933</v>
      </c>
      <c r="P199" s="26">
        <f t="shared" si="23"/>
        <v>193</v>
      </c>
      <c r="Q199" s="1" t="s">
        <v>1</v>
      </c>
      <c r="R199" s="1" t="str">
        <f t="shared" si="22"/>
        <v>{id:194,year: "2004",typeDoc:"RESOLUCIÓN",dateDoc:"31-OCT",numDoc:"CG 193-2004",monthDoc:"OCT",nameDoc:"SUP-JDC-554-2004",link: Acuerdos__pdfpath(`./${"2004/"}${"193.pdf"}`),},</v>
      </c>
    </row>
    <row r="200" spans="1:18" x14ac:dyDescent="0.25">
      <c r="A200" s="1" t="s">
        <v>756</v>
      </c>
      <c r="B200" s="1">
        <v>195</v>
      </c>
      <c r="C200" s="1" t="s">
        <v>1927</v>
      </c>
      <c r="D200" s="1" t="s">
        <v>1217</v>
      </c>
      <c r="E200" s="1" t="s">
        <v>1460</v>
      </c>
      <c r="F200" s="2" t="s">
        <v>24</v>
      </c>
      <c r="G200" s="1" t="s">
        <v>1212</v>
      </c>
      <c r="I200" s="1">
        <v>194</v>
      </c>
      <c r="J200" s="1" t="s">
        <v>0</v>
      </c>
      <c r="K200" s="1" t="s">
        <v>1306</v>
      </c>
      <c r="L200" s="3" t="str">
        <f t="shared" si="0"/>
        <v>OCT</v>
      </c>
      <c r="M200" s="1" t="s">
        <v>1213</v>
      </c>
      <c r="N200" s="1" t="s">
        <v>2103</v>
      </c>
      <c r="O200" s="1" t="s">
        <v>933</v>
      </c>
      <c r="P200" s="26">
        <f t="shared" si="23"/>
        <v>194</v>
      </c>
      <c r="Q200" s="1" t="s">
        <v>1</v>
      </c>
      <c r="R200" s="1" t="str">
        <f t="shared" si="22"/>
        <v>{id:195,year: "2004",typeDoc:"ACUERDO",dateDoc:"31-OCT",numDoc:"CG 194-2004",monthDoc:"OCT",nameDoc:"SARJE",link: Acuerdos__pdfpath(`./${"2004/"}${"194.pdf"}`),},</v>
      </c>
    </row>
    <row r="201" spans="1:18" x14ac:dyDescent="0.25">
      <c r="A201" s="1" t="s">
        <v>756</v>
      </c>
      <c r="B201" s="1">
        <v>196</v>
      </c>
      <c r="C201" s="1" t="s">
        <v>1927</v>
      </c>
      <c r="D201" s="1" t="s">
        <v>1217</v>
      </c>
      <c r="E201" s="1" t="s">
        <v>1460</v>
      </c>
      <c r="F201" s="2" t="s">
        <v>24</v>
      </c>
      <c r="G201" s="1" t="s">
        <v>1212</v>
      </c>
      <c r="I201" s="1">
        <v>195</v>
      </c>
      <c r="J201" s="1" t="s">
        <v>0</v>
      </c>
      <c r="K201" s="1" t="s">
        <v>1306</v>
      </c>
      <c r="L201" s="3" t="str">
        <f t="shared" si="0"/>
        <v>OCT</v>
      </c>
      <c r="M201" s="1" t="s">
        <v>1213</v>
      </c>
      <c r="N201" s="1" t="s">
        <v>2104</v>
      </c>
      <c r="O201" s="1" t="s">
        <v>933</v>
      </c>
      <c r="P201" s="26">
        <f t="shared" si="23"/>
        <v>195</v>
      </c>
      <c r="Q201" s="1" t="s">
        <v>1</v>
      </c>
      <c r="R201" s="1" t="str">
        <f t="shared" si="22"/>
        <v>{id:196,year: "2004",typeDoc:"ACUERDO",dateDoc:"31-OCT",numDoc:"CG 195-2004",monthDoc:"OCT",nameDoc:"SUSTITUCIÓN DIP SUP Y 1 REG PROP PRD PRESENTADO EN SESIÓN",link: Acuerdos__pdfpath(`./${"2004/"}${"195.pdf"}`),},</v>
      </c>
    </row>
    <row r="202" spans="1:18" x14ac:dyDescent="0.25">
      <c r="A202" s="1" t="s">
        <v>756</v>
      </c>
      <c r="B202" s="1">
        <v>197</v>
      </c>
      <c r="C202" s="1" t="s">
        <v>1927</v>
      </c>
      <c r="D202" s="3" t="s">
        <v>1217</v>
      </c>
      <c r="E202" s="1" t="s">
        <v>1460</v>
      </c>
      <c r="F202" s="2" t="s">
        <v>24</v>
      </c>
      <c r="G202" s="1" t="s">
        <v>1212</v>
      </c>
      <c r="I202" s="1">
        <v>196</v>
      </c>
      <c r="J202" s="1" t="s">
        <v>0</v>
      </c>
      <c r="K202" s="1" t="s">
        <v>1306</v>
      </c>
      <c r="L202" s="3" t="str">
        <f t="shared" si="0"/>
        <v>OCT</v>
      </c>
      <c r="M202" s="1" t="s">
        <v>1213</v>
      </c>
      <c r="N202" s="1" t="s">
        <v>2105</v>
      </c>
      <c r="O202" s="1" t="s">
        <v>933</v>
      </c>
      <c r="P202" s="26">
        <f t="shared" si="23"/>
        <v>196</v>
      </c>
      <c r="Q202" s="1" t="s">
        <v>1</v>
      </c>
      <c r="R202" s="1" t="str">
        <f t="shared" si="22"/>
        <v>{id:197,year: "2004",typeDoc:"ACUERDO",dateDoc:"31-OCT",numDoc:"CG 196-2004",monthDoc:"OCT",nameDoc:"LISTA 3 OBSERVADORES",link: Acuerdos__pdfpath(`./${"2004/"}${"196.pdf"}`),},</v>
      </c>
    </row>
    <row r="203" spans="1:18" x14ac:dyDescent="0.25">
      <c r="A203" s="1" t="s">
        <v>756</v>
      </c>
      <c r="B203" s="1">
        <v>198</v>
      </c>
      <c r="C203" s="1" t="s">
        <v>1927</v>
      </c>
      <c r="D203" s="3" t="s">
        <v>1217</v>
      </c>
      <c r="E203" s="1" t="s">
        <v>1460</v>
      </c>
      <c r="F203" s="2" t="s">
        <v>24</v>
      </c>
      <c r="G203" s="1" t="s">
        <v>1212</v>
      </c>
      <c r="I203" s="1">
        <v>197</v>
      </c>
      <c r="J203" s="1" t="s">
        <v>0</v>
      </c>
      <c r="K203" s="1" t="s">
        <v>1306</v>
      </c>
      <c r="L203" s="3" t="str">
        <f t="shared" si="0"/>
        <v>OCT</v>
      </c>
      <c r="M203" s="1" t="s">
        <v>1213</v>
      </c>
      <c r="N203" s="1" t="s">
        <v>2106</v>
      </c>
      <c r="O203" s="1" t="s">
        <v>933</v>
      </c>
      <c r="P203" s="26">
        <f t="shared" si="23"/>
        <v>197</v>
      </c>
      <c r="Q203" s="1" t="s">
        <v>1</v>
      </c>
      <c r="R203" s="1" t="str">
        <f t="shared" si="22"/>
        <v>{id:198,year: "2004",typeDoc:"ACUERDO",dateDoc:"31-OCT",numDoc:"CG 197-2004",monthDoc:"OCT",nameDoc:"TOPES DE CAMPAÑA COMUNIDADES",link: Acuerdos__pdfpath(`./${"2004/"}${"197.pdf"}`),},</v>
      </c>
    </row>
    <row r="204" spans="1:18" x14ac:dyDescent="0.25">
      <c r="A204" s="1" t="s">
        <v>756</v>
      </c>
      <c r="B204" s="1">
        <v>199</v>
      </c>
      <c r="C204" s="1" t="s">
        <v>1927</v>
      </c>
      <c r="D204" s="1" t="s">
        <v>1218</v>
      </c>
      <c r="E204" s="1" t="s">
        <v>1460</v>
      </c>
      <c r="F204" s="2" t="s">
        <v>24</v>
      </c>
      <c r="G204" s="1" t="s">
        <v>1212</v>
      </c>
      <c r="I204" s="1">
        <v>198</v>
      </c>
      <c r="J204" s="1" t="s">
        <v>0</v>
      </c>
      <c r="K204" s="1" t="s">
        <v>1306</v>
      </c>
      <c r="L204" s="3" t="str">
        <f t="shared" si="0"/>
        <v>OCT</v>
      </c>
      <c r="M204" s="1" t="s">
        <v>1213</v>
      </c>
      <c r="N204" s="1" t="s">
        <v>2137</v>
      </c>
      <c r="O204" s="1" t="s">
        <v>933</v>
      </c>
      <c r="P204" s="26">
        <f t="shared" si="23"/>
        <v>198</v>
      </c>
      <c r="Q204" s="1" t="s">
        <v>1</v>
      </c>
      <c r="R204" s="1" t="str">
        <f t="shared" si="22"/>
        <v>{id:199,year: "2004",typeDoc:"RESOLUCIÓN",dateDoc:"31-OCT",numDoc:"CG 198-2004",monthDoc:"OCT",nameDoc:"REC.REV. 01",link: Acuerdos__pdfpath(`./${"2004/"}${"198.pdf"}`),},</v>
      </c>
    </row>
    <row r="205" spans="1:18" x14ac:dyDescent="0.25">
      <c r="A205" s="1" t="s">
        <v>756</v>
      </c>
      <c r="B205" s="1">
        <v>200</v>
      </c>
      <c r="C205" s="1" t="s">
        <v>1927</v>
      </c>
      <c r="D205" s="1" t="s">
        <v>1218</v>
      </c>
      <c r="E205" s="1" t="s">
        <v>1460</v>
      </c>
      <c r="F205" s="2" t="s">
        <v>24</v>
      </c>
      <c r="G205" s="1" t="s">
        <v>1212</v>
      </c>
      <c r="I205" s="1">
        <v>199</v>
      </c>
      <c r="J205" s="1" t="s">
        <v>0</v>
      </c>
      <c r="K205" s="1" t="s">
        <v>1306</v>
      </c>
      <c r="L205" s="3" t="str">
        <f t="shared" si="0"/>
        <v>OCT</v>
      </c>
      <c r="M205" s="1" t="s">
        <v>1213</v>
      </c>
      <c r="N205" s="1" t="s">
        <v>2138</v>
      </c>
      <c r="O205" s="1" t="s">
        <v>933</v>
      </c>
      <c r="P205" s="26">
        <f t="shared" si="23"/>
        <v>199</v>
      </c>
      <c r="Q205" s="1" t="s">
        <v>1</v>
      </c>
      <c r="R205" s="1" t="str">
        <f t="shared" si="22"/>
        <v>{id:200,year: "2004",typeDoc:"RESOLUCIÓN",dateDoc:"31-OCT",numDoc:"CG 199-2004",monthDoc:"OCT",nameDoc:"REC.REV. 02",link: Acuerdos__pdfpath(`./${"2004/"}${"199.pdf"}`),},</v>
      </c>
    </row>
    <row r="206" spans="1:18" x14ac:dyDescent="0.25">
      <c r="A206" s="1" t="s">
        <v>756</v>
      </c>
      <c r="B206" s="1">
        <v>201</v>
      </c>
      <c r="C206" s="1" t="s">
        <v>1927</v>
      </c>
      <c r="D206" s="1" t="s">
        <v>1218</v>
      </c>
      <c r="E206" s="1" t="s">
        <v>1460</v>
      </c>
      <c r="F206" s="2" t="s">
        <v>24</v>
      </c>
      <c r="G206" s="1" t="s">
        <v>1212</v>
      </c>
      <c r="I206" s="1">
        <v>200</v>
      </c>
      <c r="J206" s="1" t="s">
        <v>0</v>
      </c>
      <c r="K206" s="1" t="s">
        <v>1306</v>
      </c>
      <c r="L206" s="3" t="str">
        <f t="shared" si="0"/>
        <v>OCT</v>
      </c>
      <c r="M206" s="1" t="s">
        <v>1213</v>
      </c>
      <c r="N206" s="1" t="s">
        <v>2139</v>
      </c>
      <c r="O206" s="1" t="s">
        <v>933</v>
      </c>
      <c r="P206" s="26">
        <f t="shared" si="23"/>
        <v>200</v>
      </c>
      <c r="Q206" s="1" t="s">
        <v>1</v>
      </c>
      <c r="R206" s="1" t="str">
        <f t="shared" si="22"/>
        <v>{id:201,year: "2004",typeDoc:"RESOLUCIÓN",dateDoc:"31-OCT",numDoc:"CG 200-2004",monthDoc:"OCT",nameDoc:"QUEJA 025-04",link: Acuerdos__pdfpath(`./${"2004/"}${"200.pdf"}`),},</v>
      </c>
    </row>
    <row r="207" spans="1:18" x14ac:dyDescent="0.25">
      <c r="A207" s="1" t="s">
        <v>756</v>
      </c>
      <c r="B207" s="1">
        <v>202</v>
      </c>
      <c r="C207" s="1" t="s">
        <v>1927</v>
      </c>
      <c r="D207" s="3" t="s">
        <v>1218</v>
      </c>
      <c r="E207" s="1" t="s">
        <v>1460</v>
      </c>
      <c r="F207" s="2" t="s">
        <v>24</v>
      </c>
      <c r="G207" s="1" t="s">
        <v>1212</v>
      </c>
      <c r="I207" s="1">
        <v>201</v>
      </c>
      <c r="J207" s="1" t="s">
        <v>0</v>
      </c>
      <c r="K207" s="1" t="s">
        <v>1306</v>
      </c>
      <c r="L207" s="3" t="str">
        <f t="shared" si="0"/>
        <v>OCT</v>
      </c>
      <c r="M207" s="1" t="s">
        <v>1213</v>
      </c>
      <c r="N207" s="1" t="s">
        <v>2140</v>
      </c>
      <c r="O207" s="1" t="s">
        <v>933</v>
      </c>
      <c r="P207" s="26">
        <f t="shared" si="23"/>
        <v>201</v>
      </c>
      <c r="Q207" s="1" t="s">
        <v>1</v>
      </c>
      <c r="R207" s="1" t="str">
        <f t="shared" si="22"/>
        <v>{id:202,year: "2004",typeDoc:"RESOLUCIÓN",dateDoc:"31-OCT",numDoc:"CG 201-2004",monthDoc:"OCT",nameDoc:"QUEJA 036-04",link: Acuerdos__pdfpath(`./${"2004/"}${"201.pdf"}`),},</v>
      </c>
    </row>
    <row r="208" spans="1:18" x14ac:dyDescent="0.25">
      <c r="A208" s="1" t="s">
        <v>756</v>
      </c>
      <c r="B208" s="1">
        <v>203</v>
      </c>
      <c r="C208" s="1" t="s">
        <v>1927</v>
      </c>
      <c r="D208" s="3" t="s">
        <v>1217</v>
      </c>
      <c r="E208" s="1" t="s">
        <v>1460</v>
      </c>
      <c r="F208" s="2" t="s">
        <v>24</v>
      </c>
      <c r="G208" s="1" t="s">
        <v>1212</v>
      </c>
      <c r="I208" s="1">
        <v>202</v>
      </c>
      <c r="J208" s="1" t="s">
        <v>0</v>
      </c>
      <c r="K208" s="1" t="s">
        <v>1306</v>
      </c>
      <c r="L208" s="3" t="str">
        <f t="shared" si="0"/>
        <v>OCT</v>
      </c>
      <c r="M208" s="1" t="s">
        <v>1213</v>
      </c>
      <c r="N208" s="1" t="s">
        <v>2107</v>
      </c>
      <c r="O208" s="1" t="s">
        <v>933</v>
      </c>
      <c r="P208" s="26">
        <f t="shared" si="23"/>
        <v>202</v>
      </c>
      <c r="Q208" s="1" t="s">
        <v>1</v>
      </c>
      <c r="R208" s="1" t="str">
        <f t="shared" si="22"/>
        <v>{id:203,year: "2004",typeDoc:"ACUERDO",dateDoc:"31-OCT",numDoc:"CG 202-2004",monthDoc:"OCT",nameDoc:"MODIFICACIÓN DE ACTAS",link: Acuerdos__pdfpath(`./${"2004/"}${"202.pdf"}`),},</v>
      </c>
    </row>
    <row r="209" spans="1:18" x14ac:dyDescent="0.25">
      <c r="A209" s="1" t="s">
        <v>756</v>
      </c>
      <c r="B209" s="1">
        <v>204</v>
      </c>
      <c r="C209" s="1" t="s">
        <v>1927</v>
      </c>
      <c r="D209" s="1" t="s">
        <v>1217</v>
      </c>
      <c r="E209" s="1" t="s">
        <v>1460</v>
      </c>
      <c r="F209" s="2" t="s">
        <v>212</v>
      </c>
      <c r="G209" s="1" t="s">
        <v>1212</v>
      </c>
      <c r="I209" s="1">
        <v>203</v>
      </c>
      <c r="J209" s="1" t="s">
        <v>0</v>
      </c>
      <c r="K209" s="1" t="s">
        <v>1306</v>
      </c>
      <c r="L209" s="3" t="str">
        <f t="shared" si="0"/>
        <v>NOV</v>
      </c>
      <c r="M209" s="1" t="s">
        <v>1213</v>
      </c>
      <c r="N209" s="1" t="s">
        <v>394</v>
      </c>
      <c r="O209" s="1" t="s">
        <v>933</v>
      </c>
      <c r="P209" s="26">
        <f t="shared" si="23"/>
        <v>203</v>
      </c>
      <c r="Q209" s="1" t="s">
        <v>1</v>
      </c>
      <c r="R209" s="1" t="str">
        <f t="shared" si="22"/>
        <v>{id:204,year: "2004",typeDoc:"ACUERDO",dateDoc:"02-NOV",numDoc:"CG 203-2004",monthDoc:"NOV",nameDoc:"CUMPLIMIENTO PJS II T173-04",link: Acuerdos__pdfpath(`./${"2004/"}${"203.pdf"}`),},</v>
      </c>
    </row>
    <row r="210" spans="1:18" x14ac:dyDescent="0.25">
      <c r="A210" s="1" t="s">
        <v>756</v>
      </c>
      <c r="B210" s="1">
        <v>205</v>
      </c>
      <c r="C210" s="1" t="s">
        <v>1927</v>
      </c>
      <c r="D210" s="3" t="s">
        <v>1217</v>
      </c>
      <c r="E210" s="1" t="s">
        <v>1460</v>
      </c>
      <c r="F210" s="2" t="s">
        <v>406</v>
      </c>
      <c r="G210" s="1" t="s">
        <v>1212</v>
      </c>
      <c r="I210" s="1">
        <v>204</v>
      </c>
      <c r="J210" s="1" t="s">
        <v>0</v>
      </c>
      <c r="K210" s="1" t="s">
        <v>1306</v>
      </c>
      <c r="L210" s="3" t="str">
        <f t="shared" si="0"/>
        <v>NOV</v>
      </c>
      <c r="M210" s="1" t="s">
        <v>1213</v>
      </c>
      <c r="N210" s="1" t="s">
        <v>2108</v>
      </c>
      <c r="O210" s="1" t="s">
        <v>933</v>
      </c>
      <c r="P210" s="26">
        <f t="shared" si="23"/>
        <v>204</v>
      </c>
      <c r="Q210" s="1" t="s">
        <v>1</v>
      </c>
      <c r="R210" s="1" t="str">
        <f t="shared" si="22"/>
        <v>{id:205,year: "2004",typeDoc:"ACUERDO",dateDoc:"03-NOV",numDoc:"CG 204-2004",monthDoc:"NOV",nameDoc:"SUSTITUCION CONSEJOS DTALES. Y MPALES",link: Acuerdos__pdfpath(`./${"2004/"}${"204.pdf"}`),},</v>
      </c>
    </row>
    <row r="211" spans="1:18" x14ac:dyDescent="0.25">
      <c r="A211" s="1" t="s">
        <v>756</v>
      </c>
      <c r="B211" s="1">
        <v>206</v>
      </c>
      <c r="C211" s="1" t="s">
        <v>1927</v>
      </c>
      <c r="D211" s="3" t="s">
        <v>1217</v>
      </c>
      <c r="E211" s="1" t="s">
        <v>1460</v>
      </c>
      <c r="F211" s="2" t="s">
        <v>406</v>
      </c>
      <c r="G211" s="1" t="s">
        <v>1212</v>
      </c>
      <c r="I211" s="1">
        <v>205</v>
      </c>
      <c r="J211" s="1" t="s">
        <v>0</v>
      </c>
      <c r="K211" s="1" t="s">
        <v>1306</v>
      </c>
      <c r="L211" s="3" t="str">
        <f t="shared" ref="L211:L252" si="24">MID(F211,4,3)</f>
        <v>NOV</v>
      </c>
      <c r="M211" s="1" t="s">
        <v>1213</v>
      </c>
      <c r="N211" s="1" t="s">
        <v>2109</v>
      </c>
      <c r="O211" s="1" t="s">
        <v>933</v>
      </c>
      <c r="P211" s="26">
        <f t="shared" si="23"/>
        <v>205</v>
      </c>
      <c r="Q211" s="1" t="s">
        <v>1</v>
      </c>
      <c r="R211" s="1" t="str">
        <f t="shared" si="22"/>
        <v>{id:206,year: "2004",typeDoc:"ACUERDO",dateDoc:"03-NOV",numDoc:"CG 205-2004",monthDoc:"NOV",nameDoc:"CONVENIO IET-IEDF",link: Acuerdos__pdfpath(`./${"2004/"}${"205.pdf"}`),},</v>
      </c>
    </row>
    <row r="212" spans="1:18" x14ac:dyDescent="0.25">
      <c r="A212" s="1" t="s">
        <v>756</v>
      </c>
      <c r="B212" s="1">
        <v>207</v>
      </c>
      <c r="C212" s="1" t="s">
        <v>1927</v>
      </c>
      <c r="D212" s="3" t="s">
        <v>1218</v>
      </c>
      <c r="E212" s="1" t="s">
        <v>1460</v>
      </c>
      <c r="F212" s="2" t="s">
        <v>406</v>
      </c>
      <c r="G212" s="1" t="s">
        <v>1212</v>
      </c>
      <c r="I212" s="1">
        <v>206</v>
      </c>
      <c r="J212" s="1" t="s">
        <v>0</v>
      </c>
      <c r="K212" s="1" t="s">
        <v>1306</v>
      </c>
      <c r="L212" s="3" t="str">
        <f t="shared" si="24"/>
        <v>NOV</v>
      </c>
      <c r="M212" s="1" t="s">
        <v>1213</v>
      </c>
      <c r="N212" s="1" t="s">
        <v>2141</v>
      </c>
      <c r="O212" s="1" t="s">
        <v>933</v>
      </c>
      <c r="P212" s="26">
        <f t="shared" si="23"/>
        <v>206</v>
      </c>
      <c r="Q212" s="1" t="s">
        <v>1</v>
      </c>
      <c r="R212" s="1" t="str">
        <f t="shared" si="22"/>
        <v>{id:207,year: "2004",typeDoc:"RESOLUCIÓN",dateDoc:"03-NOV",numDoc:"CG 206-2004",monthDoc:"NOV",nameDoc:"QUEJA 031-04",link: Acuerdos__pdfpath(`./${"2004/"}${"206.pdf"}`),},</v>
      </c>
    </row>
    <row r="213" spans="1:18" x14ac:dyDescent="0.25">
      <c r="A213" s="1" t="s">
        <v>756</v>
      </c>
      <c r="B213" s="1">
        <v>208</v>
      </c>
      <c r="C213" s="1" t="s">
        <v>1927</v>
      </c>
      <c r="D213" s="3" t="s">
        <v>1218</v>
      </c>
      <c r="E213" s="1" t="s">
        <v>1460</v>
      </c>
      <c r="F213" s="2" t="s">
        <v>406</v>
      </c>
      <c r="G213" s="1" t="s">
        <v>1212</v>
      </c>
      <c r="I213" s="1">
        <v>207</v>
      </c>
      <c r="J213" s="1" t="s">
        <v>0</v>
      </c>
      <c r="K213" s="1" t="s">
        <v>1306</v>
      </c>
      <c r="L213" s="3" t="str">
        <f t="shared" si="24"/>
        <v>NOV</v>
      </c>
      <c r="M213" s="1" t="s">
        <v>1213</v>
      </c>
      <c r="N213" s="1" t="s">
        <v>2142</v>
      </c>
      <c r="O213" s="1" t="s">
        <v>933</v>
      </c>
      <c r="P213" s="26">
        <f t="shared" si="23"/>
        <v>207</v>
      </c>
      <c r="Q213" s="1" t="s">
        <v>1</v>
      </c>
      <c r="R213" s="1" t="str">
        <f t="shared" si="22"/>
        <v>{id:208,year: "2004",typeDoc:"RESOLUCIÓN",dateDoc:"03-NOV",numDoc:"CG 207-2004",monthDoc:"NOV",nameDoc:"QUEJA 099-04",link: Acuerdos__pdfpath(`./${"2004/"}${"207.pdf"}`),},</v>
      </c>
    </row>
    <row r="214" spans="1:18" x14ac:dyDescent="0.25">
      <c r="A214" s="1" t="s">
        <v>756</v>
      </c>
      <c r="B214" s="1">
        <v>209</v>
      </c>
      <c r="C214" s="1" t="s">
        <v>1927</v>
      </c>
      <c r="D214" s="3" t="s">
        <v>1218</v>
      </c>
      <c r="E214" s="1" t="s">
        <v>1460</v>
      </c>
      <c r="F214" s="2" t="s">
        <v>406</v>
      </c>
      <c r="G214" s="1" t="s">
        <v>1212</v>
      </c>
      <c r="I214" s="1">
        <v>208</v>
      </c>
      <c r="J214" s="1" t="s">
        <v>0</v>
      </c>
      <c r="K214" s="1" t="s">
        <v>1306</v>
      </c>
      <c r="L214" s="3" t="str">
        <f t="shared" si="24"/>
        <v>NOV</v>
      </c>
      <c r="M214" s="1" t="s">
        <v>1213</v>
      </c>
      <c r="N214" s="1" t="s">
        <v>2143</v>
      </c>
      <c r="O214" s="1" t="s">
        <v>933</v>
      </c>
      <c r="P214" s="26">
        <f t="shared" si="23"/>
        <v>208</v>
      </c>
      <c r="Q214" s="1" t="s">
        <v>1</v>
      </c>
      <c r="R214" s="1" t="str">
        <f t="shared" si="22"/>
        <v>{id:209,year: "2004",typeDoc:"RESOLUCIÓN",dateDoc:"03-NOV",numDoc:"CG 208-2004",monthDoc:"NOV",nameDoc:"QUEJA 101-2004",link: Acuerdos__pdfpath(`./${"2004/"}${"208.pdf"}`),},</v>
      </c>
    </row>
    <row r="215" spans="1:18" x14ac:dyDescent="0.25">
      <c r="A215" s="1" t="s">
        <v>756</v>
      </c>
      <c r="B215" s="1">
        <v>210</v>
      </c>
      <c r="C215" s="1" t="s">
        <v>1927</v>
      </c>
      <c r="D215" s="3" t="s">
        <v>1217</v>
      </c>
      <c r="E215" s="1" t="s">
        <v>1460</v>
      </c>
      <c r="F215" s="2" t="s">
        <v>406</v>
      </c>
      <c r="G215" s="1" t="s">
        <v>1212</v>
      </c>
      <c r="I215" s="1">
        <v>209</v>
      </c>
      <c r="J215" s="1" t="s">
        <v>0</v>
      </c>
      <c r="K215" s="1" t="s">
        <v>1306</v>
      </c>
      <c r="L215" s="3" t="str">
        <f t="shared" si="24"/>
        <v>NOV</v>
      </c>
      <c r="M215" s="1" t="s">
        <v>1213</v>
      </c>
      <c r="N215" s="1" t="s">
        <v>2110</v>
      </c>
      <c r="O215" s="1" t="s">
        <v>933</v>
      </c>
      <c r="P215" s="26">
        <f t="shared" si="23"/>
        <v>209</v>
      </c>
      <c r="Q215" s="1" t="s">
        <v>1</v>
      </c>
      <c r="R215" s="1" t="str">
        <f t="shared" si="22"/>
        <v>{id:210,year: "2004",typeDoc:"ACUERDO",dateDoc:"03-NOV",numDoc:"CG 209-2004",monthDoc:"NOV",nameDoc:"SUSTITUCIONES PVEM SESION 03-11-04",link: Acuerdos__pdfpath(`./${"2004/"}${"209.pdf"}`),},</v>
      </c>
    </row>
    <row r="216" spans="1:18" x14ac:dyDescent="0.25">
      <c r="A216" s="1" t="s">
        <v>756</v>
      </c>
      <c r="B216" s="1">
        <v>211</v>
      </c>
      <c r="C216" s="1" t="s">
        <v>1927</v>
      </c>
      <c r="D216" s="3" t="s">
        <v>1217</v>
      </c>
      <c r="E216" s="1" t="s">
        <v>1460</v>
      </c>
      <c r="F216" s="2" t="s">
        <v>406</v>
      </c>
      <c r="G216" s="1" t="s">
        <v>1212</v>
      </c>
      <c r="I216" s="1">
        <v>210</v>
      </c>
      <c r="J216" s="1" t="s">
        <v>0</v>
      </c>
      <c r="K216" s="1" t="s">
        <v>1306</v>
      </c>
      <c r="L216" s="3" t="str">
        <f t="shared" si="24"/>
        <v>NOV</v>
      </c>
      <c r="M216" s="1" t="s">
        <v>1213</v>
      </c>
      <c r="N216" s="1" t="s">
        <v>395</v>
      </c>
      <c r="O216" s="1" t="s">
        <v>933</v>
      </c>
      <c r="P216" s="26">
        <f t="shared" si="23"/>
        <v>210</v>
      </c>
      <c r="Q216" s="1" t="s">
        <v>1</v>
      </c>
      <c r="R216" s="1" t="str">
        <f t="shared" si="22"/>
        <v>{id:211,year: "2004",typeDoc:"ACUERDO",dateDoc:"03-NOV",numDoc:"CG 210-2004",monthDoc:"NOV",nameDoc:"CUMPLIMIENTO APETATI VICTOR",link: Acuerdos__pdfpath(`./${"2004/"}${"210.pdf"}`),},</v>
      </c>
    </row>
    <row r="217" spans="1:18" x14ac:dyDescent="0.25">
      <c r="A217" s="1" t="s">
        <v>756</v>
      </c>
      <c r="B217" s="1">
        <v>212</v>
      </c>
      <c r="C217" s="1" t="s">
        <v>1927</v>
      </c>
      <c r="D217" s="3" t="s">
        <v>1217</v>
      </c>
      <c r="E217" s="1" t="s">
        <v>1460</v>
      </c>
      <c r="F217" s="2" t="s">
        <v>406</v>
      </c>
      <c r="G217" s="1" t="s">
        <v>1212</v>
      </c>
      <c r="I217" s="1">
        <v>211</v>
      </c>
      <c r="J217" s="1" t="s">
        <v>0</v>
      </c>
      <c r="K217" s="1" t="s">
        <v>1306</v>
      </c>
      <c r="L217" s="3" t="str">
        <f t="shared" si="24"/>
        <v>NOV</v>
      </c>
      <c r="M217" s="1" t="s">
        <v>1213</v>
      </c>
      <c r="N217" s="1" t="s">
        <v>2111</v>
      </c>
      <c r="O217" s="1" t="s">
        <v>933</v>
      </c>
      <c r="P217" s="26">
        <f t="shared" si="23"/>
        <v>211</v>
      </c>
      <c r="Q217" s="1" t="s">
        <v>1</v>
      </c>
      <c r="R217" s="1" t="str">
        <f t="shared" si="22"/>
        <v>{id:212,year: "2004",typeDoc:"ACUERDO",dateDoc:"03-NOV",numDoc:"CG 211-2004",monthDoc:"NOV",nameDoc:"SUSTITUCIÓN INTEGRANTES DE MESAS DIR. DE CAS",link: Acuerdos__pdfpath(`./${"2004/"}${"211.pdf"}`),},</v>
      </c>
    </row>
    <row r="218" spans="1:18" x14ac:dyDescent="0.25">
      <c r="A218" s="1" t="s">
        <v>756</v>
      </c>
      <c r="B218" s="1">
        <v>213</v>
      </c>
      <c r="C218" s="1" t="s">
        <v>1927</v>
      </c>
      <c r="D218" s="3" t="s">
        <v>1217</v>
      </c>
      <c r="E218" s="1" t="s">
        <v>1460</v>
      </c>
      <c r="F218" s="2" t="s">
        <v>413</v>
      </c>
      <c r="G218" s="1" t="s">
        <v>1212</v>
      </c>
      <c r="I218" s="1">
        <v>212</v>
      </c>
      <c r="J218" s="1" t="s">
        <v>0</v>
      </c>
      <c r="K218" s="1" t="s">
        <v>1306</v>
      </c>
      <c r="L218" s="3" t="str">
        <f t="shared" si="24"/>
        <v>NOV</v>
      </c>
      <c r="M218" s="1" t="s">
        <v>1213</v>
      </c>
      <c r="N218" s="1" t="s">
        <v>2112</v>
      </c>
      <c r="O218" s="1" t="s">
        <v>933</v>
      </c>
      <c r="P218" s="26">
        <f t="shared" si="23"/>
        <v>212</v>
      </c>
      <c r="Q218" s="1" t="s">
        <v>1</v>
      </c>
      <c r="R218" s="1" t="str">
        <f t="shared" si="22"/>
        <v>{id:213,year: "2004",typeDoc:"ACUERDO",dateDoc:"07-NOV",numDoc:"CG 212-2004",monthDoc:"NOV",nameDoc:"CUMPLIMIENTO ISABEL",link: Acuerdos__pdfpath(`./${"2004/"}${"212.pdf"}`),},</v>
      </c>
    </row>
    <row r="219" spans="1:18" x14ac:dyDescent="0.25">
      <c r="A219" s="1" t="s">
        <v>756</v>
      </c>
      <c r="B219" s="1">
        <v>214</v>
      </c>
      <c r="C219" s="1" t="s">
        <v>1927</v>
      </c>
      <c r="D219" s="3" t="s">
        <v>1217</v>
      </c>
      <c r="E219" s="1" t="s">
        <v>1460</v>
      </c>
      <c r="F219" s="2" t="s">
        <v>413</v>
      </c>
      <c r="G219" s="1" t="s">
        <v>1212</v>
      </c>
      <c r="I219" s="1">
        <v>213</v>
      </c>
      <c r="J219" s="1" t="s">
        <v>0</v>
      </c>
      <c r="K219" s="1" t="s">
        <v>1306</v>
      </c>
      <c r="L219" s="3" t="str">
        <f t="shared" si="24"/>
        <v>NOV</v>
      </c>
      <c r="M219" s="1" t="s">
        <v>1213</v>
      </c>
      <c r="N219" s="1" t="s">
        <v>396</v>
      </c>
      <c r="O219" s="1" t="s">
        <v>933</v>
      </c>
      <c r="P219" s="26">
        <f t="shared" si="23"/>
        <v>213</v>
      </c>
      <c r="Q219" s="1" t="s">
        <v>1</v>
      </c>
      <c r="R219" s="1" t="str">
        <f t="shared" si="22"/>
        <v>{id:214,year: "2004",typeDoc:"ACUERDO",dateDoc:"07-NOV",numDoc:"CG 213-2004",monthDoc:"NOV",nameDoc:"CUMPLIMIENTO REGIDOR PCDT",link: Acuerdos__pdfpath(`./${"2004/"}${"213.pdf"}`),},</v>
      </c>
    </row>
    <row r="220" spans="1:18" x14ac:dyDescent="0.25">
      <c r="A220" s="1" t="s">
        <v>756</v>
      </c>
      <c r="B220" s="1">
        <v>215</v>
      </c>
      <c r="C220" s="1" t="s">
        <v>1927</v>
      </c>
      <c r="D220" s="3" t="s">
        <v>1217</v>
      </c>
      <c r="E220" s="1" t="s">
        <v>1460</v>
      </c>
      <c r="F220" s="2" t="s">
        <v>218</v>
      </c>
      <c r="G220" s="1" t="s">
        <v>1212</v>
      </c>
      <c r="I220" s="1">
        <v>214</v>
      </c>
      <c r="J220" s="1" t="s">
        <v>0</v>
      </c>
      <c r="K220" s="1" t="s">
        <v>1306</v>
      </c>
      <c r="L220" s="3" t="str">
        <f t="shared" si="24"/>
        <v>NOV</v>
      </c>
      <c r="M220" s="1" t="s">
        <v>1213</v>
      </c>
      <c r="N220" s="1" t="s">
        <v>2113</v>
      </c>
      <c r="O220" s="1" t="s">
        <v>933</v>
      </c>
      <c r="P220" s="26">
        <f t="shared" si="23"/>
        <v>214</v>
      </c>
      <c r="Q220" s="1" t="s">
        <v>1</v>
      </c>
      <c r="R220" s="1" t="str">
        <f t="shared" si="22"/>
        <v>{id:215,year: "2004",typeDoc:"ACUERDO",dateDoc:"09-NOV",numDoc:"CG 214-2004",monthDoc:"NOV",nameDoc:"SUSTITUCIONES PCDT Y PRD",link: Acuerdos__pdfpath(`./${"2004/"}${"214.pdf"}`),},</v>
      </c>
    </row>
    <row r="221" spans="1:18" x14ac:dyDescent="0.25">
      <c r="A221" s="1" t="s">
        <v>756</v>
      </c>
      <c r="B221" s="1">
        <v>216</v>
      </c>
      <c r="C221" s="1" t="s">
        <v>1927</v>
      </c>
      <c r="D221" s="3" t="s">
        <v>1217</v>
      </c>
      <c r="E221" s="1" t="s">
        <v>1460</v>
      </c>
      <c r="F221" s="2" t="s">
        <v>218</v>
      </c>
      <c r="G221" s="1" t="s">
        <v>1212</v>
      </c>
      <c r="I221" s="1">
        <v>215</v>
      </c>
      <c r="J221" s="1" t="s">
        <v>0</v>
      </c>
      <c r="K221" s="1" t="s">
        <v>1306</v>
      </c>
      <c r="L221" s="3" t="str">
        <f t="shared" si="24"/>
        <v>NOV</v>
      </c>
      <c r="M221" s="1" t="s">
        <v>1213</v>
      </c>
      <c r="N221" s="1" t="s">
        <v>397</v>
      </c>
      <c r="O221" s="1" t="s">
        <v>933</v>
      </c>
      <c r="P221" s="26">
        <f t="shared" si="23"/>
        <v>215</v>
      </c>
      <c r="Q221" s="1" t="s">
        <v>1</v>
      </c>
      <c r="R221" s="1" t="str">
        <f t="shared" si="22"/>
        <v>{id:216,year: "2004",typeDoc:"ACUERDO",dateDoc:"09-NOV",numDoc:"CG 215-2004",monthDoc:"NOV",nameDoc:"SUSTITUCIONES DE FUNCIONARIOS MESAS DIRECTIVAS DE CASILLA",link: Acuerdos__pdfpath(`./${"2004/"}${"215.pdf"}`),},</v>
      </c>
    </row>
    <row r="222" spans="1:18" x14ac:dyDescent="0.25">
      <c r="A222" s="1" t="s">
        <v>756</v>
      </c>
      <c r="B222" s="1">
        <v>217</v>
      </c>
      <c r="C222" s="1" t="s">
        <v>1927</v>
      </c>
      <c r="D222" s="3" t="s">
        <v>1217</v>
      </c>
      <c r="E222" s="1" t="s">
        <v>1460</v>
      </c>
      <c r="F222" s="2" t="s">
        <v>218</v>
      </c>
      <c r="G222" s="1" t="s">
        <v>1212</v>
      </c>
      <c r="I222" s="1">
        <v>216</v>
      </c>
      <c r="J222" s="1" t="s">
        <v>0</v>
      </c>
      <c r="K222" s="1" t="s">
        <v>1306</v>
      </c>
      <c r="L222" s="3" t="str">
        <f t="shared" si="24"/>
        <v>NOV</v>
      </c>
      <c r="M222" s="1" t="s">
        <v>1213</v>
      </c>
      <c r="N222" s="1" t="s">
        <v>2029</v>
      </c>
      <c r="O222" s="1" t="s">
        <v>933</v>
      </c>
      <c r="P222" s="26">
        <f t="shared" si="23"/>
        <v>216</v>
      </c>
      <c r="Q222" s="1" t="s">
        <v>1</v>
      </c>
      <c r="R222" s="1" t="str">
        <f t="shared" si="22"/>
        <v>{id:217,year: "2004",typeDoc:"ACUERDO",dateDoc:"09-NOV",numDoc:"CG 216-2004",monthDoc:"NOV",nameDoc:"SUSTITUCIONES CONSEJOS MUNICIPALES",link: Acuerdos__pdfpath(`./${"2004/"}${"216.pdf"}`),},</v>
      </c>
    </row>
    <row r="223" spans="1:18" x14ac:dyDescent="0.25">
      <c r="A223" s="1" t="s">
        <v>756</v>
      </c>
      <c r="B223" s="1">
        <v>218</v>
      </c>
      <c r="C223" s="1" t="s">
        <v>1927</v>
      </c>
      <c r="D223" s="3" t="s">
        <v>1218</v>
      </c>
      <c r="E223" s="1" t="s">
        <v>1460</v>
      </c>
      <c r="F223" s="2" t="s">
        <v>218</v>
      </c>
      <c r="G223" s="1" t="s">
        <v>1212</v>
      </c>
      <c r="I223" s="1">
        <v>217</v>
      </c>
      <c r="J223" s="1" t="s">
        <v>0</v>
      </c>
      <c r="K223" s="1" t="s">
        <v>1306</v>
      </c>
      <c r="L223" s="3" t="str">
        <f t="shared" si="24"/>
        <v>NOV</v>
      </c>
      <c r="M223" s="1" t="s">
        <v>1213</v>
      </c>
      <c r="N223" s="1" t="s">
        <v>2114</v>
      </c>
      <c r="O223" s="1" t="s">
        <v>933</v>
      </c>
      <c r="P223" s="26">
        <f t="shared" si="23"/>
        <v>217</v>
      </c>
      <c r="Q223" s="1" t="s">
        <v>1</v>
      </c>
      <c r="R223" s="1" t="str">
        <f t="shared" si="22"/>
        <v>{id:218,year: "2004",typeDoc:"RESOLUCIÓN",dateDoc:"09-NOV",numDoc:"CG 217-2004",monthDoc:"NOV",nameDoc:"REC.REV.03-2004",link: Acuerdos__pdfpath(`./${"2004/"}${"217.pdf"}`),},</v>
      </c>
    </row>
    <row r="224" spans="1:18" x14ac:dyDescent="0.25">
      <c r="A224" s="1" t="s">
        <v>756</v>
      </c>
      <c r="B224" s="1">
        <v>219</v>
      </c>
      <c r="C224" s="1" t="s">
        <v>1927</v>
      </c>
      <c r="D224" s="3" t="s">
        <v>1218</v>
      </c>
      <c r="E224" s="1" t="s">
        <v>1460</v>
      </c>
      <c r="F224" s="2" t="s">
        <v>218</v>
      </c>
      <c r="G224" s="1" t="s">
        <v>1212</v>
      </c>
      <c r="I224" s="1">
        <v>218</v>
      </c>
      <c r="J224" s="1" t="s">
        <v>0</v>
      </c>
      <c r="K224" s="1" t="s">
        <v>1306</v>
      </c>
      <c r="L224" s="3" t="str">
        <f t="shared" si="24"/>
        <v>NOV</v>
      </c>
      <c r="M224" s="1" t="s">
        <v>1213</v>
      </c>
      <c r="N224" s="1" t="s">
        <v>2115</v>
      </c>
      <c r="O224" s="1" t="s">
        <v>933</v>
      </c>
      <c r="P224" s="26">
        <f t="shared" si="23"/>
        <v>218</v>
      </c>
      <c r="Q224" s="1" t="s">
        <v>1</v>
      </c>
      <c r="R224" s="1" t="str">
        <f t="shared" si="22"/>
        <v>{id:219,year: "2004",typeDoc:"RESOLUCIÓN",dateDoc:"09-NOV",numDoc:"CG 218-2004",monthDoc:"NOV",nameDoc:"REC.REV.04-2004",link: Acuerdos__pdfpath(`./${"2004/"}${"218.pdf"}`),},</v>
      </c>
    </row>
    <row r="225" spans="1:18" x14ac:dyDescent="0.25">
      <c r="A225" s="1" t="s">
        <v>756</v>
      </c>
      <c r="B225" s="1">
        <v>220</v>
      </c>
      <c r="C225" s="1" t="s">
        <v>1927</v>
      </c>
      <c r="D225" s="3" t="s">
        <v>1218</v>
      </c>
      <c r="E225" s="1" t="s">
        <v>1460</v>
      </c>
      <c r="F225" s="2" t="s">
        <v>218</v>
      </c>
      <c r="G225" s="1" t="s">
        <v>1212</v>
      </c>
      <c r="I225" s="1">
        <v>219</v>
      </c>
      <c r="J225" s="1" t="s">
        <v>0</v>
      </c>
      <c r="K225" s="1" t="s">
        <v>1306</v>
      </c>
      <c r="L225" s="3" t="str">
        <f t="shared" si="24"/>
        <v>NOV</v>
      </c>
      <c r="M225" s="1" t="s">
        <v>1213</v>
      </c>
      <c r="N225" s="1" t="s">
        <v>2116</v>
      </c>
      <c r="O225" s="1" t="s">
        <v>933</v>
      </c>
      <c r="P225" s="26">
        <f t="shared" si="23"/>
        <v>219</v>
      </c>
      <c r="Q225" s="1" t="s">
        <v>1</v>
      </c>
      <c r="R225" s="1" t="str">
        <f t="shared" si="22"/>
        <v>{id:220,year: "2004",typeDoc:"RESOLUCIÓN",dateDoc:"09-NOV",numDoc:"CG 219-2004",monthDoc:"NOV",nameDoc:"QUEJA 26-04",link: Acuerdos__pdfpath(`./${"2004/"}${"219.pdf"}`),},</v>
      </c>
    </row>
    <row r="226" spans="1:18" x14ac:dyDescent="0.25">
      <c r="A226" s="1" t="s">
        <v>756</v>
      </c>
      <c r="B226" s="1">
        <v>221</v>
      </c>
      <c r="C226" s="1" t="s">
        <v>1927</v>
      </c>
      <c r="D226" s="3" t="s">
        <v>1218</v>
      </c>
      <c r="E226" s="1" t="s">
        <v>1460</v>
      </c>
      <c r="F226" s="2" t="s">
        <v>218</v>
      </c>
      <c r="G226" s="1" t="s">
        <v>1212</v>
      </c>
      <c r="I226" s="1">
        <v>220</v>
      </c>
      <c r="J226" s="1" t="s">
        <v>0</v>
      </c>
      <c r="K226" s="1" t="s">
        <v>1306</v>
      </c>
      <c r="L226" s="3" t="str">
        <f t="shared" si="24"/>
        <v>NOV</v>
      </c>
      <c r="M226" s="1" t="s">
        <v>1213</v>
      </c>
      <c r="N226" s="1" t="s">
        <v>2117</v>
      </c>
      <c r="O226" s="1" t="s">
        <v>933</v>
      </c>
      <c r="P226" s="26">
        <f t="shared" si="23"/>
        <v>220</v>
      </c>
      <c r="Q226" s="1" t="s">
        <v>1</v>
      </c>
      <c r="R226" s="1" t="str">
        <f t="shared" ref="R226:R252" si="25">CONCATENATE(A226,B226,C226,D226,E226,F226,G226,H226,I226,J226,K226,L226,M226,N226,O226,P226,Q226)</f>
        <v>{id:221,year: "2004",typeDoc:"RESOLUCIÓN",dateDoc:"09-NOV",numDoc:"CG 220-2004",monthDoc:"NOV",nameDoc:"QUEJA 65-04",link: Acuerdos__pdfpath(`./${"2004/"}${"220.pdf"}`),},</v>
      </c>
    </row>
    <row r="227" spans="1:18" x14ac:dyDescent="0.25">
      <c r="A227" s="1" t="s">
        <v>756</v>
      </c>
      <c r="B227" s="1">
        <v>222</v>
      </c>
      <c r="C227" s="1" t="s">
        <v>1927</v>
      </c>
      <c r="D227" s="3" t="s">
        <v>1218</v>
      </c>
      <c r="E227" s="1" t="s">
        <v>1460</v>
      </c>
      <c r="F227" s="2" t="s">
        <v>218</v>
      </c>
      <c r="G227" s="1" t="s">
        <v>1212</v>
      </c>
      <c r="I227" s="1">
        <v>221</v>
      </c>
      <c r="J227" s="1" t="s">
        <v>0</v>
      </c>
      <c r="K227" s="1" t="s">
        <v>1306</v>
      </c>
      <c r="L227" s="3" t="str">
        <f t="shared" si="24"/>
        <v>NOV</v>
      </c>
      <c r="M227" s="1" t="s">
        <v>1213</v>
      </c>
      <c r="N227" s="1" t="s">
        <v>398</v>
      </c>
      <c r="O227" s="1" t="s">
        <v>933</v>
      </c>
      <c r="P227" s="26">
        <f t="shared" si="23"/>
        <v>221</v>
      </c>
      <c r="Q227" s="1" t="s">
        <v>1</v>
      </c>
      <c r="R227" s="1" t="str">
        <f t="shared" si="25"/>
        <v>{id:222,year: "2004",typeDoc:"RESOLUCIÓN",dateDoc:"09-NOV",numDoc:"CG 221-2004",monthDoc:"NOV",nameDoc:"EXPEDIENTE 096-04",link: Acuerdos__pdfpath(`./${"2004/"}${"221.pdf"}`),},</v>
      </c>
    </row>
    <row r="228" spans="1:18" x14ac:dyDescent="0.25">
      <c r="A228" s="1" t="s">
        <v>756</v>
      </c>
      <c r="B228" s="1">
        <v>223</v>
      </c>
      <c r="C228" s="1" t="s">
        <v>1927</v>
      </c>
      <c r="D228" s="3" t="s">
        <v>1218</v>
      </c>
      <c r="E228" s="1" t="s">
        <v>1460</v>
      </c>
      <c r="F228" s="2" t="s">
        <v>218</v>
      </c>
      <c r="G228" s="1" t="s">
        <v>1212</v>
      </c>
      <c r="I228" s="1">
        <v>222</v>
      </c>
      <c r="J228" s="1" t="s">
        <v>0</v>
      </c>
      <c r="K228" s="1" t="s">
        <v>1306</v>
      </c>
      <c r="L228" s="3" t="str">
        <f t="shared" si="24"/>
        <v>NOV</v>
      </c>
      <c r="M228" s="1" t="s">
        <v>1213</v>
      </c>
      <c r="N228" s="1" t="s">
        <v>2118</v>
      </c>
      <c r="O228" s="1" t="s">
        <v>933</v>
      </c>
      <c r="P228" s="26">
        <f t="shared" si="23"/>
        <v>222</v>
      </c>
      <c r="Q228" s="1" t="s">
        <v>1</v>
      </c>
      <c r="R228" s="1" t="str">
        <f t="shared" si="25"/>
        <v>{id:223,year: "2004",typeDoc:"RESOLUCIÓN",dateDoc:"09-NOV",numDoc:"CG 222-2004",monthDoc:"NOV",nameDoc:"QUEJA 102-04",link: Acuerdos__pdfpath(`./${"2004/"}${"222.pdf"}`),},</v>
      </c>
    </row>
    <row r="229" spans="1:18" x14ac:dyDescent="0.25">
      <c r="A229" s="1" t="s">
        <v>756</v>
      </c>
      <c r="B229" s="1">
        <v>224</v>
      </c>
      <c r="C229" s="1" t="s">
        <v>1927</v>
      </c>
      <c r="D229" s="3" t="s">
        <v>1217</v>
      </c>
      <c r="E229" s="1" t="s">
        <v>1460</v>
      </c>
      <c r="F229" s="2" t="s">
        <v>218</v>
      </c>
      <c r="G229" s="1" t="s">
        <v>1212</v>
      </c>
      <c r="I229" s="1">
        <v>223</v>
      </c>
      <c r="J229" s="1" t="s">
        <v>0</v>
      </c>
      <c r="K229" s="1" t="s">
        <v>1306</v>
      </c>
      <c r="L229" s="3" t="str">
        <f t="shared" si="24"/>
        <v>NOV</v>
      </c>
      <c r="M229" s="1" t="s">
        <v>1213</v>
      </c>
      <c r="N229" s="1" t="s">
        <v>399</v>
      </c>
      <c r="O229" s="1" t="s">
        <v>933</v>
      </c>
      <c r="P229" s="26">
        <f t="shared" si="23"/>
        <v>223</v>
      </c>
      <c r="Q229" s="1" t="s">
        <v>1</v>
      </c>
      <c r="R229" s="1" t="str">
        <f t="shared" si="25"/>
        <v>{id:224,year: "2004",typeDoc:"ACUERDO",dateDoc:"09-NOV",numDoc:"CG 223-2004",monthDoc:"NOV",nameDoc:"CUMPLIMIENTO TLAXCO PAN",link: Acuerdos__pdfpath(`./${"2004/"}${"223.pdf"}`),},</v>
      </c>
    </row>
    <row r="230" spans="1:18" x14ac:dyDescent="0.25">
      <c r="A230" s="1" t="s">
        <v>756</v>
      </c>
      <c r="B230" s="1">
        <v>225</v>
      </c>
      <c r="C230" s="1" t="s">
        <v>1927</v>
      </c>
      <c r="D230" s="3" t="s">
        <v>1217</v>
      </c>
      <c r="E230" s="1" t="s">
        <v>1460</v>
      </c>
      <c r="F230" s="2" t="s">
        <v>218</v>
      </c>
      <c r="G230" s="1" t="s">
        <v>1212</v>
      </c>
      <c r="I230" s="1">
        <v>224</v>
      </c>
      <c r="J230" s="1" t="s">
        <v>0</v>
      </c>
      <c r="K230" s="1" t="s">
        <v>1306</v>
      </c>
      <c r="L230" s="3" t="str">
        <f t="shared" si="24"/>
        <v>NOV</v>
      </c>
      <c r="M230" s="1" t="s">
        <v>1213</v>
      </c>
      <c r="N230" s="1" t="s">
        <v>400</v>
      </c>
      <c r="O230" s="1" t="s">
        <v>933</v>
      </c>
      <c r="P230" s="26">
        <f t="shared" si="23"/>
        <v>224</v>
      </c>
      <c r="Q230" s="1" t="s">
        <v>1</v>
      </c>
      <c r="R230" s="1" t="str">
        <f t="shared" si="25"/>
        <v>{id:225,year: "2004",typeDoc:"ACUERDO",dateDoc:"09-NOV",numDoc:"CG 224-2004",monthDoc:"NOV",nameDoc:"CUMPLIMIENTO SANTA MARTHA XALOSTOC",link: Acuerdos__pdfpath(`./${"2004/"}${"224.pdf"}`),},</v>
      </c>
    </row>
    <row r="231" spans="1:18" x14ac:dyDescent="0.25">
      <c r="A231" s="1" t="s">
        <v>756</v>
      </c>
      <c r="B231" s="1">
        <v>226</v>
      </c>
      <c r="C231" s="1" t="s">
        <v>1927</v>
      </c>
      <c r="D231" s="1" t="s">
        <v>1218</v>
      </c>
      <c r="E231" s="1" t="s">
        <v>1460</v>
      </c>
      <c r="F231" s="2" t="s">
        <v>218</v>
      </c>
      <c r="G231" s="1" t="s">
        <v>1212</v>
      </c>
      <c r="I231" s="1">
        <v>225</v>
      </c>
      <c r="J231" s="1" t="s">
        <v>0</v>
      </c>
      <c r="K231" s="1" t="s">
        <v>1306</v>
      </c>
      <c r="L231" s="3" t="str">
        <f t="shared" si="24"/>
        <v>NOV</v>
      </c>
      <c r="M231" s="1" t="s">
        <v>1213</v>
      </c>
      <c r="N231" s="1" t="s">
        <v>2144</v>
      </c>
      <c r="O231" s="1" t="s">
        <v>933</v>
      </c>
      <c r="P231" s="26">
        <f t="shared" si="23"/>
        <v>225</v>
      </c>
      <c r="Q231" s="1" t="s">
        <v>1</v>
      </c>
      <c r="R231" s="1" t="str">
        <f t="shared" si="25"/>
        <v>{id:226,year: "2004",typeDoc:"RESOLUCIÓN",dateDoc:"09-NOV",numDoc:"CG 225-2004",monthDoc:"NOV",nameDoc:"REC.REV.05-2004",link: Acuerdos__pdfpath(`./${"2004/"}${"225.pdf"}`),},</v>
      </c>
    </row>
    <row r="232" spans="1:18" x14ac:dyDescent="0.25">
      <c r="A232" s="1" t="s">
        <v>756</v>
      </c>
      <c r="B232" s="1">
        <v>227</v>
      </c>
      <c r="C232" s="1" t="s">
        <v>1927</v>
      </c>
      <c r="D232" s="3" t="s">
        <v>1217</v>
      </c>
      <c r="E232" s="1" t="s">
        <v>1460</v>
      </c>
      <c r="F232" s="2" t="s">
        <v>219</v>
      </c>
      <c r="G232" s="1" t="s">
        <v>1212</v>
      </c>
      <c r="I232" s="1">
        <v>226</v>
      </c>
      <c r="J232" s="1" t="s">
        <v>0</v>
      </c>
      <c r="K232" s="1" t="s">
        <v>1306</v>
      </c>
      <c r="L232" s="3" t="str">
        <f t="shared" si="24"/>
        <v>NOV</v>
      </c>
      <c r="M232" s="1" t="s">
        <v>1213</v>
      </c>
      <c r="N232" s="1" t="s">
        <v>401</v>
      </c>
      <c r="O232" s="1" t="s">
        <v>933</v>
      </c>
      <c r="P232" s="26">
        <f t="shared" si="23"/>
        <v>226</v>
      </c>
      <c r="Q232" s="1" t="s">
        <v>1</v>
      </c>
      <c r="R232" s="1" t="str">
        <f t="shared" si="25"/>
        <v>{id:227,year: "2004",typeDoc:"ACUERDO",dateDoc:"10-NOV",numDoc:"CG 226-2004",monthDoc:"NOV",nameDoc:"CUMPLIMIENTO SUP-JRC-623-2004 MARCO EDGARDO SÁNCHEZ ORTEGA",link: Acuerdos__pdfpath(`./${"2004/"}${"226.pdf"}`),},</v>
      </c>
    </row>
    <row r="233" spans="1:18" x14ac:dyDescent="0.25">
      <c r="A233" s="1" t="s">
        <v>756</v>
      </c>
      <c r="B233" s="1">
        <v>228</v>
      </c>
      <c r="C233" s="1" t="s">
        <v>1927</v>
      </c>
      <c r="D233" s="3" t="s">
        <v>1217</v>
      </c>
      <c r="E233" s="1" t="s">
        <v>1460</v>
      </c>
      <c r="F233" s="2" t="s">
        <v>407</v>
      </c>
      <c r="G233" s="1" t="s">
        <v>1212</v>
      </c>
      <c r="I233" s="1">
        <v>227</v>
      </c>
      <c r="J233" s="1" t="s">
        <v>0</v>
      </c>
      <c r="K233" s="1" t="s">
        <v>1306</v>
      </c>
      <c r="L233" s="3" t="str">
        <f t="shared" si="24"/>
        <v>NOV</v>
      </c>
      <c r="M233" s="1" t="s">
        <v>1213</v>
      </c>
      <c r="N233" s="1" t="s">
        <v>402</v>
      </c>
      <c r="O233" s="1" t="s">
        <v>933</v>
      </c>
      <c r="P233" s="26">
        <f t="shared" si="23"/>
        <v>227</v>
      </c>
      <c r="Q233" s="1" t="s">
        <v>1</v>
      </c>
      <c r="R233" s="1" t="str">
        <f t="shared" si="25"/>
        <v>{id:228,year: "2004",typeDoc:"ACUERDO",dateDoc:"13-NOV",numDoc:"CG 227-2004",monthDoc:"NOV",nameDoc:"CUMPLIMIENTO SARJE",link: Acuerdos__pdfpath(`./${"2004/"}${"227.pdf"}`),},</v>
      </c>
    </row>
    <row r="234" spans="1:18" x14ac:dyDescent="0.25">
      <c r="A234" s="1" t="s">
        <v>756</v>
      </c>
      <c r="B234" s="1">
        <v>229</v>
      </c>
      <c r="C234" s="1" t="s">
        <v>1927</v>
      </c>
      <c r="D234" s="1" t="s">
        <v>1217</v>
      </c>
      <c r="E234" s="1" t="s">
        <v>1460</v>
      </c>
      <c r="F234" s="2" t="s">
        <v>407</v>
      </c>
      <c r="G234" s="1" t="s">
        <v>1212</v>
      </c>
      <c r="I234" s="1">
        <v>228</v>
      </c>
      <c r="J234" s="1" t="s">
        <v>0</v>
      </c>
      <c r="K234" s="1" t="s">
        <v>1306</v>
      </c>
      <c r="L234" s="3" t="str">
        <f t="shared" si="24"/>
        <v>NOV</v>
      </c>
      <c r="M234" s="1" t="s">
        <v>1213</v>
      </c>
      <c r="N234" s="1" t="s">
        <v>2030</v>
      </c>
      <c r="O234" s="1" t="s">
        <v>933</v>
      </c>
      <c r="P234" s="26">
        <f t="shared" si="23"/>
        <v>228</v>
      </c>
      <c r="Q234" s="1" t="s">
        <v>1</v>
      </c>
      <c r="R234" s="1" t="str">
        <f t="shared" si="25"/>
        <v>{id:229,year: "2004",typeDoc:"ACUERDO",dateDoc:"13-NOV",numDoc:"CG 228-2004",monthDoc:"NOV",nameDoc:"SUST REGIDORES 13-11-04",link: Acuerdos__pdfpath(`./${"2004/"}${"228.pdf"}`),},</v>
      </c>
    </row>
    <row r="235" spans="1:18" x14ac:dyDescent="0.25">
      <c r="A235" s="1" t="s">
        <v>756</v>
      </c>
      <c r="B235" s="1">
        <v>230</v>
      </c>
      <c r="C235" s="1" t="s">
        <v>1927</v>
      </c>
      <c r="D235" s="1" t="s">
        <v>1217</v>
      </c>
      <c r="E235" s="1" t="s">
        <v>1460</v>
      </c>
      <c r="F235" s="2" t="s">
        <v>407</v>
      </c>
      <c r="G235" s="1" t="s">
        <v>1212</v>
      </c>
      <c r="I235" s="1">
        <v>229</v>
      </c>
      <c r="J235" s="1" t="s">
        <v>0</v>
      </c>
      <c r="K235" s="1" t="s">
        <v>1306</v>
      </c>
      <c r="L235" s="3" t="str">
        <f t="shared" si="24"/>
        <v>NOV</v>
      </c>
      <c r="M235" s="1" t="s">
        <v>1213</v>
      </c>
      <c r="N235" s="1" t="s">
        <v>2031</v>
      </c>
      <c r="O235" s="1" t="s">
        <v>933</v>
      </c>
      <c r="P235" s="26">
        <f t="shared" si="23"/>
        <v>229</v>
      </c>
      <c r="Q235" s="1" t="s">
        <v>1</v>
      </c>
      <c r="R235" s="1" t="str">
        <f t="shared" si="25"/>
        <v>{id:230,year: "2004",typeDoc:"ACUERDO",dateDoc:"13-NOV",numDoc:"CG 229-2004",monthDoc:"NOV",nameDoc:"SUST DIPUTADOS 13-11-04",link: Acuerdos__pdfpath(`./${"2004/"}${"229.pdf"}`),},</v>
      </c>
    </row>
    <row r="236" spans="1:18" x14ac:dyDescent="0.25">
      <c r="A236" s="1" t="s">
        <v>756</v>
      </c>
      <c r="B236" s="1">
        <v>231</v>
      </c>
      <c r="C236" s="1" t="s">
        <v>1927</v>
      </c>
      <c r="D236" s="3" t="s">
        <v>1217</v>
      </c>
      <c r="E236" s="1" t="s">
        <v>1460</v>
      </c>
      <c r="F236" s="2" t="s">
        <v>407</v>
      </c>
      <c r="G236" s="1" t="s">
        <v>1212</v>
      </c>
      <c r="I236" s="1">
        <v>230</v>
      </c>
      <c r="J236" s="1" t="s">
        <v>0</v>
      </c>
      <c r="K236" s="1" t="s">
        <v>1306</v>
      </c>
      <c r="L236" s="3" t="str">
        <f t="shared" si="24"/>
        <v>NOV</v>
      </c>
      <c r="M236" s="1" t="s">
        <v>1213</v>
      </c>
      <c r="N236" s="1" t="s">
        <v>403</v>
      </c>
      <c r="O236" s="1" t="s">
        <v>933</v>
      </c>
      <c r="P236" s="26">
        <f t="shared" si="23"/>
        <v>230</v>
      </c>
      <c r="Q236" s="1" t="s">
        <v>1</v>
      </c>
      <c r="R236" s="1" t="str">
        <f t="shared" si="25"/>
        <v>{id:231,year: "2004",typeDoc:"ACUERDO",dateDoc:"13-NOV",numDoc:"CG 230-2004",monthDoc:"NOV",nameDoc:"IMPRESION BOLETAS EXTRAS",link: Acuerdos__pdfpath(`./${"2004/"}${"230.pdf"}`),},</v>
      </c>
    </row>
    <row r="237" spans="1:18" x14ac:dyDescent="0.25">
      <c r="A237" s="1" t="s">
        <v>756</v>
      </c>
      <c r="B237" s="1">
        <v>232</v>
      </c>
      <c r="C237" s="1" t="s">
        <v>1927</v>
      </c>
      <c r="D237" s="3" t="s">
        <v>1217</v>
      </c>
      <c r="E237" s="1" t="s">
        <v>1460</v>
      </c>
      <c r="F237" s="2" t="s">
        <v>407</v>
      </c>
      <c r="G237" s="1" t="s">
        <v>1212</v>
      </c>
      <c r="I237" s="1">
        <v>231</v>
      </c>
      <c r="J237" s="1" t="s">
        <v>0</v>
      </c>
      <c r="K237" s="1" t="s">
        <v>1306</v>
      </c>
      <c r="L237" s="3" t="str">
        <f t="shared" si="24"/>
        <v>NOV</v>
      </c>
      <c r="M237" s="1" t="s">
        <v>1213</v>
      </c>
      <c r="N237" s="1" t="s">
        <v>404</v>
      </c>
      <c r="O237" s="1" t="s">
        <v>933</v>
      </c>
      <c r="P237" s="26">
        <f t="shared" si="23"/>
        <v>231</v>
      </c>
      <c r="Q237" s="1" t="s">
        <v>1</v>
      </c>
      <c r="R237" s="1" t="str">
        <f t="shared" si="25"/>
        <v>{id:232,year: "2004",typeDoc:"ACUERDO",dateDoc:"13-NOV",numDoc:"CG 231-2004",monthDoc:"NOV",nameDoc:"REVOCACIÓN MARCO EDGARDO",link: Acuerdos__pdfpath(`./${"2004/"}${"231.pdf"}`),},</v>
      </c>
    </row>
    <row r="238" spans="1:18" x14ac:dyDescent="0.25">
      <c r="A238" s="1" t="s">
        <v>756</v>
      </c>
      <c r="B238" s="1">
        <v>233</v>
      </c>
      <c r="C238" s="1" t="s">
        <v>1927</v>
      </c>
      <c r="D238" s="1" t="s">
        <v>1217</v>
      </c>
      <c r="E238" s="1" t="s">
        <v>1460</v>
      </c>
      <c r="F238" s="2" t="s">
        <v>259</v>
      </c>
      <c r="G238" s="1" t="s">
        <v>1212</v>
      </c>
      <c r="I238" s="1">
        <v>232</v>
      </c>
      <c r="J238" s="1" t="s">
        <v>0</v>
      </c>
      <c r="K238" s="1" t="s">
        <v>1306</v>
      </c>
      <c r="L238" s="3" t="str">
        <f t="shared" si="24"/>
        <v>NOV</v>
      </c>
      <c r="M238" s="1" t="s">
        <v>1213</v>
      </c>
      <c r="N238" s="1" t="s">
        <v>2032</v>
      </c>
      <c r="O238" s="1" t="s">
        <v>933</v>
      </c>
      <c r="P238" s="26">
        <f t="shared" si="23"/>
        <v>232</v>
      </c>
      <c r="Q238" s="1" t="s">
        <v>1</v>
      </c>
      <c r="R238" s="1" t="str">
        <f t="shared" si="25"/>
        <v>{id:233,year: "2004",typeDoc:"ACUERDO",dateDoc:"19-NOV",numDoc:"CG 232-2004",monthDoc:"NOV",nameDoc:"GOBERNADOR",link: Acuerdos__pdfpath(`./${"2004/"}${"232.pdf"}`),},</v>
      </c>
    </row>
    <row r="239" spans="1:18" x14ac:dyDescent="0.25">
      <c r="A239" s="1" t="s">
        <v>756</v>
      </c>
      <c r="B239" s="1">
        <v>234</v>
      </c>
      <c r="C239" s="1" t="s">
        <v>1927</v>
      </c>
      <c r="D239" s="3" t="s">
        <v>1217</v>
      </c>
      <c r="E239" s="1" t="s">
        <v>1460</v>
      </c>
      <c r="F239" s="2" t="s">
        <v>259</v>
      </c>
      <c r="G239" s="1" t="s">
        <v>1212</v>
      </c>
      <c r="I239" s="1">
        <v>233</v>
      </c>
      <c r="J239" s="1" t="s">
        <v>0</v>
      </c>
      <c r="K239" s="1" t="s">
        <v>1306</v>
      </c>
      <c r="L239" s="3" t="str">
        <f t="shared" si="24"/>
        <v>NOV</v>
      </c>
      <c r="M239" s="1" t="s">
        <v>1213</v>
      </c>
      <c r="N239" s="1" t="s">
        <v>405</v>
      </c>
      <c r="O239" s="1" t="s">
        <v>933</v>
      </c>
      <c r="P239" s="26">
        <f t="shared" si="23"/>
        <v>233</v>
      </c>
      <c r="Q239" s="1" t="s">
        <v>1</v>
      </c>
      <c r="R239" s="1" t="str">
        <f t="shared" si="25"/>
        <v>{id:234,year: "2004",typeDoc:"ACUERDO",dateDoc:"19-NOV",numDoc:"CG 233-2004",monthDoc:"NOV",nameDoc:"ASIGNACIÓN DIPUTADOS RP",link: Acuerdos__pdfpath(`./${"2004/"}${"233.pdf"}`),},</v>
      </c>
    </row>
    <row r="240" spans="1:18" x14ac:dyDescent="0.25">
      <c r="A240" s="1" t="s">
        <v>756</v>
      </c>
      <c r="B240" s="1">
        <v>235</v>
      </c>
      <c r="C240" s="1" t="s">
        <v>1927</v>
      </c>
      <c r="D240" s="1" t="s">
        <v>1217</v>
      </c>
      <c r="E240" s="1" t="s">
        <v>1460</v>
      </c>
      <c r="F240" s="2" t="s">
        <v>259</v>
      </c>
      <c r="G240" s="1" t="s">
        <v>1212</v>
      </c>
      <c r="I240" s="1">
        <v>234</v>
      </c>
      <c r="J240" s="1" t="s">
        <v>0</v>
      </c>
      <c r="K240" s="1" t="s">
        <v>1306</v>
      </c>
      <c r="L240" s="3" t="str">
        <f t="shared" si="24"/>
        <v>NOV</v>
      </c>
      <c r="M240" s="1" t="s">
        <v>1213</v>
      </c>
      <c r="N240" s="1" t="s">
        <v>2033</v>
      </c>
      <c r="O240" s="1" t="s">
        <v>933</v>
      </c>
      <c r="P240" s="26">
        <f t="shared" si="23"/>
        <v>234</v>
      </c>
      <c r="Q240" s="1" t="s">
        <v>1</v>
      </c>
      <c r="R240" s="1" t="str">
        <f t="shared" si="25"/>
        <v>{id:235,year: "2004",typeDoc:"ACUERDO",dateDoc:"19-NOV",numDoc:"CG 234-2004",monthDoc:"NOV",nameDoc:"ESCRUT Y COMPUT TETLANOHCAN,LA MAGDALENA,ESPAÑITA",link: Acuerdos__pdfpath(`./${"2004/"}${"234.pdf"}`),},</v>
      </c>
    </row>
    <row r="241" spans="1:18" x14ac:dyDescent="0.25">
      <c r="A241" s="1" t="s">
        <v>756</v>
      </c>
      <c r="B241" s="1">
        <v>236</v>
      </c>
      <c r="C241" s="1" t="s">
        <v>1927</v>
      </c>
      <c r="D241" s="1" t="s">
        <v>1217</v>
      </c>
      <c r="E241" s="1" t="s">
        <v>1460</v>
      </c>
      <c r="F241" s="2" t="s">
        <v>259</v>
      </c>
      <c r="G241" s="1" t="s">
        <v>1212</v>
      </c>
      <c r="I241" s="1">
        <v>235</v>
      </c>
      <c r="J241" s="1" t="s">
        <v>0</v>
      </c>
      <c r="K241" s="1" t="s">
        <v>1306</v>
      </c>
      <c r="L241" s="3" t="str">
        <f t="shared" si="24"/>
        <v>NOV</v>
      </c>
      <c r="M241" s="1" t="s">
        <v>1213</v>
      </c>
      <c r="N241" s="1" t="s">
        <v>2034</v>
      </c>
      <c r="O241" s="1" t="s">
        <v>933</v>
      </c>
      <c r="P241" s="26">
        <f t="shared" si="23"/>
        <v>235</v>
      </c>
      <c r="Q241" s="1" t="s">
        <v>1</v>
      </c>
      <c r="R241" s="1" t="str">
        <f t="shared" si="25"/>
        <v>{id:236,year: "2004",typeDoc:"ACUERDO",dateDoc:"19-NOV",numDoc:"CG 235-2004",monthDoc:"NOV",nameDoc:"CÓMPUTO TETLANOHCAN, TLALTELULCO Y ESPAÑITA",link: Acuerdos__pdfpath(`./${"2004/"}${"235.pdf"}`),},</v>
      </c>
    </row>
    <row r="242" spans="1:18" x14ac:dyDescent="0.25">
      <c r="A242" s="1" t="s">
        <v>756</v>
      </c>
      <c r="B242" s="1">
        <v>237</v>
      </c>
      <c r="C242" s="1" t="s">
        <v>1927</v>
      </c>
      <c r="D242" s="3" t="s">
        <v>1217</v>
      </c>
      <c r="E242" s="1" t="s">
        <v>1460</v>
      </c>
      <c r="F242" s="2" t="s">
        <v>259</v>
      </c>
      <c r="G242" s="1" t="s">
        <v>1212</v>
      </c>
      <c r="I242" s="1">
        <v>236</v>
      </c>
      <c r="J242" s="1" t="s">
        <v>0</v>
      </c>
      <c r="K242" s="1" t="s">
        <v>1306</v>
      </c>
      <c r="L242" s="3" t="str">
        <f t="shared" si="24"/>
        <v>NOV</v>
      </c>
      <c r="M242" s="1" t="s">
        <v>1213</v>
      </c>
      <c r="N242" s="1" t="s">
        <v>2035</v>
      </c>
      <c r="O242" s="1" t="s">
        <v>933</v>
      </c>
      <c r="P242" s="26">
        <f t="shared" si="23"/>
        <v>236</v>
      </c>
      <c r="Q242" s="1" t="s">
        <v>1</v>
      </c>
      <c r="R242" s="1" t="str">
        <f t="shared" si="25"/>
        <v>{id:237,year: "2004",typeDoc:"ACUERDO",dateDoc:"19-NOV",numDoc:"CG 236-2004",monthDoc:"NOV",nameDoc:"INTEGRACIÓN AYUNTAMIENTOS 2004 XALOZTOC",link: Acuerdos__pdfpath(`./${"2004/"}${"236.pdf"}`),},</v>
      </c>
    </row>
    <row r="243" spans="1:18" x14ac:dyDescent="0.25">
      <c r="A243" s="1" t="s">
        <v>756</v>
      </c>
      <c r="B243" s="1">
        <v>238</v>
      </c>
      <c r="C243" s="1" t="s">
        <v>1927</v>
      </c>
      <c r="D243" s="1" t="s">
        <v>1218</v>
      </c>
      <c r="E243" s="1" t="s">
        <v>1460</v>
      </c>
      <c r="F243" s="2" t="s">
        <v>408</v>
      </c>
      <c r="G243" s="1" t="s">
        <v>1212</v>
      </c>
      <c r="I243" s="1">
        <v>237</v>
      </c>
      <c r="J243" s="1" t="s">
        <v>0</v>
      </c>
      <c r="K243" s="1" t="s">
        <v>1306</v>
      </c>
      <c r="L243" s="3" t="str">
        <f t="shared" si="24"/>
        <v>DIC</v>
      </c>
      <c r="M243" s="1" t="s">
        <v>1213</v>
      </c>
      <c r="N243" s="1" t="s">
        <v>2146</v>
      </c>
      <c r="O243" s="1" t="s">
        <v>933</v>
      </c>
      <c r="P243" s="26">
        <f t="shared" si="23"/>
        <v>237</v>
      </c>
      <c r="Q243" s="1" t="s">
        <v>1</v>
      </c>
      <c r="R243" s="1" t="str">
        <f t="shared" si="25"/>
        <v>{id:238,year: "2004",typeDoc:"RESOLUCIÓN",dateDoc:"21-DIC",numDoc:"CG 237-2004",monthDoc:"DIC",nameDoc:"EXPEDIENTE 005-2004",link: Acuerdos__pdfpath(`./${"2004/"}${"237.pdf"}`),},</v>
      </c>
    </row>
    <row r="244" spans="1:18" x14ac:dyDescent="0.25">
      <c r="A244" s="1" t="s">
        <v>756</v>
      </c>
      <c r="B244" s="1">
        <v>239</v>
      </c>
      <c r="C244" s="1" t="s">
        <v>1927</v>
      </c>
      <c r="D244" s="1" t="s">
        <v>1218</v>
      </c>
      <c r="E244" s="1" t="s">
        <v>1460</v>
      </c>
      <c r="F244" s="2" t="s">
        <v>408</v>
      </c>
      <c r="G244" s="1" t="s">
        <v>1212</v>
      </c>
      <c r="I244" s="1">
        <v>238</v>
      </c>
      <c r="J244" s="1" t="s">
        <v>0</v>
      </c>
      <c r="K244" s="1" t="s">
        <v>1306</v>
      </c>
      <c r="L244" s="3" t="str">
        <f t="shared" si="24"/>
        <v>DIC</v>
      </c>
      <c r="M244" s="1" t="s">
        <v>1213</v>
      </c>
      <c r="N244" s="1" t="s">
        <v>2147</v>
      </c>
      <c r="O244" s="1" t="s">
        <v>933</v>
      </c>
      <c r="P244" s="26">
        <f t="shared" si="23"/>
        <v>238</v>
      </c>
      <c r="Q244" s="1" t="s">
        <v>1</v>
      </c>
      <c r="R244" s="1" t="str">
        <f t="shared" si="25"/>
        <v>{id:239,year: "2004",typeDoc:"RESOLUCIÓN",dateDoc:"21-DIC",numDoc:"CG 238-2004",monthDoc:"DIC",nameDoc:"EXPEDIENTE 006-2004",link: Acuerdos__pdfpath(`./${"2004/"}${"238.pdf"}`),},</v>
      </c>
    </row>
    <row r="245" spans="1:18" x14ac:dyDescent="0.25">
      <c r="A245" s="1" t="s">
        <v>756</v>
      </c>
      <c r="B245" s="1">
        <v>240</v>
      </c>
      <c r="C245" s="1" t="s">
        <v>1927</v>
      </c>
      <c r="D245" s="1" t="s">
        <v>1218</v>
      </c>
      <c r="E245" s="1" t="s">
        <v>1460</v>
      </c>
      <c r="F245" s="2" t="s">
        <v>408</v>
      </c>
      <c r="G245" s="1" t="s">
        <v>1212</v>
      </c>
      <c r="I245" s="1">
        <v>239</v>
      </c>
      <c r="J245" s="1" t="s">
        <v>0</v>
      </c>
      <c r="K245" s="1" t="s">
        <v>1306</v>
      </c>
      <c r="L245" s="3" t="str">
        <f t="shared" si="24"/>
        <v>DIC</v>
      </c>
      <c r="M245" s="1" t="s">
        <v>1213</v>
      </c>
      <c r="N245" s="1" t="s">
        <v>2148</v>
      </c>
      <c r="O245" s="1" t="s">
        <v>933</v>
      </c>
      <c r="P245" s="26">
        <f t="shared" si="23"/>
        <v>239</v>
      </c>
      <c r="Q245" s="1" t="s">
        <v>1</v>
      </c>
      <c r="R245" s="1" t="str">
        <f t="shared" si="25"/>
        <v>{id:240,year: "2004",typeDoc:"RESOLUCIÓN",dateDoc:"21-DIC",numDoc:"CG 239-2004",monthDoc:"DIC",nameDoc:"EXPEDIENTE 015-2004",link: Acuerdos__pdfpath(`./${"2004/"}${"239.pdf"}`),},</v>
      </c>
    </row>
    <row r="246" spans="1:18" x14ac:dyDescent="0.25">
      <c r="A246" s="1" t="s">
        <v>756</v>
      </c>
      <c r="B246" s="1">
        <v>241</v>
      </c>
      <c r="C246" s="1" t="s">
        <v>1927</v>
      </c>
      <c r="D246" s="3" t="s">
        <v>1218</v>
      </c>
      <c r="E246" s="1" t="s">
        <v>1460</v>
      </c>
      <c r="F246" s="2" t="s">
        <v>408</v>
      </c>
      <c r="G246" s="1" t="s">
        <v>1212</v>
      </c>
      <c r="I246" s="1">
        <v>240</v>
      </c>
      <c r="J246" s="1" t="s">
        <v>0</v>
      </c>
      <c r="K246" s="1" t="s">
        <v>1306</v>
      </c>
      <c r="L246" s="3" t="str">
        <f t="shared" si="24"/>
        <v>DIC</v>
      </c>
      <c r="M246" s="1" t="s">
        <v>1213</v>
      </c>
      <c r="N246" s="1" t="s">
        <v>2119</v>
      </c>
      <c r="O246" s="1" t="s">
        <v>933</v>
      </c>
      <c r="P246" s="26">
        <f t="shared" si="23"/>
        <v>240</v>
      </c>
      <c r="Q246" s="1" t="s">
        <v>1</v>
      </c>
      <c r="R246" s="1" t="str">
        <f t="shared" si="25"/>
        <v>{id:241,year: "2004",typeDoc:"RESOLUCIÓN",dateDoc:"21-DIC",numDoc:"CG 240-2004",monthDoc:"DIC",nameDoc:"EXPEDIENTE 022-2004",link: Acuerdos__pdfpath(`./${"2004/"}${"240.pdf"}`),},</v>
      </c>
    </row>
    <row r="247" spans="1:18" x14ac:dyDescent="0.25">
      <c r="A247" s="1" t="s">
        <v>756</v>
      </c>
      <c r="B247" s="1">
        <v>242</v>
      </c>
      <c r="C247" s="1" t="s">
        <v>1927</v>
      </c>
      <c r="D247" s="3" t="s">
        <v>1218</v>
      </c>
      <c r="E247" s="1" t="s">
        <v>1460</v>
      </c>
      <c r="F247" s="2" t="s">
        <v>408</v>
      </c>
      <c r="G247" s="1" t="s">
        <v>1212</v>
      </c>
      <c r="I247" s="1">
        <v>241</v>
      </c>
      <c r="J247" s="1" t="s">
        <v>0</v>
      </c>
      <c r="K247" s="1" t="s">
        <v>1306</v>
      </c>
      <c r="L247" s="3" t="str">
        <f t="shared" si="24"/>
        <v>DIC</v>
      </c>
      <c r="M247" s="1" t="s">
        <v>1213</v>
      </c>
      <c r="N247" s="1" t="s">
        <v>2149</v>
      </c>
      <c r="O247" s="1" t="s">
        <v>933</v>
      </c>
      <c r="P247" s="26">
        <f t="shared" si="23"/>
        <v>241</v>
      </c>
      <c r="Q247" s="1" t="s">
        <v>1</v>
      </c>
      <c r="R247" s="1" t="str">
        <f t="shared" si="25"/>
        <v>{id:242,year: "2004",typeDoc:"RESOLUCIÓN",dateDoc:"21-DIC",numDoc:"CG 241-2004",monthDoc:"DIC",nameDoc:"EXPEDIENTE 027-2004",link: Acuerdos__pdfpath(`./${"2004/"}${"241.pdf"}`),},</v>
      </c>
    </row>
    <row r="248" spans="1:18" x14ac:dyDescent="0.25">
      <c r="A248" s="1" t="s">
        <v>756</v>
      </c>
      <c r="B248" s="1">
        <v>243</v>
      </c>
      <c r="C248" s="1" t="s">
        <v>1927</v>
      </c>
      <c r="D248" s="3" t="s">
        <v>1218</v>
      </c>
      <c r="E248" s="1" t="s">
        <v>1460</v>
      </c>
      <c r="F248" s="2" t="s">
        <v>408</v>
      </c>
      <c r="G248" s="1" t="s">
        <v>1212</v>
      </c>
      <c r="I248" s="1">
        <v>242</v>
      </c>
      <c r="J248" s="1" t="s">
        <v>0</v>
      </c>
      <c r="K248" s="1" t="s">
        <v>1306</v>
      </c>
      <c r="L248" s="3" t="str">
        <f t="shared" si="24"/>
        <v>DIC</v>
      </c>
      <c r="M248" s="1" t="s">
        <v>1213</v>
      </c>
      <c r="N248" s="1" t="s">
        <v>2150</v>
      </c>
      <c r="O248" s="1" t="s">
        <v>933</v>
      </c>
      <c r="P248" s="26">
        <f t="shared" si="23"/>
        <v>242</v>
      </c>
      <c r="Q248" s="1" t="s">
        <v>1</v>
      </c>
      <c r="R248" s="1" t="str">
        <f t="shared" si="25"/>
        <v>{id:243,year: "2004",typeDoc:"RESOLUCIÓN",dateDoc:"21-DIC",numDoc:"CG 242-2004",monthDoc:"DIC",nameDoc:"EXPEDIENTE 029-2004",link: Acuerdos__pdfpath(`./${"2004/"}${"242.pdf"}`),},</v>
      </c>
    </row>
    <row r="249" spans="1:18" x14ac:dyDescent="0.25">
      <c r="A249" s="1" t="s">
        <v>756</v>
      </c>
      <c r="B249" s="1">
        <v>244</v>
      </c>
      <c r="C249" s="1" t="s">
        <v>1927</v>
      </c>
      <c r="D249" s="3" t="s">
        <v>1218</v>
      </c>
      <c r="E249" s="1" t="s">
        <v>1460</v>
      </c>
      <c r="F249" s="2" t="s">
        <v>408</v>
      </c>
      <c r="G249" s="1" t="s">
        <v>1212</v>
      </c>
      <c r="I249" s="1">
        <v>243</v>
      </c>
      <c r="J249" s="1" t="s">
        <v>0</v>
      </c>
      <c r="K249" s="1" t="s">
        <v>1306</v>
      </c>
      <c r="L249" s="3" t="str">
        <f t="shared" si="24"/>
        <v>DIC</v>
      </c>
      <c r="M249" s="1" t="s">
        <v>1213</v>
      </c>
      <c r="N249" s="1" t="s">
        <v>2151</v>
      </c>
      <c r="O249" s="1" t="s">
        <v>933</v>
      </c>
      <c r="P249" s="26">
        <f t="shared" si="23"/>
        <v>243</v>
      </c>
      <c r="Q249" s="1" t="s">
        <v>1</v>
      </c>
      <c r="R249" s="1" t="str">
        <f t="shared" si="25"/>
        <v>{id:244,year: "2004",typeDoc:"RESOLUCIÓN",dateDoc:"21-DIC",numDoc:"CG 243-2004",monthDoc:"DIC",nameDoc:"EXPEDIENTE 030-2004",link: Acuerdos__pdfpath(`./${"2004/"}${"243.pdf"}`),},</v>
      </c>
    </row>
    <row r="250" spans="1:18" x14ac:dyDescent="0.25">
      <c r="A250" s="1" t="s">
        <v>756</v>
      </c>
      <c r="B250" s="1">
        <v>245</v>
      </c>
      <c r="C250" s="1" t="s">
        <v>1927</v>
      </c>
      <c r="D250" s="3" t="s">
        <v>1218</v>
      </c>
      <c r="E250" s="1" t="s">
        <v>1460</v>
      </c>
      <c r="F250" s="2" t="s">
        <v>408</v>
      </c>
      <c r="G250" s="1" t="s">
        <v>1212</v>
      </c>
      <c r="I250" s="1">
        <v>244</v>
      </c>
      <c r="J250" s="1" t="s">
        <v>0</v>
      </c>
      <c r="K250" s="1" t="s">
        <v>1306</v>
      </c>
      <c r="L250" s="3" t="str">
        <f t="shared" si="24"/>
        <v>DIC</v>
      </c>
      <c r="M250" s="1" t="s">
        <v>1213</v>
      </c>
      <c r="N250" s="1" t="s">
        <v>2152</v>
      </c>
      <c r="O250" s="1" t="s">
        <v>933</v>
      </c>
      <c r="P250" s="26">
        <f t="shared" si="23"/>
        <v>244</v>
      </c>
      <c r="Q250" s="1" t="s">
        <v>1</v>
      </c>
      <c r="R250" s="1" t="str">
        <f t="shared" si="25"/>
        <v>{id:245,year: "2004",typeDoc:"RESOLUCIÓN",dateDoc:"21-DIC",numDoc:"CG 244-2004",monthDoc:"DIC",nameDoc:"EXPEDIENTE 034-2004",link: Acuerdos__pdfpath(`./${"2004/"}${"244.pdf"}`),},</v>
      </c>
    </row>
    <row r="251" spans="1:18" x14ac:dyDescent="0.25">
      <c r="A251" s="1" t="s">
        <v>756</v>
      </c>
      <c r="B251" s="1">
        <v>246</v>
      </c>
      <c r="C251" s="1" t="s">
        <v>1927</v>
      </c>
      <c r="D251" s="3" t="s">
        <v>1218</v>
      </c>
      <c r="E251" s="1" t="s">
        <v>1460</v>
      </c>
      <c r="F251" s="2" t="s">
        <v>408</v>
      </c>
      <c r="G251" s="1" t="s">
        <v>1212</v>
      </c>
      <c r="I251" s="1">
        <v>245</v>
      </c>
      <c r="J251" s="1" t="s">
        <v>0</v>
      </c>
      <c r="K251" s="1" t="s">
        <v>1306</v>
      </c>
      <c r="L251" s="3" t="str">
        <f t="shared" si="24"/>
        <v>DIC</v>
      </c>
      <c r="M251" s="1" t="s">
        <v>1213</v>
      </c>
      <c r="N251" s="1" t="s">
        <v>2153</v>
      </c>
      <c r="O251" s="1" t="s">
        <v>933</v>
      </c>
      <c r="P251" s="26">
        <f t="shared" si="23"/>
        <v>245</v>
      </c>
      <c r="Q251" s="1" t="s">
        <v>1</v>
      </c>
      <c r="R251" s="1" t="str">
        <f t="shared" si="25"/>
        <v>{id:246,year: "2004",typeDoc:"RESOLUCIÓN",dateDoc:"21-DIC",numDoc:"CG 245-2004",monthDoc:"DIC",nameDoc:"EXPEDIENTE 057-2004",link: Acuerdos__pdfpath(`./${"2004/"}${"245.pdf"}`),},</v>
      </c>
    </row>
    <row r="252" spans="1:18" x14ac:dyDescent="0.25">
      <c r="A252" s="3" t="s">
        <v>756</v>
      </c>
      <c r="B252" s="3">
        <v>247</v>
      </c>
      <c r="C252" s="3" t="s">
        <v>1927</v>
      </c>
      <c r="D252" s="3" t="s">
        <v>1218</v>
      </c>
      <c r="E252" s="3" t="s">
        <v>1460</v>
      </c>
      <c r="F252" s="7" t="s">
        <v>408</v>
      </c>
      <c r="G252" s="3" t="s">
        <v>1212</v>
      </c>
      <c r="H252" s="3"/>
      <c r="I252" s="3">
        <v>246</v>
      </c>
      <c r="J252" s="3" t="s">
        <v>0</v>
      </c>
      <c r="K252" s="3" t="s">
        <v>1306</v>
      </c>
      <c r="L252" s="3" t="str">
        <f t="shared" si="24"/>
        <v>DIC</v>
      </c>
      <c r="M252" s="3" t="s">
        <v>1213</v>
      </c>
      <c r="N252" s="3" t="s">
        <v>2154</v>
      </c>
      <c r="O252" s="3" t="s">
        <v>933</v>
      </c>
      <c r="P252" s="30">
        <f t="shared" si="23"/>
        <v>246</v>
      </c>
      <c r="Q252" s="3" t="s">
        <v>1</v>
      </c>
      <c r="R252" s="3" t="str">
        <f t="shared" si="25"/>
        <v>{id:247,year: "2004",typeDoc:"RESOLUCIÓN",dateDoc:"21-DIC",numDoc:"CG 246-2004",monthDoc:"DIC",nameDoc:"EXPEDIENTE 075-2004",link: Acuerdos__pdfpath(`./${"2004/"}${"246.pdf"}`),},</v>
      </c>
    </row>
    <row r="253" spans="1:18" x14ac:dyDescent="0.25">
      <c r="A253" s="4" t="s">
        <v>756</v>
      </c>
      <c r="B253" s="4">
        <v>248</v>
      </c>
      <c r="C253" s="4" t="s">
        <v>1927</v>
      </c>
      <c r="D253" s="4"/>
      <c r="E253" s="4" t="s">
        <v>1460</v>
      </c>
      <c r="F253" s="5"/>
      <c r="G253" s="4" t="s">
        <v>1212</v>
      </c>
      <c r="H253" s="4"/>
      <c r="I253" s="4">
        <v>247</v>
      </c>
      <c r="J253" s="4" t="s">
        <v>0</v>
      </c>
      <c r="K253" s="4" t="s">
        <v>1306</v>
      </c>
      <c r="L253" s="4" t="str">
        <f t="shared" ref="L253:L278" si="26">MID(F253,4,3)</f>
        <v/>
      </c>
      <c r="M253" s="4" t="s">
        <v>1213</v>
      </c>
      <c r="N253" s="4"/>
      <c r="O253" s="4" t="s">
        <v>933</v>
      </c>
      <c r="P253" s="29">
        <f t="shared" si="23"/>
        <v>247</v>
      </c>
      <c r="Q253" s="4" t="s">
        <v>1</v>
      </c>
    </row>
    <row r="254" spans="1:18" x14ac:dyDescent="0.25">
      <c r="A254" s="1" t="s">
        <v>756</v>
      </c>
      <c r="B254" s="1">
        <v>249</v>
      </c>
      <c r="C254" s="1" t="s">
        <v>1927</v>
      </c>
      <c r="D254" s="3" t="s">
        <v>1218</v>
      </c>
      <c r="E254" s="1" t="s">
        <v>1460</v>
      </c>
      <c r="F254" s="2" t="s">
        <v>408</v>
      </c>
      <c r="G254" s="1" t="s">
        <v>1212</v>
      </c>
      <c r="I254" s="1">
        <v>248</v>
      </c>
      <c r="J254" s="1" t="s">
        <v>0</v>
      </c>
      <c r="K254" s="1" t="s">
        <v>1306</v>
      </c>
      <c r="L254" s="3" t="str">
        <f t="shared" si="26"/>
        <v>DIC</v>
      </c>
      <c r="M254" s="1" t="s">
        <v>1213</v>
      </c>
      <c r="N254" s="3" t="s">
        <v>2155</v>
      </c>
      <c r="O254" s="1" t="s">
        <v>933</v>
      </c>
      <c r="P254" s="26">
        <f t="shared" si="23"/>
        <v>248</v>
      </c>
      <c r="Q254" s="1" t="s">
        <v>1</v>
      </c>
      <c r="R254" s="1" t="str">
        <f t="shared" ref="R254:R279" si="27">CONCATENATE(A254,B254,C254,D254,E254,F254,G254,H254,I254,J254,K254,L254,M254,N254,O254,P254,Q254)</f>
        <v>{id:249,year: "2004",typeDoc:"RESOLUCIÓN",dateDoc:"21-DIC",numDoc:"CG 248-2004",monthDoc:"DIC",nameDoc:"EXPEDIENTE 077-2004",link: Acuerdos__pdfpath(`./${"2004/"}${"248.pdf"}`),},</v>
      </c>
    </row>
    <row r="255" spans="1:18" x14ac:dyDescent="0.25">
      <c r="A255" s="1" t="s">
        <v>756</v>
      </c>
      <c r="B255" s="1">
        <v>250</v>
      </c>
      <c r="C255" s="1" t="s">
        <v>1927</v>
      </c>
      <c r="D255" s="3" t="s">
        <v>1218</v>
      </c>
      <c r="E255" s="1" t="s">
        <v>1460</v>
      </c>
      <c r="F255" s="2" t="s">
        <v>408</v>
      </c>
      <c r="G255" s="1" t="s">
        <v>1212</v>
      </c>
      <c r="I255" s="1">
        <v>249</v>
      </c>
      <c r="J255" s="1" t="s">
        <v>0</v>
      </c>
      <c r="K255" s="1" t="s">
        <v>1306</v>
      </c>
      <c r="L255" s="3" t="str">
        <f t="shared" si="26"/>
        <v>DIC</v>
      </c>
      <c r="M255" s="1" t="s">
        <v>1213</v>
      </c>
      <c r="N255" s="1" t="s">
        <v>2156</v>
      </c>
      <c r="O255" s="1" t="s">
        <v>933</v>
      </c>
      <c r="P255" s="26">
        <f t="shared" si="23"/>
        <v>249</v>
      </c>
      <c r="Q255" s="1" t="s">
        <v>1</v>
      </c>
      <c r="R255" s="1" t="str">
        <f t="shared" si="27"/>
        <v>{id:250,year: "2004",typeDoc:"RESOLUCIÓN",dateDoc:"21-DIC",numDoc:"CG 249-2004",monthDoc:"DIC",nameDoc:"EXPEDIENTE 092-2004",link: Acuerdos__pdfpath(`./${"2004/"}${"249.pdf"}`),},</v>
      </c>
    </row>
    <row r="256" spans="1:18" x14ac:dyDescent="0.25">
      <c r="A256" s="1" t="s">
        <v>756</v>
      </c>
      <c r="B256" s="1">
        <v>251</v>
      </c>
      <c r="C256" s="1" t="s">
        <v>1927</v>
      </c>
      <c r="D256" s="3" t="s">
        <v>1218</v>
      </c>
      <c r="E256" s="1" t="s">
        <v>1460</v>
      </c>
      <c r="F256" s="2" t="s">
        <v>408</v>
      </c>
      <c r="G256" s="1" t="s">
        <v>1212</v>
      </c>
      <c r="I256" s="1">
        <v>250</v>
      </c>
      <c r="J256" s="1" t="s">
        <v>0</v>
      </c>
      <c r="K256" s="1" t="s">
        <v>1306</v>
      </c>
      <c r="L256" s="3" t="str">
        <f t="shared" si="26"/>
        <v>DIC</v>
      </c>
      <c r="M256" s="1" t="s">
        <v>1213</v>
      </c>
      <c r="N256" s="1" t="s">
        <v>2157</v>
      </c>
      <c r="O256" s="1" t="s">
        <v>933</v>
      </c>
      <c r="P256" s="26">
        <f t="shared" si="23"/>
        <v>250</v>
      </c>
      <c r="Q256" s="1" t="s">
        <v>1</v>
      </c>
      <c r="R256" s="1" t="str">
        <f t="shared" si="27"/>
        <v>{id:251,year: "2004",typeDoc:"RESOLUCIÓN",dateDoc:"21-DIC",numDoc:"CG 250-2004",monthDoc:"DIC",nameDoc:"EXPEDIENTE 094-2004",link: Acuerdos__pdfpath(`./${"2004/"}${"250.pdf"}`),},</v>
      </c>
    </row>
    <row r="257" spans="1:18" x14ac:dyDescent="0.25">
      <c r="A257" s="1" t="s">
        <v>756</v>
      </c>
      <c r="B257" s="1">
        <v>252</v>
      </c>
      <c r="C257" s="1" t="s">
        <v>1927</v>
      </c>
      <c r="D257" s="3" t="s">
        <v>1218</v>
      </c>
      <c r="E257" s="1" t="s">
        <v>1460</v>
      </c>
      <c r="F257" s="2" t="s">
        <v>408</v>
      </c>
      <c r="G257" s="1" t="s">
        <v>1212</v>
      </c>
      <c r="I257" s="1">
        <v>251</v>
      </c>
      <c r="J257" s="1" t="s">
        <v>0</v>
      </c>
      <c r="K257" s="1" t="s">
        <v>1306</v>
      </c>
      <c r="L257" s="3" t="str">
        <f t="shared" si="26"/>
        <v>DIC</v>
      </c>
      <c r="M257" s="1" t="s">
        <v>1213</v>
      </c>
      <c r="N257" s="1" t="s">
        <v>2158</v>
      </c>
      <c r="O257" s="1" t="s">
        <v>933</v>
      </c>
      <c r="P257" s="26">
        <f t="shared" si="23"/>
        <v>251</v>
      </c>
      <c r="Q257" s="1" t="s">
        <v>1</v>
      </c>
      <c r="R257" s="1" t="str">
        <f t="shared" si="27"/>
        <v>{id:252,year: "2004",typeDoc:"RESOLUCIÓN",dateDoc:"21-DIC",numDoc:"CG 251-2004",monthDoc:"DIC",nameDoc:"EXPEDIENTE 098-2004",link: Acuerdos__pdfpath(`./${"2004/"}${"251.pdf"}`),},</v>
      </c>
    </row>
    <row r="258" spans="1:18" x14ac:dyDescent="0.25">
      <c r="A258" s="1" t="s">
        <v>756</v>
      </c>
      <c r="B258" s="1">
        <v>253</v>
      </c>
      <c r="C258" s="1" t="s">
        <v>1927</v>
      </c>
      <c r="D258" s="3" t="s">
        <v>1218</v>
      </c>
      <c r="E258" s="1" t="s">
        <v>1460</v>
      </c>
      <c r="F258" s="2" t="s">
        <v>408</v>
      </c>
      <c r="G258" s="1" t="s">
        <v>1212</v>
      </c>
      <c r="I258" s="1">
        <v>252</v>
      </c>
      <c r="J258" s="1" t="s">
        <v>0</v>
      </c>
      <c r="K258" s="1" t="s">
        <v>1306</v>
      </c>
      <c r="L258" s="3" t="str">
        <f t="shared" si="26"/>
        <v>DIC</v>
      </c>
      <c r="M258" s="1" t="s">
        <v>1213</v>
      </c>
      <c r="N258" s="1" t="s">
        <v>2120</v>
      </c>
      <c r="O258" s="1" t="s">
        <v>933</v>
      </c>
      <c r="P258" s="26">
        <f t="shared" ref="P258:P278" si="28">I258</f>
        <v>252</v>
      </c>
      <c r="Q258" s="1" t="s">
        <v>1</v>
      </c>
      <c r="R258" s="1" t="str">
        <f t="shared" si="27"/>
        <v>{id:253,year: "2004",typeDoc:"RESOLUCIÓN",dateDoc:"21-DIC",numDoc:"CG 252-2004",monthDoc:"DIC",nameDoc:"EXPEDIENTE 104-2004",link: Acuerdos__pdfpath(`./${"2004/"}${"252.pdf"}`),},</v>
      </c>
    </row>
    <row r="259" spans="1:18" x14ac:dyDescent="0.25">
      <c r="A259" s="1" t="s">
        <v>756</v>
      </c>
      <c r="B259" s="1">
        <v>254</v>
      </c>
      <c r="C259" s="1" t="s">
        <v>1927</v>
      </c>
      <c r="D259" s="3" t="s">
        <v>1218</v>
      </c>
      <c r="E259" s="1" t="s">
        <v>1460</v>
      </c>
      <c r="F259" s="2" t="s">
        <v>408</v>
      </c>
      <c r="G259" s="1" t="s">
        <v>1212</v>
      </c>
      <c r="I259" s="1">
        <v>253</v>
      </c>
      <c r="J259" s="1" t="s">
        <v>0</v>
      </c>
      <c r="K259" s="1" t="s">
        <v>1306</v>
      </c>
      <c r="L259" s="3" t="str">
        <f t="shared" si="26"/>
        <v>DIC</v>
      </c>
      <c r="M259" s="1" t="s">
        <v>1213</v>
      </c>
      <c r="N259" s="1" t="s">
        <v>2159</v>
      </c>
      <c r="O259" s="1" t="s">
        <v>933</v>
      </c>
      <c r="P259" s="26">
        <f t="shared" si="28"/>
        <v>253</v>
      </c>
      <c r="Q259" s="1" t="s">
        <v>1</v>
      </c>
      <c r="R259" s="1" t="str">
        <f t="shared" si="27"/>
        <v>{id:254,year: "2004",typeDoc:"RESOLUCIÓN",dateDoc:"21-DIC",numDoc:"CG 253-2004",monthDoc:"DIC",nameDoc:"EXPEDIENTE 105-2004",link: Acuerdos__pdfpath(`./${"2004/"}${"253.pdf"}`),},</v>
      </c>
    </row>
    <row r="260" spans="1:18" x14ac:dyDescent="0.25">
      <c r="A260" s="1" t="s">
        <v>756</v>
      </c>
      <c r="B260" s="1">
        <v>255</v>
      </c>
      <c r="C260" s="1" t="s">
        <v>1927</v>
      </c>
      <c r="D260" s="3" t="s">
        <v>1218</v>
      </c>
      <c r="E260" s="1" t="s">
        <v>1460</v>
      </c>
      <c r="F260" s="2" t="s">
        <v>408</v>
      </c>
      <c r="G260" s="1" t="s">
        <v>1212</v>
      </c>
      <c r="I260" s="1">
        <v>254</v>
      </c>
      <c r="J260" s="1" t="s">
        <v>0</v>
      </c>
      <c r="K260" s="1" t="s">
        <v>1306</v>
      </c>
      <c r="L260" s="3" t="str">
        <f t="shared" si="26"/>
        <v>DIC</v>
      </c>
      <c r="M260" s="1" t="s">
        <v>1213</v>
      </c>
      <c r="N260" s="1" t="s">
        <v>2160</v>
      </c>
      <c r="O260" s="1" t="s">
        <v>933</v>
      </c>
      <c r="P260" s="26">
        <f t="shared" si="28"/>
        <v>254</v>
      </c>
      <c r="Q260" s="1" t="s">
        <v>1</v>
      </c>
      <c r="R260" s="1" t="str">
        <f t="shared" si="27"/>
        <v>{id:255,year: "2004",typeDoc:"RESOLUCIÓN",dateDoc:"21-DIC",numDoc:"CG 254-2004",monthDoc:"DIC",nameDoc:"EXPEDIENTE 108-2004",link: Acuerdos__pdfpath(`./${"2004/"}${"254.pdf"}`),},</v>
      </c>
    </row>
    <row r="261" spans="1:18" x14ac:dyDescent="0.25">
      <c r="A261" s="1" t="s">
        <v>756</v>
      </c>
      <c r="B261" s="1">
        <v>256</v>
      </c>
      <c r="C261" s="1" t="s">
        <v>1927</v>
      </c>
      <c r="D261" s="3" t="s">
        <v>1218</v>
      </c>
      <c r="E261" s="1" t="s">
        <v>1460</v>
      </c>
      <c r="F261" s="2" t="s">
        <v>408</v>
      </c>
      <c r="G261" s="1" t="s">
        <v>1212</v>
      </c>
      <c r="I261" s="1">
        <v>255</v>
      </c>
      <c r="J261" s="1" t="s">
        <v>0</v>
      </c>
      <c r="K261" s="1" t="s">
        <v>1306</v>
      </c>
      <c r="L261" s="3" t="str">
        <f t="shared" si="26"/>
        <v>DIC</v>
      </c>
      <c r="M261" s="1" t="s">
        <v>1213</v>
      </c>
      <c r="N261" s="1" t="s">
        <v>2161</v>
      </c>
      <c r="O261" s="1" t="s">
        <v>933</v>
      </c>
      <c r="P261" s="26">
        <f t="shared" si="28"/>
        <v>255</v>
      </c>
      <c r="Q261" s="1" t="s">
        <v>1</v>
      </c>
      <c r="R261" s="1" t="str">
        <f t="shared" si="27"/>
        <v>{id:256,year: "2004",typeDoc:"RESOLUCIÓN",dateDoc:"21-DIC",numDoc:"CG 255-2004",monthDoc:"DIC",nameDoc:"EXPEDIENTE 113-2004",link: Acuerdos__pdfpath(`./${"2004/"}${"255.pdf"}`),},</v>
      </c>
    </row>
    <row r="262" spans="1:18" x14ac:dyDescent="0.25">
      <c r="A262" s="1" t="s">
        <v>756</v>
      </c>
      <c r="B262" s="1">
        <v>257</v>
      </c>
      <c r="C262" s="1" t="s">
        <v>1927</v>
      </c>
      <c r="D262" s="3" t="s">
        <v>1218</v>
      </c>
      <c r="E262" s="1" t="s">
        <v>1460</v>
      </c>
      <c r="F262" s="2" t="s">
        <v>408</v>
      </c>
      <c r="G262" s="1" t="s">
        <v>1212</v>
      </c>
      <c r="I262" s="1">
        <v>256</v>
      </c>
      <c r="J262" s="1" t="s">
        <v>0</v>
      </c>
      <c r="K262" s="1" t="s">
        <v>1306</v>
      </c>
      <c r="L262" s="3" t="str">
        <f t="shared" si="26"/>
        <v>DIC</v>
      </c>
      <c r="M262" s="1" t="s">
        <v>1213</v>
      </c>
      <c r="N262" s="1" t="s">
        <v>2162</v>
      </c>
      <c r="O262" s="1" t="s">
        <v>933</v>
      </c>
      <c r="P262" s="26">
        <f t="shared" si="28"/>
        <v>256</v>
      </c>
      <c r="Q262" s="1" t="s">
        <v>1</v>
      </c>
      <c r="R262" s="1" t="str">
        <f t="shared" si="27"/>
        <v>{id:257,year: "2004",typeDoc:"RESOLUCIÓN",dateDoc:"21-DIC",numDoc:"CG 256-2004",monthDoc:"DIC",nameDoc:"EXPEDIENTE 116-2004",link: Acuerdos__pdfpath(`./${"2004/"}${"256.pdf"}`),},</v>
      </c>
    </row>
    <row r="263" spans="1:18" x14ac:dyDescent="0.25">
      <c r="A263" s="1" t="s">
        <v>756</v>
      </c>
      <c r="B263" s="1">
        <v>258</v>
      </c>
      <c r="C263" s="1" t="s">
        <v>1927</v>
      </c>
      <c r="D263" s="3" t="s">
        <v>1218</v>
      </c>
      <c r="E263" s="1" t="s">
        <v>1460</v>
      </c>
      <c r="F263" s="2" t="s">
        <v>408</v>
      </c>
      <c r="G263" s="1" t="s">
        <v>1212</v>
      </c>
      <c r="I263" s="1">
        <v>257</v>
      </c>
      <c r="J263" s="1" t="s">
        <v>0</v>
      </c>
      <c r="K263" s="1" t="s">
        <v>1306</v>
      </c>
      <c r="L263" s="3" t="str">
        <f t="shared" si="26"/>
        <v>DIC</v>
      </c>
      <c r="M263" s="1" t="s">
        <v>1213</v>
      </c>
      <c r="N263" s="1" t="s">
        <v>2163</v>
      </c>
      <c r="O263" s="1" t="s">
        <v>933</v>
      </c>
      <c r="P263" s="26">
        <f t="shared" si="28"/>
        <v>257</v>
      </c>
      <c r="Q263" s="1" t="s">
        <v>1</v>
      </c>
      <c r="R263" s="1" t="str">
        <f t="shared" si="27"/>
        <v>{id:258,year: "2004",typeDoc:"RESOLUCIÓN",dateDoc:"21-DIC",numDoc:"CG 257-2004",monthDoc:"DIC",nameDoc:"EXPEDIENTE 118-2004",link: Acuerdos__pdfpath(`./${"2004/"}${"257.pdf"}`),},</v>
      </c>
    </row>
    <row r="264" spans="1:18" x14ac:dyDescent="0.25">
      <c r="A264" s="1" t="s">
        <v>756</v>
      </c>
      <c r="B264" s="1">
        <v>259</v>
      </c>
      <c r="C264" s="1" t="s">
        <v>1927</v>
      </c>
      <c r="D264" s="3" t="s">
        <v>1218</v>
      </c>
      <c r="E264" s="1" t="s">
        <v>1460</v>
      </c>
      <c r="F264" s="2" t="s">
        <v>408</v>
      </c>
      <c r="G264" s="1" t="s">
        <v>1212</v>
      </c>
      <c r="I264" s="1">
        <v>258</v>
      </c>
      <c r="J264" s="1" t="s">
        <v>0</v>
      </c>
      <c r="K264" s="1" t="s">
        <v>1306</v>
      </c>
      <c r="L264" s="3" t="str">
        <f t="shared" si="26"/>
        <v>DIC</v>
      </c>
      <c r="M264" s="1" t="s">
        <v>1213</v>
      </c>
      <c r="N264" s="1" t="s">
        <v>2164</v>
      </c>
      <c r="O264" s="1" t="s">
        <v>933</v>
      </c>
      <c r="P264" s="26">
        <f t="shared" si="28"/>
        <v>258</v>
      </c>
      <c r="Q264" s="1" t="s">
        <v>1</v>
      </c>
      <c r="R264" s="1" t="str">
        <f t="shared" si="27"/>
        <v>{id:259,year: "2004",typeDoc:"RESOLUCIÓN",dateDoc:"21-DIC",numDoc:"CG 258-2004",monthDoc:"DIC",nameDoc:"EXPEDIENTE 119-2004",link: Acuerdos__pdfpath(`./${"2004/"}${"258.pdf"}`),},</v>
      </c>
    </row>
    <row r="265" spans="1:18" x14ac:dyDescent="0.25">
      <c r="A265" s="1" t="s">
        <v>756</v>
      </c>
      <c r="B265" s="1">
        <v>260</v>
      </c>
      <c r="C265" s="1" t="s">
        <v>1927</v>
      </c>
      <c r="D265" s="3" t="s">
        <v>1218</v>
      </c>
      <c r="E265" s="1" t="s">
        <v>1460</v>
      </c>
      <c r="F265" s="2" t="s">
        <v>408</v>
      </c>
      <c r="G265" s="1" t="s">
        <v>1212</v>
      </c>
      <c r="I265" s="1">
        <v>259</v>
      </c>
      <c r="J265" s="1" t="s">
        <v>0</v>
      </c>
      <c r="K265" s="1" t="s">
        <v>1306</v>
      </c>
      <c r="L265" s="3" t="str">
        <f t="shared" si="26"/>
        <v>DIC</v>
      </c>
      <c r="M265" s="1" t="s">
        <v>1213</v>
      </c>
      <c r="N265" s="1" t="s">
        <v>2165</v>
      </c>
      <c r="O265" s="1" t="s">
        <v>933</v>
      </c>
      <c r="P265" s="26">
        <f t="shared" si="28"/>
        <v>259</v>
      </c>
      <c r="Q265" s="1" t="s">
        <v>1</v>
      </c>
      <c r="R265" s="1" t="str">
        <f t="shared" si="27"/>
        <v>{id:260,year: "2004",typeDoc:"RESOLUCIÓN",dateDoc:"21-DIC",numDoc:"CG 259-2004",monthDoc:"DIC",nameDoc:"EXPEDIENTE 122-2004",link: Acuerdos__pdfpath(`./${"2004/"}${"259.pdf"}`),},</v>
      </c>
    </row>
    <row r="266" spans="1:18" x14ac:dyDescent="0.25">
      <c r="A266" s="1" t="s">
        <v>756</v>
      </c>
      <c r="B266" s="1">
        <v>261</v>
      </c>
      <c r="C266" s="1" t="s">
        <v>1927</v>
      </c>
      <c r="D266" s="3" t="s">
        <v>1218</v>
      </c>
      <c r="E266" s="1" t="s">
        <v>1460</v>
      </c>
      <c r="F266" s="2" t="s">
        <v>408</v>
      </c>
      <c r="G266" s="1" t="s">
        <v>1212</v>
      </c>
      <c r="I266" s="1">
        <v>260</v>
      </c>
      <c r="J266" s="1" t="s">
        <v>0</v>
      </c>
      <c r="K266" s="1" t="s">
        <v>1306</v>
      </c>
      <c r="L266" s="3" t="str">
        <f t="shared" si="26"/>
        <v>DIC</v>
      </c>
      <c r="M266" s="1" t="s">
        <v>1213</v>
      </c>
      <c r="N266" s="1" t="s">
        <v>2121</v>
      </c>
      <c r="O266" s="1" t="s">
        <v>933</v>
      </c>
      <c r="P266" s="26">
        <f t="shared" si="28"/>
        <v>260</v>
      </c>
      <c r="Q266" s="1" t="s">
        <v>1</v>
      </c>
      <c r="R266" s="1" t="str">
        <f t="shared" si="27"/>
        <v>{id:261,year: "2004",typeDoc:"RESOLUCIÓN",dateDoc:"21-DIC",numDoc:"CG 260-2004",monthDoc:"DIC",nameDoc:"EXPEDIENTE-124-2004",link: Acuerdos__pdfpath(`./${"2004/"}${"260.pdf"}`),},</v>
      </c>
    </row>
    <row r="267" spans="1:18" x14ac:dyDescent="0.25">
      <c r="A267" s="1" t="s">
        <v>756</v>
      </c>
      <c r="B267" s="1">
        <v>262</v>
      </c>
      <c r="C267" s="1" t="s">
        <v>1927</v>
      </c>
      <c r="D267" s="3" t="s">
        <v>1218</v>
      </c>
      <c r="E267" s="1" t="s">
        <v>1460</v>
      </c>
      <c r="F267" s="2" t="s">
        <v>408</v>
      </c>
      <c r="G267" s="1" t="s">
        <v>1212</v>
      </c>
      <c r="I267" s="1">
        <v>261</v>
      </c>
      <c r="J267" s="1" t="s">
        <v>0</v>
      </c>
      <c r="K267" s="1" t="s">
        <v>1306</v>
      </c>
      <c r="L267" s="3" t="str">
        <f t="shared" si="26"/>
        <v>DIC</v>
      </c>
      <c r="M267" s="1" t="s">
        <v>1213</v>
      </c>
      <c r="N267" s="1" t="s">
        <v>2166</v>
      </c>
      <c r="O267" s="1" t="s">
        <v>933</v>
      </c>
      <c r="P267" s="26">
        <f t="shared" si="28"/>
        <v>261</v>
      </c>
      <c r="Q267" s="1" t="s">
        <v>1</v>
      </c>
      <c r="R267" s="1" t="str">
        <f t="shared" si="27"/>
        <v>{id:262,year: "2004",typeDoc:"RESOLUCIÓN",dateDoc:"21-DIC",numDoc:"CG 261-2004",monthDoc:"DIC",nameDoc:"EXPEDIENTE 127-2004",link: Acuerdos__pdfpath(`./${"2004/"}${"261.pdf"}`),},</v>
      </c>
    </row>
    <row r="268" spans="1:18" x14ac:dyDescent="0.25">
      <c r="A268" s="1" t="s">
        <v>756</v>
      </c>
      <c r="B268" s="1">
        <v>263</v>
      </c>
      <c r="C268" s="1" t="s">
        <v>1927</v>
      </c>
      <c r="D268" s="3" t="s">
        <v>1218</v>
      </c>
      <c r="E268" s="1" t="s">
        <v>1460</v>
      </c>
      <c r="F268" s="2" t="s">
        <v>408</v>
      </c>
      <c r="G268" s="1" t="s">
        <v>1212</v>
      </c>
      <c r="I268" s="1">
        <v>262</v>
      </c>
      <c r="J268" s="1" t="s">
        <v>0</v>
      </c>
      <c r="K268" s="1" t="s">
        <v>1306</v>
      </c>
      <c r="L268" s="3" t="str">
        <f t="shared" si="26"/>
        <v>DIC</v>
      </c>
      <c r="M268" s="1" t="s">
        <v>1213</v>
      </c>
      <c r="N268" s="1" t="s">
        <v>2167</v>
      </c>
      <c r="O268" s="1" t="s">
        <v>933</v>
      </c>
      <c r="P268" s="26">
        <f t="shared" si="28"/>
        <v>262</v>
      </c>
      <c r="Q268" s="1" t="s">
        <v>1</v>
      </c>
      <c r="R268" s="1" t="str">
        <f t="shared" si="27"/>
        <v>{id:263,year: "2004",typeDoc:"RESOLUCIÓN",dateDoc:"21-DIC",numDoc:"CG 262-2004",monthDoc:"DIC",nameDoc:"EXPEDIENTE 132-2004",link: Acuerdos__pdfpath(`./${"2004/"}${"262.pdf"}`),},</v>
      </c>
    </row>
    <row r="269" spans="1:18" x14ac:dyDescent="0.25">
      <c r="A269" s="1" t="s">
        <v>756</v>
      </c>
      <c r="B269" s="1">
        <v>264</v>
      </c>
      <c r="C269" s="1" t="s">
        <v>1927</v>
      </c>
      <c r="D269" s="3" t="s">
        <v>1218</v>
      </c>
      <c r="E269" s="1" t="s">
        <v>1460</v>
      </c>
      <c r="F269" s="2" t="s">
        <v>408</v>
      </c>
      <c r="G269" s="1" t="s">
        <v>1212</v>
      </c>
      <c r="I269" s="1">
        <v>263</v>
      </c>
      <c r="J269" s="1" t="s">
        <v>0</v>
      </c>
      <c r="K269" s="1" t="s">
        <v>1306</v>
      </c>
      <c r="L269" s="3" t="str">
        <f t="shared" si="26"/>
        <v>DIC</v>
      </c>
      <c r="M269" s="1" t="s">
        <v>1213</v>
      </c>
      <c r="N269" s="1" t="s">
        <v>2168</v>
      </c>
      <c r="O269" s="1" t="s">
        <v>933</v>
      </c>
      <c r="P269" s="26">
        <f t="shared" si="28"/>
        <v>263</v>
      </c>
      <c r="Q269" s="1" t="s">
        <v>1</v>
      </c>
      <c r="R269" s="1" t="str">
        <f t="shared" si="27"/>
        <v>{id:264,year: "2004",typeDoc:"RESOLUCIÓN",dateDoc:"21-DIC",numDoc:"CG 263-2004",monthDoc:"DIC",nameDoc:"EXPEDIENTE 133-2004",link: Acuerdos__pdfpath(`./${"2004/"}${"263.pdf"}`),},</v>
      </c>
    </row>
    <row r="270" spans="1:18" x14ac:dyDescent="0.25">
      <c r="A270" s="1" t="s">
        <v>756</v>
      </c>
      <c r="B270" s="1">
        <v>265</v>
      </c>
      <c r="C270" s="1" t="s">
        <v>1927</v>
      </c>
      <c r="D270" s="3" t="s">
        <v>1218</v>
      </c>
      <c r="E270" s="1" t="s">
        <v>1460</v>
      </c>
      <c r="F270" s="2" t="s">
        <v>408</v>
      </c>
      <c r="G270" s="1" t="s">
        <v>1212</v>
      </c>
      <c r="I270" s="1">
        <v>264</v>
      </c>
      <c r="J270" s="1" t="s">
        <v>0</v>
      </c>
      <c r="K270" s="1" t="s">
        <v>1306</v>
      </c>
      <c r="L270" s="3" t="str">
        <f t="shared" si="26"/>
        <v>DIC</v>
      </c>
      <c r="M270" s="1" t="s">
        <v>1213</v>
      </c>
      <c r="N270" s="1" t="s">
        <v>2169</v>
      </c>
      <c r="O270" s="1" t="s">
        <v>933</v>
      </c>
      <c r="P270" s="26">
        <f t="shared" si="28"/>
        <v>264</v>
      </c>
      <c r="Q270" s="1" t="s">
        <v>1</v>
      </c>
      <c r="R270" s="1" t="str">
        <f t="shared" si="27"/>
        <v>{id:265,year: "2004",typeDoc:"RESOLUCIÓN",dateDoc:"21-DIC",numDoc:"CG 264-2004",monthDoc:"DIC",nameDoc:"EXPEDIENTE 135-2004",link: Acuerdos__pdfpath(`./${"2004/"}${"264.pdf"}`),},</v>
      </c>
    </row>
    <row r="271" spans="1:18" x14ac:dyDescent="0.25">
      <c r="A271" s="1" t="s">
        <v>756</v>
      </c>
      <c r="B271" s="1">
        <v>266</v>
      </c>
      <c r="C271" s="1" t="s">
        <v>1927</v>
      </c>
      <c r="D271" s="3" t="s">
        <v>1218</v>
      </c>
      <c r="E271" s="1" t="s">
        <v>1460</v>
      </c>
      <c r="F271" s="2" t="s">
        <v>408</v>
      </c>
      <c r="G271" s="1" t="s">
        <v>1212</v>
      </c>
      <c r="I271" s="1">
        <v>265</v>
      </c>
      <c r="J271" s="1" t="s">
        <v>0</v>
      </c>
      <c r="K271" s="1" t="s">
        <v>1306</v>
      </c>
      <c r="L271" s="3" t="str">
        <f t="shared" si="26"/>
        <v>DIC</v>
      </c>
      <c r="M271" s="1" t="s">
        <v>1213</v>
      </c>
      <c r="N271" s="1" t="s">
        <v>2170</v>
      </c>
      <c r="O271" s="1" t="s">
        <v>933</v>
      </c>
      <c r="P271" s="26">
        <f t="shared" si="28"/>
        <v>265</v>
      </c>
      <c r="Q271" s="1" t="s">
        <v>1</v>
      </c>
      <c r="R271" s="1" t="str">
        <f t="shared" si="27"/>
        <v>{id:266,year: "2004",typeDoc:"RESOLUCIÓN",dateDoc:"21-DIC",numDoc:"CG 265-2004",monthDoc:"DIC",nameDoc:"EXPEDIENTE 144-2004",link: Acuerdos__pdfpath(`./${"2004/"}${"265.pdf"}`),},</v>
      </c>
    </row>
    <row r="272" spans="1:18" x14ac:dyDescent="0.25">
      <c r="A272" s="1" t="s">
        <v>756</v>
      </c>
      <c r="B272" s="1">
        <v>267</v>
      </c>
      <c r="C272" s="1" t="s">
        <v>1927</v>
      </c>
      <c r="D272" s="3" t="s">
        <v>1218</v>
      </c>
      <c r="E272" s="1" t="s">
        <v>1460</v>
      </c>
      <c r="F272" s="2" t="s">
        <v>408</v>
      </c>
      <c r="G272" s="1" t="s">
        <v>1212</v>
      </c>
      <c r="I272" s="1">
        <v>266</v>
      </c>
      <c r="J272" s="1" t="s">
        <v>0</v>
      </c>
      <c r="K272" s="1" t="s">
        <v>1306</v>
      </c>
      <c r="L272" s="3" t="str">
        <f t="shared" si="26"/>
        <v>DIC</v>
      </c>
      <c r="M272" s="1" t="s">
        <v>1213</v>
      </c>
      <c r="N272" s="1" t="s">
        <v>2171</v>
      </c>
      <c r="O272" s="1" t="s">
        <v>933</v>
      </c>
      <c r="P272" s="26">
        <f t="shared" si="28"/>
        <v>266</v>
      </c>
      <c r="Q272" s="1" t="s">
        <v>1</v>
      </c>
      <c r="R272" s="1" t="str">
        <f t="shared" si="27"/>
        <v>{id:267,year: "2004",typeDoc:"RESOLUCIÓN",dateDoc:"21-DIC",numDoc:"CG 266-2004",monthDoc:"DIC",nameDoc:"EXPEDIENTE 145-2004",link: Acuerdos__pdfpath(`./${"2004/"}${"266.pdf"}`),},</v>
      </c>
    </row>
    <row r="273" spans="1:18" x14ac:dyDescent="0.25">
      <c r="A273" s="1" t="s">
        <v>756</v>
      </c>
      <c r="B273" s="1">
        <v>268</v>
      </c>
      <c r="C273" s="1" t="s">
        <v>1927</v>
      </c>
      <c r="D273" s="3" t="s">
        <v>1218</v>
      </c>
      <c r="E273" s="1" t="s">
        <v>1460</v>
      </c>
      <c r="F273" s="2" t="s">
        <v>408</v>
      </c>
      <c r="G273" s="1" t="s">
        <v>1212</v>
      </c>
      <c r="I273" s="1">
        <v>267</v>
      </c>
      <c r="J273" s="1" t="s">
        <v>0</v>
      </c>
      <c r="K273" s="1" t="s">
        <v>1306</v>
      </c>
      <c r="L273" s="3" t="str">
        <f t="shared" si="26"/>
        <v>DIC</v>
      </c>
      <c r="M273" s="1" t="s">
        <v>1213</v>
      </c>
      <c r="N273" s="1" t="s">
        <v>2172</v>
      </c>
      <c r="O273" s="1" t="s">
        <v>933</v>
      </c>
      <c r="P273" s="26">
        <f t="shared" si="28"/>
        <v>267</v>
      </c>
      <c r="Q273" s="1" t="s">
        <v>1</v>
      </c>
      <c r="R273" s="1" t="str">
        <f t="shared" si="27"/>
        <v>{id:268,year: "2004",typeDoc:"RESOLUCIÓN",dateDoc:"21-DIC",numDoc:"CG 267-2004",monthDoc:"DIC",nameDoc:"EXPEDIENTE 146-2004",link: Acuerdos__pdfpath(`./${"2004/"}${"267.pdf"}`),},</v>
      </c>
    </row>
    <row r="274" spans="1:18" x14ac:dyDescent="0.25">
      <c r="A274" s="1" t="s">
        <v>756</v>
      </c>
      <c r="B274" s="1">
        <v>269</v>
      </c>
      <c r="C274" s="1" t="s">
        <v>1927</v>
      </c>
      <c r="D274" s="3" t="s">
        <v>1218</v>
      </c>
      <c r="E274" s="1" t="s">
        <v>1460</v>
      </c>
      <c r="F274" s="2" t="s">
        <v>408</v>
      </c>
      <c r="G274" s="1" t="s">
        <v>1212</v>
      </c>
      <c r="I274" s="1">
        <v>268</v>
      </c>
      <c r="J274" s="1" t="s">
        <v>0</v>
      </c>
      <c r="K274" s="1" t="s">
        <v>1306</v>
      </c>
      <c r="L274" s="3" t="str">
        <f t="shared" si="26"/>
        <v>DIC</v>
      </c>
      <c r="M274" s="1" t="s">
        <v>1213</v>
      </c>
      <c r="N274" s="1" t="s">
        <v>2173</v>
      </c>
      <c r="O274" s="1" t="s">
        <v>933</v>
      </c>
      <c r="P274" s="26">
        <f t="shared" si="28"/>
        <v>268</v>
      </c>
      <c r="Q274" s="1" t="s">
        <v>1</v>
      </c>
      <c r="R274" s="1" t="str">
        <f t="shared" si="27"/>
        <v>{id:269,year: "2004",typeDoc:"RESOLUCIÓN",dateDoc:"21-DIC",numDoc:"CG 268-2004",monthDoc:"DIC",nameDoc:"EXPEDIENTE 150-2004",link: Acuerdos__pdfpath(`./${"2004/"}${"268.pdf"}`),},</v>
      </c>
    </row>
    <row r="275" spans="1:18" x14ac:dyDescent="0.25">
      <c r="A275" s="1" t="s">
        <v>756</v>
      </c>
      <c r="B275" s="1">
        <v>270</v>
      </c>
      <c r="C275" s="1" t="s">
        <v>1927</v>
      </c>
      <c r="D275" s="3" t="s">
        <v>1218</v>
      </c>
      <c r="E275" s="1" t="s">
        <v>1460</v>
      </c>
      <c r="F275" s="2" t="s">
        <v>408</v>
      </c>
      <c r="G275" s="1" t="s">
        <v>1212</v>
      </c>
      <c r="I275" s="1">
        <v>269</v>
      </c>
      <c r="J275" s="1" t="s">
        <v>0</v>
      </c>
      <c r="K275" s="1" t="s">
        <v>1306</v>
      </c>
      <c r="L275" s="3" t="str">
        <f t="shared" si="26"/>
        <v>DIC</v>
      </c>
      <c r="M275" s="1" t="s">
        <v>1213</v>
      </c>
      <c r="N275" s="1" t="s">
        <v>2174</v>
      </c>
      <c r="O275" s="1" t="s">
        <v>933</v>
      </c>
      <c r="P275" s="26">
        <f t="shared" si="28"/>
        <v>269</v>
      </c>
      <c r="Q275" s="1" t="s">
        <v>1</v>
      </c>
      <c r="R275" s="1" t="str">
        <f t="shared" si="27"/>
        <v>{id:270,year: "2004",typeDoc:"RESOLUCIÓN",dateDoc:"21-DIC",numDoc:"CG 269-2004",monthDoc:"DIC",nameDoc:"EXPEDIENTE 152-2004",link: Acuerdos__pdfpath(`./${"2004/"}${"269.pdf"}`),},</v>
      </c>
    </row>
    <row r="276" spans="1:18" x14ac:dyDescent="0.25">
      <c r="A276" s="1" t="s">
        <v>756</v>
      </c>
      <c r="B276" s="1">
        <v>271</v>
      </c>
      <c r="C276" s="1" t="s">
        <v>1927</v>
      </c>
      <c r="D276" s="3" t="s">
        <v>1218</v>
      </c>
      <c r="E276" s="1" t="s">
        <v>1460</v>
      </c>
      <c r="F276" s="2" t="s">
        <v>408</v>
      </c>
      <c r="G276" s="1" t="s">
        <v>1212</v>
      </c>
      <c r="I276" s="1">
        <v>270</v>
      </c>
      <c r="J276" s="1" t="s">
        <v>0</v>
      </c>
      <c r="K276" s="1" t="s">
        <v>1306</v>
      </c>
      <c r="L276" s="3" t="str">
        <f t="shared" si="26"/>
        <v>DIC</v>
      </c>
      <c r="M276" s="1" t="s">
        <v>1213</v>
      </c>
      <c r="N276" s="1" t="s">
        <v>2175</v>
      </c>
      <c r="O276" s="1" t="s">
        <v>933</v>
      </c>
      <c r="P276" s="26">
        <f t="shared" si="28"/>
        <v>270</v>
      </c>
      <c r="Q276" s="1" t="s">
        <v>1</v>
      </c>
      <c r="R276" s="1" t="str">
        <f t="shared" si="27"/>
        <v>{id:271,year: "2004",typeDoc:"RESOLUCIÓN",dateDoc:"21-DIC",numDoc:"CG 270-2004",monthDoc:"DIC",nameDoc:"EXPEDIENTE 153-2004",link: Acuerdos__pdfpath(`./${"2004/"}${"270.pdf"}`),},</v>
      </c>
    </row>
    <row r="277" spans="1:18" x14ac:dyDescent="0.25">
      <c r="A277" s="1" t="s">
        <v>756</v>
      </c>
      <c r="B277" s="1">
        <v>272</v>
      </c>
      <c r="C277" s="1" t="s">
        <v>1927</v>
      </c>
      <c r="D277" s="3" t="s">
        <v>1218</v>
      </c>
      <c r="E277" s="1" t="s">
        <v>1460</v>
      </c>
      <c r="F277" s="2" t="s">
        <v>408</v>
      </c>
      <c r="G277" s="1" t="s">
        <v>1212</v>
      </c>
      <c r="I277" s="1">
        <v>271</v>
      </c>
      <c r="J277" s="1" t="s">
        <v>0</v>
      </c>
      <c r="K277" s="1" t="s">
        <v>1306</v>
      </c>
      <c r="L277" s="3" t="str">
        <f t="shared" si="26"/>
        <v>DIC</v>
      </c>
      <c r="M277" s="1" t="s">
        <v>1213</v>
      </c>
      <c r="N277" s="1" t="s">
        <v>2190</v>
      </c>
      <c r="O277" s="1" t="s">
        <v>933</v>
      </c>
      <c r="P277" s="26">
        <f t="shared" si="28"/>
        <v>271</v>
      </c>
      <c r="Q277" s="1" t="s">
        <v>1</v>
      </c>
      <c r="R277" s="1" t="str">
        <f t="shared" si="27"/>
        <v>{id:272,year: "2004",typeDoc:"RESOLUCIÓN",dateDoc:"21-DIC",numDoc:"CG 271-2004",monthDoc:"DIC",nameDoc:"RECURSO DE RESOLUCIÓN 06-2004",link: Acuerdos__pdfpath(`./${"2004/"}${"271.pdf"}`),},</v>
      </c>
    </row>
    <row r="278" spans="1:18" x14ac:dyDescent="0.25">
      <c r="A278" s="1" t="s">
        <v>756</v>
      </c>
      <c r="B278" s="1">
        <v>273</v>
      </c>
      <c r="C278" s="1" t="s">
        <v>1927</v>
      </c>
      <c r="D278" s="3" t="s">
        <v>1218</v>
      </c>
      <c r="E278" s="1" t="s">
        <v>1460</v>
      </c>
      <c r="F278" s="2" t="s">
        <v>409</v>
      </c>
      <c r="G278" s="1" t="s">
        <v>1212</v>
      </c>
      <c r="I278" s="1">
        <v>272</v>
      </c>
      <c r="J278" s="1" t="s">
        <v>0</v>
      </c>
      <c r="K278" s="1" t="s">
        <v>1306</v>
      </c>
      <c r="L278" s="3" t="str">
        <f t="shared" si="26"/>
        <v>DIC</v>
      </c>
      <c r="M278" s="1" t="s">
        <v>1213</v>
      </c>
      <c r="N278" s="1" t="s">
        <v>2122</v>
      </c>
      <c r="O278" s="1" t="s">
        <v>933</v>
      </c>
      <c r="P278" s="26">
        <f t="shared" si="28"/>
        <v>272</v>
      </c>
      <c r="Q278" s="1" t="s">
        <v>1</v>
      </c>
      <c r="R278" s="1" t="str">
        <f t="shared" si="27"/>
        <v>{id:273,year: "2004",typeDoc:"RESOLUCIÓN",dateDoc:"29-DIC",numDoc:"CG 272-2004",monthDoc:"DIC",nameDoc:"REC.REV.07-2004 Y ACUMULADO",link: Acuerdos__pdfpath(`./${"2004/"}${"272.pdf"}`),},</v>
      </c>
    </row>
    <row r="279" spans="1:18" x14ac:dyDescent="0.25">
      <c r="A279" s="1" t="s">
        <v>756</v>
      </c>
      <c r="B279" s="1">
        <v>274</v>
      </c>
      <c r="C279" s="1" t="s">
        <v>1927</v>
      </c>
      <c r="D279" s="3" t="s">
        <v>1217</v>
      </c>
      <c r="E279" s="1" t="s">
        <v>1460</v>
      </c>
      <c r="F279" s="2" t="s">
        <v>409</v>
      </c>
      <c r="G279" s="1" t="s">
        <v>1212</v>
      </c>
      <c r="I279" s="1">
        <v>273</v>
      </c>
      <c r="J279" s="1" t="s">
        <v>0</v>
      </c>
      <c r="K279" s="1" t="s">
        <v>1306</v>
      </c>
      <c r="L279" s="3" t="str">
        <f t="shared" ref="L279" si="29">MID(F279,4,3)</f>
        <v>DIC</v>
      </c>
      <c r="M279" s="1" t="s">
        <v>1213</v>
      </c>
      <c r="N279" s="1" t="s">
        <v>937</v>
      </c>
      <c r="O279" s="1" t="s">
        <v>933</v>
      </c>
      <c r="P279" s="26">
        <f t="shared" ref="P279" si="30">I279</f>
        <v>273</v>
      </c>
      <c r="Q279" s="1" t="s">
        <v>1</v>
      </c>
      <c r="R279" s="1" t="str">
        <f t="shared" si="27"/>
        <v>{id:274,year: "2004",typeDoc:"ACUERDO",dateDoc:"29-DIC",numDoc:"CG 273-2004",monthDoc:"DIC",nameDoc:"READECUACIÓN PRESUPUESTO 2005",link: Acuerdos__pdfpath(`./${"2004/"}${"273.pdf"}`),},</v>
      </c>
    </row>
    <row r="280" spans="1:18" x14ac:dyDescent="0.25">
      <c r="R280" s="1" t="s">
        <v>940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B6C3-8B14-43CE-B8C1-AE7B285D7A71}">
  <dimension ref="A2:N30"/>
  <sheetViews>
    <sheetView workbookViewId="0">
      <selection activeCell="N4" sqref="N4:N29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3" style="1" bestFit="1" customWidth="1"/>
    <col min="8" max="8" width="5.140625" style="1" bestFit="1" customWidth="1"/>
    <col min="9" max="9" width="12.14062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28515625" style="1" bestFit="1" customWidth="1"/>
    <col min="14" max="16384" width="11.5703125" style="1"/>
  </cols>
  <sheetData>
    <row r="2" spans="1:14" x14ac:dyDescent="0.25">
      <c r="N2" s="1" t="s">
        <v>949</v>
      </c>
    </row>
    <row r="3" spans="1:14" x14ac:dyDescent="0.25">
      <c r="A3" s="1" t="s">
        <v>756</v>
      </c>
      <c r="B3" s="1">
        <v>1</v>
      </c>
      <c r="C3" s="1" t="s">
        <v>1928</v>
      </c>
      <c r="D3" s="1" t="s">
        <v>1217</v>
      </c>
      <c r="E3" s="1" t="s">
        <v>1460</v>
      </c>
      <c r="F3" s="2" t="s">
        <v>410</v>
      </c>
      <c r="G3" s="1" t="s">
        <v>1216</v>
      </c>
      <c r="H3" s="3" t="str">
        <f t="shared" ref="H3:H29" si="0">MID(F3,4,3)</f>
        <v>FEB</v>
      </c>
      <c r="I3" s="1" t="s">
        <v>1213</v>
      </c>
      <c r="J3" s="1" t="s">
        <v>2191</v>
      </c>
      <c r="K3" s="1" t="s">
        <v>938</v>
      </c>
      <c r="L3" s="26">
        <f>B3</f>
        <v>1</v>
      </c>
      <c r="M3" s="1" t="s">
        <v>1</v>
      </c>
      <c r="N3" s="1" t="str">
        <f>CONCATENATE(A3,B3,C3,D3,E3,F3,G3,H3,I3,J3,K3,L3,M3)</f>
        <v>{id:1,year: "2003",typeDoc:"ACUERDO",dateDoc:"25-FEB",monthDoc:"FEB",nameDoc:"CALENDARIO DE SESIONES ORDINARIAS 2003",link: Acuerdos__pdfpath(`./${"2003/"}${"1.pdf"}`),},</v>
      </c>
    </row>
    <row r="4" spans="1:14" x14ac:dyDescent="0.25">
      <c r="A4" s="1" t="s">
        <v>756</v>
      </c>
      <c r="B4" s="1">
        <v>2</v>
      </c>
      <c r="C4" s="1" t="s">
        <v>1928</v>
      </c>
      <c r="D4" s="1" t="s">
        <v>1217</v>
      </c>
      <c r="E4" s="1" t="s">
        <v>1460</v>
      </c>
      <c r="F4" s="2" t="s">
        <v>411</v>
      </c>
      <c r="G4" s="1" t="s">
        <v>1216</v>
      </c>
      <c r="H4" s="3" t="str">
        <f t="shared" si="0"/>
        <v>ABR</v>
      </c>
      <c r="I4" s="1" t="s">
        <v>1213</v>
      </c>
      <c r="J4" s="1" t="s">
        <v>2192</v>
      </c>
      <c r="K4" s="1" t="s">
        <v>938</v>
      </c>
      <c r="L4" s="26">
        <f>B4</f>
        <v>2</v>
      </c>
      <c r="M4" s="1" t="s">
        <v>1</v>
      </c>
      <c r="N4" s="1" t="str">
        <f t="shared" ref="N4:N29" si="1">CONCATENATE(A4,B4,C4,D4,E4,F4,G4,H4,I4,J4,K4,L4,M4)</f>
        <v>{id:2,year: "2003",typeDoc:"ACUERDO",dateDoc:"28-ABR",monthDoc:"ABR",nameDoc:"FINANCIAMIENTO CONVERGENCIA",link: Acuerdos__pdfpath(`./${"2003/"}${"2.pdf"}`),},</v>
      </c>
    </row>
    <row r="5" spans="1:14" x14ac:dyDescent="0.25">
      <c r="A5" s="1" t="s">
        <v>756</v>
      </c>
      <c r="B5" s="1">
        <v>3</v>
      </c>
      <c r="C5" s="1" t="s">
        <v>1928</v>
      </c>
      <c r="D5" s="1" t="s">
        <v>1217</v>
      </c>
      <c r="E5" s="1" t="s">
        <v>1460</v>
      </c>
      <c r="F5" s="2" t="s">
        <v>411</v>
      </c>
      <c r="G5" s="1" t="s">
        <v>1216</v>
      </c>
      <c r="H5" s="3" t="str">
        <f t="shared" si="0"/>
        <v>ABR</v>
      </c>
      <c r="I5" s="1" t="s">
        <v>1213</v>
      </c>
      <c r="J5" s="1" t="s">
        <v>2193</v>
      </c>
      <c r="K5" s="1" t="s">
        <v>938</v>
      </c>
      <c r="L5" s="26">
        <f>B5</f>
        <v>3</v>
      </c>
      <c r="M5" s="1" t="s">
        <v>1</v>
      </c>
      <c r="N5" s="1" t="str">
        <f t="shared" si="1"/>
        <v>{id:3,year: "2003",typeDoc:"ACUERDO",dateDoc:"28-ABR",monthDoc:"ABR",nameDoc:"FINANCIAMIENTO FC",link: Acuerdos__pdfpath(`./${"2003/"}${"3.pdf"}`),},</v>
      </c>
    </row>
    <row r="6" spans="1:14" x14ac:dyDescent="0.25">
      <c r="A6" s="1" t="s">
        <v>756</v>
      </c>
      <c r="B6" s="1">
        <v>4</v>
      </c>
      <c r="C6" s="1" t="s">
        <v>1928</v>
      </c>
      <c r="D6" s="3" t="s">
        <v>1217</v>
      </c>
      <c r="E6" s="1" t="s">
        <v>1460</v>
      </c>
      <c r="F6" s="2" t="s">
        <v>411</v>
      </c>
      <c r="G6" s="1" t="s">
        <v>1216</v>
      </c>
      <c r="H6" s="3" t="str">
        <f t="shared" si="0"/>
        <v>ABR</v>
      </c>
      <c r="I6" s="1" t="s">
        <v>1213</v>
      </c>
      <c r="J6" s="1" t="s">
        <v>2194</v>
      </c>
      <c r="K6" s="1" t="s">
        <v>938</v>
      </c>
      <c r="L6" s="26">
        <f t="shared" ref="L6:L11" si="2">B6</f>
        <v>4</v>
      </c>
      <c r="M6" s="1" t="s">
        <v>1</v>
      </c>
      <c r="N6" s="1" t="str">
        <f t="shared" si="1"/>
        <v>{id:4,year: "2003",typeDoc:"ACUERDO",dateDoc:"28-ABR",monthDoc:"ABR",nameDoc:"FINANCIAMIENTO MP",link: Acuerdos__pdfpath(`./${"2003/"}${"4.pdf"}`),},</v>
      </c>
    </row>
    <row r="7" spans="1:14" x14ac:dyDescent="0.25">
      <c r="A7" s="1" t="s">
        <v>756</v>
      </c>
      <c r="B7" s="1">
        <v>5</v>
      </c>
      <c r="C7" s="1" t="s">
        <v>1928</v>
      </c>
      <c r="D7" s="3" t="s">
        <v>1217</v>
      </c>
      <c r="E7" s="1" t="s">
        <v>1460</v>
      </c>
      <c r="F7" s="2" t="s">
        <v>411</v>
      </c>
      <c r="G7" s="1" t="s">
        <v>1216</v>
      </c>
      <c r="H7" s="3" t="str">
        <f t="shared" si="0"/>
        <v>ABR</v>
      </c>
      <c r="I7" s="1" t="s">
        <v>1213</v>
      </c>
      <c r="J7" s="1" t="s">
        <v>2195</v>
      </c>
      <c r="K7" s="1" t="s">
        <v>938</v>
      </c>
      <c r="L7" s="26">
        <f t="shared" si="2"/>
        <v>5</v>
      </c>
      <c r="M7" s="1" t="s">
        <v>1</v>
      </c>
      <c r="N7" s="1" t="str">
        <f t="shared" si="1"/>
        <v>{id:5,year: "2003",typeDoc:"ACUERDO",dateDoc:"28-ABR",monthDoc:"ABR",nameDoc:"FINANCIAMIENTO PAN",link: Acuerdos__pdfpath(`./${"2003/"}${"5.pdf"}`),},</v>
      </c>
    </row>
    <row r="8" spans="1:14" x14ac:dyDescent="0.25">
      <c r="A8" s="1" t="s">
        <v>756</v>
      </c>
      <c r="B8" s="1">
        <v>6</v>
      </c>
      <c r="C8" s="1" t="s">
        <v>1928</v>
      </c>
      <c r="D8" s="3" t="s">
        <v>1217</v>
      </c>
      <c r="E8" s="1" t="s">
        <v>1460</v>
      </c>
      <c r="F8" s="2" t="s">
        <v>411</v>
      </c>
      <c r="G8" s="1" t="s">
        <v>1216</v>
      </c>
      <c r="H8" s="3" t="str">
        <f t="shared" si="0"/>
        <v>ABR</v>
      </c>
      <c r="I8" s="1" t="s">
        <v>1213</v>
      </c>
      <c r="J8" s="1" t="s">
        <v>2196</v>
      </c>
      <c r="K8" s="1" t="s">
        <v>938</v>
      </c>
      <c r="L8" s="26">
        <f t="shared" si="2"/>
        <v>6</v>
      </c>
      <c r="M8" s="1" t="s">
        <v>1</v>
      </c>
      <c r="N8" s="1" t="str">
        <f t="shared" si="1"/>
        <v>{id:6,year: "2003",typeDoc:"ACUERDO",dateDoc:"28-ABR",monthDoc:"ABR",nameDoc:"FINANCIAMIENTO PAS",link: Acuerdos__pdfpath(`./${"2003/"}${"6.pdf"}`),},</v>
      </c>
    </row>
    <row r="9" spans="1:14" x14ac:dyDescent="0.25">
      <c r="A9" s="1" t="s">
        <v>756</v>
      </c>
      <c r="B9" s="1">
        <v>7</v>
      </c>
      <c r="C9" s="1" t="s">
        <v>1928</v>
      </c>
      <c r="D9" s="3" t="s">
        <v>1217</v>
      </c>
      <c r="E9" s="1" t="s">
        <v>1460</v>
      </c>
      <c r="F9" s="2" t="s">
        <v>411</v>
      </c>
      <c r="G9" s="1" t="s">
        <v>1216</v>
      </c>
      <c r="H9" s="3" t="str">
        <f t="shared" si="0"/>
        <v>ABR</v>
      </c>
      <c r="I9" s="1" t="s">
        <v>1213</v>
      </c>
      <c r="J9" s="1" t="s">
        <v>2197</v>
      </c>
      <c r="K9" s="1" t="s">
        <v>938</v>
      </c>
      <c r="L9" s="26">
        <f t="shared" si="2"/>
        <v>7</v>
      </c>
      <c r="M9" s="1" t="s">
        <v>1</v>
      </c>
      <c r="N9" s="1" t="str">
        <f t="shared" si="1"/>
        <v>{id:7,year: "2003",typeDoc:"ACUERDO",dateDoc:"28-ABR",monthDoc:"ABR",nameDoc:"FINANCIAMIENTO PCDT",link: Acuerdos__pdfpath(`./${"2003/"}${"7.pdf"}`),},</v>
      </c>
    </row>
    <row r="10" spans="1:14" x14ac:dyDescent="0.25">
      <c r="A10" s="1" t="s">
        <v>756</v>
      </c>
      <c r="B10" s="1">
        <v>8</v>
      </c>
      <c r="C10" s="1" t="s">
        <v>1928</v>
      </c>
      <c r="D10" s="3" t="s">
        <v>1217</v>
      </c>
      <c r="E10" s="1" t="s">
        <v>1460</v>
      </c>
      <c r="F10" s="2" t="s">
        <v>411</v>
      </c>
      <c r="G10" s="1" t="s">
        <v>1216</v>
      </c>
      <c r="H10" s="3" t="str">
        <f t="shared" si="0"/>
        <v>ABR</v>
      </c>
      <c r="I10" s="1" t="s">
        <v>1213</v>
      </c>
      <c r="J10" s="1" t="s">
        <v>2198</v>
      </c>
      <c r="K10" s="1" t="s">
        <v>938</v>
      </c>
      <c r="L10" s="26">
        <f t="shared" si="2"/>
        <v>8</v>
      </c>
      <c r="M10" s="1" t="s">
        <v>1</v>
      </c>
      <c r="N10" s="1" t="str">
        <f t="shared" si="1"/>
        <v>{id:8,year: "2003",typeDoc:"ACUERDO",dateDoc:"28-ABR",monthDoc:"ABR",nameDoc:"FINANCIAMIENTO PJS",link: Acuerdos__pdfpath(`./${"2003/"}${"8.pdf"}`),},</v>
      </c>
    </row>
    <row r="11" spans="1:14" x14ac:dyDescent="0.25">
      <c r="A11" s="1" t="s">
        <v>756</v>
      </c>
      <c r="B11" s="1">
        <v>9</v>
      </c>
      <c r="C11" s="1" t="s">
        <v>1928</v>
      </c>
      <c r="D11" s="3" t="s">
        <v>1217</v>
      </c>
      <c r="E11" s="1" t="s">
        <v>1460</v>
      </c>
      <c r="F11" s="2" t="s">
        <v>411</v>
      </c>
      <c r="G11" s="1" t="s">
        <v>1216</v>
      </c>
      <c r="H11" s="3" t="str">
        <f t="shared" si="0"/>
        <v>ABR</v>
      </c>
      <c r="I11" s="1" t="s">
        <v>1213</v>
      </c>
      <c r="J11" s="1" t="s">
        <v>2199</v>
      </c>
      <c r="K11" s="1" t="s">
        <v>938</v>
      </c>
      <c r="L11" s="26">
        <f t="shared" si="2"/>
        <v>9</v>
      </c>
      <c r="M11" s="1" t="s">
        <v>1</v>
      </c>
      <c r="N11" s="1" t="str">
        <f t="shared" si="1"/>
        <v>{id:9,year: "2003",typeDoc:"ACUERDO",dateDoc:"28-ABR",monthDoc:"ABR",nameDoc:"FINANCIAMIENTO PLM",link: Acuerdos__pdfpath(`./${"2003/"}${"9.pdf"}`),},</v>
      </c>
    </row>
    <row r="12" spans="1:14" x14ac:dyDescent="0.25">
      <c r="A12" s="1" t="s">
        <v>756</v>
      </c>
      <c r="B12" s="1">
        <v>10</v>
      </c>
      <c r="C12" s="1" t="s">
        <v>1928</v>
      </c>
      <c r="D12" s="3" t="s">
        <v>1217</v>
      </c>
      <c r="E12" s="1" t="s">
        <v>1460</v>
      </c>
      <c r="F12" s="2" t="s">
        <v>411</v>
      </c>
      <c r="G12" s="1" t="s">
        <v>1216</v>
      </c>
      <c r="H12" s="3" t="str">
        <f t="shared" si="0"/>
        <v>ABR</v>
      </c>
      <c r="I12" s="1" t="s">
        <v>1213</v>
      </c>
      <c r="J12" s="1" t="s">
        <v>2200</v>
      </c>
      <c r="K12" s="1" t="s">
        <v>938</v>
      </c>
      <c r="L12" s="26">
        <f>B12</f>
        <v>10</v>
      </c>
      <c r="M12" s="1" t="s">
        <v>1</v>
      </c>
      <c r="N12" s="1" t="str">
        <f t="shared" si="1"/>
        <v>{id:10,year: "2003",typeDoc:"ACUERDO",dateDoc:"28-ABR",monthDoc:"ABR",nameDoc:"FINANCIAMIENTO PRD",link: Acuerdos__pdfpath(`./${"2003/"}${"10.pdf"}`),},</v>
      </c>
    </row>
    <row r="13" spans="1:14" x14ac:dyDescent="0.25">
      <c r="A13" s="1" t="s">
        <v>756</v>
      </c>
      <c r="B13" s="1">
        <v>11</v>
      </c>
      <c r="C13" s="1" t="s">
        <v>1928</v>
      </c>
      <c r="D13" s="3" t="s">
        <v>1217</v>
      </c>
      <c r="E13" s="1" t="s">
        <v>1460</v>
      </c>
      <c r="F13" s="2" t="s">
        <v>411</v>
      </c>
      <c r="G13" s="1" t="s">
        <v>1216</v>
      </c>
      <c r="H13" s="3" t="str">
        <f t="shared" si="0"/>
        <v>ABR</v>
      </c>
      <c r="I13" s="1" t="s">
        <v>1213</v>
      </c>
      <c r="J13" s="1" t="s">
        <v>2201</v>
      </c>
      <c r="K13" s="1" t="s">
        <v>938</v>
      </c>
      <c r="L13" s="26">
        <f>B13</f>
        <v>11</v>
      </c>
      <c r="M13" s="1" t="s">
        <v>1</v>
      </c>
      <c r="N13" s="1" t="str">
        <f t="shared" si="1"/>
        <v>{id:11,year: "2003",typeDoc:"ACUERDO",dateDoc:"28-ABR",monthDoc:"ABR",nameDoc:"FINANCIAMIENTO PRI",link: Acuerdos__pdfpath(`./${"2003/"}${"11.pdf"}`),},</v>
      </c>
    </row>
    <row r="14" spans="1:14" x14ac:dyDescent="0.25">
      <c r="A14" s="1" t="s">
        <v>756</v>
      </c>
      <c r="B14" s="1">
        <v>12</v>
      </c>
      <c r="C14" s="1" t="s">
        <v>1928</v>
      </c>
      <c r="D14" s="3" t="s">
        <v>1217</v>
      </c>
      <c r="E14" s="1" t="s">
        <v>1460</v>
      </c>
      <c r="F14" s="2" t="s">
        <v>411</v>
      </c>
      <c r="G14" s="1" t="s">
        <v>1216</v>
      </c>
      <c r="H14" s="3" t="str">
        <f t="shared" si="0"/>
        <v>ABR</v>
      </c>
      <c r="I14" s="1" t="s">
        <v>1213</v>
      </c>
      <c r="J14" s="1" t="s">
        <v>2202</v>
      </c>
      <c r="K14" s="1" t="s">
        <v>938</v>
      </c>
      <c r="L14" s="26">
        <f t="shared" ref="L14:L29" si="3">B14</f>
        <v>12</v>
      </c>
      <c r="M14" s="1" t="s">
        <v>1</v>
      </c>
      <c r="N14" s="1" t="str">
        <f t="shared" si="1"/>
        <v>{id:12,year: "2003",typeDoc:"ACUERDO",dateDoc:"28-ABR",monthDoc:"ABR",nameDoc:"FINANCIAMIENTO PSN",link: Acuerdos__pdfpath(`./${"2003/"}${"12.pdf"}`),},</v>
      </c>
    </row>
    <row r="15" spans="1:14" x14ac:dyDescent="0.25">
      <c r="A15" s="1" t="s">
        <v>756</v>
      </c>
      <c r="B15" s="1">
        <v>13</v>
      </c>
      <c r="C15" s="1" t="s">
        <v>1928</v>
      </c>
      <c r="D15" s="3" t="s">
        <v>1217</v>
      </c>
      <c r="E15" s="1" t="s">
        <v>1460</v>
      </c>
      <c r="F15" s="2" t="s">
        <v>411</v>
      </c>
      <c r="G15" s="1" t="s">
        <v>1216</v>
      </c>
      <c r="H15" s="3" t="str">
        <f t="shared" si="0"/>
        <v>ABR</v>
      </c>
      <c r="I15" s="1" t="s">
        <v>1213</v>
      </c>
      <c r="J15" s="1" t="s">
        <v>2203</v>
      </c>
      <c r="K15" s="1" t="s">
        <v>938</v>
      </c>
      <c r="L15" s="26">
        <f t="shared" si="3"/>
        <v>13</v>
      </c>
      <c r="M15" s="1" t="s">
        <v>1</v>
      </c>
      <c r="N15" s="1" t="str">
        <f t="shared" si="1"/>
        <v>{id:13,year: "2003",typeDoc:"ACUERDO",dateDoc:"28-ABR",monthDoc:"ABR",nameDoc:"FINANCIAMIENTO PT",link: Acuerdos__pdfpath(`./${"2003/"}${"13.pdf"}`),},</v>
      </c>
    </row>
    <row r="16" spans="1:14" x14ac:dyDescent="0.25">
      <c r="A16" s="1" t="s">
        <v>756</v>
      </c>
      <c r="B16" s="1">
        <v>14</v>
      </c>
      <c r="C16" s="1" t="s">
        <v>1928</v>
      </c>
      <c r="D16" s="3" t="s">
        <v>1217</v>
      </c>
      <c r="E16" s="1" t="s">
        <v>1460</v>
      </c>
      <c r="F16" s="2" t="s">
        <v>411</v>
      </c>
      <c r="G16" s="1" t="s">
        <v>1216</v>
      </c>
      <c r="H16" s="3" t="str">
        <f t="shared" si="0"/>
        <v>ABR</v>
      </c>
      <c r="I16" s="1" t="s">
        <v>1213</v>
      </c>
      <c r="J16" s="1" t="s">
        <v>2204</v>
      </c>
      <c r="K16" s="1" t="s">
        <v>938</v>
      </c>
      <c r="L16" s="26">
        <f t="shared" si="3"/>
        <v>14</v>
      </c>
      <c r="M16" s="1" t="s">
        <v>1</v>
      </c>
      <c r="N16" s="1" t="str">
        <f t="shared" si="1"/>
        <v>{id:14,year: "2003",typeDoc:"ACUERDO",dateDoc:"28-ABR",monthDoc:"ABR",nameDoc:"FINANCIAMIENTO PVEM",link: Acuerdos__pdfpath(`./${"2003/"}${"14.pdf"}`),},</v>
      </c>
    </row>
    <row r="17" spans="1:14" x14ac:dyDescent="0.25">
      <c r="A17" s="1" t="s">
        <v>756</v>
      </c>
      <c r="B17" s="1">
        <v>15</v>
      </c>
      <c r="C17" s="1" t="s">
        <v>1928</v>
      </c>
      <c r="D17" s="3" t="s">
        <v>1217</v>
      </c>
      <c r="E17" s="1" t="s">
        <v>1460</v>
      </c>
      <c r="F17" s="2" t="s">
        <v>291</v>
      </c>
      <c r="G17" s="1" t="s">
        <v>1216</v>
      </c>
      <c r="H17" s="3" t="str">
        <f t="shared" si="0"/>
        <v>MAY</v>
      </c>
      <c r="I17" s="1" t="s">
        <v>1213</v>
      </c>
      <c r="J17" s="3" t="s">
        <v>311</v>
      </c>
      <c r="K17" s="1" t="s">
        <v>938</v>
      </c>
      <c r="L17" s="26">
        <f t="shared" si="3"/>
        <v>15</v>
      </c>
      <c r="M17" s="1" t="s">
        <v>1</v>
      </c>
      <c r="N17" s="1" t="str">
        <f t="shared" si="1"/>
        <v>{id:15,year: "2003",typeDoc:"ACUERDO",dateDoc:"30-MAY",monthDoc:"MAY",nameDoc:"DICTAMEN PT",link: Acuerdos__pdfpath(`./${"2003/"}${"15.pdf"}`),},</v>
      </c>
    </row>
    <row r="18" spans="1:14" x14ac:dyDescent="0.25">
      <c r="A18" s="1" t="s">
        <v>756</v>
      </c>
      <c r="B18" s="1">
        <v>16</v>
      </c>
      <c r="C18" s="1" t="s">
        <v>1928</v>
      </c>
      <c r="D18" s="3" t="s">
        <v>1217</v>
      </c>
      <c r="E18" s="1" t="s">
        <v>1460</v>
      </c>
      <c r="F18" s="2" t="s">
        <v>291</v>
      </c>
      <c r="G18" s="1" t="s">
        <v>1216</v>
      </c>
      <c r="H18" s="3" t="str">
        <f t="shared" si="0"/>
        <v>MAY</v>
      </c>
      <c r="I18" s="1" t="s">
        <v>1213</v>
      </c>
      <c r="J18" s="1" t="s">
        <v>313</v>
      </c>
      <c r="K18" s="1" t="s">
        <v>938</v>
      </c>
      <c r="L18" s="26">
        <f t="shared" si="3"/>
        <v>16</v>
      </c>
      <c r="M18" s="1" t="s">
        <v>1</v>
      </c>
      <c r="N18" s="1" t="str">
        <f t="shared" si="1"/>
        <v>{id:16,year: "2003",typeDoc:"ACUERDO",dateDoc:"30-MAY",monthDoc:"MAY",nameDoc:"DICTAMEN CONVERGENCIA",link: Acuerdos__pdfpath(`./${"2003/"}${"16.pdf"}`),},</v>
      </c>
    </row>
    <row r="19" spans="1:14" x14ac:dyDescent="0.25">
      <c r="A19" s="1" t="s">
        <v>756</v>
      </c>
      <c r="B19" s="1">
        <v>17</v>
      </c>
      <c r="C19" s="1" t="s">
        <v>1928</v>
      </c>
      <c r="D19" s="3" t="s">
        <v>1217</v>
      </c>
      <c r="E19" s="1" t="s">
        <v>1460</v>
      </c>
      <c r="F19" s="2" t="s">
        <v>291</v>
      </c>
      <c r="G19" s="1" t="s">
        <v>1216</v>
      </c>
      <c r="H19" s="3" t="str">
        <f t="shared" si="0"/>
        <v>MAY</v>
      </c>
      <c r="I19" s="1" t="s">
        <v>1213</v>
      </c>
      <c r="J19" s="1" t="s">
        <v>314</v>
      </c>
      <c r="K19" s="1" t="s">
        <v>938</v>
      </c>
      <c r="L19" s="26">
        <f t="shared" si="3"/>
        <v>17</v>
      </c>
      <c r="M19" s="1" t="s">
        <v>1</v>
      </c>
      <c r="N19" s="1" t="str">
        <f t="shared" si="1"/>
        <v>{id:17,year: "2003",typeDoc:"ACUERDO",dateDoc:"30-MAY",monthDoc:"MAY",nameDoc:"DICTAMEN PCDT",link: Acuerdos__pdfpath(`./${"2003/"}${"17.pdf"}`),},</v>
      </c>
    </row>
    <row r="20" spans="1:14" x14ac:dyDescent="0.25">
      <c r="A20" s="1" t="s">
        <v>756</v>
      </c>
      <c r="B20" s="1">
        <v>18</v>
      </c>
      <c r="C20" s="1" t="s">
        <v>1928</v>
      </c>
      <c r="D20" s="3" t="s">
        <v>1217</v>
      </c>
      <c r="E20" s="1" t="s">
        <v>1460</v>
      </c>
      <c r="F20" s="2" t="s">
        <v>291</v>
      </c>
      <c r="G20" s="1" t="s">
        <v>1216</v>
      </c>
      <c r="H20" s="3" t="str">
        <f t="shared" si="0"/>
        <v>MAY</v>
      </c>
      <c r="I20" s="1" t="s">
        <v>1213</v>
      </c>
      <c r="J20" s="1" t="s">
        <v>315</v>
      </c>
      <c r="K20" s="1" t="s">
        <v>938</v>
      </c>
      <c r="L20" s="26">
        <f t="shared" si="3"/>
        <v>18</v>
      </c>
      <c r="M20" s="1" t="s">
        <v>1</v>
      </c>
      <c r="N20" s="1" t="str">
        <f t="shared" si="1"/>
        <v>{id:18,year: "2003",typeDoc:"ACUERDO",dateDoc:"30-MAY",monthDoc:"MAY",nameDoc:"DICTAMEN PJS",link: Acuerdos__pdfpath(`./${"2003/"}${"18.pdf"}`),},</v>
      </c>
    </row>
    <row r="21" spans="1:14" x14ac:dyDescent="0.25">
      <c r="A21" s="1" t="s">
        <v>756</v>
      </c>
      <c r="B21" s="1">
        <v>19</v>
      </c>
      <c r="C21" s="1" t="s">
        <v>1928</v>
      </c>
      <c r="D21" s="3" t="s">
        <v>1217</v>
      </c>
      <c r="E21" s="1" t="s">
        <v>1460</v>
      </c>
      <c r="F21" s="2" t="s">
        <v>291</v>
      </c>
      <c r="G21" s="1" t="s">
        <v>1216</v>
      </c>
      <c r="H21" s="3" t="str">
        <f t="shared" si="0"/>
        <v>MAY</v>
      </c>
      <c r="I21" s="1" t="s">
        <v>1213</v>
      </c>
      <c r="J21" s="1" t="s">
        <v>310</v>
      </c>
      <c r="K21" s="1" t="s">
        <v>938</v>
      </c>
      <c r="L21" s="26">
        <f t="shared" si="3"/>
        <v>19</v>
      </c>
      <c r="M21" s="1" t="s">
        <v>1</v>
      </c>
      <c r="N21" s="1" t="str">
        <f t="shared" si="1"/>
        <v>{id:19,year: "2003",typeDoc:"ACUERDO",dateDoc:"30-MAY",monthDoc:"MAY",nameDoc:"DICTAMEN PRD",link: Acuerdos__pdfpath(`./${"2003/"}${"19.pdf"}`),},</v>
      </c>
    </row>
    <row r="22" spans="1:14" x14ac:dyDescent="0.25">
      <c r="A22" s="1" t="s">
        <v>756</v>
      </c>
      <c r="B22" s="1">
        <v>20</v>
      </c>
      <c r="C22" s="1" t="s">
        <v>1928</v>
      </c>
      <c r="D22" s="3" t="s">
        <v>1217</v>
      </c>
      <c r="E22" s="1" t="s">
        <v>1460</v>
      </c>
      <c r="F22" s="2" t="s">
        <v>291</v>
      </c>
      <c r="G22" s="1" t="s">
        <v>1216</v>
      </c>
      <c r="H22" s="3" t="str">
        <f t="shared" si="0"/>
        <v>MAY</v>
      </c>
      <c r="I22" s="1" t="s">
        <v>1213</v>
      </c>
      <c r="J22" s="1" t="s">
        <v>309</v>
      </c>
      <c r="K22" s="1" t="s">
        <v>938</v>
      </c>
      <c r="L22" s="26">
        <f t="shared" si="3"/>
        <v>20</v>
      </c>
      <c r="M22" s="1" t="s">
        <v>1</v>
      </c>
      <c r="N22" s="1" t="str">
        <f t="shared" si="1"/>
        <v>{id:20,year: "2003",typeDoc:"ACUERDO",dateDoc:"30-MAY",monthDoc:"MAY",nameDoc:"DICTAMEN PRI",link: Acuerdos__pdfpath(`./${"2003/"}${"20.pdf"}`),},</v>
      </c>
    </row>
    <row r="23" spans="1:14" x14ac:dyDescent="0.25">
      <c r="A23" s="1" t="s">
        <v>756</v>
      </c>
      <c r="B23" s="1">
        <v>21</v>
      </c>
      <c r="C23" s="1" t="s">
        <v>1928</v>
      </c>
      <c r="D23" s="3" t="s">
        <v>1217</v>
      </c>
      <c r="E23" s="1" t="s">
        <v>1460</v>
      </c>
      <c r="F23" s="2" t="s">
        <v>291</v>
      </c>
      <c r="G23" s="1" t="s">
        <v>1216</v>
      </c>
      <c r="H23" s="3" t="str">
        <f t="shared" si="0"/>
        <v>MAY</v>
      </c>
      <c r="I23" s="1" t="s">
        <v>1213</v>
      </c>
      <c r="J23" s="1" t="s">
        <v>312</v>
      </c>
      <c r="K23" s="1" t="s">
        <v>938</v>
      </c>
      <c r="L23" s="26">
        <f t="shared" si="3"/>
        <v>21</v>
      </c>
      <c r="M23" s="1" t="s">
        <v>1</v>
      </c>
      <c r="N23" s="1" t="str">
        <f t="shared" si="1"/>
        <v>{id:21,year: "2003",typeDoc:"ACUERDO",dateDoc:"30-MAY",monthDoc:"MAY",nameDoc:"DICTAMEN PVEM",link: Acuerdos__pdfpath(`./${"2003/"}${"21.pdf"}`),},</v>
      </c>
    </row>
    <row r="24" spans="1:14" x14ac:dyDescent="0.25">
      <c r="A24" s="1" t="s">
        <v>756</v>
      </c>
      <c r="B24" s="1">
        <v>22</v>
      </c>
      <c r="C24" s="1" t="s">
        <v>1928</v>
      </c>
      <c r="D24" s="3" t="s">
        <v>1217</v>
      </c>
      <c r="E24" s="1" t="s">
        <v>1460</v>
      </c>
      <c r="F24" s="2" t="s">
        <v>19</v>
      </c>
      <c r="G24" s="1" t="s">
        <v>1216</v>
      </c>
      <c r="H24" s="3" t="str">
        <f t="shared" si="0"/>
        <v>JUN</v>
      </c>
      <c r="I24" s="1" t="s">
        <v>1213</v>
      </c>
      <c r="J24" s="1" t="s">
        <v>2026</v>
      </c>
      <c r="K24" s="1" t="s">
        <v>938</v>
      </c>
      <c r="L24" s="26">
        <f t="shared" si="3"/>
        <v>22</v>
      </c>
      <c r="M24" s="1" t="s">
        <v>1</v>
      </c>
      <c r="N24" s="1" t="str">
        <f t="shared" si="1"/>
        <v>{id:22,year: "2003",typeDoc:"ACUERDO",dateDoc:"30-JUN",monthDoc:"JUN",nameDoc:"TRANSFERENCIA",link: Acuerdos__pdfpath(`./${"2003/"}${"22.pdf"}`),},</v>
      </c>
    </row>
    <row r="25" spans="1:14" x14ac:dyDescent="0.25">
      <c r="A25" s="1" t="s">
        <v>756</v>
      </c>
      <c r="B25" s="1">
        <v>23</v>
      </c>
      <c r="C25" s="1" t="s">
        <v>1928</v>
      </c>
      <c r="D25" s="3" t="s">
        <v>1217</v>
      </c>
      <c r="E25" s="1" t="s">
        <v>1460</v>
      </c>
      <c r="F25" s="2" t="s">
        <v>19</v>
      </c>
      <c r="G25" s="1" t="s">
        <v>1216</v>
      </c>
      <c r="H25" s="3" t="str">
        <f t="shared" si="0"/>
        <v>JUN</v>
      </c>
      <c r="I25" s="1" t="s">
        <v>1213</v>
      </c>
      <c r="J25" s="1" t="s">
        <v>414</v>
      </c>
      <c r="K25" s="1" t="s">
        <v>938</v>
      </c>
      <c r="L25" s="26">
        <f t="shared" si="3"/>
        <v>23</v>
      </c>
      <c r="M25" s="1" t="s">
        <v>1</v>
      </c>
      <c r="N25" s="1" t="str">
        <f t="shared" si="1"/>
        <v>{id:23,year: "2003",typeDoc:"ACUERDO",dateDoc:"30-JUN",monthDoc:"JUN",nameDoc:"DECLARACIÓN CONSTITUCIONAL PCDT",link: Acuerdos__pdfpath(`./${"2003/"}${"23.pdf"}`),},</v>
      </c>
    </row>
    <row r="26" spans="1:14" x14ac:dyDescent="0.25">
      <c r="A26" s="1" t="s">
        <v>756</v>
      </c>
      <c r="B26" s="1">
        <v>24</v>
      </c>
      <c r="C26" s="1" t="s">
        <v>1928</v>
      </c>
      <c r="D26" s="3" t="s">
        <v>1217</v>
      </c>
      <c r="E26" s="1" t="s">
        <v>1460</v>
      </c>
      <c r="F26" s="2" t="s">
        <v>412</v>
      </c>
      <c r="G26" s="1" t="s">
        <v>1216</v>
      </c>
      <c r="H26" s="3" t="str">
        <f t="shared" si="0"/>
        <v>AGO</v>
      </c>
      <c r="I26" s="1" t="s">
        <v>1213</v>
      </c>
      <c r="J26" s="1" t="s">
        <v>2205</v>
      </c>
      <c r="K26" s="1" t="s">
        <v>938</v>
      </c>
      <c r="L26" s="26">
        <f t="shared" si="3"/>
        <v>24</v>
      </c>
      <c r="M26" s="1" t="s">
        <v>1</v>
      </c>
      <c r="N26" s="1" t="str">
        <f t="shared" si="1"/>
        <v>{id:24,year: "2003",typeDoc:"ACUERDO",dateDoc:"21-AGO",monthDoc:"AGO",nameDoc:"METODOLOGÍA Y PROCEDIMIENTO, NUEVOS PARTIDOS POLÍEDTICOS ESTATALES",link: Acuerdos__pdfpath(`./${"2003/"}${"24.pdf"}`),},</v>
      </c>
    </row>
    <row r="27" spans="1:14" x14ac:dyDescent="0.25">
      <c r="A27" s="1" t="s">
        <v>756</v>
      </c>
      <c r="B27" s="1">
        <v>25</v>
      </c>
      <c r="C27" s="1" t="s">
        <v>1928</v>
      </c>
      <c r="D27" s="3" t="s">
        <v>1217</v>
      </c>
      <c r="E27" s="1" t="s">
        <v>1460</v>
      </c>
      <c r="F27" s="2" t="s">
        <v>413</v>
      </c>
      <c r="G27" s="1" t="s">
        <v>1216</v>
      </c>
      <c r="H27" s="3" t="str">
        <f t="shared" si="0"/>
        <v>NOV</v>
      </c>
      <c r="I27" s="1" t="s">
        <v>1213</v>
      </c>
      <c r="J27" s="1" t="s">
        <v>2207</v>
      </c>
      <c r="K27" s="1" t="s">
        <v>938</v>
      </c>
      <c r="L27" s="26">
        <f t="shared" si="3"/>
        <v>25</v>
      </c>
      <c r="M27" s="1" t="s">
        <v>1</v>
      </c>
      <c r="N27" s="1" t="str">
        <f t="shared" si="1"/>
        <v>{id:25,year: "2003",typeDoc:"ACUERDO",dateDoc:"07-NOV",monthDoc:"NOV",nameDoc:"PRESUPUESTO DE EGRESOS 2003",link: Acuerdos__pdfpath(`./${"2003/"}${"25.pdf"}`),},</v>
      </c>
    </row>
    <row r="28" spans="1:14" x14ac:dyDescent="0.25">
      <c r="A28" s="1" t="s">
        <v>756</v>
      </c>
      <c r="B28" s="1">
        <v>26</v>
      </c>
      <c r="C28" s="1" t="s">
        <v>1928</v>
      </c>
      <c r="D28" s="3" t="s">
        <v>1217</v>
      </c>
      <c r="E28" s="1" t="s">
        <v>1460</v>
      </c>
      <c r="F28" s="2" t="s">
        <v>286</v>
      </c>
      <c r="G28" s="1" t="s">
        <v>1216</v>
      </c>
      <c r="H28" s="3" t="str">
        <f t="shared" si="0"/>
        <v>DIC</v>
      </c>
      <c r="I28" s="1" t="s">
        <v>1213</v>
      </c>
      <c r="J28" s="1" t="s">
        <v>2206</v>
      </c>
      <c r="K28" s="1" t="s">
        <v>938</v>
      </c>
      <c r="L28" s="26">
        <f t="shared" si="3"/>
        <v>26</v>
      </c>
      <c r="M28" s="1" t="s">
        <v>1</v>
      </c>
      <c r="N28" s="1" t="str">
        <f t="shared" si="1"/>
        <v>{id:26,year: "2003",typeDoc:"ACUERDO",dateDoc:"08-DIC",monthDoc:"DIC",nameDoc:"COMISIÓN DEMARCACIÓN",link: Acuerdos__pdfpath(`./${"2003/"}${"26.pdf"}`),},</v>
      </c>
    </row>
    <row r="29" spans="1:14" x14ac:dyDescent="0.25">
      <c r="A29" s="1" t="s">
        <v>756</v>
      </c>
      <c r="B29" s="1">
        <v>27</v>
      </c>
      <c r="C29" s="1" t="s">
        <v>1928</v>
      </c>
      <c r="D29" s="3" t="s">
        <v>1217</v>
      </c>
      <c r="E29" s="1" t="s">
        <v>1460</v>
      </c>
      <c r="F29" s="2" t="s">
        <v>286</v>
      </c>
      <c r="G29" s="1" t="s">
        <v>1216</v>
      </c>
      <c r="H29" s="3" t="str">
        <f t="shared" si="0"/>
        <v>DIC</v>
      </c>
      <c r="I29" s="1" t="s">
        <v>1213</v>
      </c>
      <c r="J29" s="1" t="s">
        <v>2123</v>
      </c>
      <c r="K29" s="1" t="s">
        <v>938</v>
      </c>
      <c r="L29" s="26">
        <f t="shared" si="3"/>
        <v>27</v>
      </c>
      <c r="M29" s="1" t="s">
        <v>1</v>
      </c>
      <c r="N29" s="1" t="str">
        <f t="shared" si="1"/>
        <v>{id:27,year: "2003",typeDoc:"ACUERDO",dateDoc:"08-DIC",monthDoc:"DIC",nameDoc:"PJS",link: Acuerdos__pdfpath(`./${"2003/"}${"27.pdf"}`),},</v>
      </c>
    </row>
    <row r="30" spans="1:14" x14ac:dyDescent="0.25">
      <c r="N30" s="1" t="s">
        <v>940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4811-A480-4CED-9926-321F1B579D53}">
  <dimension ref="A2:N45"/>
  <sheetViews>
    <sheetView topLeftCell="A29" workbookViewId="0">
      <selection activeCell="N37" sqref="N37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3" style="1" bestFit="1" customWidth="1"/>
    <col min="8" max="8" width="5.140625" style="1" bestFit="1" customWidth="1"/>
    <col min="9" max="9" width="12.14062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28515625" style="1" bestFit="1" customWidth="1"/>
    <col min="14" max="16384" width="11.5703125" style="1"/>
  </cols>
  <sheetData>
    <row r="2" spans="1:14" x14ac:dyDescent="0.25">
      <c r="N2" s="1" t="s">
        <v>951</v>
      </c>
    </row>
    <row r="3" spans="1:14" x14ac:dyDescent="0.25">
      <c r="A3" s="1" t="s">
        <v>756</v>
      </c>
      <c r="B3" s="1">
        <v>1</v>
      </c>
      <c r="C3" s="1" t="s">
        <v>1929</v>
      </c>
      <c r="D3" s="1" t="s">
        <v>1217</v>
      </c>
      <c r="E3" s="1" t="s">
        <v>1460</v>
      </c>
      <c r="F3" s="2" t="s">
        <v>415</v>
      </c>
      <c r="G3" s="1" t="s">
        <v>1216</v>
      </c>
      <c r="H3" s="3" t="str">
        <f t="shared" ref="H3:H29" si="0">MID(F3,4,3)</f>
        <v>ENE</v>
      </c>
      <c r="I3" s="1" t="s">
        <v>1213</v>
      </c>
      <c r="J3" s="1" t="s">
        <v>2208</v>
      </c>
      <c r="K3" s="1" t="s">
        <v>950</v>
      </c>
      <c r="L3" s="26">
        <f t="shared" ref="L3:L38" si="1">B3</f>
        <v>1</v>
      </c>
      <c r="M3" s="1" t="s">
        <v>1</v>
      </c>
      <c r="N3" s="1" t="str">
        <f>CONCATENATE(A3,B3,C3,D3,E3,F3,G3,H3,I3,J3,K3,L3,M3)</f>
        <v>{id:1,year: "2002",typeDoc:"ACUERDO",dateDoc:"13-ENE",monthDoc:"ENE",nameDoc:"CALIFICACIÓN SAN MIGUEL ANALCO DE NATIVITAS",link: Acuerdos__pdfpath(`./${"2002/"}${"1.pdf"}`),},</v>
      </c>
    </row>
    <row r="4" spans="1:14" x14ac:dyDescent="0.25">
      <c r="A4" s="1" t="s">
        <v>756</v>
      </c>
      <c r="B4" s="1">
        <v>2</v>
      </c>
      <c r="C4" s="1" t="s">
        <v>1929</v>
      </c>
      <c r="D4" s="1" t="s">
        <v>1217</v>
      </c>
      <c r="E4" s="1" t="s">
        <v>1460</v>
      </c>
      <c r="F4" s="2" t="s">
        <v>415</v>
      </c>
      <c r="G4" s="1" t="s">
        <v>1216</v>
      </c>
      <c r="H4" s="3" t="str">
        <f t="shared" si="0"/>
        <v>ENE</v>
      </c>
      <c r="I4" s="1" t="s">
        <v>1213</v>
      </c>
      <c r="J4" s="1" t="s">
        <v>2209</v>
      </c>
      <c r="K4" s="1" t="s">
        <v>950</v>
      </c>
      <c r="L4" s="26">
        <f t="shared" si="1"/>
        <v>2</v>
      </c>
      <c r="M4" s="1" t="s">
        <v>1</v>
      </c>
      <c r="N4" s="1" t="str">
        <f t="shared" ref="N4:N38" si="2">CONCATENATE(A4,B4,C4,D4,E4,F4,G4,H4,I4,J4,K4,L4,M4)</f>
        <v>{id:2,year: "2002",typeDoc:"ACUERDO",dateDoc:"13-ENE",monthDoc:"ENE",nameDoc:"CALIFICACIÓN XAXALA DE CHIAUTEMPAN",link: Acuerdos__pdfpath(`./${"2002/"}${"2.pdf"}`),},</v>
      </c>
    </row>
    <row r="5" spans="1:14" x14ac:dyDescent="0.25">
      <c r="A5" s="1" t="s">
        <v>756</v>
      </c>
      <c r="B5" s="1">
        <v>3</v>
      </c>
      <c r="C5" s="1" t="s">
        <v>1929</v>
      </c>
      <c r="D5" s="1" t="s">
        <v>1217</v>
      </c>
      <c r="E5" s="1" t="s">
        <v>1460</v>
      </c>
      <c r="F5" s="2" t="s">
        <v>415</v>
      </c>
      <c r="G5" s="1" t="s">
        <v>1216</v>
      </c>
      <c r="H5" s="3" t="str">
        <f t="shared" si="0"/>
        <v>ENE</v>
      </c>
      <c r="I5" s="1" t="s">
        <v>1213</v>
      </c>
      <c r="J5" s="1" t="s">
        <v>2210</v>
      </c>
      <c r="K5" s="1" t="s">
        <v>950</v>
      </c>
      <c r="L5" s="26">
        <f t="shared" si="1"/>
        <v>3</v>
      </c>
      <c r="M5" s="1" t="s">
        <v>1</v>
      </c>
      <c r="N5" s="1" t="str">
        <f t="shared" si="2"/>
        <v>{id:3,year: "2002",typeDoc:"ACUERDO",dateDoc:"13-ENE",monthDoc:"ENE",nameDoc:"INTEGRACIÓN DE DIPUTADOS",link: Acuerdos__pdfpath(`./${"2002/"}${"3.pdf"}`),},</v>
      </c>
    </row>
    <row r="6" spans="1:14" x14ac:dyDescent="0.25">
      <c r="A6" s="1" t="s">
        <v>756</v>
      </c>
      <c r="B6" s="1">
        <v>4</v>
      </c>
      <c r="C6" s="1" t="s">
        <v>1929</v>
      </c>
      <c r="D6" s="1" t="s">
        <v>1217</v>
      </c>
      <c r="E6" s="1" t="s">
        <v>1460</v>
      </c>
      <c r="F6" s="2" t="s">
        <v>419</v>
      </c>
      <c r="G6" s="1" t="s">
        <v>1216</v>
      </c>
      <c r="H6" s="3" t="str">
        <f t="shared" si="0"/>
        <v>FEB</v>
      </c>
      <c r="I6" s="1" t="s">
        <v>1213</v>
      </c>
      <c r="J6" s="1" t="s">
        <v>2211</v>
      </c>
      <c r="K6" s="1" t="s">
        <v>950</v>
      </c>
      <c r="L6" s="26">
        <f t="shared" si="1"/>
        <v>4</v>
      </c>
      <c r="M6" s="1" t="s">
        <v>1</v>
      </c>
      <c r="N6" s="1" t="str">
        <f t="shared" si="2"/>
        <v>{id:4,year: "2002",typeDoc:"ACUERDO",dateDoc:"04-FEB",monthDoc:"FEB",nameDoc:"DE PRESUPUESTO ELECCIÓN EXTRAORDINARIA 2002",link: Acuerdos__pdfpath(`./${"2002/"}${"4.pdf"}`),},</v>
      </c>
    </row>
    <row r="7" spans="1:14" x14ac:dyDescent="0.25">
      <c r="A7" s="1" t="s">
        <v>756</v>
      </c>
      <c r="B7" s="1">
        <v>5</v>
      </c>
      <c r="C7" s="1" t="s">
        <v>1929</v>
      </c>
      <c r="D7" s="1" t="s">
        <v>1217</v>
      </c>
      <c r="E7" s="1" t="s">
        <v>1460</v>
      </c>
      <c r="F7" s="2" t="s">
        <v>420</v>
      </c>
      <c r="G7" s="1" t="s">
        <v>1216</v>
      </c>
      <c r="H7" s="3" t="str">
        <f t="shared" si="0"/>
        <v>FEB</v>
      </c>
      <c r="I7" s="1" t="s">
        <v>1213</v>
      </c>
      <c r="J7" s="1" t="s">
        <v>1914</v>
      </c>
      <c r="K7" s="1" t="s">
        <v>950</v>
      </c>
      <c r="L7" s="26">
        <f t="shared" si="1"/>
        <v>5</v>
      </c>
      <c r="M7" s="1" t="s">
        <v>1</v>
      </c>
      <c r="N7" s="1" t="str">
        <f t="shared" si="2"/>
        <v>{id:5,year: "2002",typeDoc:"ACUERDO",dateDoc:"08-FEB",monthDoc:"FEB",nameDoc:"CALENDARIO ELECCIÓN EXTRAORDINARIA",link: Acuerdos__pdfpath(`./${"2002/"}${"5.pdf"}`),},</v>
      </c>
    </row>
    <row r="8" spans="1:14" x14ac:dyDescent="0.25">
      <c r="A8" s="1" t="s">
        <v>756</v>
      </c>
      <c r="B8" s="1">
        <v>6</v>
      </c>
      <c r="C8" s="1" t="s">
        <v>1929</v>
      </c>
      <c r="D8" s="1" t="s">
        <v>1217</v>
      </c>
      <c r="E8" s="1" t="s">
        <v>1460</v>
      </c>
      <c r="F8" s="2" t="s">
        <v>420</v>
      </c>
      <c r="G8" s="1" t="s">
        <v>1216</v>
      </c>
      <c r="H8" s="3" t="str">
        <f t="shared" si="0"/>
        <v>FEB</v>
      </c>
      <c r="I8" s="1" t="s">
        <v>1213</v>
      </c>
      <c r="J8" s="1" t="s">
        <v>2212</v>
      </c>
      <c r="K8" s="1" t="s">
        <v>950</v>
      </c>
      <c r="L8" s="26">
        <f t="shared" si="1"/>
        <v>6</v>
      </c>
      <c r="M8" s="1" t="s">
        <v>1</v>
      </c>
      <c r="N8" s="1" t="str">
        <f t="shared" si="2"/>
        <v>{id:6,year: "2002",typeDoc:"ACUERDO",dateDoc:"08-FEB",monthDoc:"FEB",nameDoc:"CONVOCATORIA PRESIDENTES, SECRETARIOS, AUXILIARES Y CAPACITADORES ELECCIONES EXTRAORDINARIAS",link: Acuerdos__pdfpath(`./${"2002/"}${"6.pdf"}`),},</v>
      </c>
    </row>
    <row r="9" spans="1:14" x14ac:dyDescent="0.25">
      <c r="A9" s="1" t="s">
        <v>756</v>
      </c>
      <c r="B9" s="1">
        <v>7</v>
      </c>
      <c r="C9" s="1" t="s">
        <v>1929</v>
      </c>
      <c r="D9" s="1" t="s">
        <v>1217</v>
      </c>
      <c r="E9" s="1" t="s">
        <v>1460</v>
      </c>
      <c r="F9" s="2" t="s">
        <v>420</v>
      </c>
      <c r="G9" s="1" t="s">
        <v>1216</v>
      </c>
      <c r="H9" s="3" t="str">
        <f t="shared" si="0"/>
        <v>FEB</v>
      </c>
      <c r="I9" s="1" t="s">
        <v>1213</v>
      </c>
      <c r="J9" s="1" t="s">
        <v>2213</v>
      </c>
      <c r="K9" s="1" t="s">
        <v>950</v>
      </c>
      <c r="L9" s="26">
        <f t="shared" si="1"/>
        <v>7</v>
      </c>
      <c r="M9" s="1" t="s">
        <v>1</v>
      </c>
      <c r="N9" s="1" t="str">
        <f t="shared" si="2"/>
        <v>{id:7,year: "2002",typeDoc:"ACUERDO",dateDoc:"08-FEB",monthDoc:"FEB",nameDoc:"CRITERIOS DE INTEGRACIÓN Y DESIGNACIÓN DE CONSEJOS DISTRITALES Y MUNICIPALES",link: Acuerdos__pdfpath(`./${"2002/"}${"7.pdf"}`),},</v>
      </c>
    </row>
    <row r="10" spans="1:14" x14ac:dyDescent="0.25">
      <c r="A10" s="1" t="s">
        <v>756</v>
      </c>
      <c r="B10" s="1">
        <v>8</v>
      </c>
      <c r="C10" s="1" t="s">
        <v>1929</v>
      </c>
      <c r="D10" s="1" t="s">
        <v>1217</v>
      </c>
      <c r="E10" s="1" t="s">
        <v>1460</v>
      </c>
      <c r="F10" s="2" t="s">
        <v>420</v>
      </c>
      <c r="G10" s="1" t="s">
        <v>1216</v>
      </c>
      <c r="H10" s="3" t="str">
        <f t="shared" si="0"/>
        <v>FEB</v>
      </c>
      <c r="I10" s="1" t="s">
        <v>1213</v>
      </c>
      <c r="J10" s="1" t="s">
        <v>416</v>
      </c>
      <c r="K10" s="1" t="s">
        <v>950</v>
      </c>
      <c r="L10" s="26">
        <f t="shared" si="1"/>
        <v>8</v>
      </c>
      <c r="M10" s="1" t="s">
        <v>1</v>
      </c>
      <c r="N10" s="1" t="str">
        <f t="shared" si="2"/>
        <v>{id:8,year: "2002",typeDoc:"ACUERDO",dateDoc:"08-FEB",monthDoc:"FEB",nameDoc:"CALENDARIO PROCESO EXTRAORDINARIAS 2002",link: Acuerdos__pdfpath(`./${"2002/"}${"8.pdf"}`),},</v>
      </c>
    </row>
    <row r="11" spans="1:14" x14ac:dyDescent="0.25">
      <c r="A11" s="1" t="s">
        <v>756</v>
      </c>
      <c r="B11" s="1">
        <v>9</v>
      </c>
      <c r="C11" s="1" t="s">
        <v>1929</v>
      </c>
      <c r="D11" s="1" t="s">
        <v>1217</v>
      </c>
      <c r="E11" s="1" t="s">
        <v>1460</v>
      </c>
      <c r="F11" s="2" t="s">
        <v>420</v>
      </c>
      <c r="G11" s="1" t="s">
        <v>1216</v>
      </c>
      <c r="H11" s="3" t="str">
        <f t="shared" si="0"/>
        <v>FEB</v>
      </c>
      <c r="I11" s="1" t="s">
        <v>1213</v>
      </c>
      <c r="J11" s="1" t="s">
        <v>417</v>
      </c>
      <c r="K11" s="1" t="s">
        <v>950</v>
      </c>
      <c r="L11" s="26">
        <f t="shared" si="1"/>
        <v>9</v>
      </c>
      <c r="M11" s="1" t="s">
        <v>1</v>
      </c>
      <c r="N11" s="1" t="str">
        <f t="shared" si="2"/>
        <v>{id:9,year: "2002",typeDoc:"ACUERDO",dateDoc:"08-FEB",monthDoc:"FEB",nameDoc:"MES BASE ELECCIONES EXTRAORDINARIAS",link: Acuerdos__pdfpath(`./${"2002/"}${"9.pdf"}`),},</v>
      </c>
    </row>
    <row r="12" spans="1:14" x14ac:dyDescent="0.25">
      <c r="A12" s="1" t="s">
        <v>756</v>
      </c>
      <c r="B12" s="1">
        <v>10</v>
      </c>
      <c r="C12" s="1" t="s">
        <v>1929</v>
      </c>
      <c r="D12" s="1" t="s">
        <v>1217</v>
      </c>
      <c r="E12" s="1" t="s">
        <v>1460</v>
      </c>
      <c r="F12" s="2" t="s">
        <v>10</v>
      </c>
      <c r="G12" s="1" t="s">
        <v>1216</v>
      </c>
      <c r="H12" s="3" t="str">
        <f t="shared" si="0"/>
        <v>FEB</v>
      </c>
      <c r="I12" s="1" t="s">
        <v>1213</v>
      </c>
      <c r="J12" s="1" t="s">
        <v>2214</v>
      </c>
      <c r="K12" s="1" t="s">
        <v>950</v>
      </c>
      <c r="L12" s="26">
        <f t="shared" si="1"/>
        <v>10</v>
      </c>
      <c r="M12" s="1" t="s">
        <v>1</v>
      </c>
      <c r="N12" s="1" t="str">
        <f t="shared" si="2"/>
        <v>{id:10,year: "2002",typeDoc:"ACUERDO",dateDoc:"19-FEB",monthDoc:"FEB",nameDoc:"PLATAFORMAS ELECTORALES 2002",link: Acuerdos__pdfpath(`./${"2002/"}${"10.pdf"}`),},</v>
      </c>
    </row>
    <row r="13" spans="1:14" x14ac:dyDescent="0.25">
      <c r="A13" s="1" t="s">
        <v>756</v>
      </c>
      <c r="B13" s="1">
        <v>11</v>
      </c>
      <c r="C13" s="1" t="s">
        <v>1929</v>
      </c>
      <c r="D13" s="1" t="s">
        <v>1217</v>
      </c>
      <c r="E13" s="1" t="s">
        <v>1460</v>
      </c>
      <c r="F13" s="2" t="s">
        <v>10</v>
      </c>
      <c r="G13" s="1" t="s">
        <v>1216</v>
      </c>
      <c r="H13" s="3" t="str">
        <f t="shared" si="0"/>
        <v>FEB</v>
      </c>
      <c r="I13" s="1" t="s">
        <v>1213</v>
      </c>
      <c r="J13" s="1" t="s">
        <v>2215</v>
      </c>
      <c r="K13" s="1" t="s">
        <v>950</v>
      </c>
      <c r="L13" s="26">
        <f t="shared" si="1"/>
        <v>11</v>
      </c>
      <c r="M13" s="1" t="s">
        <v>1</v>
      </c>
      <c r="N13" s="1" t="str">
        <f t="shared" si="2"/>
        <v>{id:11,year: "2002",typeDoc:"ACUERDO",dateDoc:"19-FEB",monthDoc:"FEB",nameDoc:"REGISTRO DE COALICIÓN IXTENCO PJS, PAS Y PT",link: Acuerdos__pdfpath(`./${"2002/"}${"11.pdf"}`),},</v>
      </c>
    </row>
    <row r="14" spans="1:14" x14ac:dyDescent="0.25">
      <c r="A14" s="1" t="s">
        <v>756</v>
      </c>
      <c r="B14" s="1">
        <v>12</v>
      </c>
      <c r="C14" s="1" t="s">
        <v>1929</v>
      </c>
      <c r="D14" s="1" t="s">
        <v>1217</v>
      </c>
      <c r="E14" s="1" t="s">
        <v>1460</v>
      </c>
      <c r="F14" s="2" t="s">
        <v>10</v>
      </c>
      <c r="G14" s="1" t="s">
        <v>1216</v>
      </c>
      <c r="H14" s="3" t="str">
        <f t="shared" si="0"/>
        <v>FEB</v>
      </c>
      <c r="I14" s="1" t="s">
        <v>1213</v>
      </c>
      <c r="J14" s="1" t="s">
        <v>2216</v>
      </c>
      <c r="K14" s="1" t="s">
        <v>950</v>
      </c>
      <c r="L14" s="26">
        <f t="shared" si="1"/>
        <v>12</v>
      </c>
      <c r="M14" s="1" t="s">
        <v>1</v>
      </c>
      <c r="N14" s="1" t="str">
        <f t="shared" si="2"/>
        <v>{id:12,year: "2002",typeDoc:"ACUERDO",dateDoc:"19-FEB",monthDoc:"FEB",nameDoc:"REGISTRO DE COALICIÓN ZACATELCO PAS, PCDT Y PJS",link: Acuerdos__pdfpath(`./${"2002/"}${"12.pdf"}`),},</v>
      </c>
    </row>
    <row r="15" spans="1:14" x14ac:dyDescent="0.25">
      <c r="A15" s="1" t="s">
        <v>756</v>
      </c>
      <c r="B15" s="1">
        <v>13</v>
      </c>
      <c r="C15" s="1" t="s">
        <v>1929</v>
      </c>
      <c r="D15" s="1" t="s">
        <v>1217</v>
      </c>
      <c r="E15" s="1" t="s">
        <v>1460</v>
      </c>
      <c r="F15" s="2" t="s">
        <v>10</v>
      </c>
      <c r="G15" s="1" t="s">
        <v>1216</v>
      </c>
      <c r="H15" s="3" t="str">
        <f t="shared" si="0"/>
        <v>FEB</v>
      </c>
      <c r="I15" s="1" t="s">
        <v>1213</v>
      </c>
      <c r="J15" s="1" t="s">
        <v>418</v>
      </c>
      <c r="K15" s="1" t="s">
        <v>950</v>
      </c>
      <c r="L15" s="26">
        <f t="shared" si="1"/>
        <v>13</v>
      </c>
      <c r="M15" s="1" t="s">
        <v>1</v>
      </c>
      <c r="N15" s="1" t="str">
        <f t="shared" si="2"/>
        <v>{id:13,year: "2002",typeDoc:"ACUERDO",dateDoc:"19-FEB",monthDoc:"FEB",nameDoc:"ACUERDOS TOPES DE CAMPAÑA ELECCIONES EXTRAORDINARIAS",link: Acuerdos__pdfpath(`./${"2002/"}${"13.pdf"}`),},</v>
      </c>
    </row>
    <row r="16" spans="1:14" x14ac:dyDescent="0.25">
      <c r="A16" s="1" t="s">
        <v>756</v>
      </c>
      <c r="B16" s="1">
        <v>14</v>
      </c>
      <c r="C16" s="1" t="s">
        <v>1929</v>
      </c>
      <c r="D16" s="1" t="s">
        <v>1217</v>
      </c>
      <c r="E16" s="1" t="s">
        <v>1460</v>
      </c>
      <c r="F16" s="2" t="s">
        <v>410</v>
      </c>
      <c r="G16" s="1" t="s">
        <v>1216</v>
      </c>
      <c r="H16" s="3" t="str">
        <f t="shared" si="0"/>
        <v>FEB</v>
      </c>
      <c r="I16" s="1" t="s">
        <v>1213</v>
      </c>
      <c r="J16" s="1" t="s">
        <v>2217</v>
      </c>
      <c r="K16" s="1" t="s">
        <v>950</v>
      </c>
      <c r="L16" s="26">
        <f t="shared" si="1"/>
        <v>14</v>
      </c>
      <c r="M16" s="1" t="s">
        <v>1</v>
      </c>
      <c r="N16" s="1" t="str">
        <f t="shared" si="2"/>
        <v>{id:14,year: "2002",typeDoc:"ACUERDO",dateDoc:"25-FEB",monthDoc:"FEB",nameDoc:"PADRÓN ELECTORAL ELECCIONES EXTRAORDINARIAS 2002",link: Acuerdos__pdfpath(`./${"2002/"}${"14.pdf"}`),},</v>
      </c>
    </row>
    <row r="17" spans="1:14" x14ac:dyDescent="0.25">
      <c r="A17" s="1" t="s">
        <v>756</v>
      </c>
      <c r="B17" s="1">
        <v>15</v>
      </c>
      <c r="C17" s="1" t="s">
        <v>1929</v>
      </c>
      <c r="D17" s="1" t="s">
        <v>1217</v>
      </c>
      <c r="E17" s="1" t="s">
        <v>1460</v>
      </c>
      <c r="F17" s="2" t="s">
        <v>425</v>
      </c>
      <c r="G17" s="1" t="s">
        <v>1216</v>
      </c>
      <c r="H17" s="3" t="str">
        <f t="shared" si="0"/>
        <v>MAR</v>
      </c>
      <c r="I17" s="1" t="s">
        <v>1213</v>
      </c>
      <c r="J17" s="3" t="s">
        <v>2218</v>
      </c>
      <c r="K17" s="1" t="s">
        <v>950</v>
      </c>
      <c r="L17" s="26">
        <f t="shared" si="1"/>
        <v>15</v>
      </c>
      <c r="M17" s="1" t="s">
        <v>1</v>
      </c>
      <c r="N17" s="1" t="str">
        <f t="shared" si="2"/>
        <v>{id:15,year: "2002",typeDoc:"ACUERDO",dateDoc:"06-MAR",monthDoc:"MAR",nameDoc:"DISEÑO DE LA DOCUMENTACIÓN Y MATERIAL ELECTORAL 2002",link: Acuerdos__pdfpath(`./${"2002/"}${"15.pdf"}`),},</v>
      </c>
    </row>
    <row r="18" spans="1:14" x14ac:dyDescent="0.25">
      <c r="A18" s="1" t="s">
        <v>756</v>
      </c>
      <c r="B18" s="1">
        <v>16</v>
      </c>
      <c r="C18" s="1" t="s">
        <v>1929</v>
      </c>
      <c r="D18" s="1" t="s">
        <v>1217</v>
      </c>
      <c r="E18" s="1" t="s">
        <v>1460</v>
      </c>
      <c r="F18" s="2" t="s">
        <v>425</v>
      </c>
      <c r="G18" s="1" t="s">
        <v>1216</v>
      </c>
      <c r="H18" s="3" t="str">
        <f t="shared" si="0"/>
        <v>MAR</v>
      </c>
      <c r="I18" s="1" t="s">
        <v>1213</v>
      </c>
      <c r="J18" s="1" t="s">
        <v>2219</v>
      </c>
      <c r="K18" s="1" t="s">
        <v>950</v>
      </c>
      <c r="L18" s="26">
        <f t="shared" si="1"/>
        <v>16</v>
      </c>
      <c r="M18" s="1" t="s">
        <v>1</v>
      </c>
      <c r="N18" s="1" t="str">
        <f t="shared" si="2"/>
        <v>{id:16,year: "2002",typeDoc:"ACUERDO",dateDoc:"06-MAR",monthDoc:"MAR",nameDoc:"LUGARES DE USO COMÚN 2002",link: Acuerdos__pdfpath(`./${"2002/"}${"16.pdf"}`),},</v>
      </c>
    </row>
    <row r="19" spans="1:14" x14ac:dyDescent="0.25">
      <c r="A19" s="1" t="s">
        <v>756</v>
      </c>
      <c r="B19" s="1">
        <v>17</v>
      </c>
      <c r="C19" s="1" t="s">
        <v>1929</v>
      </c>
      <c r="D19" s="1" t="s">
        <v>1217</v>
      </c>
      <c r="E19" s="1" t="s">
        <v>1460</v>
      </c>
      <c r="F19" s="2" t="s">
        <v>425</v>
      </c>
      <c r="G19" s="1" t="s">
        <v>1216</v>
      </c>
      <c r="H19" s="3" t="str">
        <f t="shared" si="0"/>
        <v>MAR</v>
      </c>
      <c r="I19" s="1" t="s">
        <v>1213</v>
      </c>
      <c r="J19" s="1" t="s">
        <v>2220</v>
      </c>
      <c r="K19" s="1" t="s">
        <v>950</v>
      </c>
      <c r="L19" s="26">
        <f t="shared" si="1"/>
        <v>17</v>
      </c>
      <c r="M19" s="1" t="s">
        <v>1</v>
      </c>
      <c r="N19" s="1" t="str">
        <f t="shared" si="2"/>
        <v>{id:17,year: "2002",typeDoc:"ACUERDO",dateDoc:"06-MAR",monthDoc:"MAR",nameDoc:"PTES, SRIOS Y CONCEJALES ELECCIONES EXTRAORDINARIAS 2002",link: Acuerdos__pdfpath(`./${"2002/"}${"17.pdf"}`),},</v>
      </c>
    </row>
    <row r="20" spans="1:14" x14ac:dyDescent="0.25">
      <c r="A20" s="1" t="s">
        <v>756</v>
      </c>
      <c r="B20" s="1">
        <v>18</v>
      </c>
      <c r="C20" s="1" t="s">
        <v>1929</v>
      </c>
      <c r="D20" s="1" t="s">
        <v>1217</v>
      </c>
      <c r="E20" s="1" t="s">
        <v>1460</v>
      </c>
      <c r="F20" s="2" t="s">
        <v>426</v>
      </c>
      <c r="G20" s="1" t="s">
        <v>1216</v>
      </c>
      <c r="H20" s="3" t="str">
        <f t="shared" si="0"/>
        <v>MAR</v>
      </c>
      <c r="I20" s="1" t="s">
        <v>1213</v>
      </c>
      <c r="J20" s="1" t="s">
        <v>2145</v>
      </c>
      <c r="K20" s="1" t="s">
        <v>950</v>
      </c>
      <c r="L20" s="26">
        <f t="shared" si="1"/>
        <v>18</v>
      </c>
      <c r="M20" s="1" t="s">
        <v>1</v>
      </c>
      <c r="N20" s="1" t="str">
        <f t="shared" si="2"/>
        <v>{id:18,year: "2002",typeDoc:"ACUERDO",dateDoc:"09-MAR",monthDoc:"MAR",nameDoc:"REGISTRO AYUNTAMIENTOS",link: Acuerdos__pdfpath(`./${"2002/"}${"18.pdf"}`),},</v>
      </c>
    </row>
    <row r="21" spans="1:14" x14ac:dyDescent="0.25">
      <c r="A21" s="1" t="s">
        <v>756</v>
      </c>
      <c r="B21" s="1">
        <v>19</v>
      </c>
      <c r="C21" s="1" t="s">
        <v>1929</v>
      </c>
      <c r="D21" s="1" t="s">
        <v>1217</v>
      </c>
      <c r="E21" s="1" t="s">
        <v>1460</v>
      </c>
      <c r="F21" s="2" t="s">
        <v>426</v>
      </c>
      <c r="G21" s="1" t="s">
        <v>1216</v>
      </c>
      <c r="H21" s="3" t="str">
        <f t="shared" si="0"/>
        <v>MAR</v>
      </c>
      <c r="I21" s="1" t="s">
        <v>1213</v>
      </c>
      <c r="J21" s="1" t="s">
        <v>105</v>
      </c>
      <c r="K21" s="1" t="s">
        <v>950</v>
      </c>
      <c r="L21" s="26">
        <f t="shared" si="1"/>
        <v>19</v>
      </c>
      <c r="M21" s="1" t="s">
        <v>1</v>
      </c>
      <c r="N21" s="1" t="str">
        <f t="shared" si="2"/>
        <v>{id:19,year: "2002",typeDoc:"ACUERDO",dateDoc:"09-MAR",monthDoc:"MAR",nameDoc:"REGISTRO PRESIDENTES DE COMUNIDAD",link: Acuerdos__pdfpath(`./${"2002/"}${"19.pdf"}`),},</v>
      </c>
    </row>
    <row r="22" spans="1:14" x14ac:dyDescent="0.25">
      <c r="A22" s="1" t="s">
        <v>756</v>
      </c>
      <c r="B22" s="1">
        <v>20</v>
      </c>
      <c r="C22" s="1" t="s">
        <v>1929</v>
      </c>
      <c r="D22" s="1" t="s">
        <v>1217</v>
      </c>
      <c r="E22" s="1" t="s">
        <v>1460</v>
      </c>
      <c r="F22" s="2" t="s">
        <v>290</v>
      </c>
      <c r="G22" s="1" t="s">
        <v>1216</v>
      </c>
      <c r="H22" s="3" t="str">
        <f t="shared" si="0"/>
        <v>MAR</v>
      </c>
      <c r="I22" s="1" t="s">
        <v>1213</v>
      </c>
      <c r="J22" s="1" t="s">
        <v>2221</v>
      </c>
      <c r="K22" s="1" t="s">
        <v>950</v>
      </c>
      <c r="L22" s="26">
        <f t="shared" si="1"/>
        <v>20</v>
      </c>
      <c r="M22" s="1" t="s">
        <v>1</v>
      </c>
      <c r="N22" s="1" t="str">
        <f t="shared" si="2"/>
        <v>{id:20,year: "2002",typeDoc:"ACUERDO",dateDoc:"14-MAR",monthDoc:"MAR",nameDoc:"OBSERVADORES ELECTORALES Y CONVOCATORIA",link: Acuerdos__pdfpath(`./${"2002/"}${"20.pdf"}`),},</v>
      </c>
    </row>
    <row r="23" spans="1:14" x14ac:dyDescent="0.25">
      <c r="A23" s="1" t="s">
        <v>756</v>
      </c>
      <c r="B23" s="1">
        <v>21</v>
      </c>
      <c r="C23" s="1" t="s">
        <v>1929</v>
      </c>
      <c r="D23" s="1" t="s">
        <v>1217</v>
      </c>
      <c r="E23" s="1" t="s">
        <v>1460</v>
      </c>
      <c r="F23" s="2" t="s">
        <v>290</v>
      </c>
      <c r="G23" s="1" t="s">
        <v>1216</v>
      </c>
      <c r="H23" s="3" t="str">
        <f t="shared" si="0"/>
        <v>MAR</v>
      </c>
      <c r="I23" s="1" t="s">
        <v>1213</v>
      </c>
      <c r="J23" s="1" t="s">
        <v>2222</v>
      </c>
      <c r="K23" s="1" t="s">
        <v>950</v>
      </c>
      <c r="L23" s="26">
        <f t="shared" si="1"/>
        <v>21</v>
      </c>
      <c r="M23" s="1" t="s">
        <v>1</v>
      </c>
      <c r="N23" s="1" t="str">
        <f t="shared" si="2"/>
        <v>{id:21,year: "2002",typeDoc:"ACUERDO",dateDoc:"14-MAR",monthDoc:"MAR",nameDoc:"PRODUCCIÓN DOCUMENTACIÓN Y MATERIAL ELECTORAL 2002",link: Acuerdos__pdfpath(`./${"2002/"}${"21.pdf"}`),},</v>
      </c>
    </row>
    <row r="24" spans="1:14" x14ac:dyDescent="0.25">
      <c r="A24" s="1" t="s">
        <v>756</v>
      </c>
      <c r="B24" s="1">
        <v>22</v>
      </c>
      <c r="C24" s="1" t="s">
        <v>1929</v>
      </c>
      <c r="D24" s="1" t="s">
        <v>1217</v>
      </c>
      <c r="E24" s="1" t="s">
        <v>1460</v>
      </c>
      <c r="F24" s="2" t="s">
        <v>290</v>
      </c>
      <c r="G24" s="1" t="s">
        <v>1216</v>
      </c>
      <c r="H24" s="3" t="str">
        <f t="shared" si="0"/>
        <v>MAR</v>
      </c>
      <c r="I24" s="1" t="s">
        <v>1213</v>
      </c>
      <c r="J24" s="1" t="s">
        <v>423</v>
      </c>
      <c r="K24" s="1" t="s">
        <v>950</v>
      </c>
      <c r="L24" s="26">
        <f t="shared" si="1"/>
        <v>22</v>
      </c>
      <c r="M24" s="1" t="s">
        <v>1</v>
      </c>
      <c r="N24" s="1" t="str">
        <f t="shared" si="2"/>
        <v>{id:22,year: "2002",typeDoc:"ACUERDO",dateDoc:"14-MAR",monthDoc:"MAR",nameDoc:"CONVOCATORIA OBSERVADORES ELECTORALES 2002",link: Acuerdos__pdfpath(`./${"2002/"}${"22.pdf"}`),},</v>
      </c>
    </row>
    <row r="25" spans="1:14" x14ac:dyDescent="0.25">
      <c r="A25" s="1" t="s">
        <v>756</v>
      </c>
      <c r="B25" s="1">
        <v>23</v>
      </c>
      <c r="C25" s="1" t="s">
        <v>1929</v>
      </c>
      <c r="D25" s="1" t="s">
        <v>1217</v>
      </c>
      <c r="E25" s="1" t="s">
        <v>1460</v>
      </c>
      <c r="F25" s="2" t="s">
        <v>427</v>
      </c>
      <c r="G25" s="1" t="s">
        <v>1216</v>
      </c>
      <c r="H25" s="3" t="str">
        <f t="shared" si="0"/>
        <v>MAR</v>
      </c>
      <c r="I25" s="1" t="s">
        <v>1213</v>
      </c>
      <c r="J25" s="1" t="s">
        <v>421</v>
      </c>
      <c r="K25" s="1" t="s">
        <v>950</v>
      </c>
      <c r="L25" s="26">
        <f t="shared" si="1"/>
        <v>23</v>
      </c>
      <c r="M25" s="1" t="s">
        <v>1</v>
      </c>
      <c r="N25" s="1" t="str">
        <f t="shared" si="2"/>
        <v>{id:23,year: "2002",typeDoc:"ACUERDO",dateDoc:"16-MAR",monthDoc:"MAR",nameDoc:"REASIGNACIÓN DE PRERROGATIVAS 2002 BUENO",link: Acuerdos__pdfpath(`./${"2002/"}${"23.pdf"}`),},</v>
      </c>
    </row>
    <row r="26" spans="1:14" x14ac:dyDescent="0.25">
      <c r="A26" s="1" t="s">
        <v>756</v>
      </c>
      <c r="B26" s="1">
        <v>24</v>
      </c>
      <c r="C26" s="1" t="s">
        <v>1929</v>
      </c>
      <c r="D26" s="1" t="s">
        <v>1217</v>
      </c>
      <c r="E26" s="1" t="s">
        <v>1460</v>
      </c>
      <c r="F26" s="2" t="s">
        <v>428</v>
      </c>
      <c r="G26" s="1" t="s">
        <v>1216</v>
      </c>
      <c r="H26" s="3" t="str">
        <f t="shared" si="0"/>
        <v>MAR</v>
      </c>
      <c r="I26" s="1" t="s">
        <v>1213</v>
      </c>
      <c r="J26" s="1" t="s">
        <v>424</v>
      </c>
      <c r="K26" s="1" t="s">
        <v>950</v>
      </c>
      <c r="L26" s="26">
        <f t="shared" si="1"/>
        <v>24</v>
      </c>
      <c r="M26" s="1" t="s">
        <v>1</v>
      </c>
      <c r="N26" s="1" t="str">
        <f t="shared" si="2"/>
        <v>{id:24,year: "2002",typeDoc:"ACUERDO",dateDoc:"28-MAR",monthDoc:"MAR",nameDoc:"ACREDITACIÓN OBSERVADORES ELECTORALES 2002",link: Acuerdos__pdfpath(`./${"2002/"}${"24.pdf"}`),},</v>
      </c>
    </row>
    <row r="27" spans="1:14" x14ac:dyDescent="0.25">
      <c r="A27" s="1" t="s">
        <v>756</v>
      </c>
      <c r="B27" s="1">
        <v>25</v>
      </c>
      <c r="C27" s="1" t="s">
        <v>1929</v>
      </c>
      <c r="D27" s="1" t="s">
        <v>1217</v>
      </c>
      <c r="E27" s="1" t="s">
        <v>1460</v>
      </c>
      <c r="F27" s="2" t="s">
        <v>428</v>
      </c>
      <c r="G27" s="1" t="s">
        <v>1216</v>
      </c>
      <c r="H27" s="3" t="str">
        <f t="shared" si="0"/>
        <v>MAR</v>
      </c>
      <c r="I27" s="1" t="s">
        <v>1213</v>
      </c>
      <c r="J27" s="1" t="s">
        <v>422</v>
      </c>
      <c r="K27" s="1" t="s">
        <v>950</v>
      </c>
      <c r="L27" s="26">
        <f t="shared" si="1"/>
        <v>25</v>
      </c>
      <c r="M27" s="1" t="s">
        <v>1</v>
      </c>
      <c r="N27" s="1" t="str">
        <f t="shared" si="2"/>
        <v>{id:25,year: "2002",typeDoc:"ACUERDO",dateDoc:"28-MAR",monthDoc:"MAR",nameDoc:"EXCLUSIÓN DE BOLETAS ELECTORALES DE LA VENTA MUNICIPIO DE CALPULALPAN",link: Acuerdos__pdfpath(`./${"2002/"}${"25.pdf"}`),},</v>
      </c>
    </row>
    <row r="28" spans="1:14" x14ac:dyDescent="0.25">
      <c r="A28" s="1" t="s">
        <v>756</v>
      </c>
      <c r="B28" s="1">
        <v>26</v>
      </c>
      <c r="C28" s="1" t="s">
        <v>1929</v>
      </c>
      <c r="D28" s="1" t="s">
        <v>1217</v>
      </c>
      <c r="E28" s="1" t="s">
        <v>1460</v>
      </c>
      <c r="F28" s="2" t="s">
        <v>429</v>
      </c>
      <c r="G28" s="1" t="s">
        <v>1216</v>
      </c>
      <c r="H28" s="3" t="str">
        <f t="shared" si="0"/>
        <v>ABR</v>
      </c>
      <c r="I28" s="1" t="s">
        <v>1213</v>
      </c>
      <c r="J28" s="1" t="s">
        <v>2223</v>
      </c>
      <c r="K28" s="1" t="s">
        <v>950</v>
      </c>
      <c r="L28" s="26">
        <f t="shared" si="1"/>
        <v>26</v>
      </c>
      <c r="M28" s="1" t="s">
        <v>1</v>
      </c>
      <c r="N28" s="1" t="str">
        <f t="shared" si="2"/>
        <v>{id:26,year: "2002",typeDoc:"ACUERDO",dateDoc:"05-ABR",monthDoc:"ABR",nameDoc:"RETIRO DE PROPAGANDA MDC 2002",link: Acuerdos__pdfpath(`./${"2002/"}${"26.pdf"}`),},</v>
      </c>
    </row>
    <row r="29" spans="1:14" x14ac:dyDescent="0.25">
      <c r="A29" s="1" t="s">
        <v>756</v>
      </c>
      <c r="B29" s="1">
        <v>27</v>
      </c>
      <c r="C29" s="1" t="s">
        <v>1929</v>
      </c>
      <c r="D29" s="1" t="s">
        <v>1217</v>
      </c>
      <c r="E29" s="1" t="s">
        <v>1460</v>
      </c>
      <c r="F29" s="2" t="s">
        <v>429</v>
      </c>
      <c r="G29" s="1" t="s">
        <v>1216</v>
      </c>
      <c r="H29" s="3" t="str">
        <f t="shared" si="0"/>
        <v>ABR</v>
      </c>
      <c r="I29" s="1" t="s">
        <v>1213</v>
      </c>
      <c r="J29" s="1" t="s">
        <v>2224</v>
      </c>
      <c r="K29" s="1" t="s">
        <v>950</v>
      </c>
      <c r="L29" s="26">
        <f t="shared" si="1"/>
        <v>27</v>
      </c>
      <c r="M29" s="1" t="s">
        <v>1</v>
      </c>
      <c r="N29" s="1" t="str">
        <f t="shared" si="2"/>
        <v>{id:27,year: "2002",typeDoc:"ACUERDO",dateDoc:"05-ABR",monthDoc:"ABR",nameDoc:"SARJE 7 DE ABRIL 2002",link: Acuerdos__pdfpath(`./${"2002/"}${"27.pdf"}`),},</v>
      </c>
    </row>
    <row r="30" spans="1:14" x14ac:dyDescent="0.25">
      <c r="A30" s="1" t="s">
        <v>756</v>
      </c>
      <c r="B30" s="1">
        <v>28</v>
      </c>
      <c r="C30" s="1" t="s">
        <v>1929</v>
      </c>
      <c r="D30" s="1" t="s">
        <v>1217</v>
      </c>
      <c r="E30" s="1" t="s">
        <v>1460</v>
      </c>
      <c r="F30" s="2" t="s">
        <v>430</v>
      </c>
      <c r="G30" s="1" t="s">
        <v>1216</v>
      </c>
      <c r="H30" s="3" t="str">
        <f t="shared" ref="H30:H43" si="3">MID(F30,4,3)</f>
        <v>ABR</v>
      </c>
      <c r="I30" s="1" t="s">
        <v>1213</v>
      </c>
      <c r="J30" s="1" t="s">
        <v>2225</v>
      </c>
      <c r="K30" s="1" t="s">
        <v>950</v>
      </c>
      <c r="L30" s="26">
        <f t="shared" si="1"/>
        <v>28</v>
      </c>
      <c r="M30" s="1" t="s">
        <v>1</v>
      </c>
      <c r="N30" s="1" t="str">
        <f t="shared" si="2"/>
        <v>{id:28,year: "2002",typeDoc:"ACUERDO",dateDoc:"15-ABR",monthDoc:"ABR",nameDoc:"CALIFICACIÓN 9 PRESIDENCIAS DE COMUNIDAD",link: Acuerdos__pdfpath(`./${"2002/"}${"28.pdf"}`),},</v>
      </c>
    </row>
    <row r="31" spans="1:14" x14ac:dyDescent="0.25">
      <c r="A31" s="1" t="s">
        <v>756</v>
      </c>
      <c r="B31" s="1">
        <v>29</v>
      </c>
      <c r="C31" s="1" t="s">
        <v>1929</v>
      </c>
      <c r="D31" s="1" t="s">
        <v>1217</v>
      </c>
      <c r="E31" s="1" t="s">
        <v>1460</v>
      </c>
      <c r="F31" s="2" t="s">
        <v>430</v>
      </c>
      <c r="G31" s="1" t="s">
        <v>1216</v>
      </c>
      <c r="H31" s="3" t="str">
        <f t="shared" si="3"/>
        <v>ABR</v>
      </c>
      <c r="I31" s="1" t="s">
        <v>1213</v>
      </c>
      <c r="J31" s="1" t="s">
        <v>2226</v>
      </c>
      <c r="K31" s="1" t="s">
        <v>950</v>
      </c>
      <c r="L31" s="26">
        <f t="shared" si="1"/>
        <v>29</v>
      </c>
      <c r="M31" s="1" t="s">
        <v>1</v>
      </c>
      <c r="N31" s="1" t="str">
        <f t="shared" si="2"/>
        <v>{id:29,year: "2002",typeDoc:"ACUERDO",dateDoc:"15-ABR",monthDoc:"ABR",nameDoc:"CALIFICACIÓN AYUNTAMIENTO IXTENCO",link: Acuerdos__pdfpath(`./${"2002/"}${"29.pdf"}`),},</v>
      </c>
    </row>
    <row r="32" spans="1:14" x14ac:dyDescent="0.25">
      <c r="A32" s="1" t="s">
        <v>756</v>
      </c>
      <c r="B32" s="1">
        <v>30</v>
      </c>
      <c r="C32" s="1" t="s">
        <v>1929</v>
      </c>
      <c r="D32" s="1" t="s">
        <v>1217</v>
      </c>
      <c r="E32" s="1" t="s">
        <v>1460</v>
      </c>
      <c r="F32" s="2" t="s">
        <v>430</v>
      </c>
      <c r="G32" s="1" t="s">
        <v>1216</v>
      </c>
      <c r="H32" s="3" t="str">
        <f t="shared" si="3"/>
        <v>ABR</v>
      </c>
      <c r="I32" s="1" t="s">
        <v>1213</v>
      </c>
      <c r="J32" s="1" t="s">
        <v>2227</v>
      </c>
      <c r="K32" s="1" t="s">
        <v>950</v>
      </c>
      <c r="L32" s="26">
        <f t="shared" si="1"/>
        <v>30</v>
      </c>
      <c r="M32" s="1" t="s">
        <v>1</v>
      </c>
      <c r="N32" s="1" t="str">
        <f t="shared" si="2"/>
        <v>{id:30,year: "2002",typeDoc:"ACUERDO",dateDoc:"15-ABR",monthDoc:"ABR",nameDoc:"CALIFICACIÓN AYUNTAMIENTO ZACATELCO",link: Acuerdos__pdfpath(`./${"2002/"}${"30.pdf"}`),},</v>
      </c>
    </row>
    <row r="33" spans="1:14" x14ac:dyDescent="0.25">
      <c r="A33" s="1" t="s">
        <v>756</v>
      </c>
      <c r="B33" s="1">
        <v>31</v>
      </c>
      <c r="C33" s="1" t="s">
        <v>1929</v>
      </c>
      <c r="D33" s="1" t="s">
        <v>1217</v>
      </c>
      <c r="E33" s="1" t="s">
        <v>1460</v>
      </c>
      <c r="F33" s="2" t="s">
        <v>15</v>
      </c>
      <c r="G33" s="1" t="s">
        <v>1216</v>
      </c>
      <c r="H33" s="3" t="str">
        <f t="shared" si="3"/>
        <v>ABR</v>
      </c>
      <c r="I33" s="1" t="s">
        <v>1213</v>
      </c>
      <c r="J33" s="1" t="s">
        <v>2228</v>
      </c>
      <c r="K33" s="1" t="s">
        <v>950</v>
      </c>
      <c r="L33" s="26">
        <f t="shared" si="1"/>
        <v>31</v>
      </c>
      <c r="M33" s="1" t="s">
        <v>1</v>
      </c>
      <c r="N33" s="1" t="str">
        <f t="shared" si="2"/>
        <v>{id:31,year: "2002",typeDoc:"ACUERDO",dateDoc:"30-ABR",monthDoc:"ABR",nameDoc:"APROBACIÓN DE DICTÁMENES P.P. 2001",link: Acuerdos__pdfpath(`./${"2002/"}${"31.pdf"}`),},</v>
      </c>
    </row>
    <row r="34" spans="1:14" x14ac:dyDescent="0.25">
      <c r="A34" s="1" t="s">
        <v>756</v>
      </c>
      <c r="B34" s="1">
        <v>32</v>
      </c>
      <c r="C34" s="1" t="s">
        <v>1929</v>
      </c>
      <c r="D34" s="1" t="s">
        <v>1217</v>
      </c>
      <c r="E34" s="1" t="s">
        <v>1460</v>
      </c>
      <c r="F34" s="2" t="s">
        <v>15</v>
      </c>
      <c r="G34" s="1" t="s">
        <v>1216</v>
      </c>
      <c r="H34" s="3" t="str">
        <f t="shared" si="3"/>
        <v>ABR</v>
      </c>
      <c r="I34" s="1" t="s">
        <v>1213</v>
      </c>
      <c r="J34" s="1" t="s">
        <v>2229</v>
      </c>
      <c r="K34" s="1" t="s">
        <v>950</v>
      </c>
      <c r="L34" s="26">
        <f t="shared" si="1"/>
        <v>32</v>
      </c>
      <c r="M34" s="1" t="s">
        <v>1</v>
      </c>
      <c r="N34" s="1" t="str">
        <f t="shared" si="2"/>
        <v>{id:32,year: "2002",typeDoc:"ACUERDO",dateDoc:"30-ABR",monthDoc:"ABR",nameDoc:"CALENDARIO DE SESIONES ORDINARIAS 2002",link: Acuerdos__pdfpath(`./${"2002/"}${"32.pdf"}`),},</v>
      </c>
    </row>
    <row r="35" spans="1:14" x14ac:dyDescent="0.25">
      <c r="A35" s="1" t="s">
        <v>756</v>
      </c>
      <c r="B35" s="1">
        <v>33</v>
      </c>
      <c r="C35" s="1" t="s">
        <v>1929</v>
      </c>
      <c r="D35" s="1" t="s">
        <v>1217</v>
      </c>
      <c r="E35" s="1" t="s">
        <v>1460</v>
      </c>
      <c r="F35" s="2" t="s">
        <v>15</v>
      </c>
      <c r="G35" s="1" t="s">
        <v>1216</v>
      </c>
      <c r="H35" s="3" t="str">
        <f t="shared" si="3"/>
        <v>ABR</v>
      </c>
      <c r="I35" s="1" t="s">
        <v>1213</v>
      </c>
      <c r="J35" s="1" t="s">
        <v>2230</v>
      </c>
      <c r="K35" s="1" t="s">
        <v>950</v>
      </c>
      <c r="L35" s="26">
        <f t="shared" si="1"/>
        <v>33</v>
      </c>
      <c r="M35" s="1" t="s">
        <v>1</v>
      </c>
      <c r="N35" s="1" t="str">
        <f t="shared" si="2"/>
        <v>{id:33,year: "2002",typeDoc:"ACUERDO",dateDoc:"30-ABR",monthDoc:"ABR",nameDoc:"TRANSFERENCIA DE PARTIDA DESTINADA AL 20 % 2002",link: Acuerdos__pdfpath(`./${"2002/"}${"33.pdf"}`),},</v>
      </c>
    </row>
    <row r="36" spans="1:14" x14ac:dyDescent="0.25">
      <c r="A36" s="1" t="s">
        <v>756</v>
      </c>
      <c r="B36" s="1">
        <v>34</v>
      </c>
      <c r="C36" s="1" t="s">
        <v>1929</v>
      </c>
      <c r="D36" s="1" t="s">
        <v>1217</v>
      </c>
      <c r="E36" s="1" t="s">
        <v>1460</v>
      </c>
      <c r="F36" s="2" t="s">
        <v>58</v>
      </c>
      <c r="G36" s="1" t="s">
        <v>1216</v>
      </c>
      <c r="H36" s="3" t="str">
        <f t="shared" si="3"/>
        <v>JUN</v>
      </c>
      <c r="I36" s="1" t="s">
        <v>1213</v>
      </c>
      <c r="J36" s="1" t="s">
        <v>431</v>
      </c>
      <c r="K36" s="1" t="s">
        <v>950</v>
      </c>
      <c r="L36" s="26">
        <f t="shared" si="1"/>
        <v>34</v>
      </c>
      <c r="M36" s="1" t="s">
        <v>1</v>
      </c>
      <c r="N36" s="1" t="str">
        <f t="shared" si="2"/>
        <v>{id:34,year: "2002",typeDoc:"ACUERDO",dateDoc:"28-JUN",monthDoc:"JUN",nameDoc:"DESTRUCCIÓN DE PAQUETERIA 2001 Y 2002",link: Acuerdos__pdfpath(`./${"2002/"}${"34.pdf"}`),},</v>
      </c>
    </row>
    <row r="37" spans="1:14" x14ac:dyDescent="0.25">
      <c r="A37" s="1" t="s">
        <v>756</v>
      </c>
      <c r="B37" s="1">
        <v>35</v>
      </c>
      <c r="C37" s="1" t="s">
        <v>1929</v>
      </c>
      <c r="D37" s="1" t="s">
        <v>1217</v>
      </c>
      <c r="E37" s="1" t="s">
        <v>1460</v>
      </c>
      <c r="F37" s="2" t="s">
        <v>433</v>
      </c>
      <c r="G37" s="1" t="s">
        <v>1216</v>
      </c>
      <c r="H37" s="3" t="str">
        <f t="shared" si="3"/>
        <v>SEP</v>
      </c>
      <c r="I37" s="1" t="s">
        <v>1213</v>
      </c>
      <c r="J37" s="1" t="s">
        <v>432</v>
      </c>
      <c r="K37" s="1" t="s">
        <v>950</v>
      </c>
      <c r="L37" s="26">
        <f t="shared" si="1"/>
        <v>35</v>
      </c>
      <c r="M37" s="1" t="s">
        <v>1</v>
      </c>
      <c r="N37" s="1" t="str">
        <f t="shared" si="2"/>
        <v>{id:35,year: "2002",typeDoc:"ACUERDO",dateDoc:"11-SEP",monthDoc:"SEP",nameDoc:"ACREDITACIÓN PARTIDO LIBERAL PROGRESISTA",link: Acuerdos__pdfpath(`./${"2002/"}${"35.pdf"}`),},</v>
      </c>
    </row>
    <row r="38" spans="1:14" x14ac:dyDescent="0.25">
      <c r="A38" s="1" t="s">
        <v>756</v>
      </c>
      <c r="B38" s="1">
        <v>36</v>
      </c>
      <c r="C38" s="1" t="s">
        <v>1929</v>
      </c>
      <c r="D38" s="1" t="s">
        <v>1217</v>
      </c>
      <c r="E38" s="1" t="s">
        <v>1460</v>
      </c>
      <c r="F38" s="2" t="s">
        <v>433</v>
      </c>
      <c r="G38" s="1" t="s">
        <v>1216</v>
      </c>
      <c r="H38" s="3" t="str">
        <f t="shared" si="3"/>
        <v>SEP</v>
      </c>
      <c r="I38" s="1" t="s">
        <v>1213</v>
      </c>
      <c r="J38" s="1" t="s">
        <v>2231</v>
      </c>
      <c r="K38" s="1" t="s">
        <v>950</v>
      </c>
      <c r="L38" s="26">
        <f t="shared" si="1"/>
        <v>36</v>
      </c>
      <c r="M38" s="1" t="s">
        <v>1</v>
      </c>
      <c r="N38" s="1" t="str">
        <f t="shared" si="2"/>
        <v>{id:36,year: "2002",typeDoc:"ACUERDO",dateDoc:"11-SEP",monthDoc:"SEP",nameDoc:"CONVOCATORIA DIRECCIÓN DE CAPACITACIÓN, ORGANIZACIÓN Y JURÍDICA",link: Acuerdos__pdfpath(`./${"2002/"}${"36.pdf"}`),},</v>
      </c>
    </row>
    <row r="39" spans="1:14" x14ac:dyDescent="0.25">
      <c r="H39" s="3"/>
      <c r="N39" s="1" t="s">
        <v>940</v>
      </c>
    </row>
    <row r="40" spans="1:14" x14ac:dyDescent="0.25">
      <c r="H40" s="3"/>
    </row>
    <row r="41" spans="1:14" x14ac:dyDescent="0.25">
      <c r="H41" s="3"/>
    </row>
    <row r="42" spans="1:14" x14ac:dyDescent="0.25">
      <c r="H42" s="3"/>
      <c r="N42" s="1" t="s">
        <v>952</v>
      </c>
    </row>
    <row r="43" spans="1:14" x14ac:dyDescent="0.25">
      <c r="A43" s="1" t="s">
        <v>756</v>
      </c>
      <c r="B43" s="1">
        <v>2</v>
      </c>
      <c r="C43" s="1" t="s">
        <v>1929</v>
      </c>
      <c r="D43" s="1" t="s">
        <v>1217</v>
      </c>
      <c r="E43" s="1" t="s">
        <v>1460</v>
      </c>
      <c r="F43" s="2" t="s">
        <v>435</v>
      </c>
      <c r="G43" s="1" t="s">
        <v>1216</v>
      </c>
      <c r="H43" s="3" t="str">
        <f t="shared" si="3"/>
        <v>MAY</v>
      </c>
      <c r="I43" s="1" t="s">
        <v>1213</v>
      </c>
      <c r="J43" s="1" t="s">
        <v>434</v>
      </c>
      <c r="K43" s="1" t="s">
        <v>950</v>
      </c>
      <c r="L43" s="26">
        <f>B43</f>
        <v>2</v>
      </c>
      <c r="M43" s="1" t="s">
        <v>1</v>
      </c>
      <c r="N43" s="1" t="str">
        <f t="shared" ref="N43:N44" si="4">CONCATENATE(A43,B43,C43,D43,E43,F43,G43,H43,I43,J43,K43,L43,M43)</f>
        <v>{id:2,year: "2002",typeDoc:"ACUERDO",dateDoc:"19-MAY",monthDoc:"MAY",nameDoc:"DICTAMEN FINAL SANCIÓN PARTIDOS POLÍTICOS",link: Acuerdos__pdfpath(`./${"2002/"}${"2.pdf"}`),},</v>
      </c>
    </row>
    <row r="44" spans="1:14" x14ac:dyDescent="0.25">
      <c r="A44" s="1" t="s">
        <v>756</v>
      </c>
      <c r="B44" s="1">
        <v>1</v>
      </c>
      <c r="C44" s="1" t="s">
        <v>1929</v>
      </c>
      <c r="D44" s="1" t="s">
        <v>1217</v>
      </c>
      <c r="E44" s="1" t="s">
        <v>1460</v>
      </c>
      <c r="G44" s="1" t="s">
        <v>1216</v>
      </c>
      <c r="H44" s="3" t="s">
        <v>758</v>
      </c>
      <c r="I44" s="1" t="s">
        <v>1213</v>
      </c>
      <c r="J44" s="1" t="s">
        <v>431</v>
      </c>
      <c r="K44" s="1" t="s">
        <v>950</v>
      </c>
      <c r="L44" s="26">
        <f>B44</f>
        <v>1</v>
      </c>
      <c r="M44" s="1" t="s">
        <v>1</v>
      </c>
      <c r="N44" s="1" t="str">
        <f t="shared" si="4"/>
        <v>{id:1,year: "2002",typeDoc:"ACUERDO",dateDoc:"",monthDoc:"FEB",nameDoc:"DESTRUCCIÓN DE PAQUETERIA 2001 Y 2002",link: Acuerdos__pdfpath(`./${"2002/"}${"1.pdf"}`),},</v>
      </c>
    </row>
    <row r="45" spans="1:14" x14ac:dyDescent="0.25">
      <c r="N45" s="1" t="s">
        <v>940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CE9-1E31-4EDF-BF9C-E4B762349161}">
  <dimension ref="A2:H80"/>
  <sheetViews>
    <sheetView topLeftCell="A50" workbookViewId="0">
      <selection activeCell="H61" sqref="H61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59.28515625" style="1" bestFit="1" customWidth="1"/>
    <col min="4" max="4" width="40.42578125" style="2" bestFit="1" customWidth="1"/>
    <col min="5" max="5" width="39" style="1" bestFit="1" customWidth="1"/>
    <col min="6" max="6" width="5.42578125" style="1" bestFit="1" customWidth="1"/>
    <col min="7" max="7" width="9.28515625" style="1" bestFit="1" customWidth="1"/>
    <col min="8" max="8" width="31.7109375" style="1" bestFit="1" customWidth="1"/>
    <col min="9" max="16384" width="11.5703125" style="1"/>
  </cols>
  <sheetData>
    <row r="2" spans="1:8" x14ac:dyDescent="0.25">
      <c r="H2" s="1" t="s">
        <v>1028</v>
      </c>
    </row>
    <row r="3" spans="1:8" x14ac:dyDescent="0.25">
      <c r="A3" s="1" t="s">
        <v>756</v>
      </c>
      <c r="B3" s="1">
        <v>1</v>
      </c>
      <c r="C3" s="1" t="s">
        <v>2235</v>
      </c>
      <c r="D3" s="1" t="s">
        <v>436</v>
      </c>
      <c r="E3" s="1" t="s">
        <v>1029</v>
      </c>
      <c r="F3" s="26">
        <f>B3</f>
        <v>1</v>
      </c>
      <c r="G3" s="1" t="s">
        <v>1</v>
      </c>
      <c r="H3" s="1" t="str">
        <f>CONCATENATE(A3,B3,C3,D3,E3,F3,G3)</f>
        <v>{id:1,year: "2001",typeDoc:"ACUERDO",dateDoc:"11-MAY",nameDoc:"CALENDARIO ELECTORAL 2001",link: Acuerdos__pdfpath(`./${"2001/"}${"1.pdf"}`),},</v>
      </c>
    </row>
    <row r="4" spans="1:8" x14ac:dyDescent="0.25">
      <c r="A4" s="1" t="s">
        <v>756</v>
      </c>
      <c r="B4" s="1">
        <v>2</v>
      </c>
      <c r="C4" s="1" t="s">
        <v>2236</v>
      </c>
      <c r="D4" s="1" t="s">
        <v>2232</v>
      </c>
      <c r="E4" s="1" t="s">
        <v>1029</v>
      </c>
      <c r="F4" s="26">
        <f>B4</f>
        <v>2</v>
      </c>
      <c r="G4" s="1" t="s">
        <v>1</v>
      </c>
      <c r="H4" s="1" t="str">
        <f t="shared" ref="H4:H6" si="0">CONCATENATE(A4,B4,C4,D4,E4,F4,G4)</f>
        <v>{id:2,year: "2001",typeDoc:"ACUERDO",dateDoc:"16-JUL",nameDoc:"REGISTRO DE DIPUTADOS",link: Acuerdos__pdfpath(`./${"2001/"}${"2.pdf"}`),},</v>
      </c>
    </row>
    <row r="5" spans="1:8" x14ac:dyDescent="0.25">
      <c r="A5" s="1" t="s">
        <v>756</v>
      </c>
      <c r="B5" s="1">
        <v>3</v>
      </c>
      <c r="C5" s="1" t="s">
        <v>2237</v>
      </c>
      <c r="D5" s="1" t="s">
        <v>352</v>
      </c>
      <c r="E5" s="1" t="s">
        <v>1029</v>
      </c>
      <c r="F5" s="26">
        <f>B5</f>
        <v>3</v>
      </c>
      <c r="G5" s="1" t="s">
        <v>1</v>
      </c>
      <c r="H5" s="1" t="str">
        <f t="shared" si="0"/>
        <v>{id:3,year: "2001",typeDoc:"ACUERDO",dateDoc:"05-OCT",nameDoc:"INTEGRACIÓN CONSEJOS MUNICIPALES",link: Acuerdos__pdfpath(`./${"2001/"}${"3.pdf"}`),},</v>
      </c>
    </row>
    <row r="6" spans="1:8" x14ac:dyDescent="0.25">
      <c r="A6" s="1" t="s">
        <v>756</v>
      </c>
      <c r="B6" s="1">
        <v>4</v>
      </c>
      <c r="C6" s="1" t="s">
        <v>2238</v>
      </c>
      <c r="D6" s="1" t="s">
        <v>2233</v>
      </c>
      <c r="E6" s="1" t="s">
        <v>1029</v>
      </c>
      <c r="F6" s="26">
        <f>B6</f>
        <v>4</v>
      </c>
      <c r="G6" s="1" t="s">
        <v>1</v>
      </c>
      <c r="H6" s="1" t="str">
        <f t="shared" si="0"/>
        <v>{id:4,year: "2001",typeDoc:"ACUERDO",dateDoc:"16-NOV",nameDoc:"CALIFICACION DE DIPUTADOS",link: Acuerdos__pdfpath(`./${"2001/"}${"4.pdf"}`),},</v>
      </c>
    </row>
    <row r="7" spans="1:8" x14ac:dyDescent="0.25">
      <c r="H7" s="1" t="s">
        <v>940</v>
      </c>
    </row>
    <row r="10" spans="1:8" x14ac:dyDescent="0.25">
      <c r="H10" s="1" t="s">
        <v>1030</v>
      </c>
    </row>
    <row r="11" spans="1:8" x14ac:dyDescent="0.25">
      <c r="A11" s="1" t="s">
        <v>756</v>
      </c>
      <c r="B11" s="1">
        <v>1</v>
      </c>
      <c r="C11" s="1" t="s">
        <v>2234</v>
      </c>
      <c r="D11" s="1" t="s">
        <v>439</v>
      </c>
      <c r="E11" s="1" t="s">
        <v>1029</v>
      </c>
      <c r="F11" s="26" t="s">
        <v>485</v>
      </c>
      <c r="G11" s="1" t="s">
        <v>1</v>
      </c>
      <c r="H11" s="1" t="str">
        <f t="shared" ref="H11:H56" si="1">CONCATENATE(A11,B11,C11,D11,E11,F11,G11)</f>
        <v>{id:1,year: "2001",nameMunicipio:"ACUAMANALA DE MIGUEL HIDALGO",link: Acuerdos__pdfpath(`./${"2001/"}${"1a.pdf"}`),},</v>
      </c>
    </row>
    <row r="12" spans="1:8" x14ac:dyDescent="0.25">
      <c r="A12" s="1" t="s">
        <v>756</v>
      </c>
      <c r="B12" s="1">
        <v>2</v>
      </c>
      <c r="C12" s="1" t="s">
        <v>2234</v>
      </c>
      <c r="D12" s="1" t="s">
        <v>440</v>
      </c>
      <c r="E12" s="1" t="s">
        <v>1029</v>
      </c>
      <c r="F12" s="26" t="s">
        <v>486</v>
      </c>
      <c r="G12" s="1" t="s">
        <v>1</v>
      </c>
      <c r="H12" s="1" t="str">
        <f t="shared" si="1"/>
        <v>{id:2,year: "2001",nameMunicipio:"ALTZAYANCA",link: Acuerdos__pdfpath(`./${"2001/"}${"1b.pdf"}`),},</v>
      </c>
    </row>
    <row r="13" spans="1:8" x14ac:dyDescent="0.25">
      <c r="A13" s="1" t="s">
        <v>756</v>
      </c>
      <c r="B13" s="1">
        <v>3</v>
      </c>
      <c r="C13" s="1" t="s">
        <v>2234</v>
      </c>
      <c r="D13" s="1" t="s">
        <v>443</v>
      </c>
      <c r="E13" s="1" t="s">
        <v>1029</v>
      </c>
      <c r="F13" s="26" t="s">
        <v>487</v>
      </c>
      <c r="G13" s="1" t="s">
        <v>1</v>
      </c>
      <c r="H13" s="1" t="str">
        <f t="shared" si="1"/>
        <v>{id:3,year: "2001",nameMunicipio:"AMAXAC DE GUERRERO",link: Acuerdos__pdfpath(`./${"2001/"}${"1c.pdf"}`),},</v>
      </c>
    </row>
    <row r="14" spans="1:8" x14ac:dyDescent="0.25">
      <c r="A14" s="1" t="s">
        <v>756</v>
      </c>
      <c r="B14" s="1">
        <v>4</v>
      </c>
      <c r="C14" s="1" t="s">
        <v>2234</v>
      </c>
      <c r="D14" s="1" t="s">
        <v>444</v>
      </c>
      <c r="E14" s="1" t="s">
        <v>1029</v>
      </c>
      <c r="F14" s="26" t="s">
        <v>488</v>
      </c>
      <c r="G14" s="1" t="s">
        <v>1</v>
      </c>
      <c r="H14" s="1" t="str">
        <f t="shared" si="1"/>
        <v>{id:4,year: "2001",nameMunicipio:"APETATITLÁN DE ANTONIO CARVAJAL",link: Acuerdos__pdfpath(`./${"2001/"}${"1d.pdf"}`),},</v>
      </c>
    </row>
    <row r="15" spans="1:8" x14ac:dyDescent="0.25">
      <c r="A15" s="1" t="s">
        <v>756</v>
      </c>
      <c r="B15" s="1">
        <v>5</v>
      </c>
      <c r="C15" s="1" t="s">
        <v>2234</v>
      </c>
      <c r="D15" s="1" t="s">
        <v>445</v>
      </c>
      <c r="E15" s="1" t="s">
        <v>1029</v>
      </c>
      <c r="F15" s="26" t="s">
        <v>489</v>
      </c>
      <c r="G15" s="1" t="s">
        <v>1</v>
      </c>
      <c r="H15" s="1" t="str">
        <f t="shared" si="1"/>
        <v>{id:5,year: "2001",nameMunicipio:"APIZACO",link: Acuerdos__pdfpath(`./${"2001/"}${"1e.pdf"}`),},</v>
      </c>
    </row>
    <row r="16" spans="1:8" x14ac:dyDescent="0.25">
      <c r="A16" s="1" t="s">
        <v>756</v>
      </c>
      <c r="B16" s="1">
        <v>6</v>
      </c>
      <c r="C16" s="1" t="s">
        <v>2234</v>
      </c>
      <c r="D16" s="1" t="s">
        <v>446</v>
      </c>
      <c r="E16" s="1" t="s">
        <v>1029</v>
      </c>
      <c r="F16" s="26" t="s">
        <v>490</v>
      </c>
      <c r="G16" s="1" t="s">
        <v>1</v>
      </c>
      <c r="H16" s="1" t="str">
        <f t="shared" si="1"/>
        <v>{id:6,year: "2001",nameMunicipio:"ATLANGATEPEC",link: Acuerdos__pdfpath(`./${"2001/"}${"1f.pdf"}`),},</v>
      </c>
    </row>
    <row r="17" spans="1:8" x14ac:dyDescent="0.25">
      <c r="A17" s="1" t="s">
        <v>756</v>
      </c>
      <c r="B17" s="1">
        <v>7</v>
      </c>
      <c r="C17" s="1" t="s">
        <v>2234</v>
      </c>
      <c r="D17" s="3" t="s">
        <v>447</v>
      </c>
      <c r="E17" s="1" t="s">
        <v>1029</v>
      </c>
      <c r="F17" s="26" t="s">
        <v>491</v>
      </c>
      <c r="G17" s="1" t="s">
        <v>1</v>
      </c>
      <c r="H17" s="1" t="str">
        <f t="shared" si="1"/>
        <v>{id:7,year: "2001",nameMunicipio:"BENITO JUÁREZ",link: Acuerdos__pdfpath(`./${"2001/"}${"1g.pdf"}`),},</v>
      </c>
    </row>
    <row r="18" spans="1:8" x14ac:dyDescent="0.25">
      <c r="A18" s="1" t="s">
        <v>756</v>
      </c>
      <c r="B18" s="1">
        <v>8</v>
      </c>
      <c r="C18" s="1" t="s">
        <v>2234</v>
      </c>
      <c r="D18" s="1" t="s">
        <v>448</v>
      </c>
      <c r="E18" s="1" t="s">
        <v>1029</v>
      </c>
      <c r="F18" s="26" t="s">
        <v>492</v>
      </c>
      <c r="G18" s="1" t="s">
        <v>1</v>
      </c>
      <c r="H18" s="1" t="str">
        <f t="shared" si="1"/>
        <v>{id:8,year: "2001",nameMunicipio:"CALPULALPAN",link: Acuerdos__pdfpath(`./${"2001/"}${"1h.pdf"}`),},</v>
      </c>
    </row>
    <row r="19" spans="1:8" x14ac:dyDescent="0.25">
      <c r="A19" s="1" t="s">
        <v>756</v>
      </c>
      <c r="B19" s="1">
        <v>9</v>
      </c>
      <c r="C19" s="1" t="s">
        <v>2234</v>
      </c>
      <c r="D19" s="1" t="s">
        <v>441</v>
      </c>
      <c r="E19" s="1" t="s">
        <v>1029</v>
      </c>
      <c r="F19" s="26" t="s">
        <v>493</v>
      </c>
      <c r="G19" s="1" t="s">
        <v>1</v>
      </c>
      <c r="H19" s="1" t="str">
        <f t="shared" si="1"/>
        <v>{id:9,year: "2001",nameMunicipio:"EL CARMEN TEQUEXQUITLA TET",link: Acuerdos__pdfpath(`./${"2001/"}${"1i.pdf"}`),},</v>
      </c>
    </row>
    <row r="20" spans="1:8" x14ac:dyDescent="0.25">
      <c r="A20" s="1" t="s">
        <v>756</v>
      </c>
      <c r="B20" s="1">
        <v>10</v>
      </c>
      <c r="C20" s="1" t="s">
        <v>2234</v>
      </c>
      <c r="D20" s="1" t="s">
        <v>449</v>
      </c>
      <c r="E20" s="1" t="s">
        <v>1029</v>
      </c>
      <c r="F20" s="26" t="s">
        <v>494</v>
      </c>
      <c r="G20" s="1" t="s">
        <v>1</v>
      </c>
      <c r="H20" s="1" t="str">
        <f t="shared" si="1"/>
        <v>{id:10,year: "2001",nameMunicipio:"EMILIANO ZAPATA",link: Acuerdos__pdfpath(`./${"2001/"}${"1j.pdf"}`),},</v>
      </c>
    </row>
    <row r="21" spans="1:8" x14ac:dyDescent="0.25">
      <c r="A21" s="1" t="s">
        <v>756</v>
      </c>
      <c r="B21" s="1">
        <v>11</v>
      </c>
      <c r="C21" s="1" t="s">
        <v>2234</v>
      </c>
      <c r="D21" s="1" t="s">
        <v>450</v>
      </c>
      <c r="E21" s="1" t="s">
        <v>1029</v>
      </c>
      <c r="F21" s="26" t="s">
        <v>495</v>
      </c>
      <c r="G21" s="1" t="s">
        <v>1</v>
      </c>
      <c r="H21" s="1" t="str">
        <f t="shared" si="1"/>
        <v>{id:11,year: "2001",nameMunicipio:"ESPAÑITA",link: Acuerdos__pdfpath(`./${"2001/"}${"1k.pdf"}`),},</v>
      </c>
    </row>
    <row r="22" spans="1:8" x14ac:dyDescent="0.25">
      <c r="A22" s="1" t="s">
        <v>756</v>
      </c>
      <c r="B22" s="1">
        <v>12</v>
      </c>
      <c r="C22" s="1" t="s">
        <v>2234</v>
      </c>
      <c r="D22" s="1" t="s">
        <v>451</v>
      </c>
      <c r="E22" s="1" t="s">
        <v>1029</v>
      </c>
      <c r="F22" s="26" t="s">
        <v>496</v>
      </c>
      <c r="G22" s="1" t="s">
        <v>1</v>
      </c>
      <c r="H22" s="1" t="str">
        <f t="shared" si="1"/>
        <v>{id:12,year: "2001",nameMunicipio:"HUAMANTLA",link: Acuerdos__pdfpath(`./${"2001/"}${"1l.pdf"}`),},</v>
      </c>
    </row>
    <row r="23" spans="1:8" x14ac:dyDescent="0.25">
      <c r="A23" s="1" t="s">
        <v>756</v>
      </c>
      <c r="B23" s="1">
        <v>13</v>
      </c>
      <c r="C23" s="1" t="s">
        <v>2234</v>
      </c>
      <c r="D23" s="1" t="s">
        <v>452</v>
      </c>
      <c r="E23" s="1" t="s">
        <v>1029</v>
      </c>
      <c r="F23" s="26" t="s">
        <v>497</v>
      </c>
      <c r="G23" s="1" t="s">
        <v>1</v>
      </c>
      <c r="H23" s="1" t="str">
        <f t="shared" si="1"/>
        <v>{id:13,year: "2001",nameMunicipio:"HUEYOTLIPAN",link: Acuerdos__pdfpath(`./${"2001/"}${"1m.pdf"}`),},</v>
      </c>
    </row>
    <row r="24" spans="1:8" x14ac:dyDescent="0.25">
      <c r="A24" s="1" t="s">
        <v>756</v>
      </c>
      <c r="B24" s="1">
        <v>14</v>
      </c>
      <c r="C24" s="1" t="s">
        <v>2234</v>
      </c>
      <c r="D24" s="1" t="s">
        <v>453</v>
      </c>
      <c r="E24" s="1" t="s">
        <v>1029</v>
      </c>
      <c r="F24" s="26" t="s">
        <v>498</v>
      </c>
      <c r="G24" s="1" t="s">
        <v>1</v>
      </c>
      <c r="H24" s="1" t="str">
        <f t="shared" si="1"/>
        <v>{id:14,year: "2001",nameMunicipio:"IXTACUIXTLA DE MARIANO MATAMOROS",link: Acuerdos__pdfpath(`./${"2001/"}${"1n.pdf"}`),},</v>
      </c>
    </row>
    <row r="25" spans="1:8" x14ac:dyDescent="0.25">
      <c r="A25" s="1" t="s">
        <v>756</v>
      </c>
      <c r="B25" s="1">
        <v>15</v>
      </c>
      <c r="C25" s="1" t="s">
        <v>2234</v>
      </c>
      <c r="D25" s="1" t="s">
        <v>454</v>
      </c>
      <c r="E25" s="1" t="s">
        <v>1029</v>
      </c>
      <c r="F25" s="26" t="s">
        <v>499</v>
      </c>
      <c r="G25" s="1" t="s">
        <v>1</v>
      </c>
      <c r="H25" s="1" t="str">
        <f t="shared" si="1"/>
        <v>{id:15,year: "2001",nameMunicipio:"LA MAGDALENA TLALTELULCO",link: Acuerdos__pdfpath(`./${"2001/"}${"1o.pdf"}`),},</v>
      </c>
    </row>
    <row r="26" spans="1:8" x14ac:dyDescent="0.25">
      <c r="A26" s="1" t="s">
        <v>756</v>
      </c>
      <c r="B26" s="1">
        <v>16</v>
      </c>
      <c r="C26" s="1" t="s">
        <v>2234</v>
      </c>
      <c r="D26" s="1" t="s">
        <v>455</v>
      </c>
      <c r="E26" s="1" t="s">
        <v>1029</v>
      </c>
      <c r="F26" s="26" t="s">
        <v>500</v>
      </c>
      <c r="G26" s="1" t="s">
        <v>1</v>
      </c>
      <c r="H26" s="1" t="str">
        <f t="shared" si="1"/>
        <v>{id:16,year: "2001",nameMunicipio:"LÁZARO CÁRDENAS",link: Acuerdos__pdfpath(`./${"2001/"}${"1p.pdf"}`),},</v>
      </c>
    </row>
    <row r="27" spans="1:8" x14ac:dyDescent="0.25">
      <c r="A27" s="1" t="s">
        <v>756</v>
      </c>
      <c r="B27" s="1">
        <v>17</v>
      </c>
      <c r="C27" s="1" t="s">
        <v>2234</v>
      </c>
      <c r="D27" s="1" t="s">
        <v>456</v>
      </c>
      <c r="E27" s="1" t="s">
        <v>1029</v>
      </c>
      <c r="F27" s="26" t="s">
        <v>501</v>
      </c>
      <c r="G27" s="1" t="s">
        <v>1</v>
      </c>
      <c r="H27" s="1" t="str">
        <f t="shared" si="1"/>
        <v>{id:17,year: "2001",nameMunicipio:"MAZATECOCHCO DE JOSÉ MARÍA MORELOS",link: Acuerdos__pdfpath(`./${"2001/"}${"1q.pdf"}`),},</v>
      </c>
    </row>
    <row r="28" spans="1:8" x14ac:dyDescent="0.25">
      <c r="A28" s="1" t="s">
        <v>756</v>
      </c>
      <c r="B28" s="1">
        <v>18</v>
      </c>
      <c r="C28" s="1" t="s">
        <v>2234</v>
      </c>
      <c r="D28" s="1" t="s">
        <v>457</v>
      </c>
      <c r="E28" s="1" t="s">
        <v>1029</v>
      </c>
      <c r="F28" s="26" t="s">
        <v>502</v>
      </c>
      <c r="G28" s="1" t="s">
        <v>1</v>
      </c>
      <c r="H28" s="1" t="str">
        <f t="shared" si="1"/>
        <v>{id:18,year: "2001",nameMunicipio:"NANACAMILPA DE MARIANO ARISTA",link: Acuerdos__pdfpath(`./${"2001/"}${"1r.pdf"}`),},</v>
      </c>
    </row>
    <row r="29" spans="1:8" x14ac:dyDescent="0.25">
      <c r="A29" s="1" t="s">
        <v>756</v>
      </c>
      <c r="B29" s="1">
        <v>19</v>
      </c>
      <c r="C29" s="1" t="s">
        <v>2234</v>
      </c>
      <c r="D29" s="1" t="s">
        <v>458</v>
      </c>
      <c r="E29" s="1" t="s">
        <v>1029</v>
      </c>
      <c r="F29" s="26" t="s">
        <v>503</v>
      </c>
      <c r="G29" s="1" t="s">
        <v>1</v>
      </c>
      <c r="H29" s="1" t="str">
        <f t="shared" si="1"/>
        <v>{id:19,year: "2001",nameMunicipio:"NATIVITAS",link: Acuerdos__pdfpath(`./${"2001/"}${"1s.pdf"}`),},</v>
      </c>
    </row>
    <row r="30" spans="1:8" x14ac:dyDescent="0.25">
      <c r="A30" s="1" t="s">
        <v>756</v>
      </c>
      <c r="B30" s="1">
        <v>20</v>
      </c>
      <c r="C30" s="1" t="s">
        <v>2234</v>
      </c>
      <c r="D30" s="1" t="s">
        <v>459</v>
      </c>
      <c r="E30" s="1" t="s">
        <v>1029</v>
      </c>
      <c r="F30" s="26" t="s">
        <v>504</v>
      </c>
      <c r="G30" s="1" t="s">
        <v>1</v>
      </c>
      <c r="H30" s="1" t="str">
        <f t="shared" si="1"/>
        <v>{id:20,year: "2001",nameMunicipio:"PAPALOTLA DE XICOHTÉNCATL",link: Acuerdos__pdfpath(`./${"2001/"}${"1t.pdf"}`),},</v>
      </c>
    </row>
    <row r="31" spans="1:8" x14ac:dyDescent="0.25">
      <c r="A31" s="1" t="s">
        <v>756</v>
      </c>
      <c r="B31" s="1">
        <v>21</v>
      </c>
      <c r="C31" s="1" t="s">
        <v>2234</v>
      </c>
      <c r="D31" s="1" t="s">
        <v>460</v>
      </c>
      <c r="E31" s="1" t="s">
        <v>1029</v>
      </c>
      <c r="F31" s="26" t="s">
        <v>505</v>
      </c>
      <c r="G31" s="1" t="s">
        <v>1</v>
      </c>
      <c r="H31" s="1" t="str">
        <f t="shared" si="1"/>
        <v>{id:21,year: "2001",nameMunicipio:"SAN DAMIÁN TEXOLOC",link: Acuerdos__pdfpath(`./${"2001/"}${"1u.pdf"}`),},</v>
      </c>
    </row>
    <row r="32" spans="1:8" x14ac:dyDescent="0.25">
      <c r="A32" s="1" t="s">
        <v>756</v>
      </c>
      <c r="B32" s="1">
        <v>22</v>
      </c>
      <c r="C32" s="1" t="s">
        <v>2234</v>
      </c>
      <c r="D32" s="1" t="s">
        <v>461</v>
      </c>
      <c r="E32" s="1" t="s">
        <v>1029</v>
      </c>
      <c r="F32" s="26" t="s">
        <v>506</v>
      </c>
      <c r="G32" s="1" t="s">
        <v>1</v>
      </c>
      <c r="H32" s="1" t="str">
        <f t="shared" si="1"/>
        <v>{id:22,year: "2001",nameMunicipio:"SAN FRANCISCO TETLANOHCAN",link: Acuerdos__pdfpath(`./${"2001/"}${"1v.pdf"}`),},</v>
      </c>
    </row>
    <row r="33" spans="1:8" x14ac:dyDescent="0.25">
      <c r="A33" s="1" t="s">
        <v>756</v>
      </c>
      <c r="B33" s="1">
        <v>23</v>
      </c>
      <c r="C33" s="1" t="s">
        <v>2234</v>
      </c>
      <c r="D33" s="1" t="s">
        <v>462</v>
      </c>
      <c r="E33" s="1" t="s">
        <v>1029</v>
      </c>
      <c r="F33" s="26" t="s">
        <v>507</v>
      </c>
      <c r="G33" s="1" t="s">
        <v>1</v>
      </c>
      <c r="H33" s="1" t="str">
        <f t="shared" si="1"/>
        <v>{id:23,year: "2001",nameMunicipio:"SAN JERÓNIMO ZACUALPAN",link: Acuerdos__pdfpath(`./${"2001/"}${"1w.pdf"}`),},</v>
      </c>
    </row>
    <row r="34" spans="1:8" x14ac:dyDescent="0.25">
      <c r="A34" s="1" t="s">
        <v>756</v>
      </c>
      <c r="B34" s="1">
        <v>24</v>
      </c>
      <c r="C34" s="1" t="s">
        <v>2234</v>
      </c>
      <c r="D34" s="1" t="s">
        <v>463</v>
      </c>
      <c r="E34" s="1" t="s">
        <v>1029</v>
      </c>
      <c r="F34" s="26" t="s">
        <v>508</v>
      </c>
      <c r="G34" s="1" t="s">
        <v>1</v>
      </c>
      <c r="H34" s="1" t="str">
        <f t="shared" si="1"/>
        <v>{id:24,year: "2001",nameMunicipio:"SAN JOSÉ TEACALCO",link: Acuerdos__pdfpath(`./${"2001/"}${"1x.pdf"}`),},</v>
      </c>
    </row>
    <row r="35" spans="1:8" x14ac:dyDescent="0.25">
      <c r="A35" s="1" t="s">
        <v>756</v>
      </c>
      <c r="B35" s="1">
        <v>25</v>
      </c>
      <c r="C35" s="1" t="s">
        <v>2234</v>
      </c>
      <c r="D35" s="1" t="s">
        <v>464</v>
      </c>
      <c r="E35" s="1" t="s">
        <v>1029</v>
      </c>
      <c r="F35" s="26" t="s">
        <v>509</v>
      </c>
      <c r="G35" s="1" t="s">
        <v>1</v>
      </c>
      <c r="H35" s="1" t="str">
        <f t="shared" si="1"/>
        <v>{id:25,year: "2001",nameMunicipio:"SAN JUAN HUACTZINCO",link: Acuerdos__pdfpath(`./${"2001/"}${"1y.pdf"}`),},</v>
      </c>
    </row>
    <row r="36" spans="1:8" x14ac:dyDescent="0.25">
      <c r="A36" s="1" t="s">
        <v>756</v>
      </c>
      <c r="B36" s="1">
        <v>26</v>
      </c>
      <c r="C36" s="1" t="s">
        <v>2234</v>
      </c>
      <c r="D36" s="1" t="s">
        <v>465</v>
      </c>
      <c r="E36" s="1" t="s">
        <v>1029</v>
      </c>
      <c r="F36" s="26" t="s">
        <v>510</v>
      </c>
      <c r="G36" s="1" t="s">
        <v>1</v>
      </c>
      <c r="H36" s="1" t="str">
        <f t="shared" si="1"/>
        <v>{id:26,year: "2001",nameMunicipio:"SAN LORENZO AXOCOMANITLA",link: Acuerdos__pdfpath(`./${"2001/"}${"1z.pdf"}`),},</v>
      </c>
    </row>
    <row r="37" spans="1:8" x14ac:dyDescent="0.25">
      <c r="A37" s="1" t="s">
        <v>756</v>
      </c>
      <c r="B37" s="1">
        <v>27</v>
      </c>
      <c r="C37" s="1" t="s">
        <v>2234</v>
      </c>
      <c r="D37" s="1" t="s">
        <v>466</v>
      </c>
      <c r="E37" s="1" t="s">
        <v>1029</v>
      </c>
      <c r="F37" s="26" t="s">
        <v>511</v>
      </c>
      <c r="G37" s="1" t="s">
        <v>1</v>
      </c>
      <c r="H37" s="1" t="str">
        <f t="shared" si="1"/>
        <v>{id:27,year: "2001",nameMunicipio:"SAN LUCAS TECOPILCO",link: Acuerdos__pdfpath(`./${"2001/"}${"1aa.pdf"}`),},</v>
      </c>
    </row>
    <row r="38" spans="1:8" x14ac:dyDescent="0.25">
      <c r="A38" s="1" t="s">
        <v>756</v>
      </c>
      <c r="B38" s="1">
        <v>28</v>
      </c>
      <c r="C38" s="1" t="s">
        <v>2234</v>
      </c>
      <c r="D38" s="1" t="s">
        <v>467</v>
      </c>
      <c r="E38" s="1" t="s">
        <v>1029</v>
      </c>
      <c r="F38" s="26" t="s">
        <v>512</v>
      </c>
      <c r="G38" s="1" t="s">
        <v>1</v>
      </c>
      <c r="H38" s="1" t="str">
        <f t="shared" si="1"/>
        <v>{id:28,year: "2001",nameMunicipio:"SAN LUIS TEOLOCHOLCO",link: Acuerdos__pdfpath(`./${"2001/"}${"1bb.pdf"}`),},</v>
      </c>
    </row>
    <row r="39" spans="1:8" x14ac:dyDescent="0.25">
      <c r="A39" s="1" t="s">
        <v>756</v>
      </c>
      <c r="B39" s="1">
        <v>29</v>
      </c>
      <c r="C39" s="1" t="s">
        <v>2234</v>
      </c>
      <c r="D39" s="1" t="s">
        <v>468</v>
      </c>
      <c r="E39" s="1" t="s">
        <v>1029</v>
      </c>
      <c r="F39" s="26" t="s">
        <v>513</v>
      </c>
      <c r="G39" s="1" t="s">
        <v>1</v>
      </c>
      <c r="H39" s="1" t="str">
        <f t="shared" si="1"/>
        <v>{id:29,year: "2001",nameMunicipio:"SANCTÓRUM",link: Acuerdos__pdfpath(`./${"2001/"}${"1cc.pdf"}`),},</v>
      </c>
    </row>
    <row r="40" spans="1:8" x14ac:dyDescent="0.25">
      <c r="A40" s="1" t="s">
        <v>756</v>
      </c>
      <c r="B40" s="1">
        <v>30</v>
      </c>
      <c r="C40" s="1" t="s">
        <v>2234</v>
      </c>
      <c r="D40" s="1" t="s">
        <v>469</v>
      </c>
      <c r="E40" s="1" t="s">
        <v>1029</v>
      </c>
      <c r="F40" s="26" t="s">
        <v>514</v>
      </c>
      <c r="G40" s="1" t="s">
        <v>1</v>
      </c>
      <c r="H40" s="1" t="str">
        <f t="shared" si="1"/>
        <v>{id:30,year: "2001",nameMunicipio:"SANTA ANA NOPALUCAN",link: Acuerdos__pdfpath(`./${"2001/"}${"1dd.pdf"}`),},</v>
      </c>
    </row>
    <row r="41" spans="1:8" x14ac:dyDescent="0.25">
      <c r="A41" s="1" t="s">
        <v>756</v>
      </c>
      <c r="B41" s="1">
        <v>31</v>
      </c>
      <c r="C41" s="1" t="s">
        <v>2234</v>
      </c>
      <c r="D41" s="1" t="s">
        <v>470</v>
      </c>
      <c r="E41" s="1" t="s">
        <v>1029</v>
      </c>
      <c r="F41" s="26" t="s">
        <v>515</v>
      </c>
      <c r="G41" s="1" t="s">
        <v>1</v>
      </c>
      <c r="H41" s="1" t="str">
        <f t="shared" si="1"/>
        <v>{id:31,year: "2001",nameMunicipio:"SANTA CATARINA AYOMETLA",link: Acuerdos__pdfpath(`./${"2001/"}${"1ee.pdf"}`),},</v>
      </c>
    </row>
    <row r="42" spans="1:8" x14ac:dyDescent="0.25">
      <c r="A42" s="1" t="s">
        <v>756</v>
      </c>
      <c r="B42" s="1">
        <v>32</v>
      </c>
      <c r="C42" s="1" t="s">
        <v>2234</v>
      </c>
      <c r="D42" s="1" t="s">
        <v>471</v>
      </c>
      <c r="E42" s="1" t="s">
        <v>1029</v>
      </c>
      <c r="F42" s="26" t="s">
        <v>516</v>
      </c>
      <c r="G42" s="1" t="s">
        <v>1</v>
      </c>
      <c r="H42" s="1" t="str">
        <f t="shared" si="1"/>
        <v>{id:32,year: "2001",nameMunicipio:"SANTA CRUZ QUILEHTLA",link: Acuerdos__pdfpath(`./${"2001/"}${"1ff.pdf"}`),},</v>
      </c>
    </row>
    <row r="43" spans="1:8" x14ac:dyDescent="0.25">
      <c r="A43" s="1" t="s">
        <v>756</v>
      </c>
      <c r="B43" s="1">
        <v>33</v>
      </c>
      <c r="C43" s="1" t="s">
        <v>2234</v>
      </c>
      <c r="D43" s="1" t="s">
        <v>472</v>
      </c>
      <c r="E43" s="1" t="s">
        <v>1029</v>
      </c>
      <c r="F43" s="26" t="s">
        <v>517</v>
      </c>
      <c r="G43" s="1" t="s">
        <v>1</v>
      </c>
      <c r="H43" s="1" t="str">
        <f t="shared" si="1"/>
        <v>{id:33,year: "2001",nameMunicipio:"SANTA CRUZ TLAXCALA",link: Acuerdos__pdfpath(`./${"2001/"}${"1gg.pdf"}`),},</v>
      </c>
    </row>
    <row r="44" spans="1:8" x14ac:dyDescent="0.25">
      <c r="A44" s="1" t="s">
        <v>756</v>
      </c>
      <c r="B44" s="1">
        <v>34</v>
      </c>
      <c r="C44" s="1" t="s">
        <v>2234</v>
      </c>
      <c r="D44" s="1" t="s">
        <v>473</v>
      </c>
      <c r="E44" s="1" t="s">
        <v>1029</v>
      </c>
      <c r="F44" s="26" t="s">
        <v>518</v>
      </c>
      <c r="G44" s="1" t="s">
        <v>1</v>
      </c>
      <c r="H44" s="1" t="str">
        <f t="shared" si="1"/>
        <v>{id:34,year: "2001",nameMunicipio:"TENANCINGO",link: Acuerdos__pdfpath(`./${"2001/"}${"1hh.pdf"}`),},</v>
      </c>
    </row>
    <row r="45" spans="1:8" x14ac:dyDescent="0.25">
      <c r="A45" s="1" t="s">
        <v>756</v>
      </c>
      <c r="B45" s="1">
        <v>35</v>
      </c>
      <c r="C45" s="1" t="s">
        <v>2234</v>
      </c>
      <c r="D45" s="1" t="s">
        <v>474</v>
      </c>
      <c r="E45" s="1" t="s">
        <v>1029</v>
      </c>
      <c r="F45" s="26" t="s">
        <v>519</v>
      </c>
      <c r="G45" s="1" t="s">
        <v>1</v>
      </c>
      <c r="H45" s="1" t="str">
        <f t="shared" si="1"/>
        <v>{id:35,year: "2001",nameMunicipio:"TEPETITLA DE LARDIZÁBAL",link: Acuerdos__pdfpath(`./${"2001/"}${"1ii.pdf"}`),},</v>
      </c>
    </row>
    <row r="46" spans="1:8" x14ac:dyDescent="0.25">
      <c r="A46" s="1" t="s">
        <v>756</v>
      </c>
      <c r="B46" s="1">
        <v>36</v>
      </c>
      <c r="C46" s="1" t="s">
        <v>2234</v>
      </c>
      <c r="D46" s="1" t="s">
        <v>475</v>
      </c>
      <c r="E46" s="1" t="s">
        <v>1029</v>
      </c>
      <c r="F46" s="26" t="s">
        <v>520</v>
      </c>
      <c r="G46" s="1" t="s">
        <v>1</v>
      </c>
      <c r="H46" s="1" t="str">
        <f t="shared" si="1"/>
        <v>{id:36,year: "2001",nameMunicipio:"TEPEYANCO",link: Acuerdos__pdfpath(`./${"2001/"}${"1jj.pdf"}`),},</v>
      </c>
    </row>
    <row r="47" spans="1:8" x14ac:dyDescent="0.25">
      <c r="A47" s="1" t="s">
        <v>756</v>
      </c>
      <c r="B47" s="1">
        <v>37</v>
      </c>
      <c r="C47" s="1" t="s">
        <v>2234</v>
      </c>
      <c r="D47" s="1" t="s">
        <v>476</v>
      </c>
      <c r="E47" s="1" t="s">
        <v>1029</v>
      </c>
      <c r="F47" s="26" t="s">
        <v>521</v>
      </c>
      <c r="G47" s="1" t="s">
        <v>1</v>
      </c>
      <c r="H47" s="1" t="str">
        <f t="shared" si="1"/>
        <v>{id:37,year: "2001",nameMunicipio:"TERRENATE",link: Acuerdos__pdfpath(`./${"2001/"}${"1kk.pdf"}`),},</v>
      </c>
    </row>
    <row r="48" spans="1:8" x14ac:dyDescent="0.25">
      <c r="A48" s="1" t="s">
        <v>756</v>
      </c>
      <c r="B48" s="1">
        <v>38</v>
      </c>
      <c r="C48" s="1" t="s">
        <v>2234</v>
      </c>
      <c r="D48" s="1" t="s">
        <v>477</v>
      </c>
      <c r="E48" s="1" t="s">
        <v>1029</v>
      </c>
      <c r="F48" s="26" t="s">
        <v>522</v>
      </c>
      <c r="G48" s="1" t="s">
        <v>1</v>
      </c>
      <c r="H48" s="1" t="str">
        <f t="shared" si="1"/>
        <v>{id:38,year: "2001",nameMunicipio:"TETLA DE LA SOLIDARIDAD",link: Acuerdos__pdfpath(`./${"2001/"}${"1ll.pdf"}`),},</v>
      </c>
    </row>
    <row r="49" spans="1:8" x14ac:dyDescent="0.25">
      <c r="A49" s="1" t="s">
        <v>756</v>
      </c>
      <c r="B49" s="1">
        <v>39</v>
      </c>
      <c r="C49" s="1" t="s">
        <v>2234</v>
      </c>
      <c r="D49" s="1" t="s">
        <v>478</v>
      </c>
      <c r="E49" s="1" t="s">
        <v>1029</v>
      </c>
      <c r="F49" s="26" t="s">
        <v>523</v>
      </c>
      <c r="G49" s="1" t="s">
        <v>1</v>
      </c>
      <c r="H49" s="1" t="str">
        <f t="shared" si="1"/>
        <v>{id:39,year: "2001",nameMunicipio:"TETLATLAHUCA",link: Acuerdos__pdfpath(`./${"2001/"}${"1mm.pdf"}`),},</v>
      </c>
    </row>
    <row r="50" spans="1:8" x14ac:dyDescent="0.25">
      <c r="A50" s="1" t="s">
        <v>756</v>
      </c>
      <c r="B50" s="1">
        <v>40</v>
      </c>
      <c r="C50" s="1" t="s">
        <v>2234</v>
      </c>
      <c r="D50" s="1" t="s">
        <v>479</v>
      </c>
      <c r="E50" s="1" t="s">
        <v>1029</v>
      </c>
      <c r="F50" s="26" t="s">
        <v>524</v>
      </c>
      <c r="G50" s="1" t="s">
        <v>1</v>
      </c>
      <c r="H50" s="1" t="str">
        <f t="shared" si="1"/>
        <v>{id:40,year: "2001",nameMunicipio:"TLAXCO",link: Acuerdos__pdfpath(`./${"2001/"}${"1nn.pdf"}`),},</v>
      </c>
    </row>
    <row r="51" spans="1:8" x14ac:dyDescent="0.25">
      <c r="A51" s="1" t="s">
        <v>756</v>
      </c>
      <c r="B51" s="1">
        <v>41</v>
      </c>
      <c r="C51" s="1" t="s">
        <v>2234</v>
      </c>
      <c r="D51" s="1" t="s">
        <v>480</v>
      </c>
      <c r="E51" s="1" t="s">
        <v>1029</v>
      </c>
      <c r="F51" s="26" t="s">
        <v>525</v>
      </c>
      <c r="G51" s="1" t="s">
        <v>1</v>
      </c>
      <c r="H51" s="1" t="str">
        <f t="shared" si="1"/>
        <v>{id:41,year: "2001",nameMunicipio:"TOCATLÁN",link: Acuerdos__pdfpath(`./${"2001/"}${"1oo.pdf"}`),},</v>
      </c>
    </row>
    <row r="52" spans="1:8" x14ac:dyDescent="0.25">
      <c r="A52" s="1" t="s">
        <v>756</v>
      </c>
      <c r="B52" s="1">
        <v>42</v>
      </c>
      <c r="C52" s="1" t="s">
        <v>2234</v>
      </c>
      <c r="D52" s="1" t="s">
        <v>481</v>
      </c>
      <c r="E52" s="1" t="s">
        <v>1029</v>
      </c>
      <c r="F52" s="26" t="s">
        <v>526</v>
      </c>
      <c r="G52" s="1" t="s">
        <v>1</v>
      </c>
      <c r="H52" s="1" t="str">
        <f t="shared" si="1"/>
        <v>{id:42,year: "2001",nameMunicipio:"TOTOLAC",link: Acuerdos__pdfpath(`./${"2001/"}${"1pp.pdf"}`),},</v>
      </c>
    </row>
    <row r="53" spans="1:8" x14ac:dyDescent="0.25">
      <c r="A53" s="1" t="s">
        <v>756</v>
      </c>
      <c r="B53" s="1">
        <v>43</v>
      </c>
      <c r="C53" s="1" t="s">
        <v>2234</v>
      </c>
      <c r="D53" s="1" t="s">
        <v>482</v>
      </c>
      <c r="E53" s="1" t="s">
        <v>1029</v>
      </c>
      <c r="F53" s="26" t="s">
        <v>527</v>
      </c>
      <c r="G53" s="1" t="s">
        <v>1</v>
      </c>
      <c r="H53" s="1" t="str">
        <f t="shared" si="1"/>
        <v>{id:43,year: "2001",nameMunicipio:"TZOMPANTEPEC",link: Acuerdos__pdfpath(`./${"2001/"}${"1qq.pdf"}`),},</v>
      </c>
    </row>
    <row r="54" spans="1:8" x14ac:dyDescent="0.25">
      <c r="A54" s="1" t="s">
        <v>756</v>
      </c>
      <c r="B54" s="1">
        <v>44</v>
      </c>
      <c r="C54" s="1" t="s">
        <v>2234</v>
      </c>
      <c r="D54" s="1" t="s">
        <v>442</v>
      </c>
      <c r="E54" s="1" t="s">
        <v>1029</v>
      </c>
      <c r="F54" s="26" t="s">
        <v>528</v>
      </c>
      <c r="G54" s="1" t="s">
        <v>1</v>
      </c>
      <c r="H54" s="1" t="str">
        <f t="shared" si="1"/>
        <v>{id:44,year: "2001",nameMunicipio:"XALOZTOC TET",link: Acuerdos__pdfpath(`./${"2001/"}${"1rr.pdf"}`),},</v>
      </c>
    </row>
    <row r="55" spans="1:8" x14ac:dyDescent="0.25">
      <c r="A55" s="1" t="s">
        <v>756</v>
      </c>
      <c r="B55" s="1">
        <v>45</v>
      </c>
      <c r="C55" s="1" t="s">
        <v>2234</v>
      </c>
      <c r="D55" s="1" t="s">
        <v>483</v>
      </c>
      <c r="E55" s="1" t="s">
        <v>1029</v>
      </c>
      <c r="F55" s="26" t="s">
        <v>529</v>
      </c>
      <c r="G55" s="1" t="s">
        <v>1</v>
      </c>
      <c r="H55" s="1" t="str">
        <f t="shared" si="1"/>
        <v>{id:45,year: "2001",nameMunicipio:"XICOHTZINCO",link: Acuerdos__pdfpath(`./${"2001/"}${"1ss.pdf"}`),},</v>
      </c>
    </row>
    <row r="56" spans="1:8" x14ac:dyDescent="0.25">
      <c r="A56" s="1" t="s">
        <v>756</v>
      </c>
      <c r="B56" s="1">
        <v>46</v>
      </c>
      <c r="C56" s="1" t="s">
        <v>2234</v>
      </c>
      <c r="D56" s="1" t="s">
        <v>484</v>
      </c>
      <c r="E56" s="1" t="s">
        <v>1029</v>
      </c>
      <c r="F56" s="26" t="s">
        <v>530</v>
      </c>
      <c r="G56" s="1" t="s">
        <v>1</v>
      </c>
      <c r="H56" s="1" t="str">
        <f t="shared" si="1"/>
        <v>{id:46,year: "2001",nameMunicipio:"ZITLALTEPEC DE TRINIDAD SÁNCHEZ SANTOS",link: Acuerdos__pdfpath(`./${"2001/"}${"1tt.pdf"}`),},</v>
      </c>
    </row>
    <row r="57" spans="1:8" x14ac:dyDescent="0.25">
      <c r="H57" s="1" t="s">
        <v>940</v>
      </c>
    </row>
    <row r="60" spans="1:8" x14ac:dyDescent="0.25">
      <c r="H60" s="1" t="s">
        <v>1031</v>
      </c>
    </row>
    <row r="61" spans="1:8" x14ac:dyDescent="0.25">
      <c r="A61" s="1" t="s">
        <v>756</v>
      </c>
      <c r="B61" s="1">
        <v>1</v>
      </c>
      <c r="C61" s="1" t="s">
        <v>2239</v>
      </c>
      <c r="D61" s="1" t="s">
        <v>531</v>
      </c>
      <c r="E61" s="1" t="s">
        <v>1029</v>
      </c>
      <c r="F61" s="26" t="s">
        <v>548</v>
      </c>
      <c r="G61" s="1" t="s">
        <v>1</v>
      </c>
      <c r="H61" s="1" t="str">
        <f t="shared" ref="H61:H79" si="2">CONCATENATE(A61,B61,C61,D61,E61,F61,G61)</f>
        <v>{id:1,year: "2001",dateAcuerdo:"14-DIC",nameDoc:"SE MODIFICA EL PUNTO DE ACUERDO VIGÉSIMO SEXTO DEL ACUERDO DEL CG POR EL QUE SE CALIFICA LA ELECCIÓN DE 253 PRESIDENTES MUNICIPALES",link: Acuerdos__pdfpath(`./${"2001/"}${"2a.pdf"}`),},</v>
      </c>
    </row>
    <row r="62" spans="1:8" x14ac:dyDescent="0.25">
      <c r="A62" s="1" t="s">
        <v>756</v>
      </c>
      <c r="B62" s="1">
        <v>2</v>
      </c>
      <c r="C62" s="1" t="s">
        <v>2239</v>
      </c>
      <c r="D62" s="1" t="s">
        <v>532</v>
      </c>
      <c r="E62" s="1" t="s">
        <v>1029</v>
      </c>
      <c r="F62" s="26" t="s">
        <v>549</v>
      </c>
      <c r="G62" s="1" t="s">
        <v>1</v>
      </c>
      <c r="H62" s="1" t="str">
        <f t="shared" si="2"/>
        <v>{id:2,year: "2001",dateAcuerdo:"14-DIC",nameDoc:"ACUERDO PMA",link: Acuerdos__pdfpath(`./${"2001/"}${"2b.pdf"}`),},</v>
      </c>
    </row>
    <row r="63" spans="1:8" x14ac:dyDescent="0.25">
      <c r="A63" s="1" t="s">
        <v>756</v>
      </c>
      <c r="B63" s="1">
        <v>3</v>
      </c>
      <c r="C63" s="1" t="s">
        <v>2239</v>
      </c>
      <c r="D63" s="1" t="s">
        <v>532</v>
      </c>
      <c r="E63" s="1" t="s">
        <v>1029</v>
      </c>
      <c r="F63" s="26" t="s">
        <v>550</v>
      </c>
      <c r="G63" s="1" t="s">
        <v>1</v>
      </c>
      <c r="H63" s="1" t="str">
        <f t="shared" si="2"/>
        <v>{id:3,year: "2001",dateAcuerdo:"14-DIC",nameDoc:"ACUERDO PMA",link: Acuerdos__pdfpath(`./${"2001/"}${"2c.pdf"}`),},</v>
      </c>
    </row>
    <row r="64" spans="1:8" x14ac:dyDescent="0.25">
      <c r="A64" s="1" t="s">
        <v>756</v>
      </c>
      <c r="B64" s="1">
        <v>4</v>
      </c>
      <c r="C64" s="1" t="s">
        <v>2239</v>
      </c>
      <c r="D64" s="1" t="s">
        <v>533</v>
      </c>
      <c r="E64" s="1" t="s">
        <v>1029</v>
      </c>
      <c r="F64" s="26" t="s">
        <v>551</v>
      </c>
      <c r="G64" s="1" t="s">
        <v>1</v>
      </c>
      <c r="H64" s="1" t="str">
        <f t="shared" si="2"/>
        <v>{id:4,year: "2001",dateAcuerdo:"14-DIC",nameDoc:"ALTZAYANCA TET",link: Acuerdos__pdfpath(`./${"2001/"}${"2d.pdf"}`),},</v>
      </c>
    </row>
    <row r="65" spans="1:8" x14ac:dyDescent="0.25">
      <c r="A65" s="1" t="s">
        <v>756</v>
      </c>
      <c r="B65" s="1">
        <v>5</v>
      </c>
      <c r="C65" s="1" t="s">
        <v>2239</v>
      </c>
      <c r="D65" s="1" t="s">
        <v>534</v>
      </c>
      <c r="E65" s="1" t="s">
        <v>1029</v>
      </c>
      <c r="F65" s="26" t="s">
        <v>552</v>
      </c>
      <c r="G65" s="1" t="s">
        <v>1</v>
      </c>
      <c r="H65" s="1" t="str">
        <f t="shared" si="2"/>
        <v>{id:5,year: "2001",dateAcuerdo:"14-DIC",nameDoc:"CHIAUTEMPAN TET SIN RESOLVER",link: Acuerdos__pdfpath(`./${"2001/"}${"2e.pdf"}`),},</v>
      </c>
    </row>
    <row r="66" spans="1:8" x14ac:dyDescent="0.25">
      <c r="A66" s="1" t="s">
        <v>756</v>
      </c>
      <c r="B66" s="1">
        <v>6</v>
      </c>
      <c r="C66" s="1" t="s">
        <v>2239</v>
      </c>
      <c r="D66" s="1" t="s">
        <v>535</v>
      </c>
      <c r="E66" s="1" t="s">
        <v>1029</v>
      </c>
      <c r="F66" s="26" t="s">
        <v>553</v>
      </c>
      <c r="G66" s="1" t="s">
        <v>1</v>
      </c>
      <c r="H66" s="1" t="str">
        <f t="shared" si="2"/>
        <v>{id:6,year: "2001",dateAcuerdo:"14-DIC",nameDoc:"CONTLA DE JUAN CUAMATZI TET SIN RESOLVER",link: Acuerdos__pdfpath(`./${"2001/"}${"2f.pdf"}`),},</v>
      </c>
    </row>
    <row r="67" spans="1:8" x14ac:dyDescent="0.25">
      <c r="A67" s="1" t="s">
        <v>756</v>
      </c>
      <c r="B67" s="1">
        <v>7</v>
      </c>
      <c r="C67" s="1" t="s">
        <v>2239</v>
      </c>
      <c r="D67" s="1" t="s">
        <v>536</v>
      </c>
      <c r="E67" s="1" t="s">
        <v>1029</v>
      </c>
      <c r="F67" s="26" t="s">
        <v>554</v>
      </c>
      <c r="G67" s="1" t="s">
        <v>1</v>
      </c>
      <c r="H67" s="1" t="str">
        <f t="shared" si="2"/>
        <v>{id:7,year: "2001",dateAcuerdo:"14-DIC",nameDoc:"CUAPIAXTLA TET SIN RESOLVER",link: Acuerdos__pdfpath(`./${"2001/"}${"2g.pdf"}`),},</v>
      </c>
    </row>
    <row r="68" spans="1:8" x14ac:dyDescent="0.25">
      <c r="A68" s="1" t="s">
        <v>756</v>
      </c>
      <c r="B68" s="1">
        <v>8</v>
      </c>
      <c r="C68" s="1" t="s">
        <v>2239</v>
      </c>
      <c r="D68" s="1" t="s">
        <v>537</v>
      </c>
      <c r="E68" s="1" t="s">
        <v>1029</v>
      </c>
      <c r="F68" s="26" t="s">
        <v>555</v>
      </c>
      <c r="G68" s="1" t="s">
        <v>1</v>
      </c>
      <c r="H68" s="1" t="str">
        <f t="shared" si="2"/>
        <v>{id:8,year: "2001",dateAcuerdo:"14-DIC",nameDoc:"CUAXOMULCO TET SIN RESOLVER",link: Acuerdos__pdfpath(`./${"2001/"}${"2h.pdf"}`),},</v>
      </c>
    </row>
    <row r="69" spans="1:8" x14ac:dyDescent="0.25">
      <c r="A69" s="1" t="s">
        <v>756</v>
      </c>
      <c r="B69" s="1">
        <v>9</v>
      </c>
      <c r="C69" s="1" t="s">
        <v>2239</v>
      </c>
      <c r="D69" s="1" t="s">
        <v>441</v>
      </c>
      <c r="E69" s="1" t="s">
        <v>1029</v>
      </c>
      <c r="F69" s="26" t="s">
        <v>556</v>
      </c>
      <c r="G69" s="1" t="s">
        <v>1</v>
      </c>
      <c r="H69" s="1" t="str">
        <f t="shared" si="2"/>
        <v>{id:9,year: "2001",dateAcuerdo:"14-DIC",nameDoc:"EL CARMEN TEQUEXQUITLA TET",link: Acuerdos__pdfpath(`./${"2001/"}${"2i.pdf"}`),},</v>
      </c>
    </row>
    <row r="70" spans="1:8" x14ac:dyDescent="0.25">
      <c r="A70" s="1" t="s">
        <v>756</v>
      </c>
      <c r="B70" s="1">
        <v>10</v>
      </c>
      <c r="C70" s="1" t="s">
        <v>2239</v>
      </c>
      <c r="D70" s="1" t="s">
        <v>538</v>
      </c>
      <c r="E70" s="1" t="s">
        <v>1029</v>
      </c>
      <c r="F70" s="26" t="s">
        <v>557</v>
      </c>
      <c r="G70" s="1" t="s">
        <v>1</v>
      </c>
      <c r="H70" s="1" t="str">
        <f t="shared" si="2"/>
        <v>{id:10,year: "2001",dateAcuerdo:"14-DIC",nameDoc:"MUÑOZ DE DOMINGO ARENAS TET SIN RESOLVER",link: Acuerdos__pdfpath(`./${"2001/"}${"2j.pdf"}`),},</v>
      </c>
    </row>
    <row r="71" spans="1:8" x14ac:dyDescent="0.25">
      <c r="A71" s="1" t="s">
        <v>756</v>
      </c>
      <c r="B71" s="1">
        <v>11</v>
      </c>
      <c r="C71" s="1" t="s">
        <v>2239</v>
      </c>
      <c r="D71" s="1" t="s">
        <v>539</v>
      </c>
      <c r="E71" s="1" t="s">
        <v>1029</v>
      </c>
      <c r="F71" s="26" t="s">
        <v>558</v>
      </c>
      <c r="G71" s="1" t="s">
        <v>1</v>
      </c>
      <c r="H71" s="1" t="str">
        <f t="shared" si="2"/>
        <v>{id:11,year: "2001",dateAcuerdo:"14-DIC",nameDoc:"PANOTLA",link: Acuerdos__pdfpath(`./${"2001/"}${"2k.pdf"}`),},</v>
      </c>
    </row>
    <row r="72" spans="1:8" x14ac:dyDescent="0.25">
      <c r="A72" s="1" t="s">
        <v>756</v>
      </c>
      <c r="B72" s="1">
        <v>12</v>
      </c>
      <c r="C72" s="1" t="s">
        <v>2239</v>
      </c>
      <c r="D72" s="1" t="s">
        <v>540</v>
      </c>
      <c r="E72" s="1" t="s">
        <v>1029</v>
      </c>
      <c r="F72" s="26" t="s">
        <v>559</v>
      </c>
      <c r="G72" s="1" t="s">
        <v>1</v>
      </c>
      <c r="H72" s="1" t="str">
        <f t="shared" si="2"/>
        <v>{id:12,year: "2001",dateAcuerdo:"14-DIC",nameDoc:"SAN PABLO DEL MONTE TET SIN RESOLVER",link: Acuerdos__pdfpath(`./${"2001/"}${"2l.pdf"}`),},</v>
      </c>
    </row>
    <row r="73" spans="1:8" x14ac:dyDescent="0.25">
      <c r="A73" s="1" t="s">
        <v>756</v>
      </c>
      <c r="B73" s="1">
        <v>13</v>
      </c>
      <c r="C73" s="1" t="s">
        <v>2239</v>
      </c>
      <c r="D73" s="1" t="s">
        <v>541</v>
      </c>
      <c r="E73" s="1" t="s">
        <v>1029</v>
      </c>
      <c r="F73" s="26" t="s">
        <v>560</v>
      </c>
      <c r="G73" s="1" t="s">
        <v>1</v>
      </c>
      <c r="H73" s="1" t="str">
        <f t="shared" si="2"/>
        <v>{id:13,year: "2001",dateAcuerdo:"14-DIC",nameDoc:"SANTA APOLONIA TEACALCO TET SIN RESOLVER",link: Acuerdos__pdfpath(`./${"2001/"}${"2m.pdf"}`),},</v>
      </c>
    </row>
    <row r="74" spans="1:8" x14ac:dyDescent="0.25">
      <c r="A74" s="1" t="s">
        <v>756</v>
      </c>
      <c r="B74" s="1">
        <v>14</v>
      </c>
      <c r="C74" s="1" t="s">
        <v>2239</v>
      </c>
      <c r="D74" s="1" t="s">
        <v>542</v>
      </c>
      <c r="E74" s="1" t="s">
        <v>1029</v>
      </c>
      <c r="F74" s="26" t="s">
        <v>561</v>
      </c>
      <c r="G74" s="1" t="s">
        <v>1</v>
      </c>
      <c r="H74" s="1" t="str">
        <f t="shared" si="2"/>
        <v>{id:14,year: "2001",dateAcuerdo:"14-DIC",nameDoc:"SANTA ISABEL XILOXOXTLA TET SIN RESOLVER",link: Acuerdos__pdfpath(`./${"2001/"}${"2n.pdf"}`),},</v>
      </c>
    </row>
    <row r="75" spans="1:8" x14ac:dyDescent="0.25">
      <c r="A75" s="1" t="s">
        <v>756</v>
      </c>
      <c r="B75" s="1">
        <v>15</v>
      </c>
      <c r="C75" s="1" t="s">
        <v>2239</v>
      </c>
      <c r="D75" s="1" t="s">
        <v>543</v>
      </c>
      <c r="E75" s="1" t="s">
        <v>1029</v>
      </c>
      <c r="F75" s="26" t="s">
        <v>562</v>
      </c>
      <c r="G75" s="1" t="s">
        <v>1</v>
      </c>
      <c r="H75" s="1" t="str">
        <f t="shared" si="2"/>
        <v>{id:15,year: "2001",dateAcuerdo:"14-DIC",nameDoc:"TLAXCALA TET SIN RESOLVER",link: Acuerdos__pdfpath(`./${"2001/"}${"2o.pdf"}`),},</v>
      </c>
    </row>
    <row r="76" spans="1:8" x14ac:dyDescent="0.25">
      <c r="A76" s="1" t="s">
        <v>756</v>
      </c>
      <c r="B76" s="1">
        <v>16</v>
      </c>
      <c r="C76" s="1" t="s">
        <v>2239</v>
      </c>
      <c r="D76" s="1" t="s">
        <v>442</v>
      </c>
      <c r="E76" s="1" t="s">
        <v>1029</v>
      </c>
      <c r="F76" s="26" t="s">
        <v>563</v>
      </c>
      <c r="G76" s="1" t="s">
        <v>1</v>
      </c>
      <c r="H76" s="1" t="str">
        <f t="shared" si="2"/>
        <v>{id:16,year: "2001",dateAcuerdo:"14-DIC",nameDoc:"XALOZTOC TET",link: Acuerdos__pdfpath(`./${"2001/"}${"2p.pdf"}`),},</v>
      </c>
    </row>
    <row r="77" spans="1:8" x14ac:dyDescent="0.25">
      <c r="A77" s="1" t="s">
        <v>756</v>
      </c>
      <c r="B77" s="1">
        <v>17</v>
      </c>
      <c r="C77" s="1" t="s">
        <v>2239</v>
      </c>
      <c r="D77" s="1" t="s">
        <v>544</v>
      </c>
      <c r="E77" s="1" t="s">
        <v>1029</v>
      </c>
      <c r="F77" s="26" t="s">
        <v>564</v>
      </c>
      <c r="G77" s="1" t="s">
        <v>1</v>
      </c>
      <c r="H77" s="1" t="str">
        <f t="shared" si="2"/>
        <v>{id:17,year: "2001",dateAcuerdo:"14-DIC",nameDoc:"XALTOCAN TET SIN RESOLVER",link: Acuerdos__pdfpath(`./${"2001/"}${"2q.pdf"}`),},</v>
      </c>
    </row>
    <row r="78" spans="1:8" x14ac:dyDescent="0.25">
      <c r="A78" s="1" t="s">
        <v>756</v>
      </c>
      <c r="B78" s="1">
        <v>18</v>
      </c>
      <c r="C78" s="1" t="s">
        <v>2239</v>
      </c>
      <c r="D78" s="1" t="s">
        <v>545</v>
      </c>
      <c r="E78" s="1" t="s">
        <v>1029</v>
      </c>
      <c r="F78" s="26" t="s">
        <v>565</v>
      </c>
      <c r="G78" s="1" t="s">
        <v>1</v>
      </c>
      <c r="H78" s="1" t="str">
        <f t="shared" si="2"/>
        <v>{id:18,year: "2001",dateAcuerdo:"14-DIC",nameDoc:"YAUHQUEMECAN TET SIN RESOLVER",link: Acuerdos__pdfpath(`./${"2001/"}${"2r.pdf"}`),},</v>
      </c>
    </row>
    <row r="79" spans="1:8" x14ac:dyDescent="0.25">
      <c r="A79" s="1" t="s">
        <v>756</v>
      </c>
      <c r="B79" s="1">
        <v>19</v>
      </c>
      <c r="C79" s="1" t="s">
        <v>2239</v>
      </c>
      <c r="D79" s="1" t="s">
        <v>546</v>
      </c>
      <c r="E79" s="1" t="s">
        <v>1029</v>
      </c>
      <c r="F79" s="26" t="s">
        <v>566</v>
      </c>
      <c r="G79" s="1" t="s">
        <v>1</v>
      </c>
      <c r="H79" s="1" t="str">
        <f t="shared" si="2"/>
        <v>{id:19,year: "2001",dateAcuerdo:"14-DIC",nameDoc:"ZACATELCO TET SIN RESOLVER",link: Acuerdos__pdfpath(`./${"2001/"}${"2s.pdf"}`),},</v>
      </c>
    </row>
    <row r="80" spans="1:8" x14ac:dyDescent="0.25">
      <c r="H80" s="1" t="s">
        <v>940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E05-8F17-4E5C-A936-A8D197401FE0}">
  <dimension ref="A2:L85"/>
  <sheetViews>
    <sheetView topLeftCell="A8" workbookViewId="0">
      <selection activeCell="L4" sqref="L4:L84"/>
    </sheetView>
  </sheetViews>
  <sheetFormatPr baseColWidth="10" defaultColWidth="11.5703125" defaultRowHeight="15" x14ac:dyDescent="0.25"/>
  <cols>
    <col min="1" max="1" width="4" style="3" bestFit="1" customWidth="1"/>
    <col min="2" max="2" width="3" style="3" bestFit="1" customWidth="1"/>
    <col min="3" max="3" width="45.140625" style="3" bestFit="1" customWidth="1"/>
    <col min="4" max="4" width="7.85546875" style="7" bestFit="1" customWidth="1"/>
    <col min="5" max="5" width="13" style="3" bestFit="1" customWidth="1"/>
    <col min="6" max="6" width="5.140625" style="3" bestFit="1" customWidth="1"/>
    <col min="7" max="7" width="12.140625" style="3" bestFit="1" customWidth="1"/>
    <col min="8" max="8" width="40" style="3" customWidth="1"/>
    <col min="9" max="9" width="39" style="3" bestFit="1" customWidth="1"/>
    <col min="10" max="10" width="3" style="30" bestFit="1" customWidth="1"/>
    <col min="11" max="11" width="9.28515625" style="3" bestFit="1" customWidth="1"/>
    <col min="12" max="16384" width="11.5703125" style="3"/>
  </cols>
  <sheetData>
    <row r="2" spans="1:12" x14ac:dyDescent="0.25">
      <c r="L2" s="3" t="s">
        <v>1032</v>
      </c>
    </row>
    <row r="3" spans="1:12" x14ac:dyDescent="0.25">
      <c r="A3" s="3" t="s">
        <v>756</v>
      </c>
      <c r="B3" s="3">
        <v>1</v>
      </c>
      <c r="C3" s="3" t="s">
        <v>2240</v>
      </c>
      <c r="D3" s="7" t="s">
        <v>15</v>
      </c>
      <c r="E3" s="3" t="s">
        <v>1216</v>
      </c>
      <c r="F3" s="3" t="str">
        <f t="shared" ref="F3:F34" si="0">MID(D3,4,3)</f>
        <v>ABR</v>
      </c>
      <c r="G3" s="3" t="s">
        <v>1213</v>
      </c>
      <c r="H3" s="3" t="s">
        <v>2241</v>
      </c>
      <c r="I3" s="3" t="s">
        <v>1033</v>
      </c>
      <c r="J3" s="30">
        <f>B3</f>
        <v>1</v>
      </c>
      <c r="K3" s="3" t="s">
        <v>1</v>
      </c>
      <c r="L3" s="3" t="str">
        <f>CONCATENATE(A3,B3,C3,D3,E3,F3,G3,H3,I3,J3,K3)</f>
        <v>{id:1,year: "1998",typeDoc:"ACUERDO",dateAcuerdo:"30-ABR",monthDoc:"ABR",nameDoc:"SE CREAN LINEAMIENTOS PARA ACTOS DE PROSELITISMO",link: Acuerdos__pdfpath(`./${"1998/"}${"1.pdf"}`),},</v>
      </c>
    </row>
    <row r="4" spans="1:12" x14ac:dyDescent="0.25">
      <c r="A4" s="3" t="s">
        <v>756</v>
      </c>
      <c r="B4" s="3">
        <v>2</v>
      </c>
      <c r="C4" s="3" t="s">
        <v>2240</v>
      </c>
      <c r="D4" s="7" t="s">
        <v>567</v>
      </c>
      <c r="E4" s="3" t="s">
        <v>1216</v>
      </c>
      <c r="F4" s="3" t="str">
        <f t="shared" si="0"/>
        <v>JUN</v>
      </c>
      <c r="G4" s="3" t="s">
        <v>1213</v>
      </c>
      <c r="H4" s="3" t="s">
        <v>2242</v>
      </c>
      <c r="I4" s="3" t="s">
        <v>1033</v>
      </c>
      <c r="J4" s="30">
        <f>B4</f>
        <v>2</v>
      </c>
      <c r="K4" s="3" t="s">
        <v>1</v>
      </c>
      <c r="L4" s="3" t="str">
        <f t="shared" ref="L4:L67" si="1">CONCATENATE(A4,B4,C4,D4,E4,F4,G4,H4,I4,J4,K4)</f>
        <v>{id:2,year: "1998",typeDoc:"ACUERDO",dateAcuerdo:"01-JUN",monthDoc:"JUN",nameDoc:"POR EL CUAL SE CREA LA NORMATIVIDAD",link: Acuerdos__pdfpath(`./${"1998/"}${"2.pdf"}`),},</v>
      </c>
    </row>
    <row r="5" spans="1:12" x14ac:dyDescent="0.25">
      <c r="A5" s="3" t="s">
        <v>756</v>
      </c>
      <c r="B5" s="3">
        <v>3</v>
      </c>
      <c r="C5" s="3" t="s">
        <v>2240</v>
      </c>
      <c r="D5" s="7" t="s">
        <v>292</v>
      </c>
      <c r="E5" s="3" t="s">
        <v>1216</v>
      </c>
      <c r="F5" s="3" t="str">
        <f t="shared" si="0"/>
        <v>JUN</v>
      </c>
      <c r="G5" s="3" t="s">
        <v>1213</v>
      </c>
      <c r="H5" s="3" t="s">
        <v>2243</v>
      </c>
      <c r="I5" s="3" t="s">
        <v>1033</v>
      </c>
      <c r="J5" s="30">
        <f>B5</f>
        <v>3</v>
      </c>
      <c r="K5" s="3" t="s">
        <v>1</v>
      </c>
      <c r="L5" s="3" t="str">
        <f t="shared" si="1"/>
        <v>{id:3,year: "1998",typeDoc:"ACUERDO",dateAcuerdo:"06-JUN",monthDoc:"JUN",nameDoc:"LINEAMIENTOS PARA REALIZAR ENCUESTAS Y SONDEOS DE OPINIÓN.",link: Acuerdos__pdfpath(`./${"1998/"}${"3.pdf"}`),},</v>
      </c>
    </row>
    <row r="6" spans="1:12" x14ac:dyDescent="0.25">
      <c r="A6" s="3" t="s">
        <v>756</v>
      </c>
      <c r="B6" s="3">
        <v>4</v>
      </c>
      <c r="C6" s="3" t="s">
        <v>2240</v>
      </c>
      <c r="D6" s="7" t="s">
        <v>292</v>
      </c>
      <c r="E6" s="3" t="s">
        <v>1216</v>
      </c>
      <c r="F6" s="3" t="str">
        <f t="shared" si="0"/>
        <v>JUN</v>
      </c>
      <c r="G6" s="3" t="s">
        <v>1213</v>
      </c>
      <c r="H6" s="3" t="s">
        <v>2243</v>
      </c>
      <c r="I6" s="3" t="s">
        <v>1033</v>
      </c>
      <c r="J6" s="30">
        <f>B6</f>
        <v>4</v>
      </c>
      <c r="K6" s="3" t="s">
        <v>1</v>
      </c>
      <c r="L6" s="3" t="str">
        <f t="shared" si="1"/>
        <v>{id:4,year: "1998",typeDoc:"ACUERDO",dateAcuerdo:"06-JUN",monthDoc:"JUN",nameDoc:"LINEAMIENTOS PARA REALIZAR ENCUESTAS Y SONDEOS DE OPINIÓN.",link: Acuerdos__pdfpath(`./${"1998/"}${"4.pdf"}`),},</v>
      </c>
    </row>
    <row r="7" spans="1:12" x14ac:dyDescent="0.25">
      <c r="A7" s="3" t="s">
        <v>756</v>
      </c>
      <c r="B7" s="3">
        <v>5</v>
      </c>
      <c r="C7" s="3" t="s">
        <v>2240</v>
      </c>
      <c r="D7" s="7" t="s">
        <v>292</v>
      </c>
      <c r="E7" s="3" t="s">
        <v>1216</v>
      </c>
      <c r="F7" s="3" t="str">
        <f t="shared" si="0"/>
        <v>JUN</v>
      </c>
      <c r="G7" s="3" t="s">
        <v>1213</v>
      </c>
      <c r="H7" s="3" t="s">
        <v>2244</v>
      </c>
      <c r="I7" s="3" t="s">
        <v>1033</v>
      </c>
      <c r="J7" s="30">
        <f>B7</f>
        <v>5</v>
      </c>
      <c r="K7" s="3" t="s">
        <v>1</v>
      </c>
      <c r="L7" s="3" t="str">
        <f t="shared" si="1"/>
        <v>{id:5,year: "1998",typeDoc:"ACUERDO",dateAcuerdo:"06-JUN",monthDoc:"JUN",nameDoc:"DEL ANEXO DE LA CONV.",link: Acuerdos__pdfpath(`./${"1998/"}${"5.pdf"}`),},</v>
      </c>
    </row>
    <row r="8" spans="1:12" x14ac:dyDescent="0.25">
      <c r="A8" s="3" t="s">
        <v>756</v>
      </c>
      <c r="B8" s="3">
        <v>6</v>
      </c>
      <c r="C8" s="3" t="s">
        <v>2240</v>
      </c>
      <c r="D8" s="7" t="s">
        <v>59</v>
      </c>
      <c r="E8" s="3" t="s">
        <v>1216</v>
      </c>
      <c r="F8" s="3" t="str">
        <f t="shared" si="0"/>
        <v>JUL</v>
      </c>
      <c r="G8" s="3" t="s">
        <v>1213</v>
      </c>
      <c r="H8" s="3" t="s">
        <v>2245</v>
      </c>
      <c r="I8" s="3" t="s">
        <v>1033</v>
      </c>
      <c r="J8" s="30">
        <f>B8</f>
        <v>6</v>
      </c>
      <c r="K8" s="3" t="s">
        <v>1</v>
      </c>
      <c r="L8" s="3" t="str">
        <f t="shared" si="1"/>
        <v>{id:6,year: "1998",typeDoc:"ACUERDO",dateAcuerdo:"13-JUL",monthDoc:"JUL",nameDoc:"DE REGISTRO DE CANDIDATURA A GOBERNADOR",link: Acuerdos__pdfpath(`./${"1998/"}${"6.pdf"}`),},</v>
      </c>
    </row>
    <row r="9" spans="1:12" x14ac:dyDescent="0.25">
      <c r="A9" s="3" t="s">
        <v>756</v>
      </c>
      <c r="B9" s="3">
        <v>7</v>
      </c>
      <c r="C9" s="3" t="s">
        <v>2240</v>
      </c>
      <c r="D9" s="7" t="s">
        <v>59</v>
      </c>
      <c r="E9" s="3" t="s">
        <v>1216</v>
      </c>
      <c r="F9" s="3" t="str">
        <f t="shared" si="0"/>
        <v>JUL</v>
      </c>
      <c r="G9" s="3" t="s">
        <v>1213</v>
      </c>
      <c r="H9" s="3" t="s">
        <v>2246</v>
      </c>
      <c r="I9" s="3" t="s">
        <v>1033</v>
      </c>
      <c r="J9" s="30">
        <f>B9</f>
        <v>7</v>
      </c>
      <c r="K9" s="3" t="s">
        <v>1</v>
      </c>
      <c r="L9" s="3" t="str">
        <f t="shared" si="1"/>
        <v>{id:7,year: "1998",typeDoc:"ACUERDO",dateAcuerdo:"13-JUL",monthDoc:"JUL",nameDoc:"TOPES DE CAMPAÑA",link: Acuerdos__pdfpath(`./${"1998/"}${"7.pdf"}`),},</v>
      </c>
    </row>
    <row r="10" spans="1:12" x14ac:dyDescent="0.25">
      <c r="A10" s="3" t="s">
        <v>756</v>
      </c>
      <c r="B10" s="3">
        <v>8</v>
      </c>
      <c r="C10" s="3" t="s">
        <v>2240</v>
      </c>
      <c r="D10" s="7" t="s">
        <v>59</v>
      </c>
      <c r="E10" s="3" t="s">
        <v>1216</v>
      </c>
      <c r="F10" s="3" t="str">
        <f t="shared" si="0"/>
        <v>JUL</v>
      </c>
      <c r="G10" s="3" t="s">
        <v>1213</v>
      </c>
      <c r="H10" s="3" t="s">
        <v>2247</v>
      </c>
      <c r="I10" s="3" t="s">
        <v>1033</v>
      </c>
      <c r="J10" s="30">
        <f>B10</f>
        <v>8</v>
      </c>
      <c r="K10" s="3" t="s">
        <v>1</v>
      </c>
      <c r="L10" s="3" t="str">
        <f t="shared" si="1"/>
        <v>{id:8,year: "1998",typeDoc:"ACUERDO",dateAcuerdo:"13-JUL",monthDoc:"JUL",nameDoc:"DE REGISTRO DE DIPUTADOS",link: Acuerdos__pdfpath(`./${"1998/"}${"8.pdf"}`),},</v>
      </c>
    </row>
    <row r="11" spans="1:12" x14ac:dyDescent="0.25">
      <c r="A11" s="3" t="s">
        <v>756</v>
      </c>
      <c r="B11" s="3">
        <v>9</v>
      </c>
      <c r="C11" s="3" t="s">
        <v>2240</v>
      </c>
      <c r="D11" s="7" t="s">
        <v>59</v>
      </c>
      <c r="E11" s="3" t="s">
        <v>1216</v>
      </c>
      <c r="F11" s="3" t="str">
        <f t="shared" si="0"/>
        <v>JUL</v>
      </c>
      <c r="G11" s="3" t="s">
        <v>1213</v>
      </c>
      <c r="H11" s="3" t="s">
        <v>2248</v>
      </c>
      <c r="I11" s="3" t="s">
        <v>1033</v>
      </c>
      <c r="J11" s="30">
        <f>B11</f>
        <v>9</v>
      </c>
      <c r="K11" s="3" t="s">
        <v>1</v>
      </c>
      <c r="L11" s="3" t="str">
        <f t="shared" si="1"/>
        <v>{id:9,year: "1998",typeDoc:"ACUERDO",dateAcuerdo:"13-JUL",monthDoc:"JUL",nameDoc:"DESIGNACION POR INSACULACIÓN PDTE. Y SECRE. CONCEJOS DIST",link: Acuerdos__pdfpath(`./${"1998/"}${"9.pdf"}`),},</v>
      </c>
    </row>
    <row r="12" spans="1:12" x14ac:dyDescent="0.25">
      <c r="A12" s="3" t="s">
        <v>756</v>
      </c>
      <c r="B12" s="3">
        <v>10</v>
      </c>
      <c r="C12" s="3" t="s">
        <v>2240</v>
      </c>
      <c r="D12" s="7" t="s">
        <v>438</v>
      </c>
      <c r="E12" s="3" t="s">
        <v>1216</v>
      </c>
      <c r="F12" s="3" t="str">
        <f t="shared" si="0"/>
        <v>JUL</v>
      </c>
      <c r="G12" s="3" t="s">
        <v>1213</v>
      </c>
      <c r="H12" s="3" t="s">
        <v>2249</v>
      </c>
      <c r="I12" s="3" t="s">
        <v>1033</v>
      </c>
      <c r="J12" s="30">
        <f>B12</f>
        <v>10</v>
      </c>
      <c r="K12" s="3" t="s">
        <v>1</v>
      </c>
      <c r="L12" s="3" t="str">
        <f t="shared" si="1"/>
        <v>{id:10,year: "1998",typeDoc:"ACUERDO",dateAcuerdo:"16-JUL",monthDoc:"JUL",nameDoc:"POR EL QUE SE DESIGNAN A LOS CONSEJALES DISTRITALES",link: Acuerdos__pdfpath(`./${"1998/"}${"10.pdf"}`),},</v>
      </c>
    </row>
    <row r="13" spans="1:12" x14ac:dyDescent="0.25">
      <c r="A13" s="3" t="s">
        <v>756</v>
      </c>
      <c r="B13" s="3">
        <v>11</v>
      </c>
      <c r="C13" s="3" t="s">
        <v>2240</v>
      </c>
      <c r="D13" s="7" t="s">
        <v>568</v>
      </c>
      <c r="E13" s="3" t="s">
        <v>1216</v>
      </c>
      <c r="F13" s="3" t="str">
        <f t="shared" si="0"/>
        <v>JUL</v>
      </c>
      <c r="G13" s="3" t="s">
        <v>1213</v>
      </c>
      <c r="H13" s="3" t="s">
        <v>2292</v>
      </c>
      <c r="I13" s="3" t="s">
        <v>1033</v>
      </c>
      <c r="J13" s="30">
        <f>B13</f>
        <v>11</v>
      </c>
      <c r="K13" s="3" t="s">
        <v>1</v>
      </c>
      <c r="L13" s="3" t="str">
        <f t="shared" si="1"/>
        <v>{id:11,year: "1998",typeDoc:"ACUERDO",dateAcuerdo:"23-JUL",monthDoc:"JUL",nameDoc:"CRITERIOS Y LINEAMIENTOS PARA LA CONTRATACIÓN DE AUX. MUN.DOC",link: Acuerdos__pdfpath(`./${"1998/"}${"11.pdf"}`),},</v>
      </c>
    </row>
    <row r="14" spans="1:12" x14ac:dyDescent="0.25">
      <c r="A14" s="3" t="s">
        <v>756</v>
      </c>
      <c r="B14" s="3">
        <v>12</v>
      </c>
      <c r="C14" s="3" t="s">
        <v>2240</v>
      </c>
      <c r="D14" s="7" t="s">
        <v>568</v>
      </c>
      <c r="E14" s="3" t="s">
        <v>1216</v>
      </c>
      <c r="F14" s="3" t="str">
        <f t="shared" si="0"/>
        <v>JUL</v>
      </c>
      <c r="G14" s="3" t="s">
        <v>1213</v>
      </c>
      <c r="H14" s="3" t="s">
        <v>2293</v>
      </c>
      <c r="I14" s="3" t="s">
        <v>1033</v>
      </c>
      <c r="J14" s="30">
        <f>B14</f>
        <v>12</v>
      </c>
      <c r="K14" s="3" t="s">
        <v>1</v>
      </c>
      <c r="L14" s="3" t="str">
        <f t="shared" si="1"/>
        <v>{id:12,year: "1998",typeDoc:"ACUERDO",dateAcuerdo:"23-JUL",monthDoc:"JUL",nameDoc:"CRITERIOS Y LINEAMIENTOS PARA LA CONV. DE PRESIDENTES Y SECRETARIOS.",link: Acuerdos__pdfpath(`./${"1998/"}${"12.pdf"}`),},</v>
      </c>
    </row>
    <row r="15" spans="1:12" x14ac:dyDescent="0.25">
      <c r="A15" s="3" t="s">
        <v>756</v>
      </c>
      <c r="B15" s="3">
        <v>13</v>
      </c>
      <c r="C15" s="3" t="s">
        <v>2240</v>
      </c>
      <c r="D15" s="7" t="s">
        <v>577</v>
      </c>
      <c r="E15" s="3" t="s">
        <v>1216</v>
      </c>
      <c r="F15" s="3" t="str">
        <f t="shared" si="0"/>
        <v>AGO</v>
      </c>
      <c r="G15" s="3" t="s">
        <v>1213</v>
      </c>
      <c r="H15" s="3" t="s">
        <v>2250</v>
      </c>
      <c r="I15" s="3" t="s">
        <v>1033</v>
      </c>
      <c r="J15" s="30">
        <f>B15</f>
        <v>13</v>
      </c>
      <c r="K15" s="3" t="s">
        <v>1</v>
      </c>
      <c r="L15" s="3" t="str">
        <f t="shared" si="1"/>
        <v>{id:13,year: "1998",typeDoc:"ACUERDO",dateAcuerdo:"10-AGO",monthDoc:"AGO",nameDoc:"POR EL QUE SE DETERMINA EL MES BASE",link: Acuerdos__pdfpath(`./${"1998/"}${"13.pdf"}`),},</v>
      </c>
    </row>
    <row r="16" spans="1:12" x14ac:dyDescent="0.25">
      <c r="A16" s="3" t="s">
        <v>756</v>
      </c>
      <c r="B16" s="3">
        <v>14</v>
      </c>
      <c r="C16" s="3" t="s">
        <v>2240</v>
      </c>
      <c r="D16" s="7" t="s">
        <v>577</v>
      </c>
      <c r="E16" s="3" t="s">
        <v>1216</v>
      </c>
      <c r="F16" s="3" t="str">
        <f t="shared" si="0"/>
        <v>AGO</v>
      </c>
      <c r="G16" s="3" t="s">
        <v>1213</v>
      </c>
      <c r="H16" s="3" t="s">
        <v>2251</v>
      </c>
      <c r="I16" s="3" t="s">
        <v>1033</v>
      </c>
      <c r="J16" s="30">
        <f>B16</f>
        <v>14</v>
      </c>
      <c r="K16" s="3" t="s">
        <v>1</v>
      </c>
      <c r="L16" s="3" t="str">
        <f t="shared" si="1"/>
        <v>{id:14,year: "1998",typeDoc:"ACUERDO",dateAcuerdo:"10-AGO",monthDoc:"AGO",nameDoc:"PARA LA CREACIÓN DE LA COM. A CARGO DE L",link: Acuerdos__pdfpath(`./${"1998/"}${"14.pdf"}`),},</v>
      </c>
    </row>
    <row r="17" spans="1:12" x14ac:dyDescent="0.25">
      <c r="A17" s="3" t="s">
        <v>756</v>
      </c>
      <c r="B17" s="3">
        <v>15</v>
      </c>
      <c r="C17" s="3" t="s">
        <v>2240</v>
      </c>
      <c r="D17" s="7" t="s">
        <v>577</v>
      </c>
      <c r="E17" s="3" t="s">
        <v>1216</v>
      </c>
      <c r="F17" s="3" t="str">
        <f t="shared" si="0"/>
        <v>AGO</v>
      </c>
      <c r="G17" s="3" t="s">
        <v>1213</v>
      </c>
      <c r="H17" s="3" t="s">
        <v>2252</v>
      </c>
      <c r="I17" s="3" t="s">
        <v>1033</v>
      </c>
      <c r="J17" s="30">
        <f>B17</f>
        <v>15</v>
      </c>
      <c r="K17" s="3" t="s">
        <v>1</v>
      </c>
      <c r="L17" s="3" t="str">
        <f t="shared" si="1"/>
        <v>{id:15,year: "1998",typeDoc:"ACUERDO",dateAcuerdo:"10-AGO",monthDoc:"AGO",nameDoc:"POR EL CUAL SE INSTRUMENTA EL PROG. DE R",link: Acuerdos__pdfpath(`./${"1998/"}${"15.pdf"}`),},</v>
      </c>
    </row>
    <row r="18" spans="1:12" x14ac:dyDescent="0.25">
      <c r="A18" s="3" t="s">
        <v>756</v>
      </c>
      <c r="B18" s="3">
        <v>16</v>
      </c>
      <c r="C18" s="3" t="s">
        <v>2240</v>
      </c>
      <c r="D18" s="7" t="s">
        <v>577</v>
      </c>
      <c r="E18" s="3" t="s">
        <v>1216</v>
      </c>
      <c r="F18" s="3" t="str">
        <f t="shared" si="0"/>
        <v>AGO</v>
      </c>
      <c r="G18" s="3" t="s">
        <v>1213</v>
      </c>
      <c r="H18" s="3" t="s">
        <v>571</v>
      </c>
      <c r="I18" s="3" t="s">
        <v>1033</v>
      </c>
      <c r="J18" s="30">
        <f>B18</f>
        <v>16</v>
      </c>
      <c r="K18" s="3" t="s">
        <v>1</v>
      </c>
      <c r="L18" s="3" t="str">
        <f t="shared" si="1"/>
        <v>{id:16,year: "1998",typeDoc:"ACUERDO",dateAcuerdo:"10-AGO",monthDoc:"AGO",nameDoc:"SE SUSTITUYE DIP. P.M.R DTO. VI",link: Acuerdos__pdfpath(`./${"1998/"}${"16.pdf"}`),},</v>
      </c>
    </row>
    <row r="19" spans="1:12" x14ac:dyDescent="0.25">
      <c r="A19" s="3" t="s">
        <v>756</v>
      </c>
      <c r="B19" s="3">
        <v>17</v>
      </c>
      <c r="C19" s="3" t="s">
        <v>2240</v>
      </c>
      <c r="D19" s="7" t="s">
        <v>577</v>
      </c>
      <c r="E19" s="3" t="s">
        <v>1216</v>
      </c>
      <c r="F19" s="3" t="str">
        <f t="shared" si="0"/>
        <v>AGO</v>
      </c>
      <c r="G19" s="3" t="s">
        <v>1213</v>
      </c>
      <c r="H19" s="3" t="s">
        <v>572</v>
      </c>
      <c r="I19" s="3" t="s">
        <v>1033</v>
      </c>
      <c r="J19" s="30">
        <f>B19</f>
        <v>17</v>
      </c>
      <c r="K19" s="3" t="s">
        <v>1</v>
      </c>
      <c r="L19" s="3" t="str">
        <f t="shared" si="1"/>
        <v>{id:17,year: "1998",typeDoc:"ACUERDO",dateAcuerdo:"10-AGO",monthDoc:"AGO",nameDoc:"SE SUTITUYE DIP. P.M.R. DTO. XVII",link: Acuerdos__pdfpath(`./${"1998/"}${"17.pdf"}`),},</v>
      </c>
    </row>
    <row r="20" spans="1:12" x14ac:dyDescent="0.25">
      <c r="A20" s="3" t="s">
        <v>756</v>
      </c>
      <c r="B20" s="3">
        <v>18</v>
      </c>
      <c r="C20" s="3" t="s">
        <v>2240</v>
      </c>
      <c r="D20" s="7" t="s">
        <v>22</v>
      </c>
      <c r="E20" s="3" t="s">
        <v>1216</v>
      </c>
      <c r="F20" s="3" t="str">
        <f t="shared" si="0"/>
        <v>AGO</v>
      </c>
      <c r="G20" s="3" t="s">
        <v>1213</v>
      </c>
      <c r="H20" s="3" t="s">
        <v>573</v>
      </c>
      <c r="I20" s="3" t="s">
        <v>1033</v>
      </c>
      <c r="J20" s="30">
        <f>B20</f>
        <v>18</v>
      </c>
      <c r="K20" s="3" t="s">
        <v>1</v>
      </c>
      <c r="L20" s="3" t="str">
        <f t="shared" si="1"/>
        <v>{id:18,year: "1998",typeDoc:"ACUERDO",dateAcuerdo:"15-AGO",monthDoc:"AGO",nameDoc:"PROYECTO DE PUBLICACIÓN DE POBLACIONES",link: Acuerdos__pdfpath(`./${"1998/"}${"18.pdf"}`),},</v>
      </c>
    </row>
    <row r="21" spans="1:12" x14ac:dyDescent="0.25">
      <c r="A21" s="3" t="s">
        <v>756</v>
      </c>
      <c r="B21" s="3">
        <v>19</v>
      </c>
      <c r="C21" s="3" t="s">
        <v>2240</v>
      </c>
      <c r="D21" s="7" t="s">
        <v>22</v>
      </c>
      <c r="E21" s="3" t="s">
        <v>1216</v>
      </c>
      <c r="F21" s="3" t="str">
        <f t="shared" si="0"/>
        <v>AGO</v>
      </c>
      <c r="G21" s="3" t="s">
        <v>1213</v>
      </c>
      <c r="H21" s="3" t="s">
        <v>574</v>
      </c>
      <c r="I21" s="3" t="s">
        <v>1033</v>
      </c>
      <c r="J21" s="30">
        <f>B21</f>
        <v>19</v>
      </c>
      <c r="K21" s="3" t="s">
        <v>1</v>
      </c>
      <c r="L21" s="3" t="str">
        <f t="shared" si="1"/>
        <v>{id:19,year: "1998",typeDoc:"ACUERDO",dateAcuerdo:"15-AGO",monthDoc:"AGO",nameDoc:"PUBLICACIÓN DE LA LISTA DE POBLACIONES QUE ELEGIR",link: Acuerdos__pdfpath(`./${"1998/"}${"19.pdf"}`),},</v>
      </c>
    </row>
    <row r="22" spans="1:12" x14ac:dyDescent="0.25">
      <c r="A22" s="3" t="s">
        <v>756</v>
      </c>
      <c r="B22" s="3">
        <v>20</v>
      </c>
      <c r="C22" s="3" t="s">
        <v>2240</v>
      </c>
      <c r="D22" s="7" t="s">
        <v>22</v>
      </c>
      <c r="E22" s="3" t="s">
        <v>1216</v>
      </c>
      <c r="F22" s="3" t="str">
        <f t="shared" si="0"/>
        <v>AGO</v>
      </c>
      <c r="G22" s="3" t="s">
        <v>1213</v>
      </c>
      <c r="H22" s="3" t="s">
        <v>2253</v>
      </c>
      <c r="I22" s="3" t="s">
        <v>1033</v>
      </c>
      <c r="J22" s="30">
        <f>B22</f>
        <v>20</v>
      </c>
      <c r="K22" s="3" t="s">
        <v>1</v>
      </c>
      <c r="L22" s="3" t="str">
        <f t="shared" si="1"/>
        <v>{id:20,year: "1998",typeDoc:"ACUERDO",dateAcuerdo:"15-AGO",monthDoc:"AGO",nameDoc:"POR EL QUE SE FACULTA AL SECRETARIO EJE",link: Acuerdos__pdfpath(`./${"1998/"}${"20.pdf"}`),},</v>
      </c>
    </row>
    <row r="23" spans="1:12" x14ac:dyDescent="0.25">
      <c r="A23" s="3" t="s">
        <v>756</v>
      </c>
      <c r="B23" s="3">
        <v>21</v>
      </c>
      <c r="C23" s="3" t="s">
        <v>2240</v>
      </c>
      <c r="D23" s="7" t="s">
        <v>22</v>
      </c>
      <c r="E23" s="3" t="s">
        <v>1216</v>
      </c>
      <c r="F23" s="3" t="str">
        <f t="shared" si="0"/>
        <v>AGO</v>
      </c>
      <c r="G23" s="3" t="s">
        <v>1213</v>
      </c>
      <c r="H23" s="3" t="s">
        <v>575</v>
      </c>
      <c r="I23" s="3" t="s">
        <v>1033</v>
      </c>
      <c r="J23" s="30">
        <f>B23</f>
        <v>21</v>
      </c>
      <c r="K23" s="3" t="s">
        <v>1</v>
      </c>
      <c r="L23" s="3" t="str">
        <f t="shared" si="1"/>
        <v>{id:21,year: "1998",typeDoc:"ACUERDO",dateAcuerdo:"15-AGO",monthDoc:"AGO",nameDoc:"PUBLICACIÓN DE LISTA DE PMA",link: Acuerdos__pdfpath(`./${"1998/"}${"21.pdf"}`),},</v>
      </c>
    </row>
    <row r="24" spans="1:12" x14ac:dyDescent="0.25">
      <c r="A24" s="3" t="s">
        <v>756</v>
      </c>
      <c r="B24" s="3">
        <v>22</v>
      </c>
      <c r="C24" s="3" t="s">
        <v>2240</v>
      </c>
      <c r="D24" s="7" t="s">
        <v>68</v>
      </c>
      <c r="E24" s="3" t="s">
        <v>1216</v>
      </c>
      <c r="F24" s="3" t="str">
        <f t="shared" si="0"/>
        <v>AGO</v>
      </c>
      <c r="G24" s="3" t="s">
        <v>1213</v>
      </c>
      <c r="H24" s="3" t="s">
        <v>569</v>
      </c>
      <c r="I24" s="3" t="s">
        <v>1033</v>
      </c>
      <c r="J24" s="30">
        <f>B24</f>
        <v>22</v>
      </c>
      <c r="K24" s="3" t="s">
        <v>1</v>
      </c>
      <c r="L24" s="3" t="str">
        <f t="shared" si="1"/>
        <v>{id:22,year: "1998",typeDoc:"ACUERDO",dateAcuerdo:"31-AGO",monthDoc:"AGO",nameDoc:"SUSTITUCIÓN DE CANDIDATURAS A DIPUTADO",link: Acuerdos__pdfpath(`./${"1998/"}${"22.pdf"}`),},</v>
      </c>
    </row>
    <row r="25" spans="1:12" x14ac:dyDescent="0.25">
      <c r="A25" s="3" t="s">
        <v>756</v>
      </c>
      <c r="B25" s="3">
        <v>23</v>
      </c>
      <c r="C25" s="3" t="s">
        <v>2240</v>
      </c>
      <c r="D25" s="7" t="s">
        <v>68</v>
      </c>
      <c r="E25" s="3" t="s">
        <v>1216</v>
      </c>
      <c r="F25" s="3" t="str">
        <f t="shared" si="0"/>
        <v>AGO</v>
      </c>
      <c r="G25" s="3" t="s">
        <v>1213</v>
      </c>
      <c r="H25" s="3" t="s">
        <v>576</v>
      </c>
      <c r="I25" s="3" t="s">
        <v>1033</v>
      </c>
      <c r="J25" s="30">
        <f>B25</f>
        <v>23</v>
      </c>
      <c r="K25" s="3" t="s">
        <v>1</v>
      </c>
      <c r="L25" s="3" t="str">
        <f t="shared" si="1"/>
        <v>{id:23,year: "1998",typeDoc:"ACUERDO",dateAcuerdo:"31-AGO",monthDoc:"AGO",nameDoc:"ADO. POR EL QUE SE APRUEBA LA INCLUSIÓN DE LA FOTO",link: Acuerdos__pdfpath(`./${"1998/"}${"23.pdf"}`),},</v>
      </c>
    </row>
    <row r="26" spans="1:12" x14ac:dyDescent="0.25">
      <c r="A26" s="3" t="s">
        <v>756</v>
      </c>
      <c r="B26" s="3">
        <v>24</v>
      </c>
      <c r="C26" s="3" t="s">
        <v>2240</v>
      </c>
      <c r="D26" s="7" t="s">
        <v>68</v>
      </c>
      <c r="E26" s="3" t="s">
        <v>1216</v>
      </c>
      <c r="F26" s="3" t="str">
        <f t="shared" si="0"/>
        <v>AGO</v>
      </c>
      <c r="G26" s="3" t="s">
        <v>1213</v>
      </c>
      <c r="H26" s="3" t="s">
        <v>570</v>
      </c>
      <c r="I26" s="3" t="s">
        <v>1033</v>
      </c>
      <c r="J26" s="30">
        <f>B26</f>
        <v>24</v>
      </c>
      <c r="K26" s="3" t="s">
        <v>1</v>
      </c>
      <c r="L26" s="3" t="str">
        <f t="shared" si="1"/>
        <v>{id:24,year: "1998",typeDoc:"ACUERDO",dateAcuerdo:"31-AGO",monthDoc:"AGO",nameDoc:"ADO. SE FACULTA A LOS CONSEJOS MUNICIPALES PARA RE",link: Acuerdos__pdfpath(`./${"1998/"}${"24.pdf"}`),},</v>
      </c>
    </row>
    <row r="27" spans="1:12" x14ac:dyDescent="0.25">
      <c r="A27" s="3" t="s">
        <v>756</v>
      </c>
      <c r="B27" s="3">
        <v>25</v>
      </c>
      <c r="C27" s="3" t="s">
        <v>2240</v>
      </c>
      <c r="D27" s="7" t="s">
        <v>579</v>
      </c>
      <c r="E27" s="3" t="s">
        <v>1216</v>
      </c>
      <c r="F27" s="3" t="str">
        <f t="shared" si="0"/>
        <v>SEP</v>
      </c>
      <c r="G27" s="3" t="s">
        <v>1213</v>
      </c>
      <c r="H27" s="3" t="s">
        <v>2254</v>
      </c>
      <c r="I27" s="3" t="s">
        <v>1033</v>
      </c>
      <c r="J27" s="30">
        <f>B27</f>
        <v>25</v>
      </c>
      <c r="K27" s="3" t="s">
        <v>1</v>
      </c>
      <c r="L27" s="3" t="str">
        <f t="shared" si="1"/>
        <v>{id:25,year: "1998",typeDoc:"ACUERDO",dateAcuerdo:"06-SEP",monthDoc:"SEP",nameDoc:"ELECCIONES INFANTILES",link: Acuerdos__pdfpath(`./${"1998/"}${"25.pdf"}`),},</v>
      </c>
    </row>
    <row r="28" spans="1:12" x14ac:dyDescent="0.25">
      <c r="A28" s="3" t="s">
        <v>756</v>
      </c>
      <c r="B28" s="3">
        <v>26</v>
      </c>
      <c r="C28" s="3" t="s">
        <v>2240</v>
      </c>
      <c r="D28" s="7" t="s">
        <v>579</v>
      </c>
      <c r="E28" s="3" t="s">
        <v>1216</v>
      </c>
      <c r="F28" s="3" t="str">
        <f t="shared" si="0"/>
        <v>SEP</v>
      </c>
      <c r="G28" s="3" t="s">
        <v>1213</v>
      </c>
      <c r="H28" s="3" t="s">
        <v>2277</v>
      </c>
      <c r="I28" s="3" t="s">
        <v>1033</v>
      </c>
      <c r="J28" s="30">
        <f>B28</f>
        <v>26</v>
      </c>
      <c r="K28" s="3" t="s">
        <v>1</v>
      </c>
      <c r="L28" s="3" t="str">
        <f t="shared" si="1"/>
        <v>{id:26,year: "1998",typeDoc:"ACUERDO",dateAcuerdo:"06-SEP",monthDoc:"SEP",nameDoc:"SE DESIGNAN PDTES. Y SRIOS. DE LOS C. MUN",link: Acuerdos__pdfpath(`./${"1998/"}${"26.pdf"}`),},</v>
      </c>
    </row>
    <row r="29" spans="1:12" x14ac:dyDescent="0.25">
      <c r="A29" s="3" t="s">
        <v>756</v>
      </c>
      <c r="B29" s="3">
        <v>27</v>
      </c>
      <c r="C29" s="3" t="s">
        <v>2240</v>
      </c>
      <c r="D29" s="7" t="s">
        <v>579</v>
      </c>
      <c r="E29" s="3" t="s">
        <v>1216</v>
      </c>
      <c r="F29" s="3" t="str">
        <f t="shared" si="0"/>
        <v>SEP</v>
      </c>
      <c r="G29" s="3" t="s">
        <v>1213</v>
      </c>
      <c r="H29" s="3" t="s">
        <v>2255</v>
      </c>
      <c r="I29" s="3" t="s">
        <v>1033</v>
      </c>
      <c r="J29" s="30">
        <f>B29</f>
        <v>27</v>
      </c>
      <c r="K29" s="3" t="s">
        <v>1</v>
      </c>
      <c r="L29" s="3" t="str">
        <f t="shared" si="1"/>
        <v>{id:27,year: "1998",typeDoc:"ACUERDO",dateAcuerdo:"06-SEP",monthDoc:"SEP",nameDoc:"PARA LA SUSTITUCIÓN DE CANDIDATO DIPUTADO PT",link: Acuerdos__pdfpath(`./${"1998/"}${"27.pdf"}`),},</v>
      </c>
    </row>
    <row r="30" spans="1:12" x14ac:dyDescent="0.25">
      <c r="A30" s="3" t="s">
        <v>756</v>
      </c>
      <c r="B30" s="3">
        <v>28</v>
      </c>
      <c r="C30" s="3" t="s">
        <v>2240</v>
      </c>
      <c r="D30" s="7" t="s">
        <v>579</v>
      </c>
      <c r="E30" s="3" t="s">
        <v>1216</v>
      </c>
      <c r="F30" s="3" t="str">
        <f t="shared" si="0"/>
        <v>SEP</v>
      </c>
      <c r="G30" s="3" t="s">
        <v>1213</v>
      </c>
      <c r="H30" s="3" t="s">
        <v>578</v>
      </c>
      <c r="I30" s="3" t="s">
        <v>1033</v>
      </c>
      <c r="J30" s="30">
        <f>B30</f>
        <v>28</v>
      </c>
      <c r="K30" s="3" t="s">
        <v>1</v>
      </c>
      <c r="L30" s="3" t="str">
        <f t="shared" si="1"/>
        <v>{id:28,year: "1998",typeDoc:"ACUERDO",dateAcuerdo:"06-SEP",monthDoc:"SEP",nameDoc:"INCLUCIÓN DE POBLACIONES QUE ELEGIRÁN A SU PMA. X VOTO DIRECTO",link: Acuerdos__pdfpath(`./${"1998/"}${"28.pdf"}`),},</v>
      </c>
    </row>
    <row r="31" spans="1:12" x14ac:dyDescent="0.25">
      <c r="A31" s="3" t="s">
        <v>756</v>
      </c>
      <c r="B31" s="3">
        <v>29</v>
      </c>
      <c r="C31" s="3" t="s">
        <v>2240</v>
      </c>
      <c r="D31" s="7" t="s">
        <v>580</v>
      </c>
      <c r="E31" s="3" t="s">
        <v>1216</v>
      </c>
      <c r="F31" s="3" t="str">
        <f t="shared" si="0"/>
        <v>SEP</v>
      </c>
      <c r="G31" s="3" t="s">
        <v>1213</v>
      </c>
      <c r="H31" s="3" t="s">
        <v>2278</v>
      </c>
      <c r="I31" s="3" t="s">
        <v>1033</v>
      </c>
      <c r="J31" s="30">
        <f>B31</f>
        <v>29</v>
      </c>
      <c r="K31" s="3" t="s">
        <v>1</v>
      </c>
      <c r="L31" s="3" t="str">
        <f t="shared" si="1"/>
        <v>{id:29,year: "1998",typeDoc:"ACUERDO",dateAcuerdo:"09-SEP",monthDoc:"SEP",nameDoc:"SE NOMBRAN CONSEJALES MUNICIPALES",link: Acuerdos__pdfpath(`./${"1998/"}${"29.pdf"}`),},</v>
      </c>
    </row>
    <row r="32" spans="1:12" x14ac:dyDescent="0.25">
      <c r="A32" s="3" t="s">
        <v>756</v>
      </c>
      <c r="B32" s="3">
        <v>30</v>
      </c>
      <c r="C32" s="3" t="s">
        <v>2240</v>
      </c>
      <c r="D32" s="7" t="s">
        <v>433</v>
      </c>
      <c r="E32" s="3" t="s">
        <v>1216</v>
      </c>
      <c r="F32" s="3" t="str">
        <f t="shared" si="0"/>
        <v>SEP</v>
      </c>
      <c r="G32" s="3" t="s">
        <v>1213</v>
      </c>
      <c r="H32" s="3" t="s">
        <v>2279</v>
      </c>
      <c r="I32" s="3" t="s">
        <v>1033</v>
      </c>
      <c r="J32" s="30">
        <f>B32</f>
        <v>30</v>
      </c>
      <c r="K32" s="3" t="s">
        <v>1</v>
      </c>
      <c r="L32" s="3" t="str">
        <f t="shared" si="1"/>
        <v>{id:30,year: "1998",typeDoc:"ACUERDO",dateAcuerdo:"11-SEP",monthDoc:"SEP",nameDoc:"SE SE INCLUYE LA POB. DE STA. CRUZ AQUIAHUAC",link: Acuerdos__pdfpath(`./${"1998/"}${"30.pdf"}`),},</v>
      </c>
    </row>
    <row r="33" spans="1:12" x14ac:dyDescent="0.25">
      <c r="A33" s="3" t="s">
        <v>756</v>
      </c>
      <c r="B33" s="3">
        <v>31</v>
      </c>
      <c r="C33" s="3" t="s">
        <v>2240</v>
      </c>
      <c r="D33" s="7" t="s">
        <v>433</v>
      </c>
      <c r="E33" s="3" t="s">
        <v>1216</v>
      </c>
      <c r="F33" s="3" t="str">
        <f t="shared" si="0"/>
        <v>SEP</v>
      </c>
      <c r="G33" s="3" t="s">
        <v>1213</v>
      </c>
      <c r="H33" s="3" t="s">
        <v>2280</v>
      </c>
      <c r="I33" s="3" t="s">
        <v>1033</v>
      </c>
      <c r="J33" s="30">
        <f>B33</f>
        <v>31</v>
      </c>
      <c r="K33" s="3" t="s">
        <v>1</v>
      </c>
      <c r="L33" s="3" t="str">
        <f t="shared" si="1"/>
        <v>{id:31,year: "1998",typeDoc:"ACUERDO",dateAcuerdo:"11-SEP",monthDoc:"SEP",nameDoc:"SE INCLUYE LA POB. DE STA. CRUZ QUILETHTLA Y GUADALUPE TLACHCO",link: Acuerdos__pdfpath(`./${"1998/"}${"31.pdf"}`),},</v>
      </c>
    </row>
    <row r="34" spans="1:12" x14ac:dyDescent="0.25">
      <c r="A34" s="3" t="s">
        <v>756</v>
      </c>
      <c r="B34" s="3">
        <v>32</v>
      </c>
      <c r="C34" s="3" t="s">
        <v>2240</v>
      </c>
      <c r="D34" s="7" t="s">
        <v>433</v>
      </c>
      <c r="E34" s="3" t="s">
        <v>1216</v>
      </c>
      <c r="F34" s="3" t="str">
        <f t="shared" si="0"/>
        <v>SEP</v>
      </c>
      <c r="G34" s="3" t="s">
        <v>1213</v>
      </c>
      <c r="H34" s="3" t="s">
        <v>2281</v>
      </c>
      <c r="I34" s="3" t="s">
        <v>1033</v>
      </c>
      <c r="J34" s="30">
        <f>B34</f>
        <v>32</v>
      </c>
      <c r="K34" s="3" t="s">
        <v>1</v>
      </c>
      <c r="L34" s="3" t="str">
        <f t="shared" si="1"/>
        <v>{id:32,year: "1998",typeDoc:"ACUERDO",dateAcuerdo:"11-SEP",monthDoc:"SEP",nameDoc:"SUSTITUCIÓN CANDIDATO DIPUTADO PRI",link: Acuerdos__pdfpath(`./${"1998/"}${"32.pdf"}`),},</v>
      </c>
    </row>
    <row r="35" spans="1:12" x14ac:dyDescent="0.25">
      <c r="A35" s="3" t="s">
        <v>756</v>
      </c>
      <c r="B35" s="3">
        <v>33</v>
      </c>
      <c r="C35" s="3" t="s">
        <v>2240</v>
      </c>
      <c r="D35" s="7" t="s">
        <v>433</v>
      </c>
      <c r="E35" s="3" t="s">
        <v>1216</v>
      </c>
      <c r="F35" s="3" t="str">
        <f t="shared" ref="F35:F66" si="2">MID(D35,4,3)</f>
        <v>SEP</v>
      </c>
      <c r="G35" s="3" t="s">
        <v>1213</v>
      </c>
      <c r="H35" s="3" t="s">
        <v>2282</v>
      </c>
      <c r="I35" s="3" t="s">
        <v>1033</v>
      </c>
      <c r="J35" s="30">
        <f>B35</f>
        <v>33</v>
      </c>
      <c r="K35" s="3" t="s">
        <v>1</v>
      </c>
      <c r="L35" s="3" t="str">
        <f t="shared" si="1"/>
        <v>{id:33,year: "1998",typeDoc:"ACUERDO",dateAcuerdo:"11-SEP",monthDoc:"SEP",nameDoc:"SE SORTEAN LOS LUGARES PARA PROPAGANDA",link: Acuerdos__pdfpath(`./${"1998/"}${"33.pdf"}`),},</v>
      </c>
    </row>
    <row r="36" spans="1:12" x14ac:dyDescent="0.25">
      <c r="A36" s="3" t="s">
        <v>756</v>
      </c>
      <c r="B36" s="3">
        <v>34</v>
      </c>
      <c r="C36" s="3" t="s">
        <v>2240</v>
      </c>
      <c r="D36" s="7" t="s">
        <v>433</v>
      </c>
      <c r="E36" s="3" t="s">
        <v>1216</v>
      </c>
      <c r="F36" s="3" t="str">
        <f t="shared" si="2"/>
        <v>SEP</v>
      </c>
      <c r="G36" s="3" t="s">
        <v>1213</v>
      </c>
      <c r="H36" s="3" t="s">
        <v>2283</v>
      </c>
      <c r="I36" s="3" t="s">
        <v>1033</v>
      </c>
      <c r="J36" s="30">
        <f>B36</f>
        <v>34</v>
      </c>
      <c r="K36" s="3" t="s">
        <v>1</v>
      </c>
      <c r="L36" s="3" t="str">
        <f t="shared" si="1"/>
        <v>{id:34,year: "1998",typeDoc:"ACUERDO",dateAcuerdo:"11-SEP",monthDoc:"SEP",nameDoc:"SE DESIGNA PDTE. Y SRIO. EN QUILEHTLA",link: Acuerdos__pdfpath(`./${"1998/"}${"34.pdf"}`),},</v>
      </c>
    </row>
    <row r="37" spans="1:12" x14ac:dyDescent="0.25">
      <c r="A37" s="3" t="s">
        <v>756</v>
      </c>
      <c r="B37" s="3">
        <v>35</v>
      </c>
      <c r="C37" s="3" t="s">
        <v>2240</v>
      </c>
      <c r="D37" s="7" t="s">
        <v>378</v>
      </c>
      <c r="E37" s="3" t="s">
        <v>1216</v>
      </c>
      <c r="F37" s="3" t="str">
        <f t="shared" si="2"/>
        <v>SEP</v>
      </c>
      <c r="G37" s="3" t="s">
        <v>1213</v>
      </c>
      <c r="H37" s="3" t="s">
        <v>2284</v>
      </c>
      <c r="I37" s="3" t="s">
        <v>1033</v>
      </c>
      <c r="J37" s="30">
        <f>B37</f>
        <v>35</v>
      </c>
      <c r="K37" s="3" t="s">
        <v>1</v>
      </c>
      <c r="L37" s="3" t="str">
        <f t="shared" si="1"/>
        <v>{id:35,year: "1998",typeDoc:"ACUERDO",dateAcuerdo:"16-SEP",monthDoc:"SEP",nameDoc:"FORMULAS DE P.M",link: Acuerdos__pdfpath(`./${"1998/"}${"35.pdf"}`),},</v>
      </c>
    </row>
    <row r="38" spans="1:12" x14ac:dyDescent="0.25">
      <c r="A38" s="3" t="s">
        <v>756</v>
      </c>
      <c r="B38" s="3">
        <v>36</v>
      </c>
      <c r="C38" s="3" t="s">
        <v>2240</v>
      </c>
      <c r="D38" s="7" t="s">
        <v>378</v>
      </c>
      <c r="E38" s="3" t="s">
        <v>1216</v>
      </c>
      <c r="F38" s="3" t="str">
        <f t="shared" si="2"/>
        <v>SEP</v>
      </c>
      <c r="G38" s="3" t="s">
        <v>1213</v>
      </c>
      <c r="H38" s="3" t="s">
        <v>2285</v>
      </c>
      <c r="I38" s="3" t="s">
        <v>1033</v>
      </c>
      <c r="J38" s="30">
        <f>B38</f>
        <v>36</v>
      </c>
      <c r="K38" s="3" t="s">
        <v>1</v>
      </c>
      <c r="L38" s="3" t="str">
        <f t="shared" si="1"/>
        <v>{id:36,year: "1998",typeDoc:"ACUERDO",dateAcuerdo:"16-SEP",monthDoc:"SEP",nameDoc:"REGISTRO DE AYUNT",link: Acuerdos__pdfpath(`./${"1998/"}${"36.pdf"}`),},</v>
      </c>
    </row>
    <row r="39" spans="1:12" x14ac:dyDescent="0.25">
      <c r="A39" s="3" t="s">
        <v>756</v>
      </c>
      <c r="B39" s="3">
        <v>37</v>
      </c>
      <c r="C39" s="3" t="s">
        <v>2240</v>
      </c>
      <c r="D39" s="7" t="s">
        <v>378</v>
      </c>
      <c r="E39" s="3" t="s">
        <v>1216</v>
      </c>
      <c r="F39" s="3" t="str">
        <f t="shared" si="2"/>
        <v>SEP</v>
      </c>
      <c r="G39" s="3" t="s">
        <v>1213</v>
      </c>
      <c r="H39" s="3" t="s">
        <v>2286</v>
      </c>
      <c r="I39" s="3" t="s">
        <v>1033</v>
      </c>
      <c r="J39" s="30">
        <f>B39</f>
        <v>37</v>
      </c>
      <c r="K39" s="3" t="s">
        <v>1</v>
      </c>
      <c r="L39" s="3" t="str">
        <f t="shared" si="1"/>
        <v>{id:37,year: "1998",typeDoc:"ACUERDO",dateAcuerdo:"16-SEP",monthDoc:"SEP",nameDoc:"SUSTITUCIÓN DIP. PAN",link: Acuerdos__pdfpath(`./${"1998/"}${"37.pdf"}`),},</v>
      </c>
    </row>
    <row r="40" spans="1:12" x14ac:dyDescent="0.25">
      <c r="A40" s="3" t="s">
        <v>756</v>
      </c>
      <c r="B40" s="3">
        <v>38</v>
      </c>
      <c r="C40" s="3" t="s">
        <v>2240</v>
      </c>
      <c r="D40" s="7" t="s">
        <v>581</v>
      </c>
      <c r="E40" s="3" t="s">
        <v>1216</v>
      </c>
      <c r="F40" s="3" t="str">
        <f t="shared" si="2"/>
        <v>SEP</v>
      </c>
      <c r="G40" s="3" t="s">
        <v>1213</v>
      </c>
      <c r="H40" s="3" t="s">
        <v>2287</v>
      </c>
      <c r="I40" s="3" t="s">
        <v>1033</v>
      </c>
      <c r="J40" s="30">
        <f>B40</f>
        <v>38</v>
      </c>
      <c r="K40" s="3" t="s">
        <v>1</v>
      </c>
      <c r="L40" s="3" t="str">
        <f t="shared" si="1"/>
        <v>{id:38,year: "1998",typeDoc:"ACUERDO",dateAcuerdo:"23-SEP",monthDoc:"SEP",nameDoc:"SE FACULTA AL LIC. GONZALO FLORES",link: Acuerdos__pdfpath(`./${"1998/"}${"38.pdf"}`),},</v>
      </c>
    </row>
    <row r="41" spans="1:12" x14ac:dyDescent="0.25">
      <c r="A41" s="3" t="s">
        <v>756</v>
      </c>
      <c r="B41" s="3">
        <v>39</v>
      </c>
      <c r="C41" s="3" t="s">
        <v>2240</v>
      </c>
      <c r="D41" s="7" t="s">
        <v>283</v>
      </c>
      <c r="E41" s="3" t="s">
        <v>1216</v>
      </c>
      <c r="F41" s="3" t="str">
        <f t="shared" si="2"/>
        <v>SEP</v>
      </c>
      <c r="G41" s="3" t="s">
        <v>1213</v>
      </c>
      <c r="H41" s="3" t="s">
        <v>2288</v>
      </c>
      <c r="I41" s="3" t="s">
        <v>1033</v>
      </c>
      <c r="J41" s="30">
        <f>B41</f>
        <v>39</v>
      </c>
      <c r="K41" s="3" t="s">
        <v>1</v>
      </c>
      <c r="L41" s="3" t="str">
        <f t="shared" si="1"/>
        <v>{id:39,year: "1998",typeDoc:"ACUERDO",dateAcuerdo:"29-SEP",monthDoc:"SEP",nameDoc:"LINEAMIENTOS PARA PROPAGANDA A P.M.A POR C",link: Acuerdos__pdfpath(`./${"1998/"}${"39.pdf"}`),},</v>
      </c>
    </row>
    <row r="42" spans="1:12" x14ac:dyDescent="0.25">
      <c r="A42" s="3" t="s">
        <v>756</v>
      </c>
      <c r="B42" s="3">
        <v>40</v>
      </c>
      <c r="C42" s="3" t="s">
        <v>2240</v>
      </c>
      <c r="D42" s="7" t="s">
        <v>283</v>
      </c>
      <c r="E42" s="3" t="s">
        <v>1216</v>
      </c>
      <c r="F42" s="3" t="str">
        <f t="shared" si="2"/>
        <v>SEP</v>
      </c>
      <c r="G42" s="3" t="s">
        <v>1213</v>
      </c>
      <c r="H42" s="3" t="s">
        <v>2294</v>
      </c>
      <c r="I42" s="3" t="s">
        <v>1033</v>
      </c>
      <c r="J42" s="30">
        <f>B42</f>
        <v>40</v>
      </c>
      <c r="K42" s="3" t="s">
        <v>1</v>
      </c>
      <c r="L42" s="3" t="str">
        <f t="shared" si="1"/>
        <v>{id:40,year: "1998",typeDoc:"ACUERDO",dateAcuerdo:"29-SEP",monthDoc:"SEP",nameDoc:"DISTRIBUCIÓN DE MATERIAL ELECTORAL",link: Acuerdos__pdfpath(`./${"1998/"}${"40.pdf"}`),},</v>
      </c>
    </row>
    <row r="43" spans="1:12" x14ac:dyDescent="0.25">
      <c r="A43" s="3" t="s">
        <v>756</v>
      </c>
      <c r="B43" s="3">
        <v>41</v>
      </c>
      <c r="C43" s="3" t="s">
        <v>2240</v>
      </c>
      <c r="D43" s="7" t="s">
        <v>283</v>
      </c>
      <c r="E43" s="3" t="s">
        <v>1216</v>
      </c>
      <c r="F43" s="3" t="str">
        <f t="shared" si="2"/>
        <v>SEP</v>
      </c>
      <c r="G43" s="3" t="s">
        <v>1213</v>
      </c>
      <c r="H43" s="3" t="s">
        <v>2295</v>
      </c>
      <c r="I43" s="3" t="s">
        <v>1033</v>
      </c>
      <c r="J43" s="30">
        <f>B43</f>
        <v>41</v>
      </c>
      <c r="K43" s="3" t="s">
        <v>1</v>
      </c>
      <c r="L43" s="3" t="str">
        <f t="shared" si="1"/>
        <v>{id:41,year: "1998",typeDoc:"ACUERDO",dateAcuerdo:"29-SEP",monthDoc:"SEP",nameDoc:"CONV. DE OBSERVADORES ELECTORALES",link: Acuerdos__pdfpath(`./${"1998/"}${"41.pdf"}`),},</v>
      </c>
    </row>
    <row r="44" spans="1:12" x14ac:dyDescent="0.25">
      <c r="A44" s="3" t="s">
        <v>756</v>
      </c>
      <c r="B44" s="3">
        <v>42</v>
      </c>
      <c r="C44" s="3" t="s">
        <v>2240</v>
      </c>
      <c r="D44" s="7" t="s">
        <v>283</v>
      </c>
      <c r="E44" s="3" t="s">
        <v>1216</v>
      </c>
      <c r="F44" s="3" t="str">
        <f t="shared" si="2"/>
        <v>SEP</v>
      </c>
      <c r="G44" s="3" t="s">
        <v>1213</v>
      </c>
      <c r="H44" s="3" t="s">
        <v>2256</v>
      </c>
      <c r="I44" s="3" t="s">
        <v>1033</v>
      </c>
      <c r="J44" s="30">
        <f>B44</f>
        <v>42</v>
      </c>
      <c r="K44" s="3" t="s">
        <v>1</v>
      </c>
      <c r="L44" s="3" t="str">
        <f t="shared" si="1"/>
        <v>{id:42,year: "1998",typeDoc:"ACUERDO",dateAcuerdo:"29-SEP",monthDoc:"SEP",nameDoc:"APROBACIÓN DE ACTAS DE LA JORN. ELEC",link: Acuerdos__pdfpath(`./${"1998/"}${"42.pdf"}`),},</v>
      </c>
    </row>
    <row r="45" spans="1:12" x14ac:dyDescent="0.25">
      <c r="A45" s="3" t="s">
        <v>756</v>
      </c>
      <c r="B45" s="3">
        <v>43</v>
      </c>
      <c r="C45" s="3" t="s">
        <v>2240</v>
      </c>
      <c r="D45" s="7" t="s">
        <v>283</v>
      </c>
      <c r="E45" s="3" t="s">
        <v>1216</v>
      </c>
      <c r="F45" s="3" t="str">
        <f t="shared" si="2"/>
        <v>SEP</v>
      </c>
      <c r="G45" s="3" t="s">
        <v>1213</v>
      </c>
      <c r="H45" s="3" t="s">
        <v>2257</v>
      </c>
      <c r="I45" s="3" t="s">
        <v>1033</v>
      </c>
      <c r="J45" s="30">
        <f>B45</f>
        <v>43</v>
      </c>
      <c r="K45" s="3" t="s">
        <v>1</v>
      </c>
      <c r="L45" s="3" t="str">
        <f t="shared" si="1"/>
        <v>{id:43,year: "1998",typeDoc:"ACUERDO",dateAcuerdo:"29-SEP",monthDoc:"SEP",nameDoc:"CONTRATACIÓN CON EMPRESA LITHO FORMAS",link: Acuerdos__pdfpath(`./${"1998/"}${"43.pdf"}`),},</v>
      </c>
    </row>
    <row r="46" spans="1:12" x14ac:dyDescent="0.25">
      <c r="A46" s="3" t="s">
        <v>756</v>
      </c>
      <c r="B46" s="3">
        <v>44</v>
      </c>
      <c r="C46" s="3" t="s">
        <v>2240</v>
      </c>
      <c r="D46" s="7" t="s">
        <v>283</v>
      </c>
      <c r="E46" s="3" t="s">
        <v>1216</v>
      </c>
      <c r="F46" s="3" t="str">
        <f t="shared" si="2"/>
        <v>SEP</v>
      </c>
      <c r="G46" s="3" t="s">
        <v>1213</v>
      </c>
      <c r="H46" s="3" t="s">
        <v>2258</v>
      </c>
      <c r="I46" s="3" t="s">
        <v>1033</v>
      </c>
      <c r="J46" s="30">
        <f>B46</f>
        <v>44</v>
      </c>
      <c r="K46" s="3" t="s">
        <v>1</v>
      </c>
      <c r="L46" s="3" t="str">
        <f t="shared" si="1"/>
        <v>{id:44,year: "1998",typeDoc:"ACUERDO",dateAcuerdo:"29-SEP",monthDoc:"SEP",nameDoc:"SUSTITUCIÓN CANDIDATOS DE PLANILLAS DEL PT",link: Acuerdos__pdfpath(`./${"1998/"}${"44.pdf"}`),},</v>
      </c>
    </row>
    <row r="47" spans="1:12" x14ac:dyDescent="0.25">
      <c r="A47" s="3" t="s">
        <v>756</v>
      </c>
      <c r="B47" s="3">
        <v>45</v>
      </c>
      <c r="C47" s="3" t="s">
        <v>2240</v>
      </c>
      <c r="D47" s="7" t="s">
        <v>283</v>
      </c>
      <c r="E47" s="3" t="s">
        <v>1216</v>
      </c>
      <c r="F47" s="3" t="str">
        <f t="shared" si="2"/>
        <v>SEP</v>
      </c>
      <c r="G47" s="3" t="s">
        <v>1213</v>
      </c>
      <c r="H47" s="3" t="s">
        <v>2296</v>
      </c>
      <c r="I47" s="3" t="s">
        <v>1033</v>
      </c>
      <c r="J47" s="30">
        <f>B47</f>
        <v>45</v>
      </c>
      <c r="K47" s="3" t="s">
        <v>1</v>
      </c>
      <c r="L47" s="3" t="str">
        <f t="shared" si="1"/>
        <v>{id:45,year: "1998",typeDoc:"ACUERDO",dateAcuerdo:"29-SEP",monthDoc:"SEP",nameDoc:"PARA LA SUBSTITUCIÓN DIP. VERDE",link: Acuerdos__pdfpath(`./${"1998/"}${"45.pdf"}`),},</v>
      </c>
    </row>
    <row r="48" spans="1:12" x14ac:dyDescent="0.25">
      <c r="A48" s="3" t="s">
        <v>756</v>
      </c>
      <c r="B48" s="3">
        <v>46</v>
      </c>
      <c r="C48" s="3" t="s">
        <v>2240</v>
      </c>
      <c r="D48" s="7" t="s">
        <v>593</v>
      </c>
      <c r="E48" s="3" t="s">
        <v>1216</v>
      </c>
      <c r="F48" s="3" t="str">
        <f t="shared" si="2"/>
        <v>OCT</v>
      </c>
      <c r="G48" s="3" t="s">
        <v>1213</v>
      </c>
      <c r="H48" s="3" t="s">
        <v>2297</v>
      </c>
      <c r="I48" s="3" t="s">
        <v>1033</v>
      </c>
      <c r="J48" s="30">
        <f>B48</f>
        <v>46</v>
      </c>
      <c r="K48" s="3" t="s">
        <v>1</v>
      </c>
      <c r="L48" s="3" t="str">
        <f t="shared" si="1"/>
        <v>{id:46,year: "1998",typeDoc:"ACUERDO",dateAcuerdo:"06-OCT",monthDoc:"OCT",nameDoc:"SE ESTABLECEN CRITERIOS PARA M. D.CASILLA",link: Acuerdos__pdfpath(`./${"1998/"}${"46.pdf"}`),},</v>
      </c>
    </row>
    <row r="49" spans="1:12" x14ac:dyDescent="0.25">
      <c r="A49" s="3" t="s">
        <v>756</v>
      </c>
      <c r="B49" s="3">
        <v>47</v>
      </c>
      <c r="C49" s="3" t="s">
        <v>2240</v>
      </c>
      <c r="D49" s="7" t="s">
        <v>593</v>
      </c>
      <c r="E49" s="3" t="s">
        <v>1216</v>
      </c>
      <c r="F49" s="3" t="str">
        <f t="shared" si="2"/>
        <v>OCT</v>
      </c>
      <c r="G49" s="3" t="s">
        <v>1213</v>
      </c>
      <c r="H49" s="3" t="s">
        <v>2259</v>
      </c>
      <c r="I49" s="3" t="s">
        <v>1033</v>
      </c>
      <c r="J49" s="30">
        <f>B49</f>
        <v>47</v>
      </c>
      <c r="K49" s="3" t="s">
        <v>1</v>
      </c>
      <c r="L49" s="3" t="str">
        <f t="shared" si="1"/>
        <v>{id:47,year: "1998",typeDoc:"ACUERDO",dateAcuerdo:"06-OCT",monthDoc:"OCT",nameDoc:"SUSTITUCIÓN PAN",link: Acuerdos__pdfpath(`./${"1998/"}${"47.pdf"}`),},</v>
      </c>
    </row>
    <row r="50" spans="1:12" x14ac:dyDescent="0.25">
      <c r="A50" s="3" t="s">
        <v>756</v>
      </c>
      <c r="B50" s="3">
        <v>48</v>
      </c>
      <c r="C50" s="3" t="s">
        <v>2240</v>
      </c>
      <c r="D50" s="7" t="s">
        <v>593</v>
      </c>
      <c r="E50" s="3" t="s">
        <v>1216</v>
      </c>
      <c r="F50" s="3" t="str">
        <f t="shared" si="2"/>
        <v>OCT</v>
      </c>
      <c r="G50" s="3" t="s">
        <v>1213</v>
      </c>
      <c r="H50" s="3" t="s">
        <v>582</v>
      </c>
      <c r="I50" s="3" t="s">
        <v>1033</v>
      </c>
      <c r="J50" s="30">
        <f>B50</f>
        <v>48</v>
      </c>
      <c r="K50" s="3" t="s">
        <v>1</v>
      </c>
      <c r="L50" s="3" t="str">
        <f t="shared" si="1"/>
        <v>{id:48,year: "1998",typeDoc:"ACUERDO",dateAcuerdo:"06-OCT",monthDoc:"OCT",nameDoc:"SUSTITUCIÓN POR CIUDADANÁ DE LA LOC. DE TLATEMPA",link: Acuerdos__pdfpath(`./${"1998/"}${"48.pdf"}`),},</v>
      </c>
    </row>
    <row r="51" spans="1:12" x14ac:dyDescent="0.25">
      <c r="A51" s="3" t="s">
        <v>756</v>
      </c>
      <c r="B51" s="3">
        <v>49</v>
      </c>
      <c r="C51" s="3" t="s">
        <v>2240</v>
      </c>
      <c r="D51" s="7" t="s">
        <v>593</v>
      </c>
      <c r="E51" s="3" t="s">
        <v>1216</v>
      </c>
      <c r="F51" s="3" t="str">
        <f t="shared" si="2"/>
        <v>OCT</v>
      </c>
      <c r="G51" s="3" t="s">
        <v>1213</v>
      </c>
      <c r="H51" s="3" t="s">
        <v>583</v>
      </c>
      <c r="I51" s="3" t="s">
        <v>1033</v>
      </c>
      <c r="J51" s="30">
        <f>B51</f>
        <v>49</v>
      </c>
      <c r="K51" s="3" t="s">
        <v>1</v>
      </c>
      <c r="L51" s="3" t="str">
        <f t="shared" si="1"/>
        <v>{id:49,year: "1998",typeDoc:"ACUERDO",dateAcuerdo:"06-OCT",monthDoc:"OCT",nameDoc:"SUSTITUCIÓN PT",link: Acuerdos__pdfpath(`./${"1998/"}${"49.pdf"}`),},</v>
      </c>
    </row>
    <row r="52" spans="1:12" x14ac:dyDescent="0.25">
      <c r="A52" s="3" t="s">
        <v>756</v>
      </c>
      <c r="B52" s="3">
        <v>50</v>
      </c>
      <c r="C52" s="3" t="s">
        <v>2240</v>
      </c>
      <c r="D52" s="7" t="s">
        <v>594</v>
      </c>
      <c r="E52" s="3" t="s">
        <v>1216</v>
      </c>
      <c r="F52" s="3" t="str">
        <f t="shared" si="2"/>
        <v>OCT</v>
      </c>
      <c r="G52" s="3" t="s">
        <v>1213</v>
      </c>
      <c r="H52" s="3" t="s">
        <v>584</v>
      </c>
      <c r="I52" s="3" t="s">
        <v>1033</v>
      </c>
      <c r="J52" s="30">
        <f>B52</f>
        <v>50</v>
      </c>
      <c r="K52" s="3" t="s">
        <v>1</v>
      </c>
      <c r="L52" s="3" t="str">
        <f t="shared" si="1"/>
        <v>{id:50,year: "1998",typeDoc:"ACUERDO",dateAcuerdo:"14-OCT",monthDoc:"OCT",nameDoc:"SUSTITUCIONES PT",link: Acuerdos__pdfpath(`./${"1998/"}${"50.pdf"}`),},</v>
      </c>
    </row>
    <row r="53" spans="1:12" x14ac:dyDescent="0.25">
      <c r="A53" s="3" t="s">
        <v>756</v>
      </c>
      <c r="B53" s="3">
        <v>51</v>
      </c>
      <c r="C53" s="3" t="s">
        <v>2240</v>
      </c>
      <c r="D53" s="7" t="s">
        <v>594</v>
      </c>
      <c r="E53" s="3" t="s">
        <v>1216</v>
      </c>
      <c r="F53" s="3" t="str">
        <f t="shared" si="2"/>
        <v>OCT</v>
      </c>
      <c r="G53" s="3" t="s">
        <v>1213</v>
      </c>
      <c r="H53" s="3" t="s">
        <v>585</v>
      </c>
      <c r="I53" s="3" t="s">
        <v>1033</v>
      </c>
      <c r="J53" s="30">
        <f>B53</f>
        <v>51</v>
      </c>
      <c r="K53" s="3" t="s">
        <v>1</v>
      </c>
      <c r="L53" s="3" t="str">
        <f t="shared" si="1"/>
        <v>{id:51,year: "1998",typeDoc:"ACUERDO",dateAcuerdo:"14-OCT",monthDoc:"OCT",nameDoc:"SUSTITUCIÓN DEL PDM",link: Acuerdos__pdfpath(`./${"1998/"}${"51.pdf"}`),},</v>
      </c>
    </row>
    <row r="54" spans="1:12" x14ac:dyDescent="0.25">
      <c r="A54" s="3" t="s">
        <v>756</v>
      </c>
      <c r="B54" s="3">
        <v>52</v>
      </c>
      <c r="C54" s="3" t="s">
        <v>2240</v>
      </c>
      <c r="D54" s="7" t="s">
        <v>594</v>
      </c>
      <c r="E54" s="3" t="s">
        <v>1216</v>
      </c>
      <c r="F54" s="3" t="str">
        <f t="shared" si="2"/>
        <v>OCT</v>
      </c>
      <c r="G54" s="3" t="s">
        <v>1213</v>
      </c>
      <c r="H54" s="3" t="s">
        <v>2298</v>
      </c>
      <c r="I54" s="3" t="s">
        <v>1033</v>
      </c>
      <c r="J54" s="30">
        <f>B54</f>
        <v>52</v>
      </c>
      <c r="K54" s="3" t="s">
        <v>1</v>
      </c>
      <c r="L54" s="3" t="str">
        <f t="shared" si="1"/>
        <v>{id:52,year: "1998",typeDoc:"ACUERDO",dateAcuerdo:"14-OCT",monthDoc:"OCT",nameDoc:"SE APRUEBA EL NUM. Y UBIC. DE MDC",link: Acuerdos__pdfpath(`./${"1998/"}${"52.pdf"}`),},</v>
      </c>
    </row>
    <row r="55" spans="1:12" x14ac:dyDescent="0.25">
      <c r="A55" s="3" t="s">
        <v>756</v>
      </c>
      <c r="B55" s="3">
        <v>53</v>
      </c>
      <c r="C55" s="3" t="s">
        <v>2240</v>
      </c>
      <c r="D55" s="7" t="s">
        <v>594</v>
      </c>
      <c r="E55" s="3" t="s">
        <v>1216</v>
      </c>
      <c r="F55" s="3" t="str">
        <f t="shared" si="2"/>
        <v>OCT</v>
      </c>
      <c r="G55" s="3" t="s">
        <v>1213</v>
      </c>
      <c r="H55" s="3" t="s">
        <v>586</v>
      </c>
      <c r="I55" s="3" t="s">
        <v>1033</v>
      </c>
      <c r="J55" s="30">
        <f>B55</f>
        <v>53</v>
      </c>
      <c r="K55" s="3" t="s">
        <v>1</v>
      </c>
      <c r="L55" s="3" t="str">
        <f t="shared" si="1"/>
        <v>{id:53,year: "1998",typeDoc:"ACUERDO",dateAcuerdo:"14-OCT",monthDoc:"OCT",nameDoc:"SUSTITUCIÓN POR CIUDADANÍA",link: Acuerdos__pdfpath(`./${"1998/"}${"53.pdf"}`),},</v>
      </c>
    </row>
    <row r="56" spans="1:12" x14ac:dyDescent="0.25">
      <c r="A56" s="3" t="s">
        <v>756</v>
      </c>
      <c r="B56" s="3">
        <v>54</v>
      </c>
      <c r="C56" s="3" t="s">
        <v>2240</v>
      </c>
      <c r="D56" s="7" t="s">
        <v>594</v>
      </c>
      <c r="E56" s="3" t="s">
        <v>1216</v>
      </c>
      <c r="F56" s="3" t="str">
        <f t="shared" si="2"/>
        <v>OCT</v>
      </c>
      <c r="G56" s="3" t="s">
        <v>1213</v>
      </c>
      <c r="H56" s="3" t="s">
        <v>587</v>
      </c>
      <c r="I56" s="3" t="s">
        <v>1033</v>
      </c>
      <c r="J56" s="30">
        <f>B56</f>
        <v>54</v>
      </c>
      <c r="K56" s="3" t="s">
        <v>1</v>
      </c>
      <c r="L56" s="3" t="str">
        <f t="shared" si="1"/>
        <v>{id:54,year: "1998",typeDoc:"ACUERDO",dateAcuerdo:"14-OCT",monthDoc:"OCT",nameDoc:"SUSTITUCIONES PAN",link: Acuerdos__pdfpath(`./${"1998/"}${"54.pdf"}`),},</v>
      </c>
    </row>
    <row r="57" spans="1:12" x14ac:dyDescent="0.25">
      <c r="A57" s="3" t="s">
        <v>756</v>
      </c>
      <c r="B57" s="3">
        <v>55</v>
      </c>
      <c r="C57" s="3" t="s">
        <v>2240</v>
      </c>
      <c r="D57" s="7" t="s">
        <v>594</v>
      </c>
      <c r="E57" s="3" t="s">
        <v>1216</v>
      </c>
      <c r="F57" s="3" t="str">
        <f t="shared" si="2"/>
        <v>OCT</v>
      </c>
      <c r="G57" s="3" t="s">
        <v>1213</v>
      </c>
      <c r="H57" s="3" t="s">
        <v>588</v>
      </c>
      <c r="I57" s="3" t="s">
        <v>1033</v>
      </c>
      <c r="J57" s="30">
        <f>B57</f>
        <v>55</v>
      </c>
      <c r="K57" s="3" t="s">
        <v>1</v>
      </c>
      <c r="L57" s="3" t="str">
        <f t="shared" si="1"/>
        <v>{id:55,year: "1998",typeDoc:"ACUERDO",dateAcuerdo:"14-OCT",monthDoc:"OCT",nameDoc:"SUSTITUCIONES PRD",link: Acuerdos__pdfpath(`./${"1998/"}${"55.pdf"}`),},</v>
      </c>
    </row>
    <row r="58" spans="1:12" x14ac:dyDescent="0.25">
      <c r="A58" s="3" t="s">
        <v>756</v>
      </c>
      <c r="B58" s="3">
        <v>56</v>
      </c>
      <c r="C58" s="3" t="s">
        <v>2240</v>
      </c>
      <c r="D58" s="7" t="s">
        <v>594</v>
      </c>
      <c r="E58" s="3" t="s">
        <v>1216</v>
      </c>
      <c r="F58" s="3" t="str">
        <f t="shared" si="2"/>
        <v>OCT</v>
      </c>
      <c r="G58" s="3" t="s">
        <v>1213</v>
      </c>
      <c r="H58" s="3" t="s">
        <v>589</v>
      </c>
      <c r="I58" s="3" t="s">
        <v>1033</v>
      </c>
      <c r="J58" s="30">
        <f>B58</f>
        <v>56</v>
      </c>
      <c r="K58" s="3" t="s">
        <v>1</v>
      </c>
      <c r="L58" s="3" t="str">
        <f t="shared" si="1"/>
        <v>{id:56,year: "1998",typeDoc:"ACUERDO",dateAcuerdo:"14-OCT",monthDoc:"OCT",nameDoc:"SUSTITUCIONES PRI",link: Acuerdos__pdfpath(`./${"1998/"}${"56.pdf"}`),},</v>
      </c>
    </row>
    <row r="59" spans="1:12" x14ac:dyDescent="0.25">
      <c r="A59" s="3" t="s">
        <v>756</v>
      </c>
      <c r="B59" s="3">
        <v>57</v>
      </c>
      <c r="C59" s="3" t="s">
        <v>2240</v>
      </c>
      <c r="D59" s="7" t="s">
        <v>594</v>
      </c>
      <c r="E59" s="3" t="s">
        <v>1216</v>
      </c>
      <c r="F59" s="3" t="str">
        <f t="shared" si="2"/>
        <v>OCT</v>
      </c>
      <c r="G59" s="3" t="s">
        <v>1213</v>
      </c>
      <c r="H59" s="3" t="s">
        <v>590</v>
      </c>
      <c r="I59" s="3" t="s">
        <v>1033</v>
      </c>
      <c r="J59" s="30">
        <f>B59</f>
        <v>57</v>
      </c>
      <c r="K59" s="3" t="s">
        <v>1</v>
      </c>
      <c r="L59" s="3" t="str">
        <f t="shared" si="1"/>
        <v>{id:57,year: "1998",typeDoc:"ACUERDO",dateAcuerdo:"14-OCT",monthDoc:"OCT",nameDoc:"SUSTITUCIONES PVEM",link: Acuerdos__pdfpath(`./${"1998/"}${"57.pdf"}`),},</v>
      </c>
    </row>
    <row r="60" spans="1:12" x14ac:dyDescent="0.25">
      <c r="A60" s="3" t="s">
        <v>756</v>
      </c>
      <c r="B60" s="3">
        <v>58</v>
      </c>
      <c r="C60" s="3" t="s">
        <v>2240</v>
      </c>
      <c r="D60" s="7" t="s">
        <v>595</v>
      </c>
      <c r="E60" s="3" t="s">
        <v>1216</v>
      </c>
      <c r="F60" s="3" t="str">
        <f t="shared" si="2"/>
        <v>OCT</v>
      </c>
      <c r="G60" s="3" t="s">
        <v>1213</v>
      </c>
      <c r="H60" s="3" t="s">
        <v>2260</v>
      </c>
      <c r="I60" s="3" t="s">
        <v>1033</v>
      </c>
      <c r="J60" s="30">
        <f>B60</f>
        <v>58</v>
      </c>
      <c r="K60" s="3" t="s">
        <v>1</v>
      </c>
      <c r="L60" s="3" t="str">
        <f t="shared" si="1"/>
        <v>{id:58,year: "1998",typeDoc:"ACUERDO",dateAcuerdo:"28-OCT",monthDoc:"OCT",nameDoc:"ANEXO DEL DE UBICACIÓN DE CASILLAS",link: Acuerdos__pdfpath(`./${"1998/"}${"58.pdf"}`),},</v>
      </c>
    </row>
    <row r="61" spans="1:12" x14ac:dyDescent="0.25">
      <c r="A61" s="3" t="s">
        <v>756</v>
      </c>
      <c r="B61" s="3">
        <v>59</v>
      </c>
      <c r="C61" s="3" t="s">
        <v>2240</v>
      </c>
      <c r="D61" s="7" t="s">
        <v>595</v>
      </c>
      <c r="E61" s="3" t="s">
        <v>1216</v>
      </c>
      <c r="F61" s="3" t="str">
        <f t="shared" si="2"/>
        <v>OCT</v>
      </c>
      <c r="G61" s="3" t="s">
        <v>1213</v>
      </c>
      <c r="H61" s="3" t="s">
        <v>2299</v>
      </c>
      <c r="I61" s="3" t="s">
        <v>1033</v>
      </c>
      <c r="J61" s="30">
        <f>B61</f>
        <v>59</v>
      </c>
      <c r="K61" s="3" t="s">
        <v>1</v>
      </c>
      <c r="L61" s="3" t="str">
        <f t="shared" si="1"/>
        <v>{id:59,year: "1998",typeDoc:"ACUERDO",dateAcuerdo:"28-OCT",monthDoc:"OCT",nameDoc:"APLICACIÓN DEL LÍQUIDO INDELEBLE",link: Acuerdos__pdfpath(`./${"1998/"}${"59.pdf"}`),},</v>
      </c>
    </row>
    <row r="62" spans="1:12" x14ac:dyDescent="0.25">
      <c r="A62" s="3" t="s">
        <v>756</v>
      </c>
      <c r="B62" s="3">
        <v>60</v>
      </c>
      <c r="C62" s="3" t="s">
        <v>2240</v>
      </c>
      <c r="D62" s="7" t="s">
        <v>595</v>
      </c>
      <c r="E62" s="3" t="s">
        <v>1216</v>
      </c>
      <c r="F62" s="3" t="str">
        <f t="shared" si="2"/>
        <v>OCT</v>
      </c>
      <c r="G62" s="3" t="s">
        <v>1213</v>
      </c>
      <c r="H62" s="3" t="s">
        <v>2261</v>
      </c>
      <c r="I62" s="3" t="s">
        <v>1033</v>
      </c>
      <c r="J62" s="30">
        <f>B62</f>
        <v>60</v>
      </c>
      <c r="K62" s="3" t="s">
        <v>1</v>
      </c>
      <c r="L62" s="3" t="str">
        <f t="shared" si="1"/>
        <v>{id:60,year: "1998",typeDoc:"ACUERDO",dateAcuerdo:"28-OCT",monthDoc:"OCT",nameDoc:"ENCUESTAS DE SALIDA",link: Acuerdos__pdfpath(`./${"1998/"}${"60.pdf"}`),},</v>
      </c>
    </row>
    <row r="63" spans="1:12" x14ac:dyDescent="0.25">
      <c r="A63" s="3" t="s">
        <v>756</v>
      </c>
      <c r="B63" s="3">
        <v>61</v>
      </c>
      <c r="C63" s="3" t="s">
        <v>2240</v>
      </c>
      <c r="D63" s="7" t="s">
        <v>595</v>
      </c>
      <c r="E63" s="3" t="s">
        <v>1216</v>
      </c>
      <c r="F63" s="3" t="str">
        <f t="shared" si="2"/>
        <v>OCT</v>
      </c>
      <c r="G63" s="3" t="s">
        <v>1213</v>
      </c>
      <c r="H63" s="3" t="s">
        <v>2262</v>
      </c>
      <c r="I63" s="3" t="s">
        <v>1033</v>
      </c>
      <c r="J63" s="30">
        <f>B63</f>
        <v>61</v>
      </c>
      <c r="K63" s="3" t="s">
        <v>1</v>
      </c>
      <c r="L63" s="3" t="str">
        <f t="shared" si="1"/>
        <v>{id:61,year: "1998",typeDoc:"ACUERDO",dateAcuerdo:"28-OCT",monthDoc:"OCT",nameDoc:"MODIFICACIONES A INTEGRACIÓN CASILLAS",link: Acuerdos__pdfpath(`./${"1998/"}${"61.pdf"}`),},</v>
      </c>
    </row>
    <row r="64" spans="1:12" x14ac:dyDescent="0.25">
      <c r="A64" s="3" t="s">
        <v>756</v>
      </c>
      <c r="B64" s="3">
        <v>62</v>
      </c>
      <c r="C64" s="3" t="s">
        <v>2240</v>
      </c>
      <c r="D64" s="7" t="s">
        <v>595</v>
      </c>
      <c r="E64" s="3" t="s">
        <v>1216</v>
      </c>
      <c r="F64" s="3" t="str">
        <f t="shared" si="2"/>
        <v>OCT</v>
      </c>
      <c r="G64" s="3" t="s">
        <v>1213</v>
      </c>
      <c r="H64" s="3" t="s">
        <v>591</v>
      </c>
      <c r="I64" s="3" t="s">
        <v>1033</v>
      </c>
      <c r="J64" s="30">
        <f>B64</f>
        <v>62</v>
      </c>
      <c r="K64" s="3" t="s">
        <v>1</v>
      </c>
      <c r="L64" s="3" t="str">
        <f t="shared" si="1"/>
        <v>{id:62,year: "1998",typeDoc:"ACUERDO",dateAcuerdo:"28-OCT",monthDoc:"OCT",nameDoc:"METODOLOGÍA QUE SEGUIRAN LAS MDC PARA LA ENTR. BOLETAS",link: Acuerdos__pdfpath(`./${"1998/"}${"62.pdf"}`),},</v>
      </c>
    </row>
    <row r="65" spans="1:12" x14ac:dyDescent="0.25">
      <c r="A65" s="3" t="s">
        <v>756</v>
      </c>
      <c r="B65" s="3">
        <v>63</v>
      </c>
      <c r="C65" s="3" t="s">
        <v>2240</v>
      </c>
      <c r="D65" s="7" t="s">
        <v>595</v>
      </c>
      <c r="E65" s="3" t="s">
        <v>1216</v>
      </c>
      <c r="F65" s="3" t="str">
        <f t="shared" si="2"/>
        <v>OCT</v>
      </c>
      <c r="G65" s="3" t="s">
        <v>1213</v>
      </c>
      <c r="H65" s="3" t="s">
        <v>592</v>
      </c>
      <c r="I65" s="3" t="s">
        <v>1033</v>
      </c>
      <c r="J65" s="30">
        <f>B65</f>
        <v>63</v>
      </c>
      <c r="K65" s="3" t="s">
        <v>1</v>
      </c>
      <c r="L65" s="3" t="str">
        <f t="shared" si="1"/>
        <v>{id:63,year: "1998",typeDoc:"ACUERDO",dateAcuerdo:"28-OCT",monthDoc:"OCT",nameDoc:"SE ORDENA LA PUBLICACIÓN DE INT. DE MDC",link: Acuerdos__pdfpath(`./${"1998/"}${"63.pdf"}`),},</v>
      </c>
    </row>
    <row r="66" spans="1:12" x14ac:dyDescent="0.25">
      <c r="A66" s="3" t="s">
        <v>756</v>
      </c>
      <c r="B66" s="3">
        <v>64</v>
      </c>
      <c r="C66" s="3" t="s">
        <v>2240</v>
      </c>
      <c r="D66" s="7" t="s">
        <v>24</v>
      </c>
      <c r="E66" s="3" t="s">
        <v>1216</v>
      </c>
      <c r="F66" s="3" t="str">
        <f t="shared" si="2"/>
        <v>OCT</v>
      </c>
      <c r="G66" s="3" t="s">
        <v>1213</v>
      </c>
      <c r="H66" s="3" t="s">
        <v>596</v>
      </c>
      <c r="I66" s="3" t="s">
        <v>1033</v>
      </c>
      <c r="J66" s="30">
        <f>B66</f>
        <v>64</v>
      </c>
      <c r="K66" s="3" t="s">
        <v>1</v>
      </c>
      <c r="L66" s="3" t="str">
        <f t="shared" si="1"/>
        <v>{id:64,year: "1998",typeDoc:"ACUERDO",dateAcuerdo:"31-OCT",monthDoc:"OCT",nameDoc:"ACREDITACIÓN DE OBSERVADORES ELECTORALES",link: Acuerdos__pdfpath(`./${"1998/"}${"64.pdf"}`),},</v>
      </c>
    </row>
    <row r="67" spans="1:12" x14ac:dyDescent="0.25">
      <c r="A67" s="3" t="s">
        <v>756</v>
      </c>
      <c r="B67" s="3">
        <v>65</v>
      </c>
      <c r="C67" s="3" t="s">
        <v>2240</v>
      </c>
      <c r="D67" s="7" t="s">
        <v>24</v>
      </c>
      <c r="E67" s="3" t="s">
        <v>1216</v>
      </c>
      <c r="F67" s="3" t="str">
        <f t="shared" ref="F67:F75" si="3">MID(D67,4,3)</f>
        <v>OCT</v>
      </c>
      <c r="G67" s="3" t="s">
        <v>1213</v>
      </c>
      <c r="H67" s="3" t="s">
        <v>2289</v>
      </c>
      <c r="I67" s="3" t="s">
        <v>1033</v>
      </c>
      <c r="J67" s="30">
        <f t="shared" ref="J67:J84" si="4">B67</f>
        <v>65</v>
      </c>
      <c r="K67" s="3" t="s">
        <v>1</v>
      </c>
      <c r="L67" s="3" t="str">
        <f t="shared" si="1"/>
        <v>{id:65,year: "1998",typeDoc:"ACUERDO",dateAcuerdo:"31-OCT",monthDoc:"OCT",nameDoc:"PARA EL SELLADO DE LAS BOLETAS",link: Acuerdos__pdfpath(`./${"1998/"}${"65.pdf"}`),},</v>
      </c>
    </row>
    <row r="68" spans="1:12" x14ac:dyDescent="0.25">
      <c r="A68" s="3" t="s">
        <v>756</v>
      </c>
      <c r="B68" s="3">
        <v>66</v>
      </c>
      <c r="C68" s="3" t="s">
        <v>2240</v>
      </c>
      <c r="D68" s="7" t="s">
        <v>24</v>
      </c>
      <c r="E68" s="3" t="s">
        <v>1216</v>
      </c>
      <c r="F68" s="3" t="str">
        <f t="shared" si="3"/>
        <v>OCT</v>
      </c>
      <c r="G68" s="3" t="s">
        <v>1213</v>
      </c>
      <c r="H68" s="3" t="s">
        <v>2290</v>
      </c>
      <c r="I68" s="3" t="s">
        <v>1033</v>
      </c>
      <c r="J68" s="30">
        <f t="shared" si="4"/>
        <v>66</v>
      </c>
      <c r="K68" s="3" t="s">
        <v>1</v>
      </c>
      <c r="L68" s="3" t="str">
        <f t="shared" ref="L68:L84" si="5">CONCATENATE(A68,B68,C68,D68,E68,F68,G68,H68,I68,J68,K68)</f>
        <v>{id:66,year: "1998",typeDoc:"ACUERDO",dateAcuerdo:"31-OCT",monthDoc:"OCT",nameDoc:"MANEJO DEL PAQUETE ELECTORAL",link: Acuerdos__pdfpath(`./${"1998/"}${"66.pdf"}`),},</v>
      </c>
    </row>
    <row r="69" spans="1:12" x14ac:dyDescent="0.25">
      <c r="A69" s="3" t="s">
        <v>756</v>
      </c>
      <c r="B69" s="3">
        <v>67</v>
      </c>
      <c r="C69" s="3" t="s">
        <v>2240</v>
      </c>
      <c r="D69" s="7" t="s">
        <v>597</v>
      </c>
      <c r="E69" s="3" t="s">
        <v>1216</v>
      </c>
      <c r="F69" s="3" t="str">
        <f t="shared" si="3"/>
        <v>NOV</v>
      </c>
      <c r="G69" s="3" t="s">
        <v>1213</v>
      </c>
      <c r="H69" s="3" t="s">
        <v>2263</v>
      </c>
      <c r="I69" s="3" t="s">
        <v>1033</v>
      </c>
      <c r="J69" s="30">
        <f t="shared" si="4"/>
        <v>67</v>
      </c>
      <c r="K69" s="3" t="s">
        <v>1</v>
      </c>
      <c r="L69" s="3" t="str">
        <f t="shared" si="5"/>
        <v>{id:67,year: "1998",typeDoc:"ACUERDO",dateAcuerdo:"01-NOV",monthDoc:"NOV",nameDoc:"SUSPENCIÓN DE VOTACIÓN EN CON. MUN",link: Acuerdos__pdfpath(`./${"1998/"}${"67.pdf"}`),},</v>
      </c>
    </row>
    <row r="70" spans="1:12" x14ac:dyDescent="0.25">
      <c r="A70" s="3" t="s">
        <v>756</v>
      </c>
      <c r="B70" s="3">
        <v>68</v>
      </c>
      <c r="C70" s="3" t="s">
        <v>2240</v>
      </c>
      <c r="D70" s="7" t="s">
        <v>598</v>
      </c>
      <c r="E70" s="3" t="s">
        <v>1216</v>
      </c>
      <c r="F70" s="3" t="str">
        <f t="shared" si="3"/>
        <v>NOV</v>
      </c>
      <c r="G70" s="3" t="s">
        <v>1213</v>
      </c>
      <c r="H70" s="3" t="s">
        <v>2291</v>
      </c>
      <c r="I70" s="3" t="s">
        <v>1033</v>
      </c>
      <c r="J70" s="30">
        <f t="shared" si="4"/>
        <v>68</v>
      </c>
      <c r="K70" s="3" t="s">
        <v>1</v>
      </c>
      <c r="L70" s="3" t="str">
        <f t="shared" si="5"/>
        <v>{id:68,year: "1998",typeDoc:"ACUERDO",dateAcuerdo:"06-NOV",monthDoc:"NOV",nameDoc:"DETERMINA EL RESUL. DE DIP. MAY. REL.",link: Acuerdos__pdfpath(`./${"1998/"}${"68.pdf"}`),},</v>
      </c>
    </row>
    <row r="71" spans="1:12" x14ac:dyDescent="0.25">
      <c r="A71" s="3" t="s">
        <v>756</v>
      </c>
      <c r="B71" s="3">
        <v>69</v>
      </c>
      <c r="C71" s="3" t="s">
        <v>2240</v>
      </c>
      <c r="D71" s="7" t="s">
        <v>598</v>
      </c>
      <c r="E71" s="3" t="s">
        <v>1216</v>
      </c>
      <c r="F71" s="3" t="str">
        <f t="shared" si="3"/>
        <v>NOV</v>
      </c>
      <c r="G71" s="3" t="s">
        <v>1213</v>
      </c>
      <c r="H71" s="3" t="s">
        <v>2264</v>
      </c>
      <c r="I71" s="3" t="s">
        <v>1033</v>
      </c>
      <c r="J71" s="30">
        <f t="shared" si="4"/>
        <v>69</v>
      </c>
      <c r="K71" s="3" t="s">
        <v>1</v>
      </c>
      <c r="L71" s="3" t="str">
        <f t="shared" si="5"/>
        <v>{id:69,year: "1998",typeDoc:"ACUERDO",dateAcuerdo:"06-NOV",monthDoc:"NOV",nameDoc:"SE FACULTA LGFM PARA DAR A CONOCER LOS PREP",link: Acuerdos__pdfpath(`./${"1998/"}${"69.pdf"}`),},</v>
      </c>
    </row>
    <row r="72" spans="1:12" x14ac:dyDescent="0.25">
      <c r="A72" s="3" t="s">
        <v>756</v>
      </c>
      <c r="B72" s="3">
        <v>70</v>
      </c>
      <c r="C72" s="3" t="s">
        <v>2240</v>
      </c>
      <c r="D72" s="7" t="s">
        <v>598</v>
      </c>
      <c r="E72" s="3" t="s">
        <v>1216</v>
      </c>
      <c r="F72" s="3" t="str">
        <f t="shared" si="3"/>
        <v>NOV</v>
      </c>
      <c r="G72" s="3" t="s">
        <v>1213</v>
      </c>
      <c r="H72" s="3" t="s">
        <v>2265</v>
      </c>
      <c r="I72" s="3" t="s">
        <v>1033</v>
      </c>
      <c r="J72" s="30">
        <f t="shared" si="4"/>
        <v>70</v>
      </c>
      <c r="K72" s="3" t="s">
        <v>1</v>
      </c>
      <c r="L72" s="3" t="str">
        <f t="shared" si="5"/>
        <v>{id:70,year: "1998",typeDoc:"ACUERDO",dateAcuerdo:"06-NOV",monthDoc:"NOV",nameDoc:"PORCENTAJES FINANCIAMIENTO",link: Acuerdos__pdfpath(`./${"1998/"}${"70.pdf"}`),},</v>
      </c>
    </row>
    <row r="73" spans="1:12" x14ac:dyDescent="0.25">
      <c r="A73" s="3" t="s">
        <v>756</v>
      </c>
      <c r="B73" s="3">
        <v>71</v>
      </c>
      <c r="C73" s="3" t="s">
        <v>2240</v>
      </c>
      <c r="D73" s="7" t="s">
        <v>598</v>
      </c>
      <c r="E73" s="3" t="s">
        <v>1216</v>
      </c>
      <c r="F73" s="3" t="str">
        <f t="shared" si="3"/>
        <v>NOV</v>
      </c>
      <c r="G73" s="3" t="s">
        <v>1213</v>
      </c>
      <c r="H73" s="3" t="s">
        <v>2266</v>
      </c>
      <c r="I73" s="3" t="s">
        <v>1033</v>
      </c>
      <c r="J73" s="30">
        <f t="shared" si="4"/>
        <v>71</v>
      </c>
      <c r="K73" s="3" t="s">
        <v>1</v>
      </c>
      <c r="L73" s="3" t="str">
        <f t="shared" si="5"/>
        <v>{id:71,year: "1998",typeDoc:"ACUERDO",dateAcuerdo:"06-NOV",monthDoc:"NOV",nameDoc:"RETIRO DE PROPAGANDA",link: Acuerdos__pdfpath(`./${"1998/"}${"71.pdf"}`),},</v>
      </c>
    </row>
    <row r="74" spans="1:12" x14ac:dyDescent="0.25">
      <c r="A74" s="3" t="s">
        <v>756</v>
      </c>
      <c r="B74" s="3">
        <v>72</v>
      </c>
      <c r="C74" s="3" t="s">
        <v>2240</v>
      </c>
      <c r="D74" s="7" t="s">
        <v>598</v>
      </c>
      <c r="E74" s="3" t="s">
        <v>1216</v>
      </c>
      <c r="F74" s="3" t="str">
        <f t="shared" si="3"/>
        <v>NOV</v>
      </c>
      <c r="G74" s="3" t="s">
        <v>1213</v>
      </c>
      <c r="H74" s="3" t="s">
        <v>2267</v>
      </c>
      <c r="I74" s="3" t="s">
        <v>1033</v>
      </c>
      <c r="J74" s="30">
        <f t="shared" si="4"/>
        <v>72</v>
      </c>
      <c r="K74" s="3" t="s">
        <v>1</v>
      </c>
      <c r="L74" s="3" t="str">
        <f t="shared" si="5"/>
        <v>{id:72,year: "1998",typeDoc:"ACUERDO",dateAcuerdo:"06-NOV",monthDoc:"NOV",nameDoc:"SUSTITUCIÓN PT POR DEFUNCIÓN",link: Acuerdos__pdfpath(`./${"1998/"}${"72.pdf"}`),},</v>
      </c>
    </row>
    <row r="75" spans="1:12" x14ac:dyDescent="0.25">
      <c r="A75" s="3" t="s">
        <v>756</v>
      </c>
      <c r="B75" s="3">
        <v>73</v>
      </c>
      <c r="C75" s="3" t="s">
        <v>2240</v>
      </c>
      <c r="D75" s="7" t="s">
        <v>599</v>
      </c>
      <c r="E75" s="3" t="s">
        <v>1216</v>
      </c>
      <c r="F75" s="3" t="str">
        <f t="shared" si="3"/>
        <v>NOV</v>
      </c>
      <c r="G75" s="3" t="s">
        <v>1213</v>
      </c>
      <c r="H75" s="3" t="s">
        <v>2268</v>
      </c>
      <c r="I75" s="3" t="s">
        <v>1033</v>
      </c>
      <c r="J75" s="30">
        <f t="shared" si="4"/>
        <v>73</v>
      </c>
      <c r="K75" s="3" t="s">
        <v>1</v>
      </c>
      <c r="L75" s="3" t="str">
        <f t="shared" si="5"/>
        <v>{id:73,year: "1998",typeDoc:"ACUERDO",dateAcuerdo:"15-NOV",monthDoc:"NOV",nameDoc:"PROYECTO DE PRESUPUESTO 1999",link: Acuerdos__pdfpath(`./${"1998/"}${"73.pdf"}`),},</v>
      </c>
    </row>
    <row r="76" spans="1:12" x14ac:dyDescent="0.25">
      <c r="A76" s="3" t="s">
        <v>756</v>
      </c>
      <c r="B76" s="3">
        <v>74</v>
      </c>
      <c r="C76" s="3" t="s">
        <v>2240</v>
      </c>
      <c r="E76" s="3" t="s">
        <v>1216</v>
      </c>
      <c r="F76" s="3" t="s">
        <v>747</v>
      </c>
      <c r="G76" s="3" t="s">
        <v>1213</v>
      </c>
      <c r="H76" s="3" t="s">
        <v>2269</v>
      </c>
      <c r="I76" s="3" t="s">
        <v>1033</v>
      </c>
      <c r="J76" s="30">
        <f t="shared" si="4"/>
        <v>74</v>
      </c>
      <c r="K76" s="3" t="s">
        <v>1</v>
      </c>
      <c r="L76" s="3" t="str">
        <f t="shared" si="5"/>
        <v>{id:74,year: "1998",typeDoc:"ACUERDO",dateAcuerdo:"",monthDoc:"DIC",nameDoc:"AYUNTAMIENTO DE ACUAMANAL DE MIGUEL HIDALGO",link: Acuerdos__pdfpath(`./${"1998/"}${"74.pdf"}`),},</v>
      </c>
    </row>
    <row r="77" spans="1:12" x14ac:dyDescent="0.25">
      <c r="A77" s="3" t="s">
        <v>756</v>
      </c>
      <c r="B77" s="3">
        <v>75</v>
      </c>
      <c r="C77" s="3" t="s">
        <v>2240</v>
      </c>
      <c r="E77" s="3" t="s">
        <v>1216</v>
      </c>
      <c r="F77" s="3" t="s">
        <v>747</v>
      </c>
      <c r="G77" s="3" t="s">
        <v>1213</v>
      </c>
      <c r="H77" s="3" t="s">
        <v>2270</v>
      </c>
      <c r="I77" s="3" t="s">
        <v>1033</v>
      </c>
      <c r="J77" s="30">
        <f t="shared" si="4"/>
        <v>75</v>
      </c>
      <c r="K77" s="3" t="s">
        <v>1</v>
      </c>
      <c r="L77" s="3" t="str">
        <f t="shared" si="5"/>
        <v>{id:75,year: "1998",typeDoc:"ACUERDO",dateAcuerdo:"",monthDoc:"DIC",nameDoc:"AYUNTAMIENTO DE SAN LORENZO AXOCOMANITLA",link: Acuerdos__pdfpath(`./${"1998/"}${"75.pdf"}`),},</v>
      </c>
    </row>
    <row r="78" spans="1:12" x14ac:dyDescent="0.25">
      <c r="A78" s="3" t="s">
        <v>756</v>
      </c>
      <c r="B78" s="3">
        <v>76</v>
      </c>
      <c r="C78" s="3" t="s">
        <v>2240</v>
      </c>
      <c r="E78" s="3" t="s">
        <v>1216</v>
      </c>
      <c r="F78" s="3" t="s">
        <v>747</v>
      </c>
      <c r="G78" s="3" t="s">
        <v>1213</v>
      </c>
      <c r="H78" s="3" t="s">
        <v>2271</v>
      </c>
      <c r="I78" s="3" t="s">
        <v>1033</v>
      </c>
      <c r="J78" s="30">
        <f t="shared" si="4"/>
        <v>76</v>
      </c>
      <c r="K78" s="3" t="s">
        <v>1</v>
      </c>
      <c r="L78" s="3" t="str">
        <f t="shared" si="5"/>
        <v>{id:76,year: "1998",typeDoc:"ACUERDO",dateAcuerdo:"",monthDoc:"DIC",nameDoc:"AYUNTAMIENTO DE TEPEYANCO",link: Acuerdos__pdfpath(`./${"1998/"}${"76.pdf"}`),},</v>
      </c>
    </row>
    <row r="79" spans="1:12" x14ac:dyDescent="0.25">
      <c r="A79" s="3" t="s">
        <v>756</v>
      </c>
      <c r="B79" s="3">
        <v>77</v>
      </c>
      <c r="C79" s="3" t="s">
        <v>2240</v>
      </c>
      <c r="E79" s="3" t="s">
        <v>1216</v>
      </c>
      <c r="F79" s="3" t="s">
        <v>747</v>
      </c>
      <c r="G79" s="3" t="s">
        <v>1213</v>
      </c>
      <c r="H79" s="3" t="s">
        <v>2272</v>
      </c>
      <c r="I79" s="3" t="s">
        <v>1033</v>
      </c>
      <c r="J79" s="30">
        <f t="shared" si="4"/>
        <v>77</v>
      </c>
      <c r="K79" s="3" t="s">
        <v>1</v>
      </c>
      <c r="L79" s="3" t="str">
        <f t="shared" si="5"/>
        <v>{id:77,year: "1998",typeDoc:"ACUERDO",dateAcuerdo:"",monthDoc:"DIC",nameDoc:"AYUNTAMIENTO DE TETLATLAHUCA",link: Acuerdos__pdfpath(`./${"1998/"}${"77.pdf"}`),},</v>
      </c>
    </row>
    <row r="80" spans="1:12" x14ac:dyDescent="0.25">
      <c r="A80" s="3" t="s">
        <v>756</v>
      </c>
      <c r="B80" s="3">
        <v>78</v>
      </c>
      <c r="C80" s="3" t="s">
        <v>2240</v>
      </c>
      <c r="E80" s="3" t="s">
        <v>1216</v>
      </c>
      <c r="F80" s="3" t="s">
        <v>747</v>
      </c>
      <c r="G80" s="3" t="s">
        <v>1213</v>
      </c>
      <c r="H80" s="3" t="s">
        <v>2273</v>
      </c>
      <c r="I80" s="3" t="s">
        <v>1033</v>
      </c>
      <c r="J80" s="30">
        <f t="shared" si="4"/>
        <v>78</v>
      </c>
      <c r="K80" s="3" t="s">
        <v>1</v>
      </c>
      <c r="L80" s="3" t="str">
        <f t="shared" si="5"/>
        <v>{id:78,year: "1998",typeDoc:"ACUERDO",dateAcuerdo:"",monthDoc:"DIC",nameDoc:"AYUNTAMIENTO DE TOTOLAC",link: Acuerdos__pdfpath(`./${"1998/"}${"78.pdf"}`),},</v>
      </c>
    </row>
    <row r="81" spans="1:12" x14ac:dyDescent="0.25">
      <c r="A81" s="3" t="s">
        <v>756</v>
      </c>
      <c r="B81" s="3">
        <v>79</v>
      </c>
      <c r="C81" s="3" t="s">
        <v>2240</v>
      </c>
      <c r="E81" s="3" t="s">
        <v>1216</v>
      </c>
      <c r="F81" s="3" t="s">
        <v>747</v>
      </c>
      <c r="G81" s="3" t="s">
        <v>1213</v>
      </c>
      <c r="H81" s="3" t="s">
        <v>2274</v>
      </c>
      <c r="I81" s="3" t="s">
        <v>1033</v>
      </c>
      <c r="J81" s="30">
        <f t="shared" si="4"/>
        <v>79</v>
      </c>
      <c r="K81" s="3" t="s">
        <v>1</v>
      </c>
      <c r="L81" s="3" t="str">
        <f t="shared" si="5"/>
        <v>{id:79,year: "1998",typeDoc:"ACUERDO",dateAcuerdo:"",monthDoc:"DIC",nameDoc:"AYUNTAMIENTO DE ZACATELCO",link: Acuerdos__pdfpath(`./${"1998/"}${"79.pdf"}`),},</v>
      </c>
    </row>
    <row r="82" spans="1:12" x14ac:dyDescent="0.25">
      <c r="A82" s="3" t="s">
        <v>756</v>
      </c>
      <c r="B82" s="3">
        <v>80</v>
      </c>
      <c r="C82" s="3" t="s">
        <v>2240</v>
      </c>
      <c r="E82" s="3" t="s">
        <v>1216</v>
      </c>
      <c r="F82" s="3" t="s">
        <v>747</v>
      </c>
      <c r="G82" s="3" t="s">
        <v>1213</v>
      </c>
      <c r="H82" s="3" t="s">
        <v>2275</v>
      </c>
      <c r="I82" s="3" t="s">
        <v>1033</v>
      </c>
      <c r="J82" s="30">
        <f t="shared" si="4"/>
        <v>80</v>
      </c>
      <c r="K82" s="3" t="s">
        <v>1</v>
      </c>
      <c r="L82" s="3" t="str">
        <f t="shared" si="5"/>
        <v>{id:80,year: "1998",typeDoc:"ACUERDO",dateAcuerdo:"",monthDoc:"DIC",nameDoc:"CALIFICACIÓN PMA 15-12-98",link: Acuerdos__pdfpath(`./${"1998/"}${"80.pdf"}`),},</v>
      </c>
    </row>
    <row r="83" spans="1:12" x14ac:dyDescent="0.25">
      <c r="A83" s="3" t="s">
        <v>756</v>
      </c>
      <c r="B83" s="3">
        <v>81</v>
      </c>
      <c r="C83" s="3" t="s">
        <v>2240</v>
      </c>
      <c r="D83" s="7" t="s">
        <v>601</v>
      </c>
      <c r="E83" s="3" t="s">
        <v>1216</v>
      </c>
      <c r="F83" s="3" t="str">
        <f>MID(D83,4,3)</f>
        <v>DIC</v>
      </c>
      <c r="G83" s="3" t="s">
        <v>1213</v>
      </c>
      <c r="H83" s="3" t="s">
        <v>600</v>
      </c>
      <c r="I83" s="3" t="s">
        <v>1033</v>
      </c>
      <c r="J83" s="30">
        <f t="shared" si="4"/>
        <v>81</v>
      </c>
      <c r="K83" s="3" t="s">
        <v>1</v>
      </c>
      <c r="L83" s="3" t="str">
        <f t="shared" si="5"/>
        <v>{id:81,year: "1998",typeDoc:"ACUERDO",dateAcuerdo:"03-DIC",monthDoc:"DIC",nameDoc:"SE DEFINE PROCEDIMIENTO PARA CALIFICACIÓN",link: Acuerdos__pdfpath(`./${"1998/"}${"81.pdf"}`),},</v>
      </c>
    </row>
    <row r="84" spans="1:12" x14ac:dyDescent="0.25">
      <c r="A84" s="3" t="s">
        <v>756</v>
      </c>
      <c r="B84" s="3">
        <v>82</v>
      </c>
      <c r="C84" s="3" t="s">
        <v>2240</v>
      </c>
      <c r="D84" s="7" t="s">
        <v>409</v>
      </c>
      <c r="E84" s="3" t="s">
        <v>1216</v>
      </c>
      <c r="F84" s="3" t="str">
        <f>MID(D84,4,3)</f>
        <v>DIC</v>
      </c>
      <c r="G84" s="3" t="s">
        <v>1213</v>
      </c>
      <c r="H84" s="3" t="s">
        <v>2276</v>
      </c>
      <c r="I84" s="3" t="s">
        <v>1033</v>
      </c>
      <c r="J84" s="30">
        <f t="shared" si="4"/>
        <v>82</v>
      </c>
      <c r="K84" s="3" t="s">
        <v>1</v>
      </c>
      <c r="L84" s="3" t="str">
        <f t="shared" si="5"/>
        <v>{id:82,year: "1998",typeDoc:"ACUERDO",dateAcuerdo:"29-DIC",monthDoc:"DIC",nameDoc:"DE LA INTEGRACIÓN DE DIPUTADOS",link: Acuerdos__pdfpath(`./${"1998/"}${"82.pdf"}`),},</v>
      </c>
    </row>
    <row r="85" spans="1:12" x14ac:dyDescent="0.25">
      <c r="L85" s="3" t="s">
        <v>940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8D7B-A246-477E-8E10-D87246E317DB}">
  <dimension ref="A2:P413"/>
  <sheetViews>
    <sheetView tabSelected="1" topLeftCell="A284" workbookViewId="0">
      <selection activeCell="N169" sqref="N169"/>
    </sheetView>
  </sheetViews>
  <sheetFormatPr baseColWidth="10" defaultColWidth="11.5703125" defaultRowHeight="15" x14ac:dyDescent="0.25"/>
  <cols>
    <col min="1" max="2" width="4" style="38" bestFit="1" customWidth="1"/>
    <col min="3" max="3" width="22.140625" style="38" bestFit="1" customWidth="1"/>
    <col min="4" max="4" width="12.28515625" style="38" bestFit="1" customWidth="1"/>
    <col min="5" max="5" width="13.5703125" style="38" bestFit="1" customWidth="1"/>
    <col min="6" max="6" width="2" style="38" bestFit="1" customWidth="1"/>
    <col min="7" max="7" width="4" style="38" bestFit="1" customWidth="1"/>
    <col min="8" max="8" width="1.7109375" style="38" bestFit="1" customWidth="1"/>
    <col min="9" max="9" width="17.140625" style="38" bestFit="1" customWidth="1"/>
    <col min="10" max="10" width="5.140625" style="38" bestFit="1" customWidth="1"/>
    <col min="11" max="11" width="12.140625" style="38" bestFit="1" customWidth="1"/>
    <col min="12" max="12" width="53.42578125" style="38" customWidth="1"/>
    <col min="13" max="13" width="39" style="38" bestFit="1" customWidth="1"/>
    <col min="14" max="14" width="5.5703125" style="40" bestFit="1" customWidth="1"/>
    <col min="15" max="15" width="17.28515625" style="38" bestFit="1" customWidth="1"/>
    <col min="16" max="16384" width="11.5703125" style="38"/>
  </cols>
  <sheetData>
    <row r="2" spans="1:16" x14ac:dyDescent="0.25">
      <c r="P2" s="38" t="s">
        <v>1190</v>
      </c>
    </row>
    <row r="3" spans="1:16" x14ac:dyDescent="0.25">
      <c r="A3" s="38" t="s">
        <v>756</v>
      </c>
      <c r="B3" s="38">
        <v>1</v>
      </c>
      <c r="C3" s="38" t="s">
        <v>1441</v>
      </c>
      <c r="D3" s="38" t="s">
        <v>1218</v>
      </c>
      <c r="E3" s="38" t="s">
        <v>1442</v>
      </c>
      <c r="F3" s="38">
        <v>0</v>
      </c>
      <c r="G3" s="38">
        <f>B3</f>
        <v>1</v>
      </c>
      <c r="H3" s="38" t="s">
        <v>0</v>
      </c>
      <c r="I3" s="38" t="s">
        <v>1295</v>
      </c>
      <c r="J3" s="38" t="s">
        <v>759</v>
      </c>
      <c r="K3" s="38" t="s">
        <v>1213</v>
      </c>
      <c r="L3" s="38" t="s">
        <v>1443</v>
      </c>
      <c r="M3" s="38" t="s">
        <v>1191</v>
      </c>
      <c r="N3" s="40">
        <f>B3</f>
        <v>1</v>
      </c>
      <c r="O3" s="38" t="s">
        <v>1</v>
      </c>
      <c r="P3" s="38" t="str">
        <f>CONCATENATE(A3,B3,C3,D3,E3,F3,G3,H3,I3,J3,K3,L3,M3,N3,O3)</f>
        <v>{id:1,year: "2021", typeDoc:"RESOLUCIÓN",numDoc:"CG01-2021",monthDoc:"ENE",nameDoc:"COALICIONES UNIDOS POR TLAXCALA PELO 2020-2021",link: Acuerdos__pdfpath(`./${"2021/"}${"1.pdf"}`),},</v>
      </c>
    </row>
    <row r="4" spans="1:16" x14ac:dyDescent="0.25">
      <c r="A4" s="38" t="s">
        <v>756</v>
      </c>
      <c r="B4" s="38">
        <v>2</v>
      </c>
      <c r="C4" s="38" t="s">
        <v>1441</v>
      </c>
      <c r="D4" s="38" t="s">
        <v>1218</v>
      </c>
      <c r="E4" s="38" t="s">
        <v>1442</v>
      </c>
      <c r="F4" s="38">
        <v>0</v>
      </c>
      <c r="G4" s="38">
        <f>B4</f>
        <v>2</v>
      </c>
      <c r="H4" s="38" t="s">
        <v>0</v>
      </c>
      <c r="I4" s="38" t="s">
        <v>1295</v>
      </c>
      <c r="J4" s="38" t="s">
        <v>759</v>
      </c>
      <c r="K4" s="38" t="s">
        <v>1213</v>
      </c>
      <c r="L4" s="38" t="s">
        <v>1444</v>
      </c>
      <c r="M4" s="38" t="s">
        <v>1191</v>
      </c>
      <c r="N4" s="40">
        <f>B4</f>
        <v>2</v>
      </c>
      <c r="O4" s="38" t="s">
        <v>1</v>
      </c>
      <c r="P4" s="38" t="str">
        <f t="shared" ref="P4:P5" si="0">CONCATENATE(A4,B4,C4,D4,E4,F4,G4,H4,I4,J4,K4,L4,M4,N4,O4)</f>
        <v>{id:2,year: "2021", typeDoc:"RESOLUCIÓN",numDoc:"CG02-2021",monthDoc:"ENE",nameDoc:"COALICIÓN JUNTOS HAREMOS HISTORIA EN TLAXCALA PELO 2020-2021",link: Acuerdos__pdfpath(`./${"2021/"}${"2.pdf"}`),},</v>
      </c>
    </row>
    <row r="5" spans="1:16" ht="15.75" thickBot="1" x14ac:dyDescent="0.3">
      <c r="A5" s="38" t="s">
        <v>756</v>
      </c>
      <c r="B5" s="38">
        <v>3</v>
      </c>
      <c r="C5" s="38" t="s">
        <v>1441</v>
      </c>
      <c r="E5" s="38" t="s">
        <v>1442</v>
      </c>
      <c r="F5" s="38">
        <v>0</v>
      </c>
      <c r="G5" s="38">
        <f>B5</f>
        <v>3</v>
      </c>
      <c r="H5" s="38" t="s">
        <v>0</v>
      </c>
      <c r="I5" s="38" t="s">
        <v>1295</v>
      </c>
      <c r="J5" s="38" t="s">
        <v>759</v>
      </c>
      <c r="K5" s="38" t="s">
        <v>1213</v>
      </c>
      <c r="L5" s="38" t="s">
        <v>1192</v>
      </c>
      <c r="M5" s="38" t="s">
        <v>1191</v>
      </c>
      <c r="N5" s="40">
        <f>B5</f>
        <v>3</v>
      </c>
      <c r="O5" s="38" t="s">
        <v>1</v>
      </c>
      <c r="P5" s="38" t="str">
        <f t="shared" si="0"/>
        <v>{id:3,year: "2021", typeDoc:"",numDoc:"CG03-2021",monthDoc:"ENE",nameDoc:"APLICACIÓN MÓVIL PARA CAPTACIÓN DE APOYO",link: Acuerdos__pdfpath(`./${"2021/"}${"3.pdf"}`),},</v>
      </c>
    </row>
    <row r="6" spans="1:16" x14ac:dyDescent="0.25">
      <c r="A6" s="41" t="s">
        <v>756</v>
      </c>
      <c r="B6" s="42">
        <v>4</v>
      </c>
      <c r="C6" s="42" t="s">
        <v>1441</v>
      </c>
      <c r="D6" s="42" t="s">
        <v>1217</v>
      </c>
      <c r="E6" s="42" t="s">
        <v>1442</v>
      </c>
      <c r="F6" s="42">
        <v>0</v>
      </c>
      <c r="G6" s="42">
        <f>B6</f>
        <v>4</v>
      </c>
      <c r="H6" s="42" t="s">
        <v>0</v>
      </c>
      <c r="I6" s="42" t="s">
        <v>1295</v>
      </c>
      <c r="J6" s="42" t="s">
        <v>759</v>
      </c>
      <c r="K6" s="42" t="s">
        <v>1213</v>
      </c>
      <c r="L6" s="42" t="s">
        <v>1453</v>
      </c>
      <c r="M6" s="42" t="s">
        <v>1191</v>
      </c>
      <c r="N6" s="44">
        <f>B6</f>
        <v>4</v>
      </c>
      <c r="O6" s="42" t="s">
        <v>613</v>
      </c>
      <c r="P6" s="45"/>
    </row>
    <row r="7" spans="1:16" ht="15.75" thickBot="1" x14ac:dyDescent="0.3">
      <c r="A7" s="46" t="s">
        <v>756</v>
      </c>
      <c r="B7" s="47" t="s">
        <v>611</v>
      </c>
      <c r="C7" s="47" t="s">
        <v>1441</v>
      </c>
      <c r="D7" s="47"/>
      <c r="E7" s="47" t="s">
        <v>1215</v>
      </c>
      <c r="F7" s="47"/>
      <c r="G7" s="47"/>
      <c r="H7" s="47"/>
      <c r="I7" s="47" t="s">
        <v>1216</v>
      </c>
      <c r="J7" s="47"/>
      <c r="K7" s="47" t="s">
        <v>1213</v>
      </c>
      <c r="L7" s="47" t="s">
        <v>1193</v>
      </c>
      <c r="M7" s="47" t="s">
        <v>1191</v>
      </c>
      <c r="N7" s="49" t="str">
        <f>CONCATENATE(B6,".1")</f>
        <v>4.1</v>
      </c>
      <c r="O7" s="47" t="s">
        <v>623</v>
      </c>
      <c r="P7" s="50" t="str">
        <f>CONCATENATE(
A6,B6,C6,D6,E6,F6,G6,H6,I6,J6,K6,L6,M6,N6,O6,
A7,B7,C7,D7,E7,F7,G7,H7,I7,J7,K7,L7,M7,N7,O7)</f>
        <v>{id:4,year: "2021", typeDoc:"ACUERDO",numDoc:"CG04-2021",monthDoc:"ENE",nameDoc:"POR EL QUE SE DA RESPUESTA A SOLICITUD DE JOSÉ JORGE MORENO DURÁN",link: Acuerdos__pdfpath(`./${"2021/"}${"4.pdf"}`),subRows:[{id:"",year: "2021", typeDoc:"",numDoc:"",monthDoc:"",nameDoc:"ANEXO FOLIO 1852-2020",link: Acuerdos__pdfpath(`./${"2021/"}${"4.1.pdf"}`),},],},</v>
      </c>
    </row>
    <row r="8" spans="1:16" x14ac:dyDescent="0.25">
      <c r="A8" s="41" t="s">
        <v>756</v>
      </c>
      <c r="B8" s="42">
        <v>5</v>
      </c>
      <c r="C8" s="42" t="s">
        <v>1441</v>
      </c>
      <c r="D8" s="42" t="s">
        <v>1217</v>
      </c>
      <c r="E8" s="42" t="s">
        <v>1442</v>
      </c>
      <c r="F8" s="42">
        <v>0</v>
      </c>
      <c r="G8" s="42">
        <f>B8</f>
        <v>5</v>
      </c>
      <c r="H8" s="42" t="s">
        <v>0</v>
      </c>
      <c r="I8" s="42" t="s">
        <v>1295</v>
      </c>
      <c r="J8" s="42" t="s">
        <v>759</v>
      </c>
      <c r="K8" s="42" t="s">
        <v>1213</v>
      </c>
      <c r="L8" s="42" t="s">
        <v>1454</v>
      </c>
      <c r="M8" s="42" t="s">
        <v>1191</v>
      </c>
      <c r="N8" s="44">
        <f>B8</f>
        <v>5</v>
      </c>
      <c r="O8" s="42" t="s">
        <v>613</v>
      </c>
      <c r="P8" s="45"/>
    </row>
    <row r="9" spans="1:16" ht="15.75" thickBot="1" x14ac:dyDescent="0.3">
      <c r="A9" s="46" t="s">
        <v>756</v>
      </c>
      <c r="B9" s="47" t="s">
        <v>611</v>
      </c>
      <c r="C9" s="47" t="s">
        <v>1441</v>
      </c>
      <c r="D9" s="47"/>
      <c r="E9" s="47" t="s">
        <v>1442</v>
      </c>
      <c r="F9" s="47"/>
      <c r="G9" s="47"/>
      <c r="H9" s="47"/>
      <c r="I9" s="47" t="s">
        <v>1216</v>
      </c>
      <c r="J9" s="47"/>
      <c r="K9" s="47" t="s">
        <v>1213</v>
      </c>
      <c r="L9" s="47" t="s">
        <v>1194</v>
      </c>
      <c r="M9" s="47" t="s">
        <v>1191</v>
      </c>
      <c r="N9" s="49" t="str">
        <f>CONCATENATE(B8,".1")</f>
        <v>5.1</v>
      </c>
      <c r="O9" s="47" t="s">
        <v>623</v>
      </c>
      <c r="P9" s="50" t="str">
        <f>CONCATENATE(
A8,B8,C8,D8,E8,F8,G8,H8,I8,J8,K8,L8,M8,N8,O8,
A9,B9,C9,D9,E9,F9,G9,H9,I9,J9,K9,L9,M9,N9,O9)</f>
        <v>{id:5,year: "2021", typeDoc:"ACUERDO",numDoc:"CG05-2021",monthDoc:"ENE",nameDoc:"PROCESO TÉCNICO OPERATIVO PREP",link: Acuerdos__pdfpath(`./${"2021/"}${"5.pdf"}`),subRows:[{id:"",year: "2021", typeDoc:"",numDoc:"CG",monthDoc:"",nameDoc:"ANEXO PROCESO TÉCNICO OPERATIVO PREP",link: Acuerdos__pdfpath(`./${"2021/"}${"5.1.pdf"}`),},],},</v>
      </c>
    </row>
    <row r="10" spans="1:16" x14ac:dyDescent="0.25">
      <c r="A10" s="41" t="s">
        <v>756</v>
      </c>
      <c r="B10" s="42">
        <v>6</v>
      </c>
      <c r="C10" s="42" t="s">
        <v>1441</v>
      </c>
      <c r="D10" s="42"/>
      <c r="E10" s="42" t="s">
        <v>1442</v>
      </c>
      <c r="F10" s="42">
        <v>0</v>
      </c>
      <c r="G10" s="42">
        <f>B10</f>
        <v>6</v>
      </c>
      <c r="H10" s="42" t="s">
        <v>0</v>
      </c>
      <c r="I10" s="42" t="s">
        <v>1295</v>
      </c>
      <c r="J10" s="42" t="s">
        <v>759</v>
      </c>
      <c r="K10" s="42" t="s">
        <v>1213</v>
      </c>
      <c r="L10" s="42" t="s">
        <v>1195</v>
      </c>
      <c r="M10" s="42" t="s">
        <v>1191</v>
      </c>
      <c r="N10" s="44">
        <f>B10</f>
        <v>6</v>
      </c>
      <c r="O10" s="42" t="s">
        <v>613</v>
      </c>
      <c r="P10" s="45"/>
    </row>
    <row r="11" spans="1:16" x14ac:dyDescent="0.25">
      <c r="A11" s="51" t="s">
        <v>756</v>
      </c>
      <c r="B11" s="38" t="s">
        <v>611</v>
      </c>
      <c r="C11" s="38" t="s">
        <v>1441</v>
      </c>
      <c r="E11" s="38" t="s">
        <v>1215</v>
      </c>
      <c r="I11" s="38" t="s">
        <v>1216</v>
      </c>
      <c r="K11" s="38" t="s">
        <v>1213</v>
      </c>
      <c r="L11" s="38" t="s">
        <v>1196</v>
      </c>
      <c r="M11" s="38" t="s">
        <v>1191</v>
      </c>
      <c r="N11" s="40" t="str">
        <f>CONCATENATE(B10,".1")</f>
        <v>6.1</v>
      </c>
      <c r="O11" s="38" t="s">
        <v>1</v>
      </c>
      <c r="P11" s="52"/>
    </row>
    <row r="12" spans="1:16" x14ac:dyDescent="0.25">
      <c r="A12" s="51" t="s">
        <v>756</v>
      </c>
      <c r="B12" s="38" t="s">
        <v>611</v>
      </c>
      <c r="C12" s="38" t="s">
        <v>1441</v>
      </c>
      <c r="E12" s="38" t="s">
        <v>1215</v>
      </c>
      <c r="I12" s="38" t="s">
        <v>1216</v>
      </c>
      <c r="K12" s="38" t="s">
        <v>1213</v>
      </c>
      <c r="L12" s="38" t="s">
        <v>1197</v>
      </c>
      <c r="M12" s="38" t="s">
        <v>1191</v>
      </c>
      <c r="N12" s="40" t="str">
        <f>CONCATENATE(B10,".2")</f>
        <v>6.2</v>
      </c>
      <c r="O12" s="38" t="s">
        <v>1</v>
      </c>
      <c r="P12" s="52"/>
    </row>
    <row r="13" spans="1:16" ht="15.75" thickBot="1" x14ac:dyDescent="0.3">
      <c r="A13" s="46" t="s">
        <v>756</v>
      </c>
      <c r="B13" s="47" t="s">
        <v>611</v>
      </c>
      <c r="C13" s="47" t="s">
        <v>1441</v>
      </c>
      <c r="D13" s="47"/>
      <c r="E13" s="47" t="s">
        <v>1215</v>
      </c>
      <c r="F13" s="47"/>
      <c r="G13" s="47"/>
      <c r="H13" s="47"/>
      <c r="I13" s="47" t="s">
        <v>1216</v>
      </c>
      <c r="J13" s="47"/>
      <c r="K13" s="47" t="s">
        <v>1213</v>
      </c>
      <c r="L13" s="47" t="s">
        <v>1198</v>
      </c>
      <c r="M13" s="47" t="s">
        <v>1191</v>
      </c>
      <c r="N13" s="49" t="str">
        <f>CONCATENATE(B10,".3")</f>
        <v>6.3</v>
      </c>
      <c r="O13" s="47" t="s">
        <v>623</v>
      </c>
      <c r="P13" s="50" t="str">
        <f>CONCATENATE(
A10,B10,C10,D10,E10,F10,G10,H10,I10,J10,K10,L10,M10,N10,O10,
A11,B11,C11,D11,E11,F11,G11,H11,I11,J11,K11,L11,M11,N11,O11,
A12,B12,C12,D12,E12,F12,G12,H12,I12,J12,K12,L12,M12,N12,O12,
A13,B13,C13,D13,E13,F13,G13,H13,I13,J13,K13,L13,M13,N13,O13)</f>
        <v>{id:6,year: "2021", typeDoc:"",numDoc:"CG06-2021",monthDoc:"ENE",nameDoc:"MODIFICACIÓN DE CONVOCATORIA DE CONSEJOS DISTRITALES Y MUNICIPALES",link: Acuerdos__pdfpath(`./${"2021/"}${"6.pdf"}`),subRows:[{id:"",year: "2021", typeDoc:"",numDoc:"",monthDoc:"",nameDoc:"ANEXO UNO ADENDA A LA CONVOCATORIA",link: Acuerdos__pdfpath(`./${"2021/"}${"6.1.pdf"}`),},{id:"",year: "2021", typeDoc:"",numDoc:"",monthDoc:"",nameDoc:"ANEXO DE LA CONVOCATORIA. SOLICITUD",link: Acuerdos__pdfpath(`./${"2021/"}${"6.2.pdf"}`),},{id:"",year: "2021", typeDoc:"",numDoc:"",monthDoc:"",nameDoc:"ANEXO DOS. CD Y CM",link: Acuerdos__pdfpath(`./${"2021/"}${"6.3.pdf"}`),},],},</v>
      </c>
    </row>
    <row r="14" spans="1:16" ht="15.75" thickBot="1" x14ac:dyDescent="0.3">
      <c r="A14" s="38" t="s">
        <v>756</v>
      </c>
      <c r="B14" s="38">
        <v>7</v>
      </c>
      <c r="C14" s="38" t="s">
        <v>1441</v>
      </c>
      <c r="D14" s="38" t="s">
        <v>1218</v>
      </c>
      <c r="E14" s="38" t="s">
        <v>1442</v>
      </c>
      <c r="F14" s="38">
        <v>0</v>
      </c>
      <c r="G14" s="38">
        <f>B14</f>
        <v>7</v>
      </c>
      <c r="H14" s="38" t="s">
        <v>0</v>
      </c>
      <c r="I14" s="38" t="s">
        <v>1295</v>
      </c>
      <c r="J14" s="38" t="s">
        <v>759</v>
      </c>
      <c r="K14" s="38" t="s">
        <v>1213</v>
      </c>
      <c r="L14" s="38" t="s">
        <v>1445</v>
      </c>
      <c r="M14" s="38" t="s">
        <v>1191</v>
      </c>
      <c r="N14" s="40">
        <f>B14</f>
        <v>7</v>
      </c>
      <c r="O14" s="38" t="s">
        <v>1</v>
      </c>
      <c r="P14" s="38" t="str">
        <f>CONCATENATE(A14,B14,C14,D14,E14,F14,G14,H14,I14,J14,K14,L14,M14,N14,O14)</f>
        <v>{id:7,year: "2021", typeDoc:"RESOLUCIÓN",numDoc:"CG07-2021",monthDoc:"ENE",nameDoc:"MEDIDAS CAUTELARES PES CQD-PE-JFSM-CG-001-2021",link: Acuerdos__pdfpath(`./${"2021/"}${"7.pdf"}`),},</v>
      </c>
    </row>
    <row r="15" spans="1:16" x14ac:dyDescent="0.25">
      <c r="A15" s="41" t="s">
        <v>756</v>
      </c>
      <c r="B15" s="42">
        <v>8</v>
      </c>
      <c r="C15" s="42" t="s">
        <v>1441</v>
      </c>
      <c r="D15" s="42" t="s">
        <v>1217</v>
      </c>
      <c r="E15" s="42" t="s">
        <v>1442</v>
      </c>
      <c r="F15" s="42">
        <v>0</v>
      </c>
      <c r="G15" s="42">
        <f>B15</f>
        <v>8</v>
      </c>
      <c r="H15" s="42" t="s">
        <v>0</v>
      </c>
      <c r="I15" s="42" t="s">
        <v>1295</v>
      </c>
      <c r="J15" s="42" t="s">
        <v>759</v>
      </c>
      <c r="K15" s="42" t="s">
        <v>1213</v>
      </c>
      <c r="L15" s="42" t="s">
        <v>1455</v>
      </c>
      <c r="M15" s="42" t="s">
        <v>1191</v>
      </c>
      <c r="N15" s="44">
        <f>B15</f>
        <v>8</v>
      </c>
      <c r="O15" s="42" t="s">
        <v>613</v>
      </c>
      <c r="P15" s="45"/>
    </row>
    <row r="16" spans="1:16" x14ac:dyDescent="0.25">
      <c r="A16" s="51" t="s">
        <v>756</v>
      </c>
      <c r="B16" s="38" t="s">
        <v>611</v>
      </c>
      <c r="C16" s="38" t="s">
        <v>1441</v>
      </c>
      <c r="E16" s="38" t="s">
        <v>1215</v>
      </c>
      <c r="I16" s="38" t="s">
        <v>1216</v>
      </c>
      <c r="K16" s="38" t="s">
        <v>1213</v>
      </c>
      <c r="L16" s="38" t="s">
        <v>1199</v>
      </c>
      <c r="M16" s="38" t="s">
        <v>1191</v>
      </c>
      <c r="N16" s="40" t="str">
        <f>CONCATENATE(B15,".1")</f>
        <v>8.1</v>
      </c>
      <c r="O16" s="38" t="s">
        <v>1</v>
      </c>
      <c r="P16" s="52"/>
    </row>
    <row r="17" spans="1:16" x14ac:dyDescent="0.25">
      <c r="A17" s="51" t="s">
        <v>756</v>
      </c>
      <c r="B17" s="38" t="s">
        <v>611</v>
      </c>
      <c r="C17" s="38" t="s">
        <v>1441</v>
      </c>
      <c r="E17" s="38" t="s">
        <v>1215</v>
      </c>
      <c r="I17" s="38" t="s">
        <v>1216</v>
      </c>
      <c r="K17" s="38" t="s">
        <v>1213</v>
      </c>
      <c r="L17" s="38" t="s">
        <v>1200</v>
      </c>
      <c r="M17" s="38" t="s">
        <v>1191</v>
      </c>
      <c r="N17" s="40" t="str">
        <f>CONCATENATE(B15,".3")</f>
        <v>8.3</v>
      </c>
      <c r="O17" s="38" t="s">
        <v>1</v>
      </c>
      <c r="P17" s="52"/>
    </row>
    <row r="18" spans="1:16" x14ac:dyDescent="0.25">
      <c r="A18" s="51" t="s">
        <v>756</v>
      </c>
      <c r="B18" s="38" t="s">
        <v>611</v>
      </c>
      <c r="C18" s="38" t="s">
        <v>1441</v>
      </c>
      <c r="E18" s="38" t="s">
        <v>1215</v>
      </c>
      <c r="I18" s="38" t="s">
        <v>1216</v>
      </c>
      <c r="K18" s="38" t="s">
        <v>1213</v>
      </c>
      <c r="L18" s="38" t="s">
        <v>1201</v>
      </c>
      <c r="M18" s="38" t="s">
        <v>1191</v>
      </c>
      <c r="N18" s="40" t="str">
        <f>CONCATENATE(B15,".4")</f>
        <v>8.4</v>
      </c>
      <c r="O18" s="38" t="s">
        <v>1</v>
      </c>
      <c r="P18" s="52"/>
    </row>
    <row r="19" spans="1:16" ht="15.75" thickBot="1" x14ac:dyDescent="0.3">
      <c r="A19" s="46" t="s">
        <v>756</v>
      </c>
      <c r="B19" s="47" t="s">
        <v>611</v>
      </c>
      <c r="C19" s="47" t="s">
        <v>1441</v>
      </c>
      <c r="D19" s="47"/>
      <c r="E19" s="47" t="s">
        <v>1215</v>
      </c>
      <c r="F19" s="47"/>
      <c r="G19" s="47"/>
      <c r="H19" s="47"/>
      <c r="I19" s="47" t="s">
        <v>1216</v>
      </c>
      <c r="J19" s="47"/>
      <c r="K19" s="47" t="s">
        <v>1213</v>
      </c>
      <c r="L19" s="47" t="s">
        <v>1202</v>
      </c>
      <c r="M19" s="47" t="s">
        <v>1191</v>
      </c>
      <c r="N19" s="49" t="str">
        <f>CONCATENATE(B15,".5")</f>
        <v>8.5</v>
      </c>
      <c r="O19" s="47" t="s">
        <v>623</v>
      </c>
      <c r="P19" s="50" t="str">
        <f>CONCATENATE(
A15,B15,C15,D15,E15,F15,G15,H15,I15,J15,K15,L15,M15,N15,O15,
A16,B16,C16,D16,E16,F16,G16,H16,I16,J16,K16,L16,M16,N16,O16,
A17,B17,C17,D17,E17,F17,G17,H17,I17,J17,K17,L17,M17,N17,O17,
A18,B18,C18,D18,E18,F18,G18,H18,I18,J18,K18,L18,M18,N18,O18,
A19,B19,C19,D19,E19,F19,G19,H19,I19,J19,K19,L19,M19,N19,O19)</f>
        <v>{id:8,year: "2021", typeDoc:"ACUERDO",numDoc:"CG08-2021",monthDoc:"ENE",nameDoc:"ADECUACION AL PRESUPUESTO 2021",link: Acuerdos__pdfpath(`./${"2021/"}${"8.pdf"}`),subRows:[{id:"",year: "2021", typeDoc:"",numDoc:"",monthDoc:"",nameDoc:"ANEXO 1 ADECUACION AL PRESUPUESTO 2021",link: Acuerdos__pdfpath(`./${"2021/"}${"8.1.pdf"}`),},{id:"",year: "2021", typeDoc:"",numDoc:"",monthDoc:"",nameDoc:"ANEXO 2 ACTIVIDADES ORDINARIAS",link: Acuerdos__pdfpath(`./${"2021/"}${"8.3.pdf"}`),},{id:"",year: "2021", typeDoc:"",numDoc:"",monthDoc:"",nameDoc:"ANEXO 3 OBTENCION DEL VOTO",link: Acuerdos__pdfpath(`./${"2021/"}${"8.4.pdf"}`),},{id:"",year: "2021", typeDoc:"",numDoc:"",monthDoc:"",nameDoc:"ANEXO 4 ACTIVIDADES ESPECÍFICAS",link: Acuerdos__pdfpath(`./${"2021/"}${"8.5.pdf"}`),},],},</v>
      </c>
    </row>
    <row r="20" spans="1:16" x14ac:dyDescent="0.25">
      <c r="A20" s="41" t="s">
        <v>756</v>
      </c>
      <c r="B20" s="42">
        <v>9</v>
      </c>
      <c r="C20" s="42" t="s">
        <v>1441</v>
      </c>
      <c r="D20" s="42"/>
      <c r="E20" s="42" t="s">
        <v>1442</v>
      </c>
      <c r="F20" s="42">
        <v>0</v>
      </c>
      <c r="G20" s="42">
        <f>B20</f>
        <v>9</v>
      </c>
      <c r="H20" s="42" t="s">
        <v>0</v>
      </c>
      <c r="I20" s="42" t="s">
        <v>1295</v>
      </c>
      <c r="J20" s="42" t="s">
        <v>759</v>
      </c>
      <c r="K20" s="42" t="s">
        <v>1213</v>
      </c>
      <c r="L20" s="42" t="s">
        <v>1203</v>
      </c>
      <c r="M20" s="42" t="s">
        <v>1191</v>
      </c>
      <c r="N20" s="44">
        <f>B20</f>
        <v>9</v>
      </c>
      <c r="O20" s="42" t="s">
        <v>613</v>
      </c>
      <c r="P20" s="45"/>
    </row>
    <row r="21" spans="1:16" ht="15.75" thickBot="1" x14ac:dyDescent="0.3">
      <c r="A21" s="46" t="s">
        <v>756</v>
      </c>
      <c r="B21" s="47" t="s">
        <v>611</v>
      </c>
      <c r="C21" s="47" t="s">
        <v>1441</v>
      </c>
      <c r="D21" s="47"/>
      <c r="E21" s="47" t="s">
        <v>1215</v>
      </c>
      <c r="F21" s="47"/>
      <c r="G21" s="47"/>
      <c r="H21" s="47"/>
      <c r="I21" s="47" t="s">
        <v>1216</v>
      </c>
      <c r="J21" s="47"/>
      <c r="K21" s="47" t="s">
        <v>1213</v>
      </c>
      <c r="L21" s="47" t="s">
        <v>696</v>
      </c>
      <c r="M21" s="47" t="s">
        <v>1191</v>
      </c>
      <c r="N21" s="49" t="str">
        <f>CONCATENATE(B20,".1")</f>
        <v>9.1</v>
      </c>
      <c r="O21" s="47" t="s">
        <v>623</v>
      </c>
      <c r="P21" s="50" t="str">
        <f>CONCATENATE(
A20,B20,C20,D20,E20,F20,G20,H20,I20,J20,K20,L20,M20,N20,O20,
A21,B21,C21,D21,E21,F21,G21,H21,I21,J21,K21,L21,M21,N21,O21)</f>
        <v>{id:9,year: "2021", typeDoc:"",numDoc:"CG09-2021",monthDoc:"ENE",nameDoc:"CALENDARIZACIÓN MULTAS",link: Acuerdos__pdfpath(`./${"2021/"}${"9.pdf"}`),subRows:[{id:"",year: "2021", typeDoc:"",numDoc:"",monthDoc:"",nameDoc:"ANEXO 1",link: Acuerdos__pdfpath(`./${"2021/"}${"9.1.pdf"}`),},],},</v>
      </c>
    </row>
    <row r="22" spans="1:16" x14ac:dyDescent="0.25">
      <c r="A22" s="41" t="s">
        <v>756</v>
      </c>
      <c r="B22" s="42">
        <v>10</v>
      </c>
      <c r="C22" s="42" t="s">
        <v>1441</v>
      </c>
      <c r="D22" s="42"/>
      <c r="E22" s="42" t="s">
        <v>1442</v>
      </c>
      <c r="F22" s="42"/>
      <c r="G22" s="42">
        <f>B22</f>
        <v>10</v>
      </c>
      <c r="H22" s="42" t="s">
        <v>0</v>
      </c>
      <c r="I22" s="42" t="s">
        <v>1295</v>
      </c>
      <c r="J22" s="42" t="s">
        <v>759</v>
      </c>
      <c r="K22" s="42" t="s">
        <v>1213</v>
      </c>
      <c r="L22" s="42" t="s">
        <v>1204</v>
      </c>
      <c r="M22" s="42" t="s">
        <v>1191</v>
      </c>
      <c r="N22" s="44">
        <f>B22</f>
        <v>10</v>
      </c>
      <c r="O22" s="42" t="s">
        <v>613</v>
      </c>
      <c r="P22" s="45"/>
    </row>
    <row r="23" spans="1:16" x14ac:dyDescent="0.25">
      <c r="A23" s="51" t="s">
        <v>756</v>
      </c>
      <c r="B23" s="38" t="s">
        <v>611</v>
      </c>
      <c r="C23" s="38" t="s">
        <v>1441</v>
      </c>
      <c r="E23" s="38" t="s">
        <v>1215</v>
      </c>
      <c r="I23" s="38" t="s">
        <v>1216</v>
      </c>
      <c r="K23" s="38" t="s">
        <v>1213</v>
      </c>
      <c r="L23" s="38" t="s">
        <v>1205</v>
      </c>
      <c r="M23" s="38" t="s">
        <v>1191</v>
      </c>
      <c r="N23" s="40" t="str">
        <f>CONCATENATE(B22,".1")</f>
        <v>10.1</v>
      </c>
      <c r="O23" s="38" t="s">
        <v>1</v>
      </c>
      <c r="P23" s="52"/>
    </row>
    <row r="24" spans="1:16" ht="15.75" thickBot="1" x14ac:dyDescent="0.3">
      <c r="A24" s="46" t="s">
        <v>756</v>
      </c>
      <c r="B24" s="47" t="s">
        <v>611</v>
      </c>
      <c r="C24" s="47" t="s">
        <v>1441</v>
      </c>
      <c r="D24" s="47"/>
      <c r="E24" s="47" t="s">
        <v>1215</v>
      </c>
      <c r="F24" s="47"/>
      <c r="G24" s="47"/>
      <c r="H24" s="47"/>
      <c r="I24" s="47" t="s">
        <v>1216</v>
      </c>
      <c r="J24" s="47"/>
      <c r="K24" s="47" t="s">
        <v>1213</v>
      </c>
      <c r="L24" s="47" t="s">
        <v>1456</v>
      </c>
      <c r="M24" s="47" t="s">
        <v>1191</v>
      </c>
      <c r="N24" s="49" t="str">
        <f>CONCATENATE(B22,".2")</f>
        <v>10.2</v>
      </c>
      <c r="O24" s="47" t="s">
        <v>623</v>
      </c>
      <c r="P24" s="50" t="str">
        <f>CONCATENATE(
A22,B22,C22,D22,E22,F22,G22,H22,I22,J22,K22,L22,M22,N22,O22,
A23,B23,C23,D23,E23,F23,G23,H23,I23,J23,K23,L23,M23,N23,O23,
A24,B24,C24,D24,E24,F24,G24,H24,I24,J24,K24,L24,M24,N24,O24)</f>
        <v>{id:10,year: "2021", typeDoc:"",numDoc:"CG10-2021",monthDoc:"ENE",nameDoc:"PROGRAMA DE CAPACITACIÓN",link: Acuerdos__pdfpath(`./${"2021/"}${"10.pdf"}`),subRows:[{id:"",year: "2021", typeDoc:"",numDoc:"",monthDoc:"",nameDoc:"ANEXO ÚNICO PROGRAMA DE CAPACITACIÓN 2021",link: Acuerdos__pdfpath(`./${"2021/"}${"10.1.pdf"}`),},{id:"",year: "2021", typeDoc:"",numDoc:"",monthDoc:"",nameDoc:"ITE-CG 10-2021 VOTO CONCURRENTE",link: Acuerdos__pdfpath(`./${"2021/"}${"10.2.pdf"}`),},],},</v>
      </c>
    </row>
    <row r="25" spans="1:16" x14ac:dyDescent="0.25">
      <c r="A25" s="38" t="s">
        <v>756</v>
      </c>
      <c r="B25" s="38">
        <v>11</v>
      </c>
      <c r="C25" s="38" t="s">
        <v>1441</v>
      </c>
      <c r="D25" s="38" t="s">
        <v>1218</v>
      </c>
      <c r="E25" s="38" t="s">
        <v>1442</v>
      </c>
      <c r="G25" s="38">
        <f t="shared" ref="G25:G34" si="1">B25</f>
        <v>11</v>
      </c>
      <c r="H25" s="38" t="s">
        <v>0</v>
      </c>
      <c r="I25" s="38" t="s">
        <v>1295</v>
      </c>
      <c r="J25" s="38" t="s">
        <v>759</v>
      </c>
      <c r="K25" s="38" t="s">
        <v>1213</v>
      </c>
      <c r="L25" s="38" t="s">
        <v>1446</v>
      </c>
      <c r="M25" s="38" t="s">
        <v>1191</v>
      </c>
      <c r="N25" s="40">
        <f t="shared" ref="N25:N34" si="2">B25</f>
        <v>11</v>
      </c>
      <c r="O25" s="38" t="s">
        <v>1</v>
      </c>
      <c r="P25" s="38" t="str">
        <f t="shared" ref="P25:P33" si="3">CONCATENATE(A25,B25,C25,D25,E25,F25,G25,H25,I25,J25,K25,L25,M25,N25,O25)</f>
        <v>{id:11,year: "2021", typeDoc:"RESOLUCIÓN",numDoc:"CG11-2021",monthDoc:"ENE",nameDoc:"POS CQD-Q-PRD-CG-009-2020",link: Acuerdos__pdfpath(`./${"2021/"}${"11.pdf"}`),},</v>
      </c>
    </row>
    <row r="26" spans="1:16" x14ac:dyDescent="0.25">
      <c r="A26" s="38" t="s">
        <v>756</v>
      </c>
      <c r="B26" s="38">
        <v>12</v>
      </c>
      <c r="C26" s="38" t="s">
        <v>1441</v>
      </c>
      <c r="D26" s="38" t="s">
        <v>1218</v>
      </c>
      <c r="E26" s="38" t="s">
        <v>1442</v>
      </c>
      <c r="G26" s="38">
        <f t="shared" si="1"/>
        <v>12</v>
      </c>
      <c r="H26" s="38" t="s">
        <v>0</v>
      </c>
      <c r="I26" s="38" t="s">
        <v>1295</v>
      </c>
      <c r="J26" s="38" t="s">
        <v>759</v>
      </c>
      <c r="K26" s="38" t="s">
        <v>1213</v>
      </c>
      <c r="L26" s="38" t="s">
        <v>1447</v>
      </c>
      <c r="M26" s="38" t="s">
        <v>1191</v>
      </c>
      <c r="N26" s="40">
        <f t="shared" si="2"/>
        <v>12</v>
      </c>
      <c r="O26" s="38" t="s">
        <v>1</v>
      </c>
      <c r="P26" s="38" t="str">
        <f t="shared" si="3"/>
        <v>{id:12,year: "2021", typeDoc:"RESOLUCIÓN",numDoc:"CG12-2021",monthDoc:"ENE",nameDoc:"POS CQD-Q-PRD-CG-010-2020",link: Acuerdos__pdfpath(`./${"2021/"}${"12.pdf"}`),},</v>
      </c>
    </row>
    <row r="27" spans="1:16" x14ac:dyDescent="0.25">
      <c r="A27" s="38" t="s">
        <v>756</v>
      </c>
      <c r="B27" s="38">
        <v>13</v>
      </c>
      <c r="C27" s="38" t="s">
        <v>1441</v>
      </c>
      <c r="D27" s="38" t="s">
        <v>1218</v>
      </c>
      <c r="E27" s="38" t="s">
        <v>1442</v>
      </c>
      <c r="G27" s="38">
        <f t="shared" si="1"/>
        <v>13</v>
      </c>
      <c r="H27" s="38" t="s">
        <v>0</v>
      </c>
      <c r="I27" s="38" t="s">
        <v>1295</v>
      </c>
      <c r="J27" s="38" t="s">
        <v>759</v>
      </c>
      <c r="K27" s="38" t="s">
        <v>1213</v>
      </c>
      <c r="L27" s="38" t="s">
        <v>1448</v>
      </c>
      <c r="M27" s="38" t="s">
        <v>1191</v>
      </c>
      <c r="N27" s="40">
        <f t="shared" si="2"/>
        <v>13</v>
      </c>
      <c r="O27" s="38" t="s">
        <v>1</v>
      </c>
      <c r="P27" s="38" t="str">
        <f t="shared" si="3"/>
        <v>{id:13,year: "2021", typeDoc:"RESOLUCIÓN",numDoc:"CG13-2021",monthDoc:"ENE",nameDoc:"POS CQD-Q-CG-017-2020",link: Acuerdos__pdfpath(`./${"2021/"}${"13.pdf"}`),},</v>
      </c>
    </row>
    <row r="28" spans="1:16" x14ac:dyDescent="0.25">
      <c r="A28" s="38" t="s">
        <v>756</v>
      </c>
      <c r="B28" s="38">
        <v>14</v>
      </c>
      <c r="C28" s="38" t="s">
        <v>1441</v>
      </c>
      <c r="D28" s="38" t="s">
        <v>1218</v>
      </c>
      <c r="E28" s="38" t="s">
        <v>1442</v>
      </c>
      <c r="G28" s="38">
        <f t="shared" si="1"/>
        <v>14</v>
      </c>
      <c r="H28" s="38" t="s">
        <v>0</v>
      </c>
      <c r="I28" s="38" t="s">
        <v>1295</v>
      </c>
      <c r="J28" s="38" t="s">
        <v>759</v>
      </c>
      <c r="K28" s="38" t="s">
        <v>1213</v>
      </c>
      <c r="L28" s="38" t="s">
        <v>1449</v>
      </c>
      <c r="M28" s="38" t="s">
        <v>1191</v>
      </c>
      <c r="N28" s="40">
        <f t="shared" si="2"/>
        <v>14</v>
      </c>
      <c r="O28" s="38" t="s">
        <v>1</v>
      </c>
      <c r="P28" s="38" t="str">
        <f t="shared" si="3"/>
        <v>{id:14,year: "2021", typeDoc:"RESOLUCIÓN",numDoc:"CG14-2021",monthDoc:"ENE",nameDoc:"POS CQD-Q-CG-018-2020",link: Acuerdos__pdfpath(`./${"2021/"}${"14.pdf"}`),},</v>
      </c>
    </row>
    <row r="29" spans="1:16" x14ac:dyDescent="0.25">
      <c r="A29" s="38" t="s">
        <v>756</v>
      </c>
      <c r="B29" s="38">
        <v>15</v>
      </c>
      <c r="C29" s="38" t="s">
        <v>1441</v>
      </c>
      <c r="D29" s="38" t="s">
        <v>1218</v>
      </c>
      <c r="E29" s="38" t="s">
        <v>1442</v>
      </c>
      <c r="G29" s="38">
        <f t="shared" si="1"/>
        <v>15</v>
      </c>
      <c r="H29" s="38" t="s">
        <v>0</v>
      </c>
      <c r="I29" s="38" t="s">
        <v>1295</v>
      </c>
      <c r="J29" s="38" t="s">
        <v>759</v>
      </c>
      <c r="K29" s="38" t="s">
        <v>1213</v>
      </c>
      <c r="L29" s="38" t="s">
        <v>1450</v>
      </c>
      <c r="M29" s="38" t="s">
        <v>1191</v>
      </c>
      <c r="N29" s="40">
        <f t="shared" si="2"/>
        <v>15</v>
      </c>
      <c r="O29" s="38" t="s">
        <v>1</v>
      </c>
      <c r="P29" s="38" t="str">
        <f t="shared" si="3"/>
        <v>{id:15,year: "2021", typeDoc:"RESOLUCIÓN",numDoc:"CG15-2021",monthDoc:"ENE",nameDoc:"POS CQD-Q-CG-019-2020",link: Acuerdos__pdfpath(`./${"2021/"}${"15.pdf"}`),},</v>
      </c>
    </row>
    <row r="30" spans="1:16" x14ac:dyDescent="0.25">
      <c r="A30" s="38" t="s">
        <v>756</v>
      </c>
      <c r="B30" s="38">
        <v>16</v>
      </c>
      <c r="C30" s="38" t="s">
        <v>1441</v>
      </c>
      <c r="D30" s="38" t="s">
        <v>1218</v>
      </c>
      <c r="E30" s="38" t="s">
        <v>1442</v>
      </c>
      <c r="G30" s="38">
        <f t="shared" si="1"/>
        <v>16</v>
      </c>
      <c r="H30" s="38" t="s">
        <v>0</v>
      </c>
      <c r="I30" s="38" t="s">
        <v>1295</v>
      </c>
      <c r="J30" s="38" t="s">
        <v>759</v>
      </c>
      <c r="K30" s="38" t="s">
        <v>1213</v>
      </c>
      <c r="L30" s="38" t="s">
        <v>1451</v>
      </c>
      <c r="M30" s="38" t="s">
        <v>1191</v>
      </c>
      <c r="N30" s="40">
        <f t="shared" si="2"/>
        <v>16</v>
      </c>
      <c r="O30" s="38" t="s">
        <v>1</v>
      </c>
      <c r="P30" s="38" t="str">
        <f t="shared" si="3"/>
        <v>{id:16,year: "2021", typeDoc:"RESOLUCIÓN",numDoc:"CG16-2021",monthDoc:"ENE",nameDoc:"POS CQD-Q-CG-020-2020",link: Acuerdos__pdfpath(`./${"2021/"}${"16.pdf"}`),},</v>
      </c>
    </row>
    <row r="31" spans="1:16" x14ac:dyDescent="0.25">
      <c r="A31" s="38" t="s">
        <v>756</v>
      </c>
      <c r="B31" s="38">
        <v>17</v>
      </c>
      <c r="C31" s="38" t="s">
        <v>1441</v>
      </c>
      <c r="D31" s="38" t="s">
        <v>1218</v>
      </c>
      <c r="E31" s="38" t="s">
        <v>1442</v>
      </c>
      <c r="G31" s="38">
        <f t="shared" si="1"/>
        <v>17</v>
      </c>
      <c r="H31" s="38" t="s">
        <v>0</v>
      </c>
      <c r="I31" s="38" t="s">
        <v>1295</v>
      </c>
      <c r="J31" s="38" t="s">
        <v>759</v>
      </c>
      <c r="K31" s="38" t="s">
        <v>1213</v>
      </c>
      <c r="L31" s="38" t="s">
        <v>1452</v>
      </c>
      <c r="M31" s="38" t="s">
        <v>1191</v>
      </c>
      <c r="N31" s="40">
        <f t="shared" si="2"/>
        <v>17</v>
      </c>
      <c r="O31" s="38" t="s">
        <v>1</v>
      </c>
      <c r="P31" s="38" t="str">
        <f t="shared" si="3"/>
        <v>{id:17,year: "2021", typeDoc:"RESOLUCIÓN",numDoc:"CG17-2021",monthDoc:"ENE",nameDoc:"MEDIDAS CAUTELARES",link: Acuerdos__pdfpath(`./${"2021/"}${"17.pdf"}`),},</v>
      </c>
    </row>
    <row r="32" spans="1:16" x14ac:dyDescent="0.25">
      <c r="A32" s="38" t="s">
        <v>756</v>
      </c>
      <c r="B32" s="38">
        <v>18</v>
      </c>
      <c r="C32" s="38" t="s">
        <v>1441</v>
      </c>
      <c r="D32" s="38" t="s">
        <v>1218</v>
      </c>
      <c r="E32" s="38" t="s">
        <v>1442</v>
      </c>
      <c r="G32" s="38">
        <f t="shared" si="1"/>
        <v>18</v>
      </c>
      <c r="H32" s="38" t="s">
        <v>0</v>
      </c>
      <c r="I32" s="38" t="s">
        <v>1295</v>
      </c>
      <c r="J32" s="38" t="s">
        <v>759</v>
      </c>
      <c r="K32" s="38" t="s">
        <v>1213</v>
      </c>
      <c r="L32" s="38" t="s">
        <v>1452</v>
      </c>
      <c r="M32" s="38" t="s">
        <v>1191</v>
      </c>
      <c r="N32" s="40">
        <f t="shared" si="2"/>
        <v>18</v>
      </c>
      <c r="O32" s="38" t="s">
        <v>1</v>
      </c>
      <c r="P32" s="38" t="str">
        <f t="shared" si="3"/>
        <v>{id:18,year: "2021", typeDoc:"RESOLUCIÓN",numDoc:"CG18-2021",monthDoc:"ENE",nameDoc:"MEDIDAS CAUTELARES",link: Acuerdos__pdfpath(`./${"2021/"}${"18.pdf"}`),},</v>
      </c>
    </row>
    <row r="33" spans="1:16" ht="15.75" thickBot="1" x14ac:dyDescent="0.3">
      <c r="A33" s="38" t="s">
        <v>756</v>
      </c>
      <c r="B33" s="38">
        <v>19</v>
      </c>
      <c r="C33" s="38" t="s">
        <v>1441</v>
      </c>
      <c r="D33" s="38" t="s">
        <v>1217</v>
      </c>
      <c r="E33" s="38" t="s">
        <v>1442</v>
      </c>
      <c r="G33" s="38">
        <f t="shared" si="1"/>
        <v>19</v>
      </c>
      <c r="H33" s="38" t="s">
        <v>0</v>
      </c>
      <c r="I33" s="38" t="s">
        <v>1295</v>
      </c>
      <c r="J33" s="38" t="s">
        <v>759</v>
      </c>
      <c r="K33" s="38" t="s">
        <v>1213</v>
      </c>
      <c r="L33" s="38" t="s">
        <v>1457</v>
      </c>
      <c r="M33" s="38" t="s">
        <v>1191</v>
      </c>
      <c r="N33" s="40">
        <f t="shared" si="2"/>
        <v>19</v>
      </c>
      <c r="O33" s="38" t="s">
        <v>1</v>
      </c>
      <c r="P33" s="38" t="str">
        <f t="shared" si="3"/>
        <v>{id:19,year: "2021", typeDoc:"ACUERDO",numDoc:"CG19-2021",monthDoc:"ENE",nameDoc:"POR EL QUE SE DA RESPUESTA A ASPIRANTE A CANDIDATO INDEPENDIENTE",link: Acuerdos__pdfpath(`./${"2021/"}${"19.pdf"}`),},</v>
      </c>
    </row>
    <row r="34" spans="1:16" x14ac:dyDescent="0.25">
      <c r="A34" s="41" t="s">
        <v>756</v>
      </c>
      <c r="B34" s="42">
        <v>20</v>
      </c>
      <c r="C34" s="42" t="s">
        <v>1441</v>
      </c>
      <c r="D34" s="42"/>
      <c r="E34" s="42" t="s">
        <v>1442</v>
      </c>
      <c r="F34" s="42"/>
      <c r="G34" s="42">
        <f t="shared" si="1"/>
        <v>20</v>
      </c>
      <c r="H34" s="42" t="s">
        <v>0</v>
      </c>
      <c r="I34" s="42" t="s">
        <v>1295</v>
      </c>
      <c r="J34" s="42" t="s">
        <v>759</v>
      </c>
      <c r="K34" s="42" t="s">
        <v>1213</v>
      </c>
      <c r="L34" s="42" t="s">
        <v>1206</v>
      </c>
      <c r="M34" s="42" t="s">
        <v>1191</v>
      </c>
      <c r="N34" s="44">
        <f t="shared" si="2"/>
        <v>20</v>
      </c>
      <c r="O34" s="42" t="s">
        <v>613</v>
      </c>
      <c r="P34" s="45"/>
    </row>
    <row r="35" spans="1:16" x14ac:dyDescent="0.25">
      <c r="A35" s="51" t="s">
        <v>756</v>
      </c>
      <c r="B35" s="38" t="s">
        <v>611</v>
      </c>
      <c r="C35" s="38" t="s">
        <v>1441</v>
      </c>
      <c r="E35" s="38" t="s">
        <v>1215</v>
      </c>
      <c r="I35" s="38" t="s">
        <v>1216</v>
      </c>
      <c r="K35" s="38" t="s">
        <v>1213</v>
      </c>
      <c r="L35" s="38" t="s">
        <v>1207</v>
      </c>
      <c r="M35" s="38" t="s">
        <v>1191</v>
      </c>
      <c r="N35" s="40" t="str">
        <f>CONCATENATE(B34,".1")</f>
        <v>20.1</v>
      </c>
      <c r="O35" s="38" t="s">
        <v>1</v>
      </c>
      <c r="P35" s="52"/>
    </row>
    <row r="36" spans="1:16" x14ac:dyDescent="0.25">
      <c r="A36" s="51" t="s">
        <v>756</v>
      </c>
      <c r="B36" s="38" t="s">
        <v>611</v>
      </c>
      <c r="C36" s="38" t="s">
        <v>1441</v>
      </c>
      <c r="E36" s="38" t="s">
        <v>1215</v>
      </c>
      <c r="I36" s="38" t="s">
        <v>1216</v>
      </c>
      <c r="K36" s="38" t="s">
        <v>1213</v>
      </c>
      <c r="L36" s="38" t="s">
        <v>1208</v>
      </c>
      <c r="M36" s="38" t="s">
        <v>1191</v>
      </c>
      <c r="N36" s="40" t="str">
        <f>CONCATENATE(B34,".2")</f>
        <v>20.2</v>
      </c>
      <c r="O36" s="38" t="s">
        <v>1</v>
      </c>
      <c r="P36" s="52"/>
    </row>
    <row r="37" spans="1:16" ht="15.75" thickBot="1" x14ac:dyDescent="0.3">
      <c r="A37" s="46" t="s">
        <v>756</v>
      </c>
      <c r="B37" s="47" t="s">
        <v>611</v>
      </c>
      <c r="C37" s="47" t="s">
        <v>1441</v>
      </c>
      <c r="D37" s="47"/>
      <c r="E37" s="47" t="s">
        <v>1215</v>
      </c>
      <c r="F37" s="47"/>
      <c r="G37" s="47"/>
      <c r="H37" s="47"/>
      <c r="I37" s="47" t="s">
        <v>1216</v>
      </c>
      <c r="J37" s="47"/>
      <c r="K37" s="47" t="s">
        <v>1213</v>
      </c>
      <c r="L37" s="47" t="s">
        <v>1209</v>
      </c>
      <c r="M37" s="47" t="s">
        <v>1191</v>
      </c>
      <c r="N37" s="49" t="str">
        <f>CONCATENATE(B34,".3")</f>
        <v>20.3</v>
      </c>
      <c r="O37" s="47" t="s">
        <v>623</v>
      </c>
      <c r="P37" s="50" t="str">
        <f>CONCATENATE(
A34,B34,C34,D34,E34,F34,G34,H34,I34,J34,K34,L34,M34,N34,O34,
A35,B35,C35,D35,E35,F35,G35,H35,I35,J35,K35,L35,M35,N35,O35,
A36,B36,C36,D36,E36,F36,G36,H36,I36,J36,K36,L36,M36,N36,O36,
A37,B37,C37,D37,E37,F37,G37,H37,I37,J37,K37,L37,M37,N37,O37)</f>
        <v>{id:20,year: "2021", typeDoc:"",numDoc:"CG20-2021",monthDoc:"ENE",nameDoc:"REFORMA EL REGLAMENTO DE QUEJAS Y DENUNCIAS DEL ITE",link: Acuerdos__pdfpath(`./${"2021/"}${"20.pdf"}`),subRows:[{id:"",year: "2021", typeDoc:"",numDoc:"",monthDoc:"",nameDoc:"ANEXO UNO REFORMA",link: Acuerdos__pdfpath(`./${"2021/"}${"20.1.pdf"}`),},{id:"",year: "2021", typeDoc:"",numDoc:"",monthDoc:"",nameDoc:"ANEXO DOS LINEAMIENTOS REGISTRO PERSONAS SANCIONADAS",link: Acuerdos__pdfpath(`./${"2021/"}${"20.2.pdf"}`),},{id:"",year: "2021", typeDoc:"",numDoc:"",monthDoc:"",nameDoc:"ANEXO 1 DE LINEAMIENTOS",link: Acuerdos__pdfpath(`./${"2021/"}${"20.3.pdf"}`),},],},</v>
      </c>
    </row>
    <row r="38" spans="1:16" x14ac:dyDescent="0.25">
      <c r="A38" s="41" t="s">
        <v>756</v>
      </c>
      <c r="B38" s="42">
        <v>21</v>
      </c>
      <c r="C38" s="42" t="s">
        <v>1441</v>
      </c>
      <c r="D38" s="42" t="s">
        <v>1217</v>
      </c>
      <c r="E38" s="42" t="s">
        <v>1442</v>
      </c>
      <c r="F38" s="42"/>
      <c r="G38" s="42">
        <f>B38</f>
        <v>21</v>
      </c>
      <c r="H38" s="42" t="s">
        <v>0</v>
      </c>
      <c r="I38" s="42" t="s">
        <v>1295</v>
      </c>
      <c r="J38" s="42" t="s">
        <v>759</v>
      </c>
      <c r="K38" s="42" t="s">
        <v>1213</v>
      </c>
      <c r="L38" s="42" t="s">
        <v>1458</v>
      </c>
      <c r="M38" s="42" t="s">
        <v>1191</v>
      </c>
      <c r="N38" s="44">
        <f>B38</f>
        <v>21</v>
      </c>
      <c r="O38" s="42" t="s">
        <v>613</v>
      </c>
      <c r="P38" s="45"/>
    </row>
    <row r="39" spans="1:16" ht="15.75" thickBot="1" x14ac:dyDescent="0.3">
      <c r="A39" s="46" t="s">
        <v>756</v>
      </c>
      <c r="B39" s="47" t="s">
        <v>611</v>
      </c>
      <c r="C39" s="47" t="s">
        <v>1441</v>
      </c>
      <c r="D39" s="47"/>
      <c r="E39" s="47" t="s">
        <v>1215</v>
      </c>
      <c r="F39" s="47"/>
      <c r="G39" s="47"/>
      <c r="H39" s="47"/>
      <c r="I39" s="47" t="s">
        <v>1216</v>
      </c>
      <c r="J39" s="47"/>
      <c r="K39" s="47" t="s">
        <v>1213</v>
      </c>
      <c r="L39" s="47" t="s">
        <v>1210</v>
      </c>
      <c r="M39" s="47" t="s">
        <v>1191</v>
      </c>
      <c r="N39" s="49" t="str">
        <f>CONCATENATE(B38,".1")</f>
        <v>21.1</v>
      </c>
      <c r="O39" s="47" t="s">
        <v>623</v>
      </c>
      <c r="P39" s="50" t="str">
        <f>CONCATENATE(
A38,B38,C38,D38,E38,F38,G38,H38,I38,J38,K38,L38,M38,N38,O38,
A39,B39,C39,D39,E39,F39,G39,H39,I39,J39,K39,L39,M39,N39,O39)</f>
        <v>{id:21,year: "2021", typeDoc:"ACUERDO",numDoc:"CG21-2021",monthDoc:"ENE",nameDoc:"POR EL QUE SE APRUEBA GUÍA DE ACTUACIÓN PARA PREVENCIÓN, A TENCIÓN Y ERRADICACIÓN DE LA VIOLENCIA POLÍTICA CONTRA LAS MUJERES EN RAZÓN DE GÉNERO",link: Acuerdos__pdfpath(`./${"2021/"}${"21.pdf"}`),subRows:[{id:"",year: "2021", typeDoc:"",numDoc:"",monthDoc:"",nameDoc:"ANEXO ÚNICO GUÍA DE ACTUACIÓN PARA LA PREVENCIÓN Y ATENCIÓN DE LA VIOLENCIA POLÍTICA CONTRA LAS MUJERES EN RAZÓN DE GÉNERO",link: Acuerdos__pdfpath(`./${"2021/"}${"21.1.pdf"}`),},],},</v>
      </c>
    </row>
    <row r="40" spans="1:16" x14ac:dyDescent="0.25">
      <c r="A40" s="41" t="s">
        <v>756</v>
      </c>
      <c r="B40" s="42">
        <v>22</v>
      </c>
      <c r="C40" s="42" t="s">
        <v>1441</v>
      </c>
      <c r="D40" s="42" t="s">
        <v>1217</v>
      </c>
      <c r="E40" s="42" t="s">
        <v>1442</v>
      </c>
      <c r="F40" s="42"/>
      <c r="G40" s="42">
        <f>B40</f>
        <v>22</v>
      </c>
      <c r="H40" s="42" t="s">
        <v>0</v>
      </c>
      <c r="I40" s="42" t="s">
        <v>1295</v>
      </c>
      <c r="J40" s="42" t="s">
        <v>759</v>
      </c>
      <c r="K40" s="42" t="s">
        <v>1213</v>
      </c>
      <c r="L40" s="42" t="s">
        <v>1459</v>
      </c>
      <c r="M40" s="42" t="s">
        <v>1191</v>
      </c>
      <c r="N40" s="44">
        <f>B40</f>
        <v>22</v>
      </c>
      <c r="O40" s="42" t="s">
        <v>613</v>
      </c>
      <c r="P40" s="45"/>
    </row>
    <row r="41" spans="1:16" ht="15.75" thickBot="1" x14ac:dyDescent="0.3">
      <c r="A41" s="46" t="s">
        <v>756</v>
      </c>
      <c r="B41" s="47" t="s">
        <v>611</v>
      </c>
      <c r="C41" s="47" t="s">
        <v>1441</v>
      </c>
      <c r="D41" s="47"/>
      <c r="E41" s="47" t="s">
        <v>1215</v>
      </c>
      <c r="F41" s="47"/>
      <c r="G41" s="47"/>
      <c r="H41" s="47"/>
      <c r="I41" s="47" t="s">
        <v>1216</v>
      </c>
      <c r="J41" s="47"/>
      <c r="K41" s="47" t="s">
        <v>1213</v>
      </c>
      <c r="L41" s="47" t="s">
        <v>896</v>
      </c>
      <c r="M41" s="47" t="s">
        <v>1191</v>
      </c>
      <c r="N41" s="49" t="str">
        <f>CONCATENATE(B40,".1")</f>
        <v>22.1</v>
      </c>
      <c r="O41" s="47" t="s">
        <v>623</v>
      </c>
      <c r="P41" s="50" t="str">
        <f>CONCATENATE(
A40,B40,C40,D40,E40,F40,G40,H40,I40,J40,K40,L40,M40,N40,O40,
A41,B41,C41,D41,E41,F41,G41,H41,I41,J41,K41,L41,M41,N41,O41)</f>
        <v>{id:22,year: "2021", typeDoc:"ACUERDO",numDoc:"CG22-2021",monthDoc:"ENE",nameDoc:"POR EL QUE SE MODIFICAN LINEAMIENTOS DE REGISTRO DE CANDIDATURAS",link: Acuerdos__pdfpath(`./${"2021/"}${"22.pdf"}`),subRows:[{id:"",year: "2021", typeDoc:"",numDoc:"",monthDoc:"",nameDoc:"ANEXO 1 LINEAMIENTOS",link: Acuerdos__pdfpath(`./${"2021/"}${"22.1.pdf"}`),},],},</v>
      </c>
    </row>
    <row r="42" spans="1:16" x14ac:dyDescent="0.25">
      <c r="A42" s="38" t="s">
        <v>756</v>
      </c>
      <c r="B42" s="38">
        <v>23</v>
      </c>
      <c r="C42" s="38" t="s">
        <v>1441</v>
      </c>
      <c r="D42" s="38" t="s">
        <v>1218</v>
      </c>
      <c r="E42" s="38" t="s">
        <v>1442</v>
      </c>
      <c r="G42" s="38">
        <f>B42</f>
        <v>23</v>
      </c>
      <c r="H42" s="38" t="s">
        <v>0</v>
      </c>
      <c r="I42" s="38" t="s">
        <v>1295</v>
      </c>
      <c r="J42" s="38" t="s">
        <v>758</v>
      </c>
      <c r="K42" s="38" t="s">
        <v>1213</v>
      </c>
      <c r="L42" s="38" t="s">
        <v>2302</v>
      </c>
      <c r="M42" s="38" t="s">
        <v>1191</v>
      </c>
      <c r="N42" s="40">
        <f>B42</f>
        <v>23</v>
      </c>
      <c r="O42" s="38" t="s">
        <v>1</v>
      </c>
      <c r="P42" s="38" t="str">
        <f t="shared" ref="P42:P44" si="4">CONCATENATE(A42,B42,C42,D42,E42,F42,G42,H42,I42,J42,K42,L42,M42,N42,O42)</f>
        <v>{id:23,year: "2021", typeDoc:"RESOLUCIÓN",numDoc:"CG23-2021",monthDoc:"FEB",nameDoc:"MEDIDAS CAUTELARES CQD PE PES CG 008 2021",link: Acuerdos__pdfpath(`./${"2021/"}${"23.pdf"}`),},</v>
      </c>
    </row>
    <row r="43" spans="1:16" x14ac:dyDescent="0.25">
      <c r="A43" s="38" t="s">
        <v>756</v>
      </c>
      <c r="B43" s="38">
        <v>24</v>
      </c>
      <c r="C43" s="38" t="s">
        <v>1441</v>
      </c>
      <c r="D43" s="38" t="s">
        <v>1217</v>
      </c>
      <c r="E43" s="38" t="s">
        <v>1442</v>
      </c>
      <c r="G43" s="38">
        <f>B43</f>
        <v>24</v>
      </c>
      <c r="H43" s="38" t="s">
        <v>0</v>
      </c>
      <c r="I43" s="38" t="s">
        <v>1295</v>
      </c>
      <c r="J43" s="38" t="s">
        <v>758</v>
      </c>
      <c r="K43" s="38" t="s">
        <v>1213</v>
      </c>
      <c r="L43" s="38" t="s">
        <v>2303</v>
      </c>
      <c r="M43" s="38" t="s">
        <v>1191</v>
      </c>
      <c r="N43" s="40">
        <f>B43</f>
        <v>24</v>
      </c>
      <c r="O43" s="38" t="s">
        <v>1</v>
      </c>
      <c r="P43" s="38" t="str">
        <f t="shared" si="4"/>
        <v>{id:24,year: "2021", typeDoc:"ACUERDO",numDoc:"CG24-2021",monthDoc:"FEB",nameDoc:"SE APRUEBA UBICACIÓN DE CATD 2021",link: Acuerdos__pdfpath(`./${"2021/"}${"24.pdf"}`),},</v>
      </c>
    </row>
    <row r="44" spans="1:16" ht="15.75" thickBot="1" x14ac:dyDescent="0.3">
      <c r="A44" s="38" t="s">
        <v>756</v>
      </c>
      <c r="B44" s="38">
        <v>25</v>
      </c>
      <c r="C44" s="38" t="s">
        <v>1441</v>
      </c>
      <c r="D44" s="38" t="s">
        <v>1218</v>
      </c>
      <c r="E44" s="38" t="s">
        <v>1442</v>
      </c>
      <c r="G44" s="38">
        <f>B44</f>
        <v>25</v>
      </c>
      <c r="H44" s="38" t="s">
        <v>0</v>
      </c>
      <c r="I44" s="38" t="s">
        <v>1295</v>
      </c>
      <c r="J44" s="38" t="s">
        <v>758</v>
      </c>
      <c r="K44" s="38" t="s">
        <v>1213</v>
      </c>
      <c r="L44" s="38" t="s">
        <v>2304</v>
      </c>
      <c r="M44" s="38" t="s">
        <v>1191</v>
      </c>
      <c r="N44" s="40">
        <f>B44</f>
        <v>25</v>
      </c>
      <c r="O44" s="38" t="s">
        <v>1</v>
      </c>
      <c r="P44" s="38" t="str">
        <f t="shared" si="4"/>
        <v>{id:25,year: "2021", typeDoc:"RESOLUCIÓN",numDoc:"CG25-2021",monthDoc:"FEB",nameDoc:"MEDIDAS CAUTELARES CQD PE PES CG 009 2021",link: Acuerdos__pdfpath(`./${"2021/"}${"25.pdf"}`),},</v>
      </c>
    </row>
    <row r="45" spans="1:16" x14ac:dyDescent="0.25">
      <c r="A45" s="41" t="s">
        <v>756</v>
      </c>
      <c r="B45" s="42">
        <v>26</v>
      </c>
      <c r="C45" s="42" t="s">
        <v>1441</v>
      </c>
      <c r="D45" s="42" t="s">
        <v>1217</v>
      </c>
      <c r="E45" s="42" t="s">
        <v>1442</v>
      </c>
      <c r="F45" s="42"/>
      <c r="G45" s="42">
        <f>B45</f>
        <v>26</v>
      </c>
      <c r="H45" s="42" t="s">
        <v>0</v>
      </c>
      <c r="I45" s="42" t="s">
        <v>1295</v>
      </c>
      <c r="J45" s="42" t="s">
        <v>758</v>
      </c>
      <c r="K45" s="42" t="s">
        <v>1213</v>
      </c>
      <c r="L45" s="42" t="s">
        <v>2305</v>
      </c>
      <c r="M45" s="42" t="s">
        <v>1191</v>
      </c>
      <c r="N45" s="44">
        <f>B45</f>
        <v>26</v>
      </c>
      <c r="O45" s="42" t="s">
        <v>613</v>
      </c>
      <c r="P45" s="45"/>
    </row>
    <row r="46" spans="1:16" ht="15.75" thickBot="1" x14ac:dyDescent="0.3">
      <c r="A46" s="46" t="s">
        <v>756</v>
      </c>
      <c r="B46" s="47" t="s">
        <v>611</v>
      </c>
      <c r="C46" s="47" t="s">
        <v>1441</v>
      </c>
      <c r="D46" s="47"/>
      <c r="E46" s="47" t="s">
        <v>1215</v>
      </c>
      <c r="F46" s="47"/>
      <c r="G46" s="47"/>
      <c r="H46" s="47"/>
      <c r="I46" s="47" t="s">
        <v>1216</v>
      </c>
      <c r="J46" s="47"/>
      <c r="K46" s="47" t="s">
        <v>1213</v>
      </c>
      <c r="L46" s="47" t="s">
        <v>2306</v>
      </c>
      <c r="M46" s="47" t="s">
        <v>1191</v>
      </c>
      <c r="N46" s="49" t="str">
        <f>CONCATENATE(B45,".1")</f>
        <v>26.1</v>
      </c>
      <c r="O46" s="47" t="s">
        <v>623</v>
      </c>
      <c r="P46" s="50" t="str">
        <f>CONCATENATE(
A45,B45,C45,D45,E45,F45,G45,H45,I45,J45,K45,L45,M45,N45,O45,
A46,B46,C46,D46,E46,F46,G46,H46,I46,J46,K46,L46,M46,N46,O46)</f>
        <v>{id:26,year: "2021", typeDoc:"ACUERDO",numDoc:"CG26-2021",monthDoc:"FEB",nameDoc:"SE DESIGNA ENTE AUDITOR PARA EL PREP",link: Acuerdos__pdfpath(`./${"2021/"}${"26.pdf"}`),subRows:[{id:"",year: "2021", typeDoc:"",numDoc:"",monthDoc:"",nameDoc:"ANEXO. INFORME ENTE AUDITOR_IIPREP",link: Acuerdos__pdfpath(`./${"2021/"}${"26.1.pdf"}`),},],},</v>
      </c>
    </row>
    <row r="47" spans="1:16" x14ac:dyDescent="0.25">
      <c r="A47" s="38" t="s">
        <v>756</v>
      </c>
      <c r="B47" s="38">
        <v>27</v>
      </c>
      <c r="C47" s="38" t="s">
        <v>1441</v>
      </c>
      <c r="D47" s="38" t="s">
        <v>1217</v>
      </c>
      <c r="E47" s="38" t="s">
        <v>1442</v>
      </c>
      <c r="G47" s="38">
        <f t="shared" ref="G47:G54" si="5">B47</f>
        <v>27</v>
      </c>
      <c r="H47" s="38" t="s">
        <v>0</v>
      </c>
      <c r="I47" s="38" t="s">
        <v>1295</v>
      </c>
      <c r="J47" s="38" t="s">
        <v>758</v>
      </c>
      <c r="K47" s="38" t="s">
        <v>1213</v>
      </c>
      <c r="L47" s="38" t="s">
        <v>2307</v>
      </c>
      <c r="M47" s="38" t="s">
        <v>1191</v>
      </c>
      <c r="N47" s="40">
        <f t="shared" ref="N47:N54" si="6">B47</f>
        <v>27</v>
      </c>
      <c r="O47" s="38" t="s">
        <v>1</v>
      </c>
      <c r="P47" s="38" t="str">
        <f t="shared" ref="P47:P53" si="7">CONCATENATE(A47,B47,C47,D47,E47,F47,G47,H47,I47,J47,K47,L47,M47,N47,O47)</f>
        <v>{id:27,year: "2021", typeDoc:"ACUERDO",numDoc:"CG27-2021",monthDoc:"FEB",nameDoc:"RESPUESTA A INDEPENDIENTES",link: Acuerdos__pdfpath(`./${"2021/"}${"27.pdf"}`),},</v>
      </c>
    </row>
    <row r="48" spans="1:16" x14ac:dyDescent="0.25">
      <c r="A48" s="38" t="s">
        <v>756</v>
      </c>
      <c r="B48" s="38">
        <v>28</v>
      </c>
      <c r="C48" s="38" t="s">
        <v>1441</v>
      </c>
      <c r="D48" s="38" t="s">
        <v>1218</v>
      </c>
      <c r="E48" s="38" t="s">
        <v>1442</v>
      </c>
      <c r="G48" s="38">
        <f t="shared" si="5"/>
        <v>28</v>
      </c>
      <c r="H48" s="38" t="s">
        <v>0</v>
      </c>
      <c r="I48" s="38" t="s">
        <v>1295</v>
      </c>
      <c r="J48" s="38" t="s">
        <v>758</v>
      </c>
      <c r="K48" s="38" t="s">
        <v>1213</v>
      </c>
      <c r="L48" s="38" t="s">
        <v>2308</v>
      </c>
      <c r="M48" s="38" t="s">
        <v>1191</v>
      </c>
      <c r="N48" s="40">
        <f t="shared" si="6"/>
        <v>28</v>
      </c>
      <c r="O48" s="38" t="s">
        <v>1</v>
      </c>
      <c r="P48" s="38" t="str">
        <f t="shared" si="7"/>
        <v>{id:28,year: "2021", typeDoc:"RESOLUCIÓN",numDoc:"CG28-2021",monthDoc:"FEB",nameDoc:"MEDIDAS CAUTELARES PES CQD PE PES CG  010 2021",link: Acuerdos__pdfpath(`./${"2021/"}${"28.pdf"}`),},</v>
      </c>
    </row>
    <row r="49" spans="1:16" x14ac:dyDescent="0.25">
      <c r="A49" s="38" t="s">
        <v>756</v>
      </c>
      <c r="B49" s="38">
        <v>29</v>
      </c>
      <c r="C49" s="38" t="s">
        <v>1441</v>
      </c>
      <c r="D49" s="38" t="s">
        <v>1218</v>
      </c>
      <c r="E49" s="38" t="s">
        <v>1442</v>
      </c>
      <c r="G49" s="38">
        <f t="shared" si="5"/>
        <v>29</v>
      </c>
      <c r="H49" s="38" t="s">
        <v>0</v>
      </c>
      <c r="I49" s="38" t="s">
        <v>1295</v>
      </c>
      <c r="J49" s="38" t="s">
        <v>758</v>
      </c>
      <c r="K49" s="38" t="s">
        <v>1213</v>
      </c>
      <c r="L49" s="38" t="s">
        <v>2309</v>
      </c>
      <c r="M49" s="38" t="s">
        <v>1191</v>
      </c>
      <c r="N49" s="40">
        <f t="shared" si="6"/>
        <v>29</v>
      </c>
      <c r="O49" s="38" t="s">
        <v>1</v>
      </c>
      <c r="P49" s="38" t="str">
        <f t="shared" si="7"/>
        <v>{id:29,year: "2021", typeDoc:"RESOLUCIÓN",numDoc:"CG29-2021",monthDoc:"FEB",nameDoc:"MEDIDAS CAUTELARES PES CQD PE PES CG 012 2021",link: Acuerdos__pdfpath(`./${"2021/"}${"29.pdf"}`),},</v>
      </c>
    </row>
    <row r="50" spans="1:16" x14ac:dyDescent="0.25">
      <c r="A50" s="38" t="s">
        <v>756</v>
      </c>
      <c r="B50" s="38">
        <v>30</v>
      </c>
      <c r="C50" s="38" t="s">
        <v>1441</v>
      </c>
      <c r="D50" s="38" t="s">
        <v>1218</v>
      </c>
      <c r="E50" s="38" t="s">
        <v>1442</v>
      </c>
      <c r="G50" s="38">
        <f t="shared" si="5"/>
        <v>30</v>
      </c>
      <c r="H50" s="38" t="s">
        <v>0</v>
      </c>
      <c r="I50" s="38" t="s">
        <v>1295</v>
      </c>
      <c r="J50" s="38" t="s">
        <v>758</v>
      </c>
      <c r="K50" s="38" t="s">
        <v>1213</v>
      </c>
      <c r="L50" s="38" t="s">
        <v>2310</v>
      </c>
      <c r="M50" s="38" t="s">
        <v>1191</v>
      </c>
      <c r="N50" s="40">
        <f t="shared" si="6"/>
        <v>30</v>
      </c>
      <c r="O50" s="38" t="s">
        <v>1</v>
      </c>
      <c r="P50" s="38" t="str">
        <f t="shared" si="7"/>
        <v>{id:30,year: "2021", typeDoc:"RESOLUCIÓN",numDoc:"CG30-2021",monthDoc:"FEB",nameDoc:"MEDIDAS CAUTELARES PES CQD PE PES CG  013 2021",link: Acuerdos__pdfpath(`./${"2021/"}${"30.pdf"}`),},</v>
      </c>
    </row>
    <row r="51" spans="1:16" x14ac:dyDescent="0.25">
      <c r="A51" s="38" t="s">
        <v>756</v>
      </c>
      <c r="B51" s="38">
        <v>31</v>
      </c>
      <c r="C51" s="38" t="s">
        <v>1441</v>
      </c>
      <c r="D51" s="38" t="s">
        <v>1218</v>
      </c>
      <c r="E51" s="38" t="s">
        <v>1442</v>
      </c>
      <c r="G51" s="38">
        <f t="shared" si="5"/>
        <v>31</v>
      </c>
      <c r="H51" s="38" t="s">
        <v>0</v>
      </c>
      <c r="I51" s="38" t="s">
        <v>1295</v>
      </c>
      <c r="J51" s="38" t="s">
        <v>758</v>
      </c>
      <c r="K51" s="38" t="s">
        <v>1213</v>
      </c>
      <c r="L51" s="38" t="s">
        <v>2311</v>
      </c>
      <c r="M51" s="38" t="s">
        <v>1191</v>
      </c>
      <c r="N51" s="40">
        <f t="shared" si="6"/>
        <v>31</v>
      </c>
      <c r="O51" s="38" t="s">
        <v>1</v>
      </c>
      <c r="P51" s="38" t="str">
        <f t="shared" si="7"/>
        <v>{id:31,year: "2021", typeDoc:"RESOLUCIÓN",numDoc:"CG31-2021",monthDoc:"FEB",nameDoc:"MEDIDAS CAUTELARES PES CQD PE PES CG  014 2021",link: Acuerdos__pdfpath(`./${"2021/"}${"31.pdf"}`),},</v>
      </c>
    </row>
    <row r="52" spans="1:16" x14ac:dyDescent="0.25">
      <c r="A52" s="38" t="s">
        <v>756</v>
      </c>
      <c r="B52" s="38">
        <v>32</v>
      </c>
      <c r="C52" s="38" t="s">
        <v>1441</v>
      </c>
      <c r="D52" s="38" t="s">
        <v>1218</v>
      </c>
      <c r="E52" s="38" t="s">
        <v>1442</v>
      </c>
      <c r="G52" s="38">
        <f t="shared" si="5"/>
        <v>32</v>
      </c>
      <c r="H52" s="38" t="s">
        <v>0</v>
      </c>
      <c r="I52" s="38" t="s">
        <v>1295</v>
      </c>
      <c r="J52" s="38" t="s">
        <v>758</v>
      </c>
      <c r="K52" s="38" t="s">
        <v>1213</v>
      </c>
      <c r="L52" s="38" t="s">
        <v>2312</v>
      </c>
      <c r="M52" s="38" t="s">
        <v>1191</v>
      </c>
      <c r="N52" s="40">
        <f t="shared" si="6"/>
        <v>32</v>
      </c>
      <c r="O52" s="38" t="s">
        <v>1</v>
      </c>
      <c r="P52" s="38" t="str">
        <f t="shared" si="7"/>
        <v>{id:32,year: "2021", typeDoc:"RESOLUCIÓN",numDoc:"CG32-2021",monthDoc:"FEB",nameDoc:"MEDIDAS PES CQD PE PES CG 017 2021",link: Acuerdos__pdfpath(`./${"2021/"}${"32.pdf"}`),},</v>
      </c>
    </row>
    <row r="53" spans="1:16" ht="15.75" thickBot="1" x14ac:dyDescent="0.3">
      <c r="A53" s="38" t="s">
        <v>756</v>
      </c>
      <c r="B53" s="38">
        <v>33</v>
      </c>
      <c r="C53" s="38" t="s">
        <v>1441</v>
      </c>
      <c r="D53" s="38" t="s">
        <v>1218</v>
      </c>
      <c r="E53" s="38" t="s">
        <v>1442</v>
      </c>
      <c r="G53" s="38">
        <f t="shared" si="5"/>
        <v>33</v>
      </c>
      <c r="H53" s="38" t="s">
        <v>0</v>
      </c>
      <c r="I53" s="38" t="s">
        <v>1295</v>
      </c>
      <c r="J53" s="38" t="s">
        <v>758</v>
      </c>
      <c r="K53" s="38" t="s">
        <v>1213</v>
      </c>
      <c r="L53" s="38" t="s">
        <v>2313</v>
      </c>
      <c r="M53" s="38" t="s">
        <v>1191</v>
      </c>
      <c r="N53" s="40">
        <f t="shared" si="6"/>
        <v>33</v>
      </c>
      <c r="O53" s="38" t="s">
        <v>1</v>
      </c>
      <c r="P53" s="47" t="str">
        <f t="shared" si="7"/>
        <v>{id:33,year: "2021", typeDoc:"RESOLUCIÓN",numDoc:"CG33-2021",monthDoc:"FEB",nameDoc:"MEDIDAS PES CQD PE PES CG 018 2021",link: Acuerdos__pdfpath(`./${"2021/"}${"33.pdf"}`),},</v>
      </c>
    </row>
    <row r="54" spans="1:16" x14ac:dyDescent="0.25">
      <c r="A54" s="41" t="s">
        <v>756</v>
      </c>
      <c r="B54" s="42">
        <v>34</v>
      </c>
      <c r="C54" s="42" t="s">
        <v>1441</v>
      </c>
      <c r="D54" s="42" t="s">
        <v>1217</v>
      </c>
      <c r="E54" s="42" t="s">
        <v>1442</v>
      </c>
      <c r="F54" s="42"/>
      <c r="G54" s="42">
        <f t="shared" si="5"/>
        <v>34</v>
      </c>
      <c r="H54" s="42" t="s">
        <v>0</v>
      </c>
      <c r="I54" s="42" t="s">
        <v>1295</v>
      </c>
      <c r="J54" s="42" t="s">
        <v>758</v>
      </c>
      <c r="K54" s="42" t="s">
        <v>1213</v>
      </c>
      <c r="L54" s="42" t="s">
        <v>2314</v>
      </c>
      <c r="M54" s="42" t="s">
        <v>1191</v>
      </c>
      <c r="N54" s="44">
        <f t="shared" si="6"/>
        <v>34</v>
      </c>
      <c r="O54" s="42" t="s">
        <v>613</v>
      </c>
      <c r="P54" s="45"/>
    </row>
    <row r="55" spans="1:16" ht="15.75" thickBot="1" x14ac:dyDescent="0.3">
      <c r="A55" s="46" t="s">
        <v>756</v>
      </c>
      <c r="B55" s="47" t="s">
        <v>611</v>
      </c>
      <c r="C55" s="47" t="s">
        <v>1441</v>
      </c>
      <c r="D55" s="47" t="s">
        <v>1217</v>
      </c>
      <c r="E55" s="47" t="s">
        <v>1215</v>
      </c>
      <c r="F55" s="47"/>
      <c r="G55" s="47"/>
      <c r="H55" s="47"/>
      <c r="I55" s="47" t="s">
        <v>1216</v>
      </c>
      <c r="J55" s="47"/>
      <c r="K55" s="47" t="s">
        <v>1213</v>
      </c>
      <c r="L55" s="47" t="s">
        <v>1042</v>
      </c>
      <c r="M55" s="47" t="s">
        <v>1191</v>
      </c>
      <c r="N55" s="49" t="str">
        <f>CONCATENATE(B54,".1")</f>
        <v>34.1</v>
      </c>
      <c r="O55" s="47" t="s">
        <v>623</v>
      </c>
      <c r="P55" s="50" t="str">
        <f>CONCATENATE(
A54,B54,C54,D54,E54,F54,G54,H54,I54,J54,K54,L54,M54,N54,O54,
A55,B55,C55,D55,E55,F55,G55,H55,I55,J55,K55,L55,M55,N55,O55)</f>
        <v>{id:34,year: "2021", typeDoc:"ACUERDO",numDoc:"CG34-2021",monthDoc:"FEB",nameDoc:"RESPUESTA A ESCRITOS DIVERSIDAD SEXUAL",link: Acuerdos__pdfpath(`./${"2021/"}${"34.pdf"}`),subRows:[{id:"",year: "2021", typeDoc:"ACUERDO",numDoc:"",monthDoc:"",nameDoc:"VOTO PARTICULAR",link: Acuerdos__pdfpath(`./${"2021/"}${"34.1.pdf"}`),},],},</v>
      </c>
    </row>
    <row r="56" spans="1:16" x14ac:dyDescent="0.25">
      <c r="A56" s="38" t="s">
        <v>756</v>
      </c>
      <c r="B56" s="38">
        <v>35</v>
      </c>
      <c r="C56" s="38" t="s">
        <v>1441</v>
      </c>
      <c r="D56" s="38" t="s">
        <v>1217</v>
      </c>
      <c r="E56" s="38" t="s">
        <v>1442</v>
      </c>
      <c r="G56" s="38">
        <f t="shared" ref="G56:G62" si="8">B56</f>
        <v>35</v>
      </c>
      <c r="H56" s="38" t="s">
        <v>0</v>
      </c>
      <c r="I56" s="38" t="s">
        <v>1295</v>
      </c>
      <c r="J56" s="38" t="s">
        <v>758</v>
      </c>
      <c r="K56" s="38" t="s">
        <v>1213</v>
      </c>
      <c r="L56" s="38" t="s">
        <v>2315</v>
      </c>
      <c r="M56" s="38" t="s">
        <v>1191</v>
      </c>
      <c r="N56" s="40">
        <f t="shared" ref="N56:N62" si="9">B56</f>
        <v>35</v>
      </c>
      <c r="O56" s="38" t="s">
        <v>1</v>
      </c>
      <c r="P56" s="38" t="str">
        <f t="shared" ref="P56:P61" si="10">CONCATENATE(A56,B56,C56,D56,E56,F56,G56,H56,I56,J56,K56,L56,M56,N56,O56)</f>
        <v>{id:35,year: "2021", typeDoc:"ACUERDO",numDoc:"CG35-2021",monthDoc:"FEB",nameDoc:"SE AJUSTA PLAZO PARA VERIFICACIÓN DE APOYO CIUDADANO",link: Acuerdos__pdfpath(`./${"2021/"}${"35.pdf"}`),},</v>
      </c>
    </row>
    <row r="57" spans="1:16" x14ac:dyDescent="0.25">
      <c r="A57" s="38" t="s">
        <v>756</v>
      </c>
      <c r="B57" s="38">
        <v>36</v>
      </c>
      <c r="C57" s="38" t="s">
        <v>1441</v>
      </c>
      <c r="D57" s="38" t="s">
        <v>1218</v>
      </c>
      <c r="E57" s="38" t="s">
        <v>1442</v>
      </c>
      <c r="G57" s="38">
        <f t="shared" si="8"/>
        <v>36</v>
      </c>
      <c r="H57" s="38" t="s">
        <v>0</v>
      </c>
      <c r="I57" s="38" t="s">
        <v>1295</v>
      </c>
      <c r="J57" s="38" t="s">
        <v>758</v>
      </c>
      <c r="K57" s="38" t="s">
        <v>1213</v>
      </c>
      <c r="L57" s="38" t="s">
        <v>2316</v>
      </c>
      <c r="M57" s="38" t="s">
        <v>1191</v>
      </c>
      <c r="N57" s="40">
        <f t="shared" si="9"/>
        <v>36</v>
      </c>
      <c r="O57" s="38" t="s">
        <v>1</v>
      </c>
      <c r="P57" s="38" t="str">
        <f t="shared" si="10"/>
        <v>{id:36,year: "2021", typeDoc:"RESOLUCIÓN",numDoc:"CG36-2021",monthDoc:"FEB",nameDoc:"RESPUESTA A JOSÉ JORGE MORENO DURÁN",link: Acuerdos__pdfpath(`./${"2021/"}${"36.pdf"}`),},</v>
      </c>
    </row>
    <row r="58" spans="1:16" x14ac:dyDescent="0.25">
      <c r="A58" s="38" t="s">
        <v>756</v>
      </c>
      <c r="B58" s="38">
        <v>37</v>
      </c>
      <c r="C58" s="38" t="s">
        <v>1441</v>
      </c>
      <c r="D58" s="38" t="s">
        <v>1218</v>
      </c>
      <c r="E58" s="38" t="s">
        <v>1442</v>
      </c>
      <c r="G58" s="38">
        <f t="shared" si="8"/>
        <v>37</v>
      </c>
      <c r="H58" s="38" t="s">
        <v>0</v>
      </c>
      <c r="I58" s="38" t="s">
        <v>1295</v>
      </c>
      <c r="J58" s="38" t="s">
        <v>758</v>
      </c>
      <c r="K58" s="38" t="s">
        <v>1213</v>
      </c>
      <c r="L58" s="38" t="s">
        <v>2317</v>
      </c>
      <c r="M58" s="38" t="s">
        <v>1191</v>
      </c>
      <c r="N58" s="40">
        <f t="shared" si="9"/>
        <v>37</v>
      </c>
      <c r="O58" s="38" t="s">
        <v>1</v>
      </c>
      <c r="P58" s="38" t="str">
        <f t="shared" si="10"/>
        <v>{id:37,year: "2021", typeDoc:"RESOLUCIÓN",numDoc:"CG37-2021",monthDoc:"FEB",nameDoc:"MEDIDAS CAUTELARES PES CQD PE PES CG 021 2021",link: Acuerdos__pdfpath(`./${"2021/"}${"37.pdf"}`),},</v>
      </c>
    </row>
    <row r="59" spans="1:16" x14ac:dyDescent="0.25">
      <c r="A59" s="38" t="s">
        <v>756</v>
      </c>
      <c r="B59" s="38">
        <v>38</v>
      </c>
      <c r="C59" s="38" t="s">
        <v>1441</v>
      </c>
      <c r="D59" s="38" t="s">
        <v>1218</v>
      </c>
      <c r="E59" s="38" t="s">
        <v>1442</v>
      </c>
      <c r="G59" s="38">
        <f t="shared" si="8"/>
        <v>38</v>
      </c>
      <c r="H59" s="38" t="s">
        <v>0</v>
      </c>
      <c r="I59" s="38" t="s">
        <v>1295</v>
      </c>
      <c r="J59" s="38" t="s">
        <v>758</v>
      </c>
      <c r="K59" s="38" t="s">
        <v>1213</v>
      </c>
      <c r="L59" s="38" t="s">
        <v>2318</v>
      </c>
      <c r="M59" s="38" t="s">
        <v>1191</v>
      </c>
      <c r="N59" s="40">
        <f t="shared" si="9"/>
        <v>38</v>
      </c>
      <c r="O59" s="38" t="s">
        <v>1</v>
      </c>
      <c r="P59" s="38" t="str">
        <f t="shared" si="10"/>
        <v>{id:38,year: "2021", typeDoc:"RESOLUCIÓN",numDoc:"CG38-2021",monthDoc:"FEB",nameDoc:"MEDIDAS CAUTELARES PES CQD PE PES CG 022 2021",link: Acuerdos__pdfpath(`./${"2021/"}${"38.pdf"}`),},</v>
      </c>
    </row>
    <row r="60" spans="1:16" x14ac:dyDescent="0.25">
      <c r="A60" s="38" t="s">
        <v>756</v>
      </c>
      <c r="B60" s="38">
        <v>39</v>
      </c>
      <c r="C60" s="38" t="s">
        <v>1441</v>
      </c>
      <c r="D60" s="38" t="s">
        <v>1218</v>
      </c>
      <c r="E60" s="38" t="s">
        <v>1442</v>
      </c>
      <c r="G60" s="38">
        <f t="shared" si="8"/>
        <v>39</v>
      </c>
      <c r="H60" s="38" t="s">
        <v>0</v>
      </c>
      <c r="I60" s="38" t="s">
        <v>1295</v>
      </c>
      <c r="J60" s="38" t="s">
        <v>758</v>
      </c>
      <c r="K60" s="38" t="s">
        <v>1213</v>
      </c>
      <c r="L60" s="38" t="s">
        <v>2319</v>
      </c>
      <c r="M60" s="38" t="s">
        <v>1191</v>
      </c>
      <c r="N60" s="40">
        <f t="shared" si="9"/>
        <v>39</v>
      </c>
      <c r="O60" s="38" t="s">
        <v>1</v>
      </c>
      <c r="P60" s="38" t="str">
        <f t="shared" si="10"/>
        <v>{id:39,year: "2021", typeDoc:"RESOLUCIÓN",numDoc:"CG39-2021",monthDoc:"FEB",nameDoc:"MEDIDAS CAUTELARES PES CQD PE PES CG  025 2021",link: Acuerdos__pdfpath(`./${"2021/"}${"39.pdf"}`),},</v>
      </c>
    </row>
    <row r="61" spans="1:16" ht="15.75" thickBot="1" x14ac:dyDescent="0.3">
      <c r="A61" s="38" t="s">
        <v>756</v>
      </c>
      <c r="B61" s="38">
        <v>40</v>
      </c>
      <c r="C61" s="38" t="s">
        <v>1441</v>
      </c>
      <c r="D61" s="38" t="s">
        <v>1217</v>
      </c>
      <c r="E61" s="38" t="s">
        <v>1442</v>
      </c>
      <c r="G61" s="38">
        <f t="shared" si="8"/>
        <v>40</v>
      </c>
      <c r="H61" s="38" t="s">
        <v>0</v>
      </c>
      <c r="I61" s="38" t="s">
        <v>1295</v>
      </c>
      <c r="J61" s="38" t="s">
        <v>758</v>
      </c>
      <c r="K61" s="38" t="s">
        <v>1213</v>
      </c>
      <c r="L61" s="38" t="s">
        <v>2320</v>
      </c>
      <c r="M61" s="38" t="s">
        <v>1191</v>
      </c>
      <c r="N61" s="40">
        <f t="shared" si="9"/>
        <v>40</v>
      </c>
      <c r="O61" s="38" t="s">
        <v>1</v>
      </c>
      <c r="P61" s="38" t="str">
        <f t="shared" si="10"/>
        <v>{id:40,year: "2021", typeDoc:"ACUERDO",numDoc:"CG40-2021",monthDoc:"FEB",nameDoc:"DESIGNACIÓN E INCORPORACIÓN SPEN MARIANA MONTIEL SOSA",link: Acuerdos__pdfpath(`./${"2021/"}${"40.pdf"}`),},</v>
      </c>
    </row>
    <row r="62" spans="1:16" x14ac:dyDescent="0.25">
      <c r="A62" s="41" t="s">
        <v>756</v>
      </c>
      <c r="B62" s="42">
        <v>41</v>
      </c>
      <c r="C62" s="42" t="s">
        <v>1441</v>
      </c>
      <c r="D62" s="42" t="s">
        <v>1217</v>
      </c>
      <c r="E62" s="42" t="s">
        <v>1442</v>
      </c>
      <c r="F62" s="42"/>
      <c r="G62" s="42">
        <f t="shared" si="8"/>
        <v>41</v>
      </c>
      <c r="H62" s="42" t="s">
        <v>0</v>
      </c>
      <c r="I62" s="42" t="s">
        <v>1295</v>
      </c>
      <c r="J62" s="42" t="s">
        <v>758</v>
      </c>
      <c r="K62" s="42" t="s">
        <v>1213</v>
      </c>
      <c r="L62" s="42" t="s">
        <v>2321</v>
      </c>
      <c r="M62" s="42" t="s">
        <v>1191</v>
      </c>
      <c r="N62" s="44">
        <f t="shared" si="9"/>
        <v>41</v>
      </c>
      <c r="O62" s="42" t="s">
        <v>613</v>
      </c>
      <c r="P62" s="45"/>
    </row>
    <row r="63" spans="1:16" x14ac:dyDescent="0.25">
      <c r="A63" s="51" t="s">
        <v>756</v>
      </c>
      <c r="B63" s="38" t="s">
        <v>611</v>
      </c>
      <c r="C63" s="38" t="s">
        <v>1441</v>
      </c>
      <c r="E63" s="38" t="s">
        <v>1215</v>
      </c>
      <c r="I63" s="38" t="s">
        <v>1216</v>
      </c>
      <c r="K63" s="38" t="s">
        <v>1213</v>
      </c>
      <c r="L63" s="38" t="s">
        <v>2322</v>
      </c>
      <c r="M63" s="38" t="s">
        <v>1191</v>
      </c>
      <c r="N63" s="40" t="str">
        <f>CONCATENATE(B62,".1")</f>
        <v>41.1</v>
      </c>
      <c r="O63" s="38" t="s">
        <v>1</v>
      </c>
      <c r="P63" s="52"/>
    </row>
    <row r="64" spans="1:16" x14ac:dyDescent="0.25">
      <c r="A64" s="51" t="s">
        <v>756</v>
      </c>
      <c r="B64" s="38" t="s">
        <v>611</v>
      </c>
      <c r="C64" s="38" t="s">
        <v>1441</v>
      </c>
      <c r="E64" s="38" t="s">
        <v>1215</v>
      </c>
      <c r="I64" s="38" t="s">
        <v>1216</v>
      </c>
      <c r="K64" s="38" t="s">
        <v>1213</v>
      </c>
      <c r="L64" s="38" t="s">
        <v>2323</v>
      </c>
      <c r="M64" s="38" t="s">
        <v>1191</v>
      </c>
      <c r="N64" s="40" t="str">
        <f>CONCATENATE(B62,".2")</f>
        <v>41.2</v>
      </c>
      <c r="O64" s="38" t="s">
        <v>1</v>
      </c>
      <c r="P64" s="52"/>
    </row>
    <row r="65" spans="1:16" ht="15.75" thickBot="1" x14ac:dyDescent="0.3">
      <c r="A65" s="46" t="s">
        <v>756</v>
      </c>
      <c r="B65" s="47" t="s">
        <v>611</v>
      </c>
      <c r="C65" s="47" t="s">
        <v>1441</v>
      </c>
      <c r="D65" s="47"/>
      <c r="E65" s="47" t="s">
        <v>1215</v>
      </c>
      <c r="F65" s="47"/>
      <c r="G65" s="47"/>
      <c r="H65" s="47"/>
      <c r="I65" s="47" t="s">
        <v>1216</v>
      </c>
      <c r="J65" s="47"/>
      <c r="K65" s="47" t="s">
        <v>1213</v>
      </c>
      <c r="L65" s="47" t="s">
        <v>2324</v>
      </c>
      <c r="M65" s="47" t="s">
        <v>1191</v>
      </c>
      <c r="N65" s="49" t="str">
        <f>CONCATENATE(B62,".3")</f>
        <v>41.3</v>
      </c>
      <c r="O65" s="47" t="s">
        <v>623</v>
      </c>
      <c r="P65" s="50" t="str">
        <f>CONCATENATE(
A62,B62,C62,D62,E62,F62,G62,H62,I62,J62,K62,L62,M62,N62,O62,
A63,B63,C63,D63,E63,F63,G63,H63,I63,J63,K63,L63,M63,N63,O63,
A64,B64,C64,D64,E64,F64,G64,H64,I64,J64,K64,L64,M64,N64,O64,
A65,B65,C65,D65,E65,F65,G65,H65,I65,J65,K65,L65,M65,N65,O65)</f>
        <v>{id:41,year: "2021", typeDoc:"ACUERDO",numDoc:"CG41-2021",monthDoc:"FEB",nameDoc:"DOCUMENTACIÓN SIN EMBLEMAS Y MATERIALES ELECTORALES.",link: Acuerdos__pdfpath(`./${"2021/"}${"41.pdf"}`),subRows:[{id:"",year: "2021", typeDoc:"",numDoc:"",monthDoc:"",nameDoc:"DICTAMEN DOCUMENTACIÓN SIN EMBLEMAS Y MATERIAL ELECTORAL",link: Acuerdos__pdfpath(`./${"2021/"}${"41.1.pdf"}`),},{id:"",year: "2021", typeDoc:"",numDoc:"",monthDoc:"",nameDoc:"INFORME DOCUMENTACIÓN SIN EMBLEMAS Y MATERIAL ELECTORAL",link: Acuerdos__pdfpath(`./${"2021/"}${"41.2.pdf"}`),},{id:"",year: "2021", typeDoc:"",numDoc:"",monthDoc:"",nameDoc:"DOCUMENTACIÓN SIN EMBLEMAS Y MATERIALES ELECTORALES 2021",link: Acuerdos__pdfpath(`./${"2021/"}${"41.3.pdf"}`),},],},</v>
      </c>
    </row>
    <row r="66" spans="1:16" x14ac:dyDescent="0.25">
      <c r="A66" s="41" t="s">
        <v>756</v>
      </c>
      <c r="B66" s="42">
        <v>42</v>
      </c>
      <c r="C66" s="42" t="s">
        <v>1441</v>
      </c>
      <c r="D66" s="42" t="s">
        <v>1217</v>
      </c>
      <c r="E66" s="42" t="s">
        <v>1442</v>
      </c>
      <c r="F66" s="42"/>
      <c r="G66" s="42">
        <f>B66</f>
        <v>42</v>
      </c>
      <c r="H66" s="42" t="s">
        <v>0</v>
      </c>
      <c r="I66" s="42" t="s">
        <v>1295</v>
      </c>
      <c r="J66" s="42" t="s">
        <v>758</v>
      </c>
      <c r="K66" s="42" t="s">
        <v>1213</v>
      </c>
      <c r="L66" s="42" t="s">
        <v>2325</v>
      </c>
      <c r="M66" s="42" t="s">
        <v>1191</v>
      </c>
      <c r="N66" s="44">
        <f>B66</f>
        <v>42</v>
      </c>
      <c r="O66" s="42" t="s">
        <v>613</v>
      </c>
      <c r="P66" s="45"/>
    </row>
    <row r="67" spans="1:16" x14ac:dyDescent="0.25">
      <c r="A67" s="51" t="s">
        <v>756</v>
      </c>
      <c r="B67" s="38" t="s">
        <v>611</v>
      </c>
      <c r="C67" s="38" t="s">
        <v>1441</v>
      </c>
      <c r="E67" s="38" t="s">
        <v>1215</v>
      </c>
      <c r="I67" s="38" t="s">
        <v>1216</v>
      </c>
      <c r="K67" s="38" t="s">
        <v>1213</v>
      </c>
      <c r="L67" s="38" t="s">
        <v>1241</v>
      </c>
      <c r="M67" s="38" t="s">
        <v>1191</v>
      </c>
      <c r="N67" s="40" t="str">
        <f>CONCATENATE(B66,".1")</f>
        <v>42.1</v>
      </c>
      <c r="O67" s="38" t="s">
        <v>1</v>
      </c>
      <c r="P67" s="52"/>
    </row>
    <row r="68" spans="1:16" ht="15.75" thickBot="1" x14ac:dyDescent="0.3">
      <c r="A68" s="46" t="s">
        <v>756</v>
      </c>
      <c r="B68" s="47" t="s">
        <v>611</v>
      </c>
      <c r="C68" s="47" t="s">
        <v>1441</v>
      </c>
      <c r="D68" s="47"/>
      <c r="E68" s="47" t="s">
        <v>1215</v>
      </c>
      <c r="F68" s="47"/>
      <c r="G68" s="47"/>
      <c r="H68" s="47"/>
      <c r="I68" s="47" t="s">
        <v>1216</v>
      </c>
      <c r="J68" s="47"/>
      <c r="K68" s="47" t="s">
        <v>1213</v>
      </c>
      <c r="L68" s="47" t="s">
        <v>2326</v>
      </c>
      <c r="M68" s="47" t="s">
        <v>1191</v>
      </c>
      <c r="N68" s="49" t="str">
        <f>CONCATENATE(B66,".2")</f>
        <v>42.2</v>
      </c>
      <c r="O68" s="47" t="s">
        <v>623</v>
      </c>
      <c r="P68" s="50" t="str">
        <f>CONCATENATE(
A66,B66,C66,D66,E66,F66,G66,H66,I66,J66,K66,L66,M66,N66,O66,
A67,B67,C67,D67,E67,F67,G67,H67,I67,J67,K67,L67,M67,N67,O67,
A68,B68,C68,D68,E68,F68,G68,H68,I68,J68,K68,L68,M68,N68,O68)</f>
        <v>{id:42,year: "2021", typeDoc:"ACUERDO",numDoc:"CG42-2021",monthDoc:"FEB",nameDoc:"APRUEBAN LINEAMIENTOS PARA DESARROLLO DE CÓMPUTOS ELECTORALES Y CUADERNILLO DE VOTOS V Y N.",link: Acuerdos__pdfpath(`./${"2021/"}${"42.pdf"}`),subRows:[{id:"",year: "2021", typeDoc:"",numDoc:"",monthDoc:"",nameDoc:"LINEAMIENTOS",link: Acuerdos__pdfpath(`./${"2021/"}${"42.1.pdf"}`),},{id:"",year: "2021", typeDoc:"",numDoc:"",monthDoc:"",nameDoc:"CUADERNILLO",link: Acuerdos__pdfpath(`./${"2021/"}${"42.2.pdf"}`),},],},</v>
      </c>
    </row>
    <row r="69" spans="1:16" x14ac:dyDescent="0.25">
      <c r="A69" s="41" t="s">
        <v>756</v>
      </c>
      <c r="B69" s="42">
        <v>43</v>
      </c>
      <c r="C69" s="42" t="s">
        <v>1441</v>
      </c>
      <c r="D69" s="42" t="s">
        <v>1217</v>
      </c>
      <c r="E69" s="42" t="s">
        <v>1442</v>
      </c>
      <c r="F69" s="42"/>
      <c r="G69" s="42">
        <f>B69</f>
        <v>43</v>
      </c>
      <c r="H69" s="42" t="s">
        <v>0</v>
      </c>
      <c r="I69" s="42" t="s">
        <v>1295</v>
      </c>
      <c r="J69" s="42" t="s">
        <v>758</v>
      </c>
      <c r="K69" s="42" t="s">
        <v>1213</v>
      </c>
      <c r="L69" s="42" t="s">
        <v>2327</v>
      </c>
      <c r="M69" s="42" t="s">
        <v>1191</v>
      </c>
      <c r="N69" s="44">
        <f>B69</f>
        <v>43</v>
      </c>
      <c r="O69" s="42" t="s">
        <v>613</v>
      </c>
      <c r="P69" s="45"/>
    </row>
    <row r="70" spans="1:16" x14ac:dyDescent="0.25">
      <c r="A70" s="51" t="s">
        <v>756</v>
      </c>
      <c r="B70" s="38" t="s">
        <v>611</v>
      </c>
      <c r="C70" s="38" t="s">
        <v>1441</v>
      </c>
      <c r="E70" s="38" t="s">
        <v>1215</v>
      </c>
      <c r="I70" s="38" t="s">
        <v>1216</v>
      </c>
      <c r="K70" s="38" t="s">
        <v>1213</v>
      </c>
      <c r="L70" s="38" t="s">
        <v>2328</v>
      </c>
      <c r="M70" s="38" t="s">
        <v>1191</v>
      </c>
      <c r="N70" s="40" t="str">
        <f>CONCATENATE(B69,".1")</f>
        <v>43.1</v>
      </c>
      <c r="O70" s="38" t="s">
        <v>1</v>
      </c>
      <c r="P70" s="52"/>
    </row>
    <row r="71" spans="1:16" ht="15.75" thickBot="1" x14ac:dyDescent="0.3">
      <c r="A71" s="46" t="s">
        <v>756</v>
      </c>
      <c r="B71" s="47" t="s">
        <v>611</v>
      </c>
      <c r="C71" s="47" t="s">
        <v>1441</v>
      </c>
      <c r="D71" s="47"/>
      <c r="E71" s="47" t="s">
        <v>1215</v>
      </c>
      <c r="F71" s="47"/>
      <c r="G71" s="47"/>
      <c r="H71" s="47"/>
      <c r="I71" s="47" t="s">
        <v>1216</v>
      </c>
      <c r="J71" s="47"/>
      <c r="K71" s="47" t="s">
        <v>1213</v>
      </c>
      <c r="L71" s="47" t="s">
        <v>2329</v>
      </c>
      <c r="M71" s="47" t="s">
        <v>1191</v>
      </c>
      <c r="N71" s="49" t="str">
        <f>CONCATENATE(B69,".2")</f>
        <v>43.2</v>
      </c>
      <c r="O71" s="47" t="s">
        <v>623</v>
      </c>
      <c r="P71" s="50" t="str">
        <f>CONCATENATE(
A69,B69,C69,D69,E69,F69,G69,H69,I69,J69,K69,L69,M69,N69,O69,
A70,B70,C70,D70,E70,F70,G70,H70,I70,J70,K70,L70,M70,N70,O70,
A71,B71,C71,D71,E71,F71,G71,H71,I71,J71,K71,L71,M71,N71,O71)</f>
        <v>{id:43,year: "2021", typeDoc:"ACUERDO",numDoc:"CG43-2021",monthDoc:"FEB",nameDoc:"MANUAL Y PROTOCOLO REGISTRO DE CANDIDATURAS",link: Acuerdos__pdfpath(`./${"2021/"}${"43.pdf"}`),subRows:[{id:"",year: "2021", typeDoc:"",numDoc:"",monthDoc:"",nameDoc:"MANUAL DE REGISTRO DE CANDIDATURAS Y ANEXOS_ PELO 2020 2021",link: Acuerdos__pdfpath(`./${"2021/"}${"43.1.pdf"}`),},{id:"",year: "2021", typeDoc:"",numDoc:"",monthDoc:"",nameDoc:"PROTOCOLO SANITARIO PARA EL REGISTRO DE CANDIDATURAS",link: Acuerdos__pdfpath(`./${"2021/"}${"43.2.pdf"}`),},],},</v>
      </c>
    </row>
    <row r="72" spans="1:16" ht="15.75" thickBot="1" x14ac:dyDescent="0.3">
      <c r="A72" s="38" t="s">
        <v>756</v>
      </c>
      <c r="B72" s="38">
        <v>44</v>
      </c>
      <c r="C72" s="38" t="s">
        <v>1441</v>
      </c>
      <c r="D72" s="38" t="s">
        <v>1217</v>
      </c>
      <c r="E72" s="38" t="s">
        <v>1442</v>
      </c>
      <c r="G72" s="38">
        <f>B72</f>
        <v>44</v>
      </c>
      <c r="H72" s="38" t="s">
        <v>0</v>
      </c>
      <c r="I72" s="38" t="s">
        <v>1295</v>
      </c>
      <c r="J72" s="38" t="s">
        <v>758</v>
      </c>
      <c r="K72" s="38" t="s">
        <v>1213</v>
      </c>
      <c r="L72" s="38" t="s">
        <v>2330</v>
      </c>
      <c r="M72" s="38" t="s">
        <v>1191</v>
      </c>
      <c r="N72" s="40">
        <f>B72</f>
        <v>44</v>
      </c>
      <c r="O72" s="38" t="s">
        <v>1</v>
      </c>
      <c r="P72" s="38" t="str">
        <f>CONCATENATE(A72,B72,C72,D72,E72,F72,G72,H72,I72,J72,K72,L72,M72,N72,O72)</f>
        <v>{id:44,year: "2021", typeDoc:"ACUERDO",numDoc:"CG44-2021",monthDoc:"FEB",nameDoc:"RESPUESTA A DIPUTADOS",link: Acuerdos__pdfpath(`./${"2021/"}${"44.pdf"}`),},</v>
      </c>
    </row>
    <row r="73" spans="1:16" x14ac:dyDescent="0.25">
      <c r="A73" s="41" t="s">
        <v>756</v>
      </c>
      <c r="B73" s="42">
        <v>45</v>
      </c>
      <c r="C73" s="42" t="s">
        <v>1441</v>
      </c>
      <c r="D73" s="42" t="s">
        <v>1217</v>
      </c>
      <c r="E73" s="42" t="s">
        <v>1442</v>
      </c>
      <c r="F73" s="42"/>
      <c r="G73" s="42">
        <f>B73</f>
        <v>45</v>
      </c>
      <c r="H73" s="42" t="s">
        <v>0</v>
      </c>
      <c r="I73" s="42" t="s">
        <v>1295</v>
      </c>
      <c r="J73" s="42" t="s">
        <v>758</v>
      </c>
      <c r="K73" s="42" t="s">
        <v>1213</v>
      </c>
      <c r="L73" s="42" t="s">
        <v>2331</v>
      </c>
      <c r="M73" s="42" t="s">
        <v>1191</v>
      </c>
      <c r="N73" s="44">
        <f>B73</f>
        <v>45</v>
      </c>
      <c r="O73" s="42" t="s">
        <v>613</v>
      </c>
      <c r="P73" s="45"/>
    </row>
    <row r="74" spans="1:16" ht="15.75" thickBot="1" x14ac:dyDescent="0.3">
      <c r="A74" s="46" t="s">
        <v>756</v>
      </c>
      <c r="B74" s="47" t="s">
        <v>611</v>
      </c>
      <c r="C74" s="47" t="s">
        <v>1441</v>
      </c>
      <c r="D74" s="47"/>
      <c r="E74" s="47" t="s">
        <v>1215</v>
      </c>
      <c r="F74" s="47"/>
      <c r="G74" s="47"/>
      <c r="H74" s="47"/>
      <c r="I74" s="47" t="s">
        <v>1216</v>
      </c>
      <c r="J74" s="47"/>
      <c r="K74" s="47" t="s">
        <v>1213</v>
      </c>
      <c r="L74" s="47" t="s">
        <v>777</v>
      </c>
      <c r="M74" s="47" t="s">
        <v>1191</v>
      </c>
      <c r="N74" s="49" t="str">
        <f>CONCATENATE(B73,".1")</f>
        <v>45.1</v>
      </c>
      <c r="O74" s="47" t="s">
        <v>623</v>
      </c>
      <c r="P74" s="50" t="str">
        <f>CONCATENATE(
A73,B73,C73,D73,E73,F73,G73,H73,I73,J73,K73,L73,M73,N73,O73,
A74,B74,C74,D74,E74,F74,G74,H74,I74,J74,K74,L74,M74,N74,O74)</f>
        <v>{id:45,year: "2021", typeDoc:"ACUERDO",numDoc:"CG45-2021",monthDoc:"FEB",nameDoc:"READECUACIÓN PRESUPUESTO DE EGRESOS 2021",link: Acuerdos__pdfpath(`./${"2021/"}${"45.pdf"}`),subRows:[{id:"",year: "2021", typeDoc:"",numDoc:"",monthDoc:"",nameDoc:"ANEXO ÚNICO",link: Acuerdos__pdfpath(`./${"2021/"}${"45.1.pdf"}`),},],},</v>
      </c>
    </row>
    <row r="75" spans="1:16" x14ac:dyDescent="0.25">
      <c r="A75" s="38" t="s">
        <v>756</v>
      </c>
      <c r="B75" s="38">
        <v>46</v>
      </c>
      <c r="C75" s="38" t="s">
        <v>1441</v>
      </c>
      <c r="D75" s="38" t="s">
        <v>1217</v>
      </c>
      <c r="E75" s="38" t="s">
        <v>1442</v>
      </c>
      <c r="G75" s="38">
        <f>B75</f>
        <v>46</v>
      </c>
      <c r="H75" s="38" t="s">
        <v>0</v>
      </c>
      <c r="I75" s="38" t="s">
        <v>1295</v>
      </c>
      <c r="J75" s="38" t="s">
        <v>930</v>
      </c>
      <c r="K75" s="38" t="s">
        <v>1213</v>
      </c>
      <c r="L75" s="38" t="s">
        <v>2332</v>
      </c>
      <c r="M75" s="38" t="s">
        <v>1191</v>
      </c>
      <c r="N75" s="40">
        <f>B75</f>
        <v>46</v>
      </c>
      <c r="O75" s="38" t="s">
        <v>1</v>
      </c>
      <c r="P75" s="38" t="str">
        <f t="shared" ref="P75:P77" si="11">CONCATENATE(A75,B75,C75,D75,E75,F75,G75,H75,I75,J75,K75,L75,M75,N75,O75)</f>
        <v>{id:46,year: "2021", typeDoc:"ACUERDO",numDoc:"CG46-2021",monthDoc:"MAR",nameDoc:"LINEAMIENTOS PARA REGULAR EL ACTUAR DE SERVIDORES PÚBLICOS QUE NO SE SEPAREN DEL CARGO Y CONTIENDAN EN EL PELO 2020 2021",link: Acuerdos__pdfpath(`./${"2021/"}${"46.pdf"}`),},</v>
      </c>
    </row>
    <row r="76" spans="1:16" x14ac:dyDescent="0.25">
      <c r="A76" s="38" t="s">
        <v>756</v>
      </c>
      <c r="B76" s="38">
        <v>47</v>
      </c>
      <c r="C76" s="38" t="s">
        <v>1441</v>
      </c>
      <c r="D76" s="38" t="s">
        <v>1218</v>
      </c>
      <c r="E76" s="38" t="s">
        <v>1442</v>
      </c>
      <c r="G76" s="38">
        <f>B76</f>
        <v>47</v>
      </c>
      <c r="H76" s="38" t="s">
        <v>0</v>
      </c>
      <c r="I76" s="38" t="s">
        <v>1295</v>
      </c>
      <c r="K76" s="38" t="s">
        <v>1213</v>
      </c>
      <c r="L76" s="38" t="s">
        <v>2333</v>
      </c>
      <c r="M76" s="38" t="s">
        <v>1191</v>
      </c>
      <c r="N76" s="40">
        <f>B76</f>
        <v>47</v>
      </c>
      <c r="O76" s="38" t="s">
        <v>1</v>
      </c>
      <c r="P76" s="38" t="str">
        <f t="shared" si="11"/>
        <v>{id:47,year: "2021", typeDoc:"RESOLUCIÓN",numDoc:"CG47-2021",monthDoc:"",nameDoc:"MEDIDAS CAUTELARES PES CQD PE PES CG 030 2021",link: Acuerdos__pdfpath(`./${"2021/"}${"47.pdf"}`),},</v>
      </c>
    </row>
    <row r="77" spans="1:16" x14ac:dyDescent="0.25">
      <c r="A77" s="38" t="s">
        <v>756</v>
      </c>
      <c r="B77" s="38">
        <v>48</v>
      </c>
      <c r="C77" s="38" t="s">
        <v>1441</v>
      </c>
      <c r="D77" s="38" t="s">
        <v>1218</v>
      </c>
      <c r="E77" s="38" t="s">
        <v>1442</v>
      </c>
      <c r="G77" s="38">
        <f>B77</f>
        <v>48</v>
      </c>
      <c r="H77" s="38" t="s">
        <v>0</v>
      </c>
      <c r="I77" s="38" t="s">
        <v>1295</v>
      </c>
      <c r="K77" s="38" t="s">
        <v>1213</v>
      </c>
      <c r="L77" s="38" t="s">
        <v>2334</v>
      </c>
      <c r="M77" s="38" t="s">
        <v>1191</v>
      </c>
      <c r="N77" s="40">
        <f>B77</f>
        <v>48</v>
      </c>
      <c r="O77" s="38" t="s">
        <v>1</v>
      </c>
      <c r="P77" s="38" t="str">
        <f t="shared" si="11"/>
        <v>{id:48,year: "2021", typeDoc:"RESOLUCIÓN",numDoc:"CG48-2021",monthDoc:"",nameDoc:"MEDIDAS CAUTELARES PES CQD PE PES CG 031 2021",link: Acuerdos__pdfpath(`./${"2021/"}${"48.pdf"}`),},</v>
      </c>
    </row>
    <row r="78" spans="1:16" ht="15.75" thickBot="1" x14ac:dyDescent="0.3">
      <c r="A78" s="38" t="s">
        <v>756</v>
      </c>
      <c r="B78" s="38">
        <v>49</v>
      </c>
      <c r="C78" s="38" t="s">
        <v>1441</v>
      </c>
      <c r="D78" s="38" t="s">
        <v>1218</v>
      </c>
      <c r="E78" s="38" t="s">
        <v>1442</v>
      </c>
      <c r="G78" s="38">
        <f>B78</f>
        <v>49</v>
      </c>
      <c r="H78" s="38" t="s">
        <v>0</v>
      </c>
      <c r="I78" s="38" t="s">
        <v>1295</v>
      </c>
      <c r="K78" s="38" t="s">
        <v>1213</v>
      </c>
      <c r="L78" s="38" t="s">
        <v>2335</v>
      </c>
      <c r="M78" s="38" t="s">
        <v>1191</v>
      </c>
      <c r="N78" s="40">
        <f>B78</f>
        <v>49</v>
      </c>
      <c r="O78" s="38" t="s">
        <v>1</v>
      </c>
      <c r="P78" s="47" t="str">
        <f>CONCATENATE(A78,B78,C78,D78,E78,F78,G78,H78,I78,J78,K78,L78,M78,N78,O78)</f>
        <v>{id:49,year: "2021", typeDoc:"RESOLUCIÓN",numDoc:"CG49-2021",monthDoc:"",nameDoc:"MEDIDAS CAUTELARES PES CQD PE PES CG 032 2021",link: Acuerdos__pdfpath(`./${"2021/"}${"49.pdf"}`),},</v>
      </c>
    </row>
    <row r="79" spans="1:16" x14ac:dyDescent="0.25">
      <c r="A79" s="41" t="s">
        <v>756</v>
      </c>
      <c r="B79" s="42">
        <v>50</v>
      </c>
      <c r="C79" s="42" t="s">
        <v>1441</v>
      </c>
      <c r="D79" s="42" t="s">
        <v>1217</v>
      </c>
      <c r="E79" s="42" t="s">
        <v>1442</v>
      </c>
      <c r="F79" s="42">
        <v>0</v>
      </c>
      <c r="G79" s="42">
        <f>B79</f>
        <v>50</v>
      </c>
      <c r="H79" s="42" t="s">
        <v>0</v>
      </c>
      <c r="I79" s="42" t="s">
        <v>1295</v>
      </c>
      <c r="J79" s="42" t="s">
        <v>930</v>
      </c>
      <c r="K79" s="42" t="s">
        <v>1213</v>
      </c>
      <c r="L79" s="42" t="s">
        <v>2336</v>
      </c>
      <c r="M79" s="42" t="s">
        <v>1191</v>
      </c>
      <c r="N79" s="44">
        <f>B79</f>
        <v>50</v>
      </c>
      <c r="O79" s="42" t="s">
        <v>613</v>
      </c>
      <c r="P79" s="45"/>
    </row>
    <row r="80" spans="1:16" x14ac:dyDescent="0.25">
      <c r="A80" s="51" t="s">
        <v>756</v>
      </c>
      <c r="B80" s="38" t="s">
        <v>611</v>
      </c>
      <c r="C80" s="38" t="s">
        <v>1441</v>
      </c>
      <c r="E80" s="38" t="s">
        <v>1215</v>
      </c>
      <c r="I80" s="38" t="s">
        <v>1216</v>
      </c>
      <c r="K80" s="38" t="s">
        <v>1213</v>
      </c>
      <c r="L80" s="38" t="s">
        <v>2337</v>
      </c>
      <c r="M80" s="38" t="s">
        <v>1191</v>
      </c>
      <c r="N80" s="40" t="str">
        <f>CONCATENATE(B79,".1")</f>
        <v>50.1</v>
      </c>
      <c r="O80" s="38" t="s">
        <v>1</v>
      </c>
      <c r="P80" s="52"/>
    </row>
    <row r="81" spans="1:16" x14ac:dyDescent="0.25">
      <c r="A81" s="51" t="s">
        <v>756</v>
      </c>
      <c r="B81" s="38" t="s">
        <v>611</v>
      </c>
      <c r="C81" s="38" t="s">
        <v>1441</v>
      </c>
      <c r="E81" s="38" t="s">
        <v>1215</v>
      </c>
      <c r="I81" s="38" t="s">
        <v>1216</v>
      </c>
      <c r="K81" s="38" t="s">
        <v>1213</v>
      </c>
      <c r="L81" s="38" t="s">
        <v>2338</v>
      </c>
      <c r="M81" s="38" t="s">
        <v>1191</v>
      </c>
      <c r="N81" s="40" t="str">
        <f>CONCATENATE(B79,".2")</f>
        <v>50.2</v>
      </c>
      <c r="O81" s="38" t="s">
        <v>1</v>
      </c>
      <c r="P81" s="52"/>
    </row>
    <row r="82" spans="1:16" x14ac:dyDescent="0.25">
      <c r="A82" s="51" t="s">
        <v>756</v>
      </c>
      <c r="B82" s="38" t="s">
        <v>611</v>
      </c>
      <c r="C82" s="38" t="s">
        <v>1441</v>
      </c>
      <c r="E82" s="38" t="s">
        <v>1215</v>
      </c>
      <c r="I82" s="38" t="s">
        <v>1216</v>
      </c>
      <c r="K82" s="38" t="s">
        <v>1213</v>
      </c>
      <c r="L82" s="38" t="s">
        <v>2339</v>
      </c>
      <c r="M82" s="38" t="s">
        <v>1191</v>
      </c>
      <c r="N82" s="40" t="str">
        <f>CONCATENATE(B79,".3")</f>
        <v>50.3</v>
      </c>
      <c r="O82" s="38" t="s">
        <v>1</v>
      </c>
      <c r="P82" s="52"/>
    </row>
    <row r="83" spans="1:16" ht="15.75" thickBot="1" x14ac:dyDescent="0.3">
      <c r="A83" s="46" t="s">
        <v>756</v>
      </c>
      <c r="B83" s="47" t="s">
        <v>611</v>
      </c>
      <c r="C83" s="47" t="s">
        <v>1441</v>
      </c>
      <c r="D83" s="47"/>
      <c r="E83" s="47" t="s">
        <v>1215</v>
      </c>
      <c r="F83" s="47"/>
      <c r="G83" s="47"/>
      <c r="H83" s="47"/>
      <c r="I83" s="47" t="s">
        <v>1216</v>
      </c>
      <c r="J83" s="47"/>
      <c r="K83" s="47" t="s">
        <v>1213</v>
      </c>
      <c r="L83" s="47" t="s">
        <v>2340</v>
      </c>
      <c r="M83" s="47" t="s">
        <v>1191</v>
      </c>
      <c r="N83" s="49" t="str">
        <f>CONCATENATE(B79,".4")</f>
        <v>50.4</v>
      </c>
      <c r="O83" s="47" t="s">
        <v>623</v>
      </c>
      <c r="P83" s="50" t="str">
        <f>CONCATENATE(
A79,B79,C79,D79,E79,F79,G79,H79,I79,J79,K79,L79,M79,N79,O79,
A80,B80,C80,D80,E80,F80,G80,H80,I80,J80,K80,L80,M80,N80,O80,
A81,B81,C81,D81,E81,F81,G81,H81,I81,J81,K81,L81,M81,N81,O81,
A82,B82,C82,D82,E82,F82,G82,H82,I82,J82,K82,L82,M82,N82,O82,
A83,B83,C83,D83,E83,F83,G83,H83,I83,J83,K83,L83,M83,N83,O83)</f>
        <v>{id:50,year: "2021", typeDoc:"ACUERDO",numDoc:"CG050-2021",monthDoc:"MAR",nameDoc:"MODIFICACIÓN DE INTEGRACIÓN DEL COTAPREP",link: Acuerdos__pdfpath(`./${"2021/"}${"50.pdf"}`),subRows:[{id:"",year: "2021", typeDoc:"",numDoc:"",monthDoc:"",nameDoc:"CV JUANA COCOLETZI COCOLETZI",link: Acuerdos__pdfpath(`./${"2021/"}${"50.1.pdf"}`),},{id:"",year: "2021", typeDoc:"",numDoc:"",monthDoc:"",nameDoc:"FORMATO_JUANA COCOLETZI COCOLETZI",link: Acuerdos__pdfpath(`./${"2021/"}${"50.2.pdf"}`),},{id:"",year: "2021", typeDoc:"",numDoc:"",monthDoc:"",nameDoc:"CV MARIA FABIOLA CAMARILLO SÁNCHEZ",link: Acuerdos__pdfpath(`./${"2021/"}${"50.3.pdf"}`),},{id:"",year: "2021", typeDoc:"",numDoc:"",monthDoc:"",nameDoc:"FORMATO_MARÍA FABIOLA CAMARILLO SÁNCHEZ",link: Acuerdos__pdfpath(`./${"2021/"}${"50.4.pdf"}`),},],},</v>
      </c>
    </row>
    <row r="84" spans="1:16" x14ac:dyDescent="0.25">
      <c r="A84" s="41" t="s">
        <v>756</v>
      </c>
      <c r="B84" s="42">
        <v>51</v>
      </c>
      <c r="C84" s="42" t="s">
        <v>1441</v>
      </c>
      <c r="D84" s="42" t="s">
        <v>1217</v>
      </c>
      <c r="E84" s="42" t="s">
        <v>1442</v>
      </c>
      <c r="F84" s="42"/>
      <c r="G84" s="42">
        <f>B84</f>
        <v>51</v>
      </c>
      <c r="H84" s="42" t="s">
        <v>0</v>
      </c>
      <c r="I84" s="42" t="s">
        <v>1295</v>
      </c>
      <c r="J84" s="42"/>
      <c r="K84" s="42" t="s">
        <v>1213</v>
      </c>
      <c r="L84" s="42" t="s">
        <v>2341</v>
      </c>
      <c r="M84" s="42" t="s">
        <v>1191</v>
      </c>
      <c r="N84" s="44">
        <f>B84</f>
        <v>51</v>
      </c>
      <c r="O84" s="42" t="s">
        <v>613</v>
      </c>
      <c r="P84" s="45"/>
    </row>
    <row r="85" spans="1:16" ht="15.75" thickBot="1" x14ac:dyDescent="0.3">
      <c r="A85" s="46" t="s">
        <v>756</v>
      </c>
      <c r="B85" s="47" t="s">
        <v>611</v>
      </c>
      <c r="C85" s="47" t="s">
        <v>1441</v>
      </c>
      <c r="D85" s="47"/>
      <c r="E85" s="47" t="s">
        <v>1215</v>
      </c>
      <c r="F85" s="47"/>
      <c r="G85" s="47"/>
      <c r="H85" s="47"/>
      <c r="I85" s="47" t="s">
        <v>1216</v>
      </c>
      <c r="J85" s="47"/>
      <c r="K85" s="47" t="s">
        <v>1213</v>
      </c>
      <c r="L85" s="47" t="s">
        <v>2342</v>
      </c>
      <c r="M85" s="47" t="s">
        <v>1191</v>
      </c>
      <c r="N85" s="49" t="str">
        <f>CONCATENATE(B84,".1")</f>
        <v>51.1</v>
      </c>
      <c r="O85" s="47" t="s">
        <v>623</v>
      </c>
      <c r="P85" s="50" t="str">
        <f>CONCATENATE(
A84,B84,C84,D84,E84,F84,G84,H84,I84,J84,K84,L84,M84,N84,O84,
A85,B85,C85,D85,E85,F85,G85,H85,I85,J85,K85,L85,M85,N85,O85)</f>
        <v>{id:51,year: "2021", typeDoc:"ACUERDO",numDoc:"CG51-2021",monthDoc:"",nameDoc:"CUMPLIMIENTO DE PORCENTAJE DE APOYO CIUDADANO CANDIDATURAS INDEPENDIENTES",link: Acuerdos__pdfpath(`./${"2021/"}${"51.pdf"}`),subRows:[{id:"",year: "2021", typeDoc:"",numDoc:"",monthDoc:"",nameDoc:"REPORTE FINAL APOYO CIUDADANO",link: Acuerdos__pdfpath(`./${"2021/"}${"51.1.pdf"}`),},],},</v>
      </c>
    </row>
    <row r="86" spans="1:16" ht="15.75" thickBot="1" x14ac:dyDescent="0.3">
      <c r="A86" s="38" t="s">
        <v>756</v>
      </c>
      <c r="B86" s="38">
        <v>52</v>
      </c>
      <c r="C86" s="38" t="s">
        <v>1441</v>
      </c>
      <c r="D86" s="38" t="s">
        <v>1217</v>
      </c>
      <c r="E86" s="38" t="s">
        <v>1442</v>
      </c>
      <c r="G86" s="38">
        <f>B86</f>
        <v>52</v>
      </c>
      <c r="H86" s="38" t="s">
        <v>0</v>
      </c>
      <c r="I86" s="38" t="s">
        <v>1295</v>
      </c>
      <c r="K86" s="38" t="s">
        <v>1213</v>
      </c>
      <c r="L86" s="38" t="s">
        <v>2343</v>
      </c>
      <c r="M86" s="38" t="s">
        <v>1191</v>
      </c>
      <c r="N86" s="40">
        <f>B86</f>
        <v>52</v>
      </c>
      <c r="O86" s="38" t="s">
        <v>1</v>
      </c>
      <c r="P86" s="38" t="str">
        <f t="shared" ref="P86" si="12">CONCATENATE(A86,B86,C86,D86,E86,F86,G86,H86,I86,J86,K86,L86,M86,N86,O86)</f>
        <v>{id:52,year: "2021", typeDoc:"ACUERDO",numDoc:"CG52-2021",monthDoc:"",nameDoc:"REFORMA AL REGLAMENTO DE CONSEJOS DISTRITALES Y MUNICIPALES",link: Acuerdos__pdfpath(`./${"2021/"}${"52.pdf"}`),},</v>
      </c>
    </row>
    <row r="87" spans="1:16" x14ac:dyDescent="0.25">
      <c r="A87" s="41" t="s">
        <v>756</v>
      </c>
      <c r="B87" s="42">
        <v>53</v>
      </c>
      <c r="C87" s="42" t="s">
        <v>1441</v>
      </c>
      <c r="D87" s="42" t="s">
        <v>1217</v>
      </c>
      <c r="E87" s="42" t="s">
        <v>1442</v>
      </c>
      <c r="F87" s="42"/>
      <c r="G87" s="42">
        <f t="shared" ref="G87" si="13">B87</f>
        <v>53</v>
      </c>
      <c r="H87" s="42" t="s">
        <v>0</v>
      </c>
      <c r="I87" s="42" t="s">
        <v>1295</v>
      </c>
      <c r="J87" s="42" t="s">
        <v>930</v>
      </c>
      <c r="K87" s="42" t="s">
        <v>1213</v>
      </c>
      <c r="L87" s="42" t="s">
        <v>2344</v>
      </c>
      <c r="M87" s="42" t="s">
        <v>1191</v>
      </c>
      <c r="N87" s="44">
        <f t="shared" ref="N87" si="14">B87</f>
        <v>53</v>
      </c>
      <c r="O87" s="42" t="s">
        <v>613</v>
      </c>
      <c r="P87" s="45"/>
    </row>
    <row r="88" spans="1:16" x14ac:dyDescent="0.25">
      <c r="A88" s="51" t="s">
        <v>756</v>
      </c>
      <c r="B88" s="38" t="s">
        <v>611</v>
      </c>
      <c r="C88" s="38" t="s">
        <v>1441</v>
      </c>
      <c r="E88" s="38" t="s">
        <v>1215</v>
      </c>
      <c r="I88" s="38" t="s">
        <v>1216</v>
      </c>
      <c r="K88" s="38" t="s">
        <v>1213</v>
      </c>
      <c r="L88" s="38" t="s">
        <v>781</v>
      </c>
      <c r="M88" s="38" t="s">
        <v>1191</v>
      </c>
      <c r="N88" s="40" t="str">
        <f>CONCATENATE(B87,".1")</f>
        <v>53.1</v>
      </c>
      <c r="O88" s="38" t="s">
        <v>1</v>
      </c>
      <c r="P88" s="52"/>
    </row>
    <row r="89" spans="1:16" x14ac:dyDescent="0.25">
      <c r="A89" s="51" t="s">
        <v>756</v>
      </c>
      <c r="B89" s="38" t="s">
        <v>611</v>
      </c>
      <c r="C89" s="38" t="s">
        <v>1441</v>
      </c>
      <c r="E89" s="38" t="s">
        <v>1215</v>
      </c>
      <c r="I89" s="38" t="s">
        <v>1216</v>
      </c>
      <c r="K89" s="38" t="s">
        <v>1213</v>
      </c>
      <c r="L89" s="38" t="s">
        <v>782</v>
      </c>
      <c r="M89" s="38" t="s">
        <v>1191</v>
      </c>
      <c r="N89" s="40" t="str">
        <f>CONCATENATE(B87,".2")</f>
        <v>53.2</v>
      </c>
      <c r="O89" s="38" t="s">
        <v>1</v>
      </c>
      <c r="P89" s="52"/>
    </row>
    <row r="90" spans="1:16" ht="15.75" thickBot="1" x14ac:dyDescent="0.3">
      <c r="A90" s="46" t="s">
        <v>756</v>
      </c>
      <c r="B90" s="47" t="s">
        <v>611</v>
      </c>
      <c r="C90" s="47" t="s">
        <v>1441</v>
      </c>
      <c r="D90" s="47"/>
      <c r="E90" s="47" t="s">
        <v>1215</v>
      </c>
      <c r="F90" s="47"/>
      <c r="G90" s="47"/>
      <c r="H90" s="47"/>
      <c r="I90" s="47" t="s">
        <v>1216</v>
      </c>
      <c r="J90" s="47"/>
      <c r="K90" s="47" t="s">
        <v>1213</v>
      </c>
      <c r="L90" s="47" t="s">
        <v>2345</v>
      </c>
      <c r="M90" s="47" t="s">
        <v>1191</v>
      </c>
      <c r="N90" s="49" t="str">
        <f>CONCATENATE(B87,".3")</f>
        <v>53.3</v>
      </c>
      <c r="O90" s="47" t="s">
        <v>623</v>
      </c>
      <c r="P90" s="50" t="str">
        <f>CONCATENATE(
A87,B87,C87,D87,E87,F87,G87,H87,I87,J87,K87,L87,M87,N87,O87,
A88,B88,C88,D88,E88,F88,G88,H88,I88,J88,K88,L88,M88,N88,O88,
A89,B89,C89,D89,E89,F89,G89,H89,I89,J89,K89,L89,M89,N89,O89,
A90,B90,C90,D90,E90,F90,G90,H90,I90,J90,K90,L90,M90,N90,O90)</f>
        <v>{id:53,year: "2021", typeDoc:"ACUERDO",numDoc:"CG53-2021",monthDoc:"MAR",nameDoc:"INTEGRACIÓN DE CONSEJOS DISTRITALES Y MUNICIPALES",link: Acuerdos__pdfpath(`./${"2021/"}${"53.pdf"}`),subRows:[{id:"",year: "2021", typeDoc:"",numDoc:"",monthDoc:"",nameDoc:"ANEXO UNO",link: Acuerdos__pdfpath(`./${"2021/"}${"53.1.pdf"}`),},{id:"",year: "2021", typeDoc:"",numDoc:"",monthDoc:"",nameDoc:"ANEXO DOS",link: Acuerdos__pdfpath(`./${"2021/"}${"53.2.pdf"}`),},{id:"",year: "2021", typeDoc:"",numDoc:"",monthDoc:"",nameDoc:"ANEXO TRES LISTA DE RESERVA",link: Acuerdos__pdfpath(`./${"2021/"}${"53.3.pdf"}`),},],},</v>
      </c>
    </row>
    <row r="91" spans="1:16" x14ac:dyDescent="0.25">
      <c r="A91" s="41" t="s">
        <v>756</v>
      </c>
      <c r="B91" s="42">
        <v>54</v>
      </c>
      <c r="C91" s="42" t="s">
        <v>1441</v>
      </c>
      <c r="D91" s="42" t="s">
        <v>1217</v>
      </c>
      <c r="E91" s="42" t="s">
        <v>1442</v>
      </c>
      <c r="F91" s="42"/>
      <c r="G91" s="42">
        <f t="shared" ref="G91" si="15">B91</f>
        <v>54</v>
      </c>
      <c r="H91" s="42" t="s">
        <v>0</v>
      </c>
      <c r="I91" s="42" t="s">
        <v>1295</v>
      </c>
      <c r="J91" s="42" t="s">
        <v>930</v>
      </c>
      <c r="K91" s="42" t="s">
        <v>1213</v>
      </c>
      <c r="L91" s="42" t="s">
        <v>2346</v>
      </c>
      <c r="M91" s="42" t="s">
        <v>1191</v>
      </c>
      <c r="N91" s="44">
        <f t="shared" ref="N91" si="16">B91</f>
        <v>54</v>
      </c>
      <c r="O91" s="42" t="s">
        <v>613</v>
      </c>
      <c r="P91" s="45"/>
    </row>
    <row r="92" spans="1:16" x14ac:dyDescent="0.25">
      <c r="A92" s="51" t="s">
        <v>756</v>
      </c>
      <c r="B92" s="38" t="s">
        <v>611</v>
      </c>
      <c r="C92" s="38" t="s">
        <v>1441</v>
      </c>
      <c r="E92" s="38" t="s">
        <v>1215</v>
      </c>
      <c r="I92" s="38" t="s">
        <v>1216</v>
      </c>
      <c r="K92" s="38" t="s">
        <v>1213</v>
      </c>
      <c r="L92" s="38" t="s">
        <v>781</v>
      </c>
      <c r="M92" s="38" t="s">
        <v>1191</v>
      </c>
      <c r="N92" s="40" t="str">
        <f>CONCATENATE(B91,".1")</f>
        <v>54.1</v>
      </c>
      <c r="O92" s="38" t="s">
        <v>1</v>
      </c>
      <c r="P92" s="52"/>
    </row>
    <row r="93" spans="1:16" x14ac:dyDescent="0.25">
      <c r="A93" s="51" t="s">
        <v>756</v>
      </c>
      <c r="B93" s="38" t="s">
        <v>611</v>
      </c>
      <c r="C93" s="38" t="s">
        <v>1441</v>
      </c>
      <c r="E93" s="38" t="s">
        <v>1215</v>
      </c>
      <c r="I93" s="38" t="s">
        <v>1216</v>
      </c>
      <c r="K93" s="38" t="s">
        <v>1213</v>
      </c>
      <c r="L93" s="38" t="s">
        <v>782</v>
      </c>
      <c r="M93" s="38" t="s">
        <v>1191</v>
      </c>
      <c r="N93" s="40" t="str">
        <f>CONCATENATE(B91,".2")</f>
        <v>54.2</v>
      </c>
      <c r="O93" s="38" t="s">
        <v>1</v>
      </c>
      <c r="P93" s="52"/>
    </row>
    <row r="94" spans="1:16" ht="15.75" thickBot="1" x14ac:dyDescent="0.3">
      <c r="A94" s="46" t="s">
        <v>756</v>
      </c>
      <c r="B94" s="47" t="s">
        <v>611</v>
      </c>
      <c r="C94" s="47" t="s">
        <v>1441</v>
      </c>
      <c r="D94" s="47"/>
      <c r="E94" s="47" t="s">
        <v>1215</v>
      </c>
      <c r="F94" s="47"/>
      <c r="G94" s="47"/>
      <c r="H94" s="47"/>
      <c r="I94" s="47" t="s">
        <v>1216</v>
      </c>
      <c r="J94" s="47"/>
      <c r="K94" s="47" t="s">
        <v>1213</v>
      </c>
      <c r="L94" s="47" t="s">
        <v>2347</v>
      </c>
      <c r="M94" s="47" t="s">
        <v>1191</v>
      </c>
      <c r="N94" s="49" t="str">
        <f>CONCATENATE(B91,".3")</f>
        <v>54.3</v>
      </c>
      <c r="O94" s="47" t="s">
        <v>623</v>
      </c>
      <c r="P94" s="50" t="str">
        <f>CONCATENATE(
A91,B91,C91,D91,E91,F91,G91,H91,I91,J91,K91,L91,M91,N91,O91,
A92,B92,C92,D92,E92,F92,G92,H92,I92,J92,K92,L92,M92,N92,O92,
A93,B93,C93,D93,E93,F93,G93,H93,I93,J93,K93,L93,M93,N93,O93,
A94,B94,C94,D94,E94,F94,G94,H94,I94,J94,K94,L94,M94,N94,O94)</f>
        <v>{id:54,year: "2021", typeDoc:"ACUERDO",numDoc:"CG54-2021",monthDoc:"MAR",nameDoc:"TOPES DE GASTO DE CAMPAÑA 2020 2021",link: Acuerdos__pdfpath(`./${"2021/"}${"54.pdf"}`),subRows:[{id:"",year: "2021", typeDoc:"",numDoc:"",monthDoc:"",nameDoc:"ANEXO UNO",link: Acuerdos__pdfpath(`./${"2021/"}${"54.1.pdf"}`),},{id:"",year: "2021", typeDoc:"",numDoc:"",monthDoc:"",nameDoc:"ANEXO DOS",link: Acuerdos__pdfpath(`./${"2021/"}${"54.2.pdf"}`),},{id:"",year: "2021", typeDoc:"",numDoc:"",monthDoc:"",nameDoc:"ANEXO TRES",link: Acuerdos__pdfpath(`./${"2021/"}${"54.3.pdf"}`),},],},</v>
      </c>
    </row>
    <row r="95" spans="1:16" x14ac:dyDescent="0.25">
      <c r="A95" s="38" t="s">
        <v>756</v>
      </c>
      <c r="B95" s="38">
        <v>55</v>
      </c>
      <c r="C95" s="38" t="s">
        <v>1441</v>
      </c>
      <c r="D95" s="38" t="s">
        <v>1218</v>
      </c>
      <c r="E95" s="38" t="s">
        <v>1442</v>
      </c>
      <c r="G95" s="38">
        <f>B95</f>
        <v>55</v>
      </c>
      <c r="H95" s="38" t="s">
        <v>0</v>
      </c>
      <c r="I95" s="38" t="s">
        <v>1295</v>
      </c>
      <c r="J95" s="38" t="s">
        <v>930</v>
      </c>
      <c r="K95" s="38" t="s">
        <v>1213</v>
      </c>
      <c r="L95" s="38" t="s">
        <v>2348</v>
      </c>
      <c r="M95" s="38" t="s">
        <v>1191</v>
      </c>
      <c r="N95" s="40">
        <f>B95</f>
        <v>55</v>
      </c>
      <c r="O95" s="38" t="s">
        <v>1</v>
      </c>
      <c r="P95" s="42" t="str">
        <f>CONCATENATE(A95,B95,C95,D95,E95,F95,G95,H95,I95,J95,K95,L95,M95,N95,O95)</f>
        <v>{id:55,year: "2021", typeDoc:"RESOLUCIÓN",numDoc:"CG55-2021",monthDoc:"MAR",nameDoc:"MEDIDAS CAUTELARES PES CQD PE PES CG 035 2021",link: Acuerdos__pdfpath(`./${"2021/"}${"55.pdf"}`),},</v>
      </c>
    </row>
    <row r="96" spans="1:16" x14ac:dyDescent="0.25">
      <c r="A96" s="38" t="s">
        <v>756</v>
      </c>
      <c r="B96" s="38">
        <v>56</v>
      </c>
      <c r="C96" s="38" t="s">
        <v>1441</v>
      </c>
      <c r="D96" s="38" t="s">
        <v>1218</v>
      </c>
      <c r="E96" s="38" t="s">
        <v>1442</v>
      </c>
      <c r="G96" s="38">
        <f>B96</f>
        <v>56</v>
      </c>
      <c r="H96" s="38" t="s">
        <v>0</v>
      </c>
      <c r="I96" s="38" t="s">
        <v>1295</v>
      </c>
      <c r="J96" s="38" t="s">
        <v>930</v>
      </c>
      <c r="K96" s="38" t="s">
        <v>1213</v>
      </c>
      <c r="L96" s="38" t="s">
        <v>2349</v>
      </c>
      <c r="M96" s="38" t="s">
        <v>1191</v>
      </c>
      <c r="N96" s="40">
        <f>B96</f>
        <v>56</v>
      </c>
      <c r="O96" s="38" t="s">
        <v>1</v>
      </c>
      <c r="P96" s="38" t="str">
        <f>CONCATENATE(A96,B96,C96,D96,E96,F96,G96,H96,I96,J96,K96,L96,M96,N96,O96)</f>
        <v>{id:56,year: "2021", typeDoc:"RESOLUCIÓN",numDoc:"CG56-2021",monthDoc:"MAR",nameDoc:"MEDIDAS CAUTELARES PES CQD PE PES CG 036 2021",link: Acuerdos__pdfpath(`./${"2021/"}${"56.pdf"}`),},</v>
      </c>
    </row>
    <row r="97" spans="1:16" x14ac:dyDescent="0.25">
      <c r="A97" s="38" t="s">
        <v>756</v>
      </c>
      <c r="B97" s="38">
        <v>57</v>
      </c>
      <c r="C97" s="38" t="s">
        <v>1441</v>
      </c>
      <c r="D97" s="38" t="s">
        <v>1218</v>
      </c>
      <c r="E97" s="38" t="s">
        <v>1442</v>
      </c>
      <c r="G97" s="38">
        <f>B97</f>
        <v>57</v>
      </c>
      <c r="H97" s="38" t="s">
        <v>0</v>
      </c>
      <c r="I97" s="38" t="s">
        <v>1295</v>
      </c>
      <c r="J97" s="38" t="s">
        <v>930</v>
      </c>
      <c r="K97" s="38" t="s">
        <v>1213</v>
      </c>
      <c r="L97" s="38" t="s">
        <v>2350</v>
      </c>
      <c r="M97" s="38" t="s">
        <v>1191</v>
      </c>
      <c r="N97" s="40">
        <f>B97</f>
        <v>57</v>
      </c>
      <c r="O97" s="38" t="s">
        <v>1</v>
      </c>
      <c r="P97" s="38" t="str">
        <f>CONCATENATE(A97,B97,C97,D97,E97,F97,G97,H97,I97,J97,K97,L97,M97,N97,O97)</f>
        <v>{id:57,year: "2021", typeDoc:"RESOLUCIÓN",numDoc:"CG57-2021",monthDoc:"MAR",nameDoc:"MEDIDAS CAUTELARES PES CQD PE PES CG 037 2021",link: Acuerdos__pdfpath(`./${"2021/"}${"57.pdf"}`),},</v>
      </c>
    </row>
    <row r="98" spans="1:16" x14ac:dyDescent="0.25">
      <c r="A98" s="38" t="s">
        <v>756</v>
      </c>
      <c r="B98" s="38">
        <v>58</v>
      </c>
      <c r="C98" s="38" t="s">
        <v>1441</v>
      </c>
      <c r="D98" s="38" t="s">
        <v>1218</v>
      </c>
      <c r="E98" s="38" t="s">
        <v>1442</v>
      </c>
      <c r="G98" s="38">
        <f>B98</f>
        <v>58</v>
      </c>
      <c r="H98" s="38" t="s">
        <v>0</v>
      </c>
      <c r="I98" s="38" t="s">
        <v>1295</v>
      </c>
      <c r="J98" s="38" t="s">
        <v>930</v>
      </c>
      <c r="K98" s="38" t="s">
        <v>1213</v>
      </c>
      <c r="L98" s="38" t="s">
        <v>2351</v>
      </c>
      <c r="M98" s="38" t="s">
        <v>1191</v>
      </c>
      <c r="N98" s="40">
        <f>B98</f>
        <v>58</v>
      </c>
      <c r="O98" s="38" t="s">
        <v>1</v>
      </c>
      <c r="P98" s="38" t="str">
        <f>CONCATENATE(A98,B98,C98,D98,E98,F98,G98,H98,I98,J98,K98,L98,M98,N98,O98)</f>
        <v>{id:58,year: "2021", typeDoc:"RESOLUCIÓN",numDoc:"CG58-2021",monthDoc:"MAR",nameDoc:"POS CQD Q JPNS CG 011 2020",link: Acuerdos__pdfpath(`./${"2021/"}${"58.pdf"}`),},</v>
      </c>
    </row>
    <row r="99" spans="1:16" x14ac:dyDescent="0.25">
      <c r="A99" s="38" t="s">
        <v>756</v>
      </c>
      <c r="B99" s="38">
        <v>59</v>
      </c>
      <c r="C99" s="38" t="s">
        <v>1441</v>
      </c>
      <c r="D99" s="38" t="s">
        <v>1218</v>
      </c>
      <c r="E99" s="38" t="s">
        <v>1442</v>
      </c>
      <c r="G99" s="38">
        <f>B99</f>
        <v>59</v>
      </c>
      <c r="H99" s="38" t="s">
        <v>0</v>
      </c>
      <c r="I99" s="38" t="s">
        <v>1295</v>
      </c>
      <c r="J99" s="38" t="s">
        <v>930</v>
      </c>
      <c r="K99" s="38" t="s">
        <v>1213</v>
      </c>
      <c r="L99" s="38" t="s">
        <v>2352</v>
      </c>
      <c r="M99" s="38" t="s">
        <v>1191</v>
      </c>
      <c r="N99" s="40">
        <f>B99</f>
        <v>59</v>
      </c>
      <c r="O99" s="38" t="s">
        <v>1</v>
      </c>
      <c r="P99" s="38" t="str">
        <f>CONCATENATE(A99,B99,C99,D99,E99,F99,G99,H99,I99,J99,K99,L99,M99,N99,O99)</f>
        <v>{id:59,year: "2021", typeDoc:"RESOLUCIÓN",numDoc:"CG59-2021",monthDoc:"MAR",nameDoc:"POS CQD Q CG 012 2020",link: Acuerdos__pdfpath(`./${"2021/"}${"59.pdf"}`),},</v>
      </c>
    </row>
    <row r="100" spans="1:16" x14ac:dyDescent="0.25">
      <c r="A100" s="38" t="s">
        <v>756</v>
      </c>
      <c r="B100" s="38">
        <v>60</v>
      </c>
      <c r="C100" s="38" t="s">
        <v>1441</v>
      </c>
      <c r="D100" s="38" t="s">
        <v>1218</v>
      </c>
      <c r="E100" s="38" t="s">
        <v>1442</v>
      </c>
      <c r="G100" s="38">
        <f>B100</f>
        <v>60</v>
      </c>
      <c r="H100" s="38" t="s">
        <v>0</v>
      </c>
      <c r="I100" s="38" t="s">
        <v>1295</v>
      </c>
      <c r="J100" s="38" t="s">
        <v>930</v>
      </c>
      <c r="K100" s="38" t="s">
        <v>1213</v>
      </c>
      <c r="L100" s="38" t="s">
        <v>2353</v>
      </c>
      <c r="M100" s="38" t="s">
        <v>1191</v>
      </c>
      <c r="N100" s="40">
        <f>B100</f>
        <v>60</v>
      </c>
      <c r="O100" s="38" t="s">
        <v>1</v>
      </c>
      <c r="P100" s="38" t="str">
        <f>CONCATENATE(A100,B100,C100,D100,E100,F100,G100,H100,I100,J100,K100,L100,M100,N100,O100)</f>
        <v>{id:60,year: "2021", typeDoc:"RESOLUCIÓN",numDoc:"CG60-2021",monthDoc:"MAR",nameDoc:"POS CQD Q RACF CG 014 2020",link: Acuerdos__pdfpath(`./${"2021/"}${"60.pdf"}`),},</v>
      </c>
    </row>
    <row r="101" spans="1:16" x14ac:dyDescent="0.25">
      <c r="A101" s="54" t="s">
        <v>756</v>
      </c>
      <c r="B101" s="54">
        <v>61</v>
      </c>
      <c r="C101" s="54" t="s">
        <v>1441</v>
      </c>
      <c r="D101" s="54" t="s">
        <v>1218</v>
      </c>
      <c r="E101" s="54" t="s">
        <v>1442</v>
      </c>
      <c r="F101" s="54"/>
      <c r="G101" s="54">
        <f>B101</f>
        <v>61</v>
      </c>
      <c r="H101" s="54" t="s">
        <v>0</v>
      </c>
      <c r="I101" s="54" t="s">
        <v>1295</v>
      </c>
      <c r="J101" s="54" t="s">
        <v>930</v>
      </c>
      <c r="K101" s="54" t="s">
        <v>1213</v>
      </c>
      <c r="L101" s="54" t="s">
        <v>2354</v>
      </c>
      <c r="M101" s="54" t="s">
        <v>1191</v>
      </c>
      <c r="N101" s="55">
        <f>B101</f>
        <v>61</v>
      </c>
      <c r="O101" s="54" t="s">
        <v>1</v>
      </c>
      <c r="P101" s="54" t="str">
        <f>CONCATENATE(A101,B101,C101,D101,E101,F101,G101,H101,I101,J101,K101,L101,M101,N101,O101)</f>
        <v>{id:61,year: "2021", typeDoc:"RESOLUCIÓN",numDoc:"CG61-2021",monthDoc:"MAR",nameDoc:"POS CQD Q MLSP CG 016 2020",link: Acuerdos__pdfpath(`./${"2021/"}${"61.pdf"}`),},</v>
      </c>
    </row>
    <row r="102" spans="1:16" ht="15.75" thickBot="1" x14ac:dyDescent="0.3">
      <c r="A102" s="38" t="s">
        <v>756</v>
      </c>
      <c r="B102" s="38">
        <v>62</v>
      </c>
      <c r="C102" s="38" t="s">
        <v>1441</v>
      </c>
      <c r="D102" s="38" t="s">
        <v>1218</v>
      </c>
      <c r="E102" s="38" t="s">
        <v>1442</v>
      </c>
      <c r="G102" s="38">
        <f>B102</f>
        <v>62</v>
      </c>
      <c r="H102" s="38" t="s">
        <v>0</v>
      </c>
      <c r="I102" s="38" t="s">
        <v>1295</v>
      </c>
      <c r="J102" s="38" t="s">
        <v>930</v>
      </c>
      <c r="K102" s="38" t="s">
        <v>1213</v>
      </c>
      <c r="L102" s="38" t="s">
        <v>2354</v>
      </c>
      <c r="M102" s="38" t="s">
        <v>1191</v>
      </c>
      <c r="N102" s="40">
        <f>B102</f>
        <v>62</v>
      </c>
      <c r="O102" s="38" t="s">
        <v>1</v>
      </c>
      <c r="P102" s="47" t="str">
        <f>CONCATENATE(A102,B102,C102,D102,E102,F102,G102,H102,I102,J102,K102,L102,M102,N102,O102)</f>
        <v>{id:62,year: "2021", typeDoc:"RESOLUCIÓN",numDoc:"CG62-2021",monthDoc:"MAR",nameDoc:"POS CQD Q MLSP CG 016 2020",link: Acuerdos__pdfpath(`./${"2021/"}${"62.pdf"}`),},</v>
      </c>
    </row>
    <row r="103" spans="1:16" x14ac:dyDescent="0.25">
      <c r="A103" s="41" t="s">
        <v>756</v>
      </c>
      <c r="B103" s="42">
        <v>63</v>
      </c>
      <c r="C103" s="42" t="s">
        <v>1441</v>
      </c>
      <c r="D103" s="42" t="s">
        <v>1217</v>
      </c>
      <c r="E103" s="42" t="s">
        <v>1442</v>
      </c>
      <c r="F103" s="42"/>
      <c r="G103" s="42">
        <f>B103</f>
        <v>63</v>
      </c>
      <c r="H103" s="42" t="s">
        <v>0</v>
      </c>
      <c r="I103" s="42" t="s">
        <v>1295</v>
      </c>
      <c r="J103" s="42" t="s">
        <v>930</v>
      </c>
      <c r="K103" s="42" t="s">
        <v>1213</v>
      </c>
      <c r="L103" s="42" t="s">
        <v>2355</v>
      </c>
      <c r="M103" s="42" t="s">
        <v>1191</v>
      </c>
      <c r="N103" s="44">
        <f>B103</f>
        <v>63</v>
      </c>
      <c r="O103" s="42" t="s">
        <v>613</v>
      </c>
      <c r="P103" s="45" t="str">
        <f>CONCATENATE(A103,B103,C103,D103,E103,F103,G103,H103,I103,J103,K103,L103,M103,N103,O103)</f>
        <v>{id:63,year: "2021", typeDoc:"ACUERDO",numDoc:"CG63-2021",monthDoc:"MAR",nameDoc:"SE APRUEBA CONVOCATORIA SE Y CAES",link: Acuerdos__pdfpath(`./${"2021/"}${"63.pdf"}`),subRows:[</v>
      </c>
    </row>
    <row r="104" spans="1:16" ht="15.75" thickBot="1" x14ac:dyDescent="0.3">
      <c r="A104" s="46" t="s">
        <v>756</v>
      </c>
      <c r="B104" s="47" t="s">
        <v>611</v>
      </c>
      <c r="C104" s="47" t="s">
        <v>1441</v>
      </c>
      <c r="D104" s="47"/>
      <c r="E104" s="47" t="s">
        <v>1215</v>
      </c>
      <c r="F104" s="47"/>
      <c r="G104" s="47"/>
      <c r="H104" s="47"/>
      <c r="I104" s="47" t="s">
        <v>1216</v>
      </c>
      <c r="J104" s="47"/>
      <c r="K104" s="47" t="s">
        <v>1213</v>
      </c>
      <c r="L104" s="47" t="s">
        <v>2356</v>
      </c>
      <c r="M104" s="47" t="s">
        <v>1191</v>
      </c>
      <c r="N104" s="49" t="str">
        <f>CONCATENATE(B103,".1")</f>
        <v>63.1</v>
      </c>
      <c r="O104" s="47" t="s">
        <v>623</v>
      </c>
      <c r="P104" s="50" t="str">
        <f>CONCATENATE(
A103,B103,C103,D103,E103,F103,G103,H103,I103,J103,K103,L103,M103,N103,O103,
A104,B104,C104,D104,E104,F104,G104,H104,I104,J104,K104,L104,M104,N104,O104)</f>
        <v>{id:63,year: "2021", typeDoc:"ACUERDO",numDoc:"CG63-2021",monthDoc:"MAR",nameDoc:"SE APRUEBA CONVOCATORIA SE Y CAES",link: Acuerdos__pdfpath(`./${"2021/"}${"63.pdf"}`),subRows:[{id:"",year: "2021", typeDoc:"",numDoc:"",monthDoc:"",nameDoc:"CONVOCATORIA DE SE Y CAE",link: Acuerdos__pdfpath(`./${"2021/"}${"63.1.pdf"}`),},],},</v>
      </c>
    </row>
    <row r="105" spans="1:16" x14ac:dyDescent="0.25">
      <c r="A105" s="38" t="s">
        <v>756</v>
      </c>
      <c r="B105" s="38">
        <v>64</v>
      </c>
      <c r="C105" s="38" t="s">
        <v>1441</v>
      </c>
      <c r="D105" s="38" t="s">
        <v>1217</v>
      </c>
      <c r="E105" s="38" t="s">
        <v>1442</v>
      </c>
      <c r="G105" s="38">
        <f>B105</f>
        <v>64</v>
      </c>
      <c r="H105" s="38" t="s">
        <v>0</v>
      </c>
      <c r="I105" s="38" t="s">
        <v>1295</v>
      </c>
      <c r="J105" s="38" t="s">
        <v>930</v>
      </c>
      <c r="K105" s="38" t="s">
        <v>1213</v>
      </c>
      <c r="L105" s="38" t="s">
        <v>2357</v>
      </c>
      <c r="M105" s="38" t="s">
        <v>1191</v>
      </c>
      <c r="N105" s="40">
        <f>B105</f>
        <v>64</v>
      </c>
      <c r="O105" s="38" t="s">
        <v>1</v>
      </c>
      <c r="P105" s="38" t="str">
        <f t="shared" ref="P105:P107" si="17">CONCATENATE(A105,B105,C105,D105,E105,F105,G105,H105,I105,J105,K105,L105,M105,N105,O105)</f>
        <v>{id:64,year: "2021", typeDoc:"ACUERDO",numDoc:"CG64-2021",monthDoc:"MAR",nameDoc:"CRITERIOS ESPECIFICOS DEBATES GUBERNATURA 20 21",link: Acuerdos__pdfpath(`./${"2021/"}${"64.pdf"}`),},</v>
      </c>
    </row>
    <row r="106" spans="1:16" ht="15.75" thickBot="1" x14ac:dyDescent="0.3">
      <c r="A106" s="38" t="s">
        <v>756</v>
      </c>
      <c r="B106" s="38">
        <v>65</v>
      </c>
      <c r="C106" s="38" t="s">
        <v>1441</v>
      </c>
      <c r="D106" s="38" t="s">
        <v>1217</v>
      </c>
      <c r="E106" s="38" t="s">
        <v>1442</v>
      </c>
      <c r="G106" s="38">
        <f>B106</f>
        <v>65</v>
      </c>
      <c r="H106" s="38" t="s">
        <v>0</v>
      </c>
      <c r="I106" s="38" t="s">
        <v>1295</v>
      </c>
      <c r="J106" s="38" t="s">
        <v>930</v>
      </c>
      <c r="K106" s="38" t="s">
        <v>1213</v>
      </c>
      <c r="L106" s="38" t="s">
        <v>2358</v>
      </c>
      <c r="M106" s="38" t="s">
        <v>1191</v>
      </c>
      <c r="N106" s="40">
        <f>B106</f>
        <v>65</v>
      </c>
      <c r="O106" s="38" t="s">
        <v>1</v>
      </c>
      <c r="P106" s="38" t="str">
        <f t="shared" si="17"/>
        <v>{id:65,year: "2021", typeDoc:"ACUERDO",numDoc:"CG65-2021",monthDoc:"MAR",nameDoc:"MEDIDAS CAUTELARES PES CQD PE NCS CG 034 2021",link: Acuerdos__pdfpath(`./${"2021/"}${"65.pdf"}`),},</v>
      </c>
    </row>
    <row r="107" spans="1:16" x14ac:dyDescent="0.25">
      <c r="A107" s="41" t="s">
        <v>756</v>
      </c>
      <c r="B107" s="42">
        <v>66</v>
      </c>
      <c r="C107" s="42" t="s">
        <v>1441</v>
      </c>
      <c r="D107" s="42" t="s">
        <v>1217</v>
      </c>
      <c r="E107" s="42" t="s">
        <v>1442</v>
      </c>
      <c r="F107" s="42"/>
      <c r="G107" s="42">
        <f>B107</f>
        <v>66</v>
      </c>
      <c r="H107" s="42" t="s">
        <v>0</v>
      </c>
      <c r="I107" s="42" t="s">
        <v>1295</v>
      </c>
      <c r="J107" s="42" t="s">
        <v>930</v>
      </c>
      <c r="K107" s="42" t="s">
        <v>1213</v>
      </c>
      <c r="L107" s="42" t="s">
        <v>2359</v>
      </c>
      <c r="M107" s="42" t="s">
        <v>1191</v>
      </c>
      <c r="N107" s="44">
        <f>B107</f>
        <v>66</v>
      </c>
      <c r="O107" s="42" t="s">
        <v>613</v>
      </c>
      <c r="P107" s="45" t="str">
        <f t="shared" si="17"/>
        <v>{id:66,year: "2021", typeDoc:"ACUERDO",numDoc:"CG66-2021",monthDoc:"MAR",nameDoc:"DESIGNACIÓN PERSONAL AUTORIZADO PARA ACCEDER A BODEGAS ELECTORALES",link: Acuerdos__pdfpath(`./${"2021/"}${"66.pdf"}`),subRows:[</v>
      </c>
    </row>
    <row r="108" spans="1:16" ht="15.75" thickBot="1" x14ac:dyDescent="0.3">
      <c r="A108" s="46" t="s">
        <v>756</v>
      </c>
      <c r="B108" s="47" t="s">
        <v>611</v>
      </c>
      <c r="C108" s="47" t="s">
        <v>1441</v>
      </c>
      <c r="D108" s="47"/>
      <c r="E108" s="47" t="s">
        <v>1215</v>
      </c>
      <c r="F108" s="47"/>
      <c r="G108" s="47"/>
      <c r="H108" s="47"/>
      <c r="I108" s="47" t="s">
        <v>1216</v>
      </c>
      <c r="J108" s="47"/>
      <c r="K108" s="47" t="s">
        <v>1213</v>
      </c>
      <c r="L108" s="47" t="s">
        <v>2360</v>
      </c>
      <c r="M108" s="47" t="s">
        <v>1191</v>
      </c>
      <c r="N108" s="49" t="str">
        <f>CONCATENATE(B107,".1")</f>
        <v>66.1</v>
      </c>
      <c r="O108" s="47" t="s">
        <v>623</v>
      </c>
      <c r="P108" s="50" t="str">
        <f>CONCATENATE(
A107,B107,C107,D107,E107,F107,G107,H107,I107,J107,K107,L107,M107,N107,O107,
A108,B108,C108,D108,E108,F108,G108,H108,I108,J108,K108,L108,M108,N108,O108)</f>
        <v>{id:66,year: "2021", typeDoc:"ACUERDO",numDoc:"CG66-2021",monthDoc:"MAR",nameDoc:"DESIGNACIÓN PERSONAL AUTORIZADO PARA ACCEDER A BODEGAS ELECTORALES",link: Acuerdos__pdfpath(`./${"2021/"}${"66.pdf"}`),subRows:[{id:"",year: "2021", typeDoc:"",numDoc:"",monthDoc:"",nameDoc:"ANEXO ÚNICO PERSONAL AUTORIZADO PARA INGRESAR A LA BODEGA",link: Acuerdos__pdfpath(`./${"2021/"}${"66.1.pdf"}`),},],},</v>
      </c>
    </row>
    <row r="109" spans="1:16" x14ac:dyDescent="0.25">
      <c r="A109" s="41" t="s">
        <v>756</v>
      </c>
      <c r="B109" s="42">
        <v>67</v>
      </c>
      <c r="C109" s="42" t="s">
        <v>1441</v>
      </c>
      <c r="D109" s="42" t="s">
        <v>1217</v>
      </c>
      <c r="E109" s="42" t="s">
        <v>1442</v>
      </c>
      <c r="F109" s="42"/>
      <c r="G109" s="42">
        <f>B109</f>
        <v>67</v>
      </c>
      <c r="H109" s="42" t="s">
        <v>0</v>
      </c>
      <c r="I109" s="42" t="s">
        <v>1295</v>
      </c>
      <c r="J109" s="42" t="s">
        <v>930</v>
      </c>
      <c r="K109" s="42" t="s">
        <v>1213</v>
      </c>
      <c r="L109" s="42" t="s">
        <v>2361</v>
      </c>
      <c r="M109" s="42" t="s">
        <v>1191</v>
      </c>
      <c r="N109" s="44">
        <f>B109</f>
        <v>67</v>
      </c>
      <c r="O109" s="42" t="s">
        <v>613</v>
      </c>
      <c r="P109" s="45"/>
    </row>
    <row r="110" spans="1:16" ht="15.75" thickBot="1" x14ac:dyDescent="0.3">
      <c r="A110" s="46" t="s">
        <v>756</v>
      </c>
      <c r="B110" s="47" t="s">
        <v>611</v>
      </c>
      <c r="C110" s="47" t="s">
        <v>1441</v>
      </c>
      <c r="D110" s="47"/>
      <c r="E110" s="47" t="s">
        <v>1215</v>
      </c>
      <c r="F110" s="47"/>
      <c r="G110" s="47"/>
      <c r="H110" s="47"/>
      <c r="I110" s="47" t="s">
        <v>1216</v>
      </c>
      <c r="J110" s="47"/>
      <c r="K110" s="47" t="s">
        <v>1213</v>
      </c>
      <c r="L110" s="47" t="s">
        <v>2362</v>
      </c>
      <c r="M110" s="47" t="s">
        <v>1191</v>
      </c>
      <c r="N110" s="49" t="str">
        <f>CONCATENATE(B109,".1")</f>
        <v>67.1</v>
      </c>
      <c r="O110" s="47" t="s">
        <v>623</v>
      </c>
      <c r="P110" s="50" t="str">
        <f>CONCATENATE(
A109,B109,C109,D109,E109,F109,G109,H109,I109,J109,K109,L109,M109,N109,O109,
A110,B110,C110,D110,E110,F110,G110,H110,I110,J110,K110,L110,M110,N110,O110)</f>
        <v>{id:67,year: "2021", typeDoc:"ACUERDO",numDoc:"CG67-2021",monthDoc:"MAR",nameDoc:"CONVOCATORIA DE CAE Y SE AMPLIACIÓN PLAZO",link: Acuerdos__pdfpath(`./${"2021/"}${"67.pdf"}`),subRows:[{id:"",year: "2021", typeDoc:"",numDoc:"",monthDoc:"",nameDoc:"AMPLIACIÓN DE PLAZO RECLUTAMIENTO SE Y CAE LOCALES",link: Acuerdos__pdfpath(`./${"2021/"}${"67.1.pdf"}`),},],},</v>
      </c>
    </row>
    <row r="111" spans="1:16" x14ac:dyDescent="0.25">
      <c r="A111" s="38" t="s">
        <v>756</v>
      </c>
      <c r="B111" s="38">
        <v>68</v>
      </c>
      <c r="C111" s="38" t="s">
        <v>1441</v>
      </c>
      <c r="D111" s="38" t="s">
        <v>1217</v>
      </c>
      <c r="E111" s="38" t="s">
        <v>1442</v>
      </c>
      <c r="G111" s="38">
        <f>B111</f>
        <v>68</v>
      </c>
      <c r="H111" s="38" t="s">
        <v>0</v>
      </c>
      <c r="I111" s="38" t="s">
        <v>1295</v>
      </c>
      <c r="J111" s="38" t="s">
        <v>930</v>
      </c>
      <c r="K111" s="38" t="s">
        <v>1213</v>
      </c>
      <c r="L111" s="38" t="s">
        <v>2363</v>
      </c>
      <c r="M111" s="38" t="s">
        <v>1191</v>
      </c>
      <c r="N111" s="40">
        <f>B111</f>
        <v>68</v>
      </c>
      <c r="O111" s="38" t="s">
        <v>1</v>
      </c>
      <c r="P111" s="42" t="str">
        <f>CONCATENATE(A111,B111,C111,D111,E111,F111,G111,H111,I111,J111,K111,L111,M111,N111,O111)</f>
        <v>{id:68,year: "2021", typeDoc:"ACUERDO",numDoc:"CG68-2021",monthDoc:"MAR",nameDoc:"PLATAFORMA ELECTORAL PAN",link: Acuerdos__pdfpath(`./${"2021/"}${"68.pdf"}`),},</v>
      </c>
    </row>
    <row r="112" spans="1:16" x14ac:dyDescent="0.25">
      <c r="A112" s="38" t="s">
        <v>756</v>
      </c>
      <c r="B112" s="38">
        <v>69</v>
      </c>
      <c r="C112" s="38" t="s">
        <v>1441</v>
      </c>
      <c r="D112" s="38" t="s">
        <v>1217</v>
      </c>
      <c r="E112" s="38" t="s">
        <v>1442</v>
      </c>
      <c r="G112" s="38">
        <f>B112</f>
        <v>69</v>
      </c>
      <c r="H112" s="38" t="s">
        <v>0</v>
      </c>
      <c r="I112" s="38" t="s">
        <v>1295</v>
      </c>
      <c r="J112" s="38" t="s">
        <v>930</v>
      </c>
      <c r="K112" s="38" t="s">
        <v>1213</v>
      </c>
      <c r="L112" s="38" t="s">
        <v>2364</v>
      </c>
      <c r="M112" s="38" t="s">
        <v>1191</v>
      </c>
      <c r="N112" s="40">
        <f>B112</f>
        <v>69</v>
      </c>
      <c r="O112" s="38" t="s">
        <v>1</v>
      </c>
      <c r="P112" s="38" t="str">
        <f>CONCATENATE(A112,B112,C112,D112,E112,F112,G112,H112,I112,J112,K112,L112,M112,N112,O112)</f>
        <v>{id:69,year: "2021", typeDoc:"ACUERDO",numDoc:"CG69-2021",monthDoc:"MAR",nameDoc:"PLATAFORMA ELECTORAL PRI",link: Acuerdos__pdfpath(`./${"2021/"}${"69.pdf"}`),},</v>
      </c>
    </row>
    <row r="113" spans="1:16" x14ac:dyDescent="0.25">
      <c r="A113" s="38" t="s">
        <v>756</v>
      </c>
      <c r="B113" s="38">
        <v>70</v>
      </c>
      <c r="C113" s="38" t="s">
        <v>1441</v>
      </c>
      <c r="D113" s="38" t="s">
        <v>1217</v>
      </c>
      <c r="E113" s="38" t="s">
        <v>1442</v>
      </c>
      <c r="G113" s="38">
        <f>B113</f>
        <v>70</v>
      </c>
      <c r="H113" s="38" t="s">
        <v>0</v>
      </c>
      <c r="I113" s="38" t="s">
        <v>1295</v>
      </c>
      <c r="J113" s="38" t="s">
        <v>930</v>
      </c>
      <c r="K113" s="38" t="s">
        <v>1213</v>
      </c>
      <c r="L113" s="38" t="s">
        <v>2365</v>
      </c>
      <c r="M113" s="38" t="s">
        <v>1191</v>
      </c>
      <c r="N113" s="40">
        <f>B113</f>
        <v>70</v>
      </c>
      <c r="O113" s="38" t="s">
        <v>1</v>
      </c>
      <c r="P113" s="38" t="str">
        <f>CONCATENATE(A113,B113,C113,D113,E113,F113,G113,H113,I113,J113,K113,L113,M113,N113,O113)</f>
        <v>{id:70,year: "2021", typeDoc:"ACUERDO",numDoc:"CG70-2021",monthDoc:"MAR",nameDoc:"PLATAFORMA ELECTORAL PRD",link: Acuerdos__pdfpath(`./${"2021/"}${"70.pdf"}`),},</v>
      </c>
    </row>
    <row r="114" spans="1:16" x14ac:dyDescent="0.25">
      <c r="A114" s="38" t="s">
        <v>756</v>
      </c>
      <c r="B114" s="38">
        <v>71</v>
      </c>
      <c r="C114" s="38" t="s">
        <v>1441</v>
      </c>
      <c r="D114" s="38" t="s">
        <v>1217</v>
      </c>
      <c r="E114" s="38" t="s">
        <v>1442</v>
      </c>
      <c r="G114" s="38">
        <f>B114</f>
        <v>71</v>
      </c>
      <c r="H114" s="38" t="s">
        <v>0</v>
      </c>
      <c r="I114" s="38" t="s">
        <v>1295</v>
      </c>
      <c r="J114" s="38" t="s">
        <v>930</v>
      </c>
      <c r="K114" s="38" t="s">
        <v>1213</v>
      </c>
      <c r="L114" s="38" t="s">
        <v>2366</v>
      </c>
      <c r="M114" s="38" t="s">
        <v>1191</v>
      </c>
      <c r="N114" s="40">
        <f>B114</f>
        <v>71</v>
      </c>
      <c r="O114" s="38" t="s">
        <v>1</v>
      </c>
      <c r="P114" s="38" t="str">
        <f>CONCATENATE(A114,B114,C114,D114,E114,F114,G114,H114,I114,J114,K114,L114,M114,N114,O114)</f>
        <v>{id:71,year: "2021", typeDoc:"ACUERDO",numDoc:"CG71-2021",monthDoc:"MAR",nameDoc:"PLATAFORMA ELECTORAL PT",link: Acuerdos__pdfpath(`./${"2021/"}${"71.pdf"}`),},</v>
      </c>
    </row>
    <row r="115" spans="1:16" x14ac:dyDescent="0.25">
      <c r="A115" s="38" t="s">
        <v>756</v>
      </c>
      <c r="B115" s="38">
        <v>72</v>
      </c>
      <c r="C115" s="38" t="s">
        <v>1441</v>
      </c>
      <c r="D115" s="38" t="s">
        <v>1217</v>
      </c>
      <c r="E115" s="38" t="s">
        <v>1442</v>
      </c>
      <c r="G115" s="38">
        <f>B115</f>
        <v>72</v>
      </c>
      <c r="H115" s="38" t="s">
        <v>0</v>
      </c>
      <c r="I115" s="38" t="s">
        <v>1295</v>
      </c>
      <c r="J115" s="38" t="s">
        <v>930</v>
      </c>
      <c r="K115" s="38" t="s">
        <v>1213</v>
      </c>
      <c r="L115" s="38" t="s">
        <v>2367</v>
      </c>
      <c r="M115" s="38" t="s">
        <v>1191</v>
      </c>
      <c r="N115" s="40">
        <f>B115</f>
        <v>72</v>
      </c>
      <c r="O115" s="38" t="s">
        <v>1</v>
      </c>
      <c r="P115" s="38" t="str">
        <f>CONCATENATE(A115,B115,C115,D115,E115,F115,G115,H115,I115,J115,K115,L115,M115,N115,O115)</f>
        <v>{id:72,year: "2021", typeDoc:"ACUERDO",numDoc:"CG72-2021",monthDoc:"MAR",nameDoc:"PLATAFORMA ELECTORAL PVEM",link: Acuerdos__pdfpath(`./${"2021/"}${"72.pdf"}`),},</v>
      </c>
    </row>
    <row r="116" spans="1:16" x14ac:dyDescent="0.25">
      <c r="A116" s="38" t="s">
        <v>756</v>
      </c>
      <c r="B116" s="38">
        <v>73</v>
      </c>
      <c r="C116" s="38" t="s">
        <v>1441</v>
      </c>
      <c r="D116" s="38" t="s">
        <v>1217</v>
      </c>
      <c r="E116" s="38" t="s">
        <v>1442</v>
      </c>
      <c r="G116" s="38">
        <f>B116</f>
        <v>73</v>
      </c>
      <c r="H116" s="38" t="s">
        <v>0</v>
      </c>
      <c r="I116" s="38" t="s">
        <v>1295</v>
      </c>
      <c r="J116" s="38" t="s">
        <v>930</v>
      </c>
      <c r="K116" s="38" t="s">
        <v>1213</v>
      </c>
      <c r="L116" s="38" t="s">
        <v>2368</v>
      </c>
      <c r="M116" s="38" t="s">
        <v>1191</v>
      </c>
      <c r="N116" s="40">
        <f>B116</f>
        <v>73</v>
      </c>
      <c r="O116" s="38" t="s">
        <v>1</v>
      </c>
      <c r="P116" s="38" t="str">
        <f>CONCATENATE(A116,B116,C116,D116,E116,F116,G116,H116,I116,J116,K116,L116,M116,N116,O116)</f>
        <v>{id:73,year: "2021", typeDoc:"ACUERDO",numDoc:"CG73-2021",monthDoc:"MAR",nameDoc:"PLATAFORMA ELECTORAL MC",link: Acuerdos__pdfpath(`./${"2021/"}${"73.pdf"}`),},</v>
      </c>
    </row>
    <row r="117" spans="1:16" x14ac:dyDescent="0.25">
      <c r="A117" s="38" t="s">
        <v>756</v>
      </c>
      <c r="B117" s="38">
        <v>74</v>
      </c>
      <c r="C117" s="38" t="s">
        <v>1441</v>
      </c>
      <c r="D117" s="38" t="s">
        <v>1217</v>
      </c>
      <c r="E117" s="38" t="s">
        <v>1442</v>
      </c>
      <c r="G117" s="38">
        <f>B117</f>
        <v>74</v>
      </c>
      <c r="H117" s="38" t="s">
        <v>0</v>
      </c>
      <c r="I117" s="38" t="s">
        <v>1295</v>
      </c>
      <c r="J117" s="38" t="s">
        <v>930</v>
      </c>
      <c r="K117" s="38" t="s">
        <v>1213</v>
      </c>
      <c r="L117" s="38" t="s">
        <v>2369</v>
      </c>
      <c r="M117" s="38" t="s">
        <v>1191</v>
      </c>
      <c r="N117" s="40">
        <f>B117</f>
        <v>74</v>
      </c>
      <c r="O117" s="38" t="s">
        <v>1</v>
      </c>
      <c r="P117" s="38" t="str">
        <f>CONCATENATE(A117,B117,C117,D117,E117,F117,G117,H117,I117,J117,K117,L117,M117,N117,O117)</f>
        <v>{id:74,year: "2021", typeDoc:"ACUERDO",numDoc:"CG74-2021",monthDoc:"MAR",nameDoc:"PLATAFORMA ELECTORAL PAC",link: Acuerdos__pdfpath(`./${"2021/"}${"74.pdf"}`),},</v>
      </c>
    </row>
    <row r="118" spans="1:16" x14ac:dyDescent="0.25">
      <c r="A118" s="38" t="s">
        <v>756</v>
      </c>
      <c r="B118" s="38">
        <v>75</v>
      </c>
      <c r="C118" s="38" t="s">
        <v>1441</v>
      </c>
      <c r="D118" s="38" t="s">
        <v>1217</v>
      </c>
      <c r="E118" s="38" t="s">
        <v>1442</v>
      </c>
      <c r="G118" s="38">
        <f>B118</f>
        <v>75</v>
      </c>
      <c r="H118" s="38" t="s">
        <v>0</v>
      </c>
      <c r="I118" s="38" t="s">
        <v>1295</v>
      </c>
      <c r="J118" s="38" t="s">
        <v>930</v>
      </c>
      <c r="K118" s="38" t="s">
        <v>1213</v>
      </c>
      <c r="L118" s="38" t="s">
        <v>2370</v>
      </c>
      <c r="M118" s="38" t="s">
        <v>1191</v>
      </c>
      <c r="N118" s="40">
        <f>B118</f>
        <v>75</v>
      </c>
      <c r="O118" s="38" t="s">
        <v>1</v>
      </c>
      <c r="P118" s="38" t="str">
        <f>CONCATENATE(A118,B118,C118,D118,E118,F118,G118,H118,I118,J118,K118,L118,M118,N118,O118)</f>
        <v>{id:75,year: "2021", typeDoc:"ACUERDO",numDoc:"CG75-2021",monthDoc:"MAR",nameDoc:"PLATAFORMA ELECTORAL PS",link: Acuerdos__pdfpath(`./${"2021/"}${"75.pdf"}`),},</v>
      </c>
    </row>
    <row r="119" spans="1:16" x14ac:dyDescent="0.25">
      <c r="A119" s="38" t="s">
        <v>756</v>
      </c>
      <c r="B119" s="38">
        <v>76</v>
      </c>
      <c r="C119" s="38" t="s">
        <v>1441</v>
      </c>
      <c r="D119" s="38" t="s">
        <v>1217</v>
      </c>
      <c r="E119" s="38" t="s">
        <v>1442</v>
      </c>
      <c r="G119" s="38">
        <f>B119</f>
        <v>76</v>
      </c>
      <c r="H119" s="38" t="s">
        <v>0</v>
      </c>
      <c r="I119" s="38" t="s">
        <v>1295</v>
      </c>
      <c r="J119" s="38" t="s">
        <v>930</v>
      </c>
      <c r="K119" s="38" t="s">
        <v>1213</v>
      </c>
      <c r="L119" s="38" t="s">
        <v>2371</v>
      </c>
      <c r="M119" s="38" t="s">
        <v>1191</v>
      </c>
      <c r="N119" s="40">
        <f>B119</f>
        <v>76</v>
      </c>
      <c r="O119" s="38" t="s">
        <v>1</v>
      </c>
      <c r="P119" s="38" t="str">
        <f>CONCATENATE(A119,B119,C119,D119,E119,F119,G119,H119,I119,J119,K119,L119,M119,N119,O119)</f>
        <v>{id:76,year: "2021", typeDoc:"ACUERDO",numDoc:"CG76-2021",monthDoc:"MAR",nameDoc:"PLATAFORMA ELECTORAL MORENA",link: Acuerdos__pdfpath(`./${"2021/"}${"76.pdf"}`),},</v>
      </c>
    </row>
    <row r="120" spans="1:16" x14ac:dyDescent="0.25">
      <c r="A120" s="38" t="s">
        <v>756</v>
      </c>
      <c r="B120" s="38">
        <v>77</v>
      </c>
      <c r="C120" s="38" t="s">
        <v>1441</v>
      </c>
      <c r="D120" s="38" t="s">
        <v>1217</v>
      </c>
      <c r="E120" s="38" t="s">
        <v>1442</v>
      </c>
      <c r="G120" s="38">
        <f>B120</f>
        <v>77</v>
      </c>
      <c r="H120" s="38" t="s">
        <v>0</v>
      </c>
      <c r="I120" s="38" t="s">
        <v>1295</v>
      </c>
      <c r="J120" s="38" t="s">
        <v>930</v>
      </c>
      <c r="K120" s="38" t="s">
        <v>1213</v>
      </c>
      <c r="L120" s="38" t="s">
        <v>2372</v>
      </c>
      <c r="M120" s="38" t="s">
        <v>1191</v>
      </c>
      <c r="N120" s="40">
        <f>B120</f>
        <v>77</v>
      </c>
      <c r="O120" s="38" t="s">
        <v>1</v>
      </c>
      <c r="P120" s="38" t="str">
        <f>CONCATENATE(A120,B120,C120,D120,E120,F120,G120,H120,I120,J120,K120,L120,M120,N120,O120)</f>
        <v>{id:77,year: "2021", typeDoc:"ACUERDO",numDoc:"CG77-2021",monthDoc:"MAR",nameDoc:"PLATAFORMA ELECTORAL NUEVA ALIANZA TLAXCALA",link: Acuerdos__pdfpath(`./${"2021/"}${"77.pdf"}`),},</v>
      </c>
    </row>
    <row r="121" spans="1:16" x14ac:dyDescent="0.25">
      <c r="A121" s="38" t="s">
        <v>756</v>
      </c>
      <c r="B121" s="38">
        <v>78</v>
      </c>
      <c r="C121" s="38" t="s">
        <v>1441</v>
      </c>
      <c r="D121" s="38" t="s">
        <v>1217</v>
      </c>
      <c r="E121" s="38" t="s">
        <v>1442</v>
      </c>
      <c r="G121" s="38">
        <f>B121</f>
        <v>78</v>
      </c>
      <c r="H121" s="38" t="s">
        <v>0</v>
      </c>
      <c r="I121" s="38" t="s">
        <v>1295</v>
      </c>
      <c r="J121" s="38" t="s">
        <v>930</v>
      </c>
      <c r="K121" s="38" t="s">
        <v>1213</v>
      </c>
      <c r="L121" s="38" t="s">
        <v>2373</v>
      </c>
      <c r="M121" s="38" t="s">
        <v>1191</v>
      </c>
      <c r="N121" s="40">
        <f>B121</f>
        <v>78</v>
      </c>
      <c r="O121" s="38" t="s">
        <v>1</v>
      </c>
      <c r="P121" s="38" t="str">
        <f>CONCATENATE(A121,B121,C121,D121,E121,F121,G121,H121,I121,J121,K121,L121,M121,N121,O121)</f>
        <v>{id:78,year: "2021", typeDoc:"ACUERDO",numDoc:"CG78-2021",monthDoc:"MAR",nameDoc:"PLATAFORMA ELECTORAL ENCUENTRO SOCIAL TLAXCALA",link: Acuerdos__pdfpath(`./${"2021/"}${"78.pdf"}`),},</v>
      </c>
    </row>
    <row r="122" spans="1:16" x14ac:dyDescent="0.25">
      <c r="A122" s="38" t="s">
        <v>756</v>
      </c>
      <c r="B122" s="38">
        <v>79</v>
      </c>
      <c r="C122" s="38" t="s">
        <v>1441</v>
      </c>
      <c r="D122" s="38" t="s">
        <v>1217</v>
      </c>
      <c r="E122" s="38" t="s">
        <v>1442</v>
      </c>
      <c r="G122" s="38">
        <f>B122</f>
        <v>79</v>
      </c>
      <c r="H122" s="38" t="s">
        <v>0</v>
      </c>
      <c r="I122" s="38" t="s">
        <v>1295</v>
      </c>
      <c r="J122" s="38" t="s">
        <v>930</v>
      </c>
      <c r="K122" s="38" t="s">
        <v>1213</v>
      </c>
      <c r="L122" s="38" t="s">
        <v>2374</v>
      </c>
      <c r="M122" s="38" t="s">
        <v>1191</v>
      </c>
      <c r="N122" s="40">
        <f>B122</f>
        <v>79</v>
      </c>
      <c r="O122" s="38" t="s">
        <v>1</v>
      </c>
      <c r="P122" s="38" t="str">
        <f>CONCATENATE(A122,B122,C122,D122,E122,F122,G122,H122,I122,J122,K122,L122,M122,N122,O122)</f>
        <v>{id:79,year: "2021", typeDoc:"ACUERDO",numDoc:"CG79-2021",monthDoc:"MAR",nameDoc:"PLATAFORMA ELECTORAL IMPACTO SOCIAL",link: Acuerdos__pdfpath(`./${"2021/"}${"79.pdf"}`),},</v>
      </c>
    </row>
    <row r="123" spans="1:16" x14ac:dyDescent="0.25">
      <c r="A123" s="38" t="s">
        <v>756</v>
      </c>
      <c r="B123" s="38">
        <v>80</v>
      </c>
      <c r="C123" s="38" t="s">
        <v>1441</v>
      </c>
      <c r="D123" s="38" t="s">
        <v>1217</v>
      </c>
      <c r="E123" s="38" t="s">
        <v>1442</v>
      </c>
      <c r="G123" s="38">
        <f>B123</f>
        <v>80</v>
      </c>
      <c r="H123" s="38" t="s">
        <v>0</v>
      </c>
      <c r="I123" s="38" t="s">
        <v>1295</v>
      </c>
      <c r="J123" s="38" t="s">
        <v>930</v>
      </c>
      <c r="K123" s="38" t="s">
        <v>1213</v>
      </c>
      <c r="L123" s="38" t="s">
        <v>2375</v>
      </c>
      <c r="M123" s="38" t="s">
        <v>1191</v>
      </c>
      <c r="N123" s="40">
        <f>B123</f>
        <v>80</v>
      </c>
      <c r="O123" s="38" t="s">
        <v>1</v>
      </c>
      <c r="P123" s="38" t="str">
        <f>CONCATENATE(A123,B123,C123,D123,E123,F123,G123,H123,I123,J123,K123,L123,M123,N123,O123)</f>
        <v>{id:80,year: "2021", typeDoc:"ACUERDO",numDoc:"CG80-2021",monthDoc:"MAR",nameDoc:"PLATAFORMA ELECTORAL ENCUENTRO SOLIDARIO",link: Acuerdos__pdfpath(`./${"2021/"}${"80.pdf"}`),},</v>
      </c>
    </row>
    <row r="124" spans="1:16" x14ac:dyDescent="0.25">
      <c r="A124" s="38" t="s">
        <v>756</v>
      </c>
      <c r="B124" s="38">
        <v>81</v>
      </c>
      <c r="C124" s="38" t="s">
        <v>1441</v>
      </c>
      <c r="D124" s="38" t="s">
        <v>1217</v>
      </c>
      <c r="E124" s="38" t="s">
        <v>1442</v>
      </c>
      <c r="G124" s="38">
        <f>B124</f>
        <v>81</v>
      </c>
      <c r="H124" s="38" t="s">
        <v>0</v>
      </c>
      <c r="I124" s="38" t="s">
        <v>1295</v>
      </c>
      <c r="J124" s="38" t="s">
        <v>930</v>
      </c>
      <c r="K124" s="38" t="s">
        <v>1213</v>
      </c>
      <c r="L124" s="38" t="s">
        <v>2376</v>
      </c>
      <c r="M124" s="38" t="s">
        <v>1191</v>
      </c>
      <c r="N124" s="40">
        <f>B124</f>
        <v>81</v>
      </c>
      <c r="O124" s="38" t="s">
        <v>1</v>
      </c>
      <c r="P124" s="38" t="str">
        <f>CONCATENATE(A124,B124,C124,D124,E124,F124,G124,H124,I124,J124,K124,L124,M124,N124,O124)</f>
        <v>{id:81,year: "2021", typeDoc:"ACUERDO",numDoc:"CG81-2021",monthDoc:"MAR",nameDoc:"PLATAFORMA ELECTORAL RSP",link: Acuerdos__pdfpath(`./${"2021/"}${"81.pdf"}`),},</v>
      </c>
    </row>
    <row r="125" spans="1:16" x14ac:dyDescent="0.25">
      <c r="A125" s="38" t="s">
        <v>756</v>
      </c>
      <c r="B125" s="38">
        <v>82</v>
      </c>
      <c r="C125" s="38" t="s">
        <v>1441</v>
      </c>
      <c r="D125" s="38" t="s">
        <v>1217</v>
      </c>
      <c r="E125" s="38" t="s">
        <v>1442</v>
      </c>
      <c r="G125" s="38">
        <f>B125</f>
        <v>82</v>
      </c>
      <c r="H125" s="38" t="s">
        <v>0</v>
      </c>
      <c r="I125" s="38" t="s">
        <v>1295</v>
      </c>
      <c r="J125" s="38" t="s">
        <v>930</v>
      </c>
      <c r="K125" s="38" t="s">
        <v>1213</v>
      </c>
      <c r="L125" s="38" t="s">
        <v>2377</v>
      </c>
      <c r="M125" s="38" t="s">
        <v>1191</v>
      </c>
      <c r="N125" s="40">
        <f>B125</f>
        <v>82</v>
      </c>
      <c r="O125" s="38" t="s">
        <v>1</v>
      </c>
      <c r="P125" s="38" t="str">
        <f>CONCATENATE(A125,B125,C125,D125,E125,F125,G125,H125,I125,J125,K125,L125,M125,N125,O125)</f>
        <v>{id:82,year: "2021", typeDoc:"ACUERDO",numDoc:"CG82-2021",monthDoc:"MAR",nameDoc:"PLATAFORMA ELECTORAL FUERZA POR MEXICO",link: Acuerdos__pdfpath(`./${"2021/"}${"82.pdf"}`),},</v>
      </c>
    </row>
    <row r="126" spans="1:16" x14ac:dyDescent="0.25">
      <c r="A126" s="38" t="s">
        <v>756</v>
      </c>
      <c r="B126" s="38">
        <v>83</v>
      </c>
      <c r="C126" s="38" t="s">
        <v>1441</v>
      </c>
      <c r="D126" s="38" t="s">
        <v>1217</v>
      </c>
      <c r="E126" s="38" t="s">
        <v>1442</v>
      </c>
      <c r="G126" s="38">
        <f>B126</f>
        <v>83</v>
      </c>
      <c r="H126" s="38" t="s">
        <v>0</v>
      </c>
      <c r="I126" s="38" t="s">
        <v>1295</v>
      </c>
      <c r="J126" s="38" t="s">
        <v>930</v>
      </c>
      <c r="K126" s="38" t="s">
        <v>1213</v>
      </c>
      <c r="L126" s="38" t="s">
        <v>2378</v>
      </c>
      <c r="M126" s="38" t="s">
        <v>1191</v>
      </c>
      <c r="N126" s="40">
        <f>B126</f>
        <v>83</v>
      </c>
      <c r="O126" s="38" t="s">
        <v>1</v>
      </c>
      <c r="P126" s="38" t="str">
        <f>CONCATENATE(A126,B126,C126,D126,E126,F126,G126,H126,I126,J126,K126,L126,M126,N126,O126)</f>
        <v>{id:83,year: "2021", typeDoc:"ACUERDO",numDoc:"CG83-2021",monthDoc:"MAR",nameDoc:"PROGRAMA GOBIERNO COMÚN PAN",link: Acuerdos__pdfpath(`./${"2021/"}${"83.pdf"}`),},</v>
      </c>
    </row>
    <row r="127" spans="1:16" x14ac:dyDescent="0.25">
      <c r="A127" s="38" t="s">
        <v>756</v>
      </c>
      <c r="B127" s="38">
        <v>84</v>
      </c>
      <c r="C127" s="38" t="s">
        <v>1441</v>
      </c>
      <c r="D127" s="38" t="s">
        <v>1217</v>
      </c>
      <c r="E127" s="38" t="s">
        <v>1442</v>
      </c>
      <c r="G127" s="38">
        <f>B127</f>
        <v>84</v>
      </c>
      <c r="H127" s="38" t="s">
        <v>0</v>
      </c>
      <c r="I127" s="38" t="s">
        <v>1295</v>
      </c>
      <c r="J127" s="38" t="s">
        <v>930</v>
      </c>
      <c r="K127" s="38" t="s">
        <v>1213</v>
      </c>
      <c r="L127" s="38" t="s">
        <v>2379</v>
      </c>
      <c r="M127" s="38" t="s">
        <v>1191</v>
      </c>
      <c r="N127" s="40">
        <f>B127</f>
        <v>84</v>
      </c>
      <c r="O127" s="38" t="s">
        <v>1</v>
      </c>
      <c r="P127" s="38" t="str">
        <f>CONCATENATE(A127,B127,C127,D127,E127,F127,G127,H127,I127,J127,K127,L127,M127,N127,O127)</f>
        <v>{id:84,year: "2021", typeDoc:"ACUERDO",numDoc:"CG84-2021",monthDoc:"MAR",nameDoc:"PROGRAMA GOBIERNO COMÚN PRI",link: Acuerdos__pdfpath(`./${"2021/"}${"84.pdf"}`),},</v>
      </c>
    </row>
    <row r="128" spans="1:16" x14ac:dyDescent="0.25">
      <c r="A128" s="38" t="s">
        <v>756</v>
      </c>
      <c r="B128" s="38">
        <v>85</v>
      </c>
      <c r="C128" s="38" t="s">
        <v>1441</v>
      </c>
      <c r="D128" s="38" t="s">
        <v>1217</v>
      </c>
      <c r="E128" s="38" t="s">
        <v>1442</v>
      </c>
      <c r="G128" s="38">
        <f>B128</f>
        <v>85</v>
      </c>
      <c r="H128" s="38" t="s">
        <v>0</v>
      </c>
      <c r="I128" s="38" t="s">
        <v>1295</v>
      </c>
      <c r="J128" s="38" t="s">
        <v>930</v>
      </c>
      <c r="K128" s="38" t="s">
        <v>1213</v>
      </c>
      <c r="L128" s="38" t="s">
        <v>2380</v>
      </c>
      <c r="M128" s="38" t="s">
        <v>1191</v>
      </c>
      <c r="N128" s="40">
        <f>B128</f>
        <v>85</v>
      </c>
      <c r="O128" s="38" t="s">
        <v>1</v>
      </c>
      <c r="P128" s="38" t="str">
        <f>CONCATENATE(A128,B128,C128,D128,E128,F128,G128,H128,I128,J128,K128,L128,M128,N128,O128)</f>
        <v>{id:85,year: "2021", typeDoc:"ACUERDO",numDoc:"CG85-2021",monthDoc:"MAR",nameDoc:"PROGRAMA GOBIERNO COMÚN PRD",link: Acuerdos__pdfpath(`./${"2021/"}${"85.pdf"}`),},</v>
      </c>
    </row>
    <row r="129" spans="1:16" x14ac:dyDescent="0.25">
      <c r="A129" s="38" t="s">
        <v>756</v>
      </c>
      <c r="B129" s="38">
        <v>86</v>
      </c>
      <c r="C129" s="38" t="s">
        <v>1441</v>
      </c>
      <c r="D129" s="38" t="s">
        <v>1217</v>
      </c>
      <c r="E129" s="38" t="s">
        <v>1442</v>
      </c>
      <c r="G129" s="38">
        <f>B129</f>
        <v>86</v>
      </c>
      <c r="H129" s="38" t="s">
        <v>0</v>
      </c>
      <c r="I129" s="38" t="s">
        <v>1295</v>
      </c>
      <c r="J129" s="38" t="s">
        <v>930</v>
      </c>
      <c r="K129" s="38" t="s">
        <v>1213</v>
      </c>
      <c r="L129" s="38" t="s">
        <v>2381</v>
      </c>
      <c r="M129" s="38" t="s">
        <v>1191</v>
      </c>
      <c r="N129" s="40">
        <f>B129</f>
        <v>86</v>
      </c>
      <c r="O129" s="38" t="s">
        <v>1</v>
      </c>
      <c r="P129" s="38" t="str">
        <f>CONCATENATE(A129,B129,C129,D129,E129,F129,G129,H129,I129,J129,K129,L129,M129,N129,O129)</f>
        <v>{id:86,year: "2021", typeDoc:"ACUERDO",numDoc:"CG86-2021",monthDoc:"MAR",nameDoc:"PROGRAMA GOBIERNO COMÚN PT",link: Acuerdos__pdfpath(`./${"2021/"}${"86.pdf"}`),},</v>
      </c>
    </row>
    <row r="130" spans="1:16" x14ac:dyDescent="0.25">
      <c r="A130" s="38" t="s">
        <v>756</v>
      </c>
      <c r="B130" s="38">
        <v>87</v>
      </c>
      <c r="C130" s="38" t="s">
        <v>1441</v>
      </c>
      <c r="D130" s="38" t="s">
        <v>1217</v>
      </c>
      <c r="E130" s="38" t="s">
        <v>1442</v>
      </c>
      <c r="G130" s="38">
        <f>B130</f>
        <v>87</v>
      </c>
      <c r="H130" s="38" t="s">
        <v>0</v>
      </c>
      <c r="I130" s="38" t="s">
        <v>1295</v>
      </c>
      <c r="J130" s="38" t="s">
        <v>930</v>
      </c>
      <c r="K130" s="38" t="s">
        <v>1213</v>
      </c>
      <c r="L130" s="38" t="s">
        <v>2382</v>
      </c>
      <c r="M130" s="38" t="s">
        <v>1191</v>
      </c>
      <c r="N130" s="40">
        <f>B130</f>
        <v>87</v>
      </c>
      <c r="O130" s="38" t="s">
        <v>1</v>
      </c>
      <c r="P130" s="38" t="str">
        <f>CONCATENATE(A130,B130,C130,D130,E130,F130,G130,H130,I130,J130,K130,L130,M130,N130,O130)</f>
        <v>{id:87,year: "2021", typeDoc:"ACUERDO",numDoc:"CG87-2021",monthDoc:"MAR",nameDoc:"PROGRAMA GOBIERNO COMÚN PVEM",link: Acuerdos__pdfpath(`./${"2021/"}${"87.pdf"}`),},</v>
      </c>
    </row>
    <row r="131" spans="1:16" x14ac:dyDescent="0.25">
      <c r="A131" s="38" t="s">
        <v>756</v>
      </c>
      <c r="B131" s="38">
        <v>88</v>
      </c>
      <c r="C131" s="38" t="s">
        <v>1441</v>
      </c>
      <c r="D131" s="38" t="s">
        <v>1217</v>
      </c>
      <c r="E131" s="38" t="s">
        <v>1442</v>
      </c>
      <c r="G131" s="38">
        <f>B131</f>
        <v>88</v>
      </c>
      <c r="H131" s="38" t="s">
        <v>0</v>
      </c>
      <c r="I131" s="38" t="s">
        <v>1295</v>
      </c>
      <c r="J131" s="38" t="s">
        <v>930</v>
      </c>
      <c r="K131" s="38" t="s">
        <v>1213</v>
      </c>
      <c r="L131" s="38" t="s">
        <v>2383</v>
      </c>
      <c r="M131" s="38" t="s">
        <v>1191</v>
      </c>
      <c r="N131" s="40">
        <f>B131</f>
        <v>88</v>
      </c>
      <c r="O131" s="38" t="s">
        <v>1</v>
      </c>
      <c r="P131" s="38" t="str">
        <f>CONCATENATE(A131,B131,C131,D131,E131,F131,G131,H131,I131,J131,K131,L131,M131,N131,O131)</f>
        <v>{id:88,year: "2021", typeDoc:"ACUERDO",numDoc:"CG88-2021",monthDoc:"MAR",nameDoc:"PROGRAMA GOBIERNO COMÚN MC",link: Acuerdos__pdfpath(`./${"2021/"}${"88.pdf"}`),},</v>
      </c>
    </row>
    <row r="132" spans="1:16" x14ac:dyDescent="0.25">
      <c r="A132" s="38" t="s">
        <v>756</v>
      </c>
      <c r="B132" s="38">
        <v>89</v>
      </c>
      <c r="C132" s="38" t="s">
        <v>1441</v>
      </c>
      <c r="D132" s="38" t="s">
        <v>1217</v>
      </c>
      <c r="E132" s="38" t="s">
        <v>1442</v>
      </c>
      <c r="G132" s="38">
        <f>B132</f>
        <v>89</v>
      </c>
      <c r="H132" s="38" t="s">
        <v>0</v>
      </c>
      <c r="I132" s="38" t="s">
        <v>1295</v>
      </c>
      <c r="J132" s="38" t="s">
        <v>930</v>
      </c>
      <c r="K132" s="38" t="s">
        <v>1213</v>
      </c>
      <c r="L132" s="38" t="s">
        <v>2384</v>
      </c>
      <c r="M132" s="38" t="s">
        <v>1191</v>
      </c>
      <c r="N132" s="40">
        <f>B132</f>
        <v>89</v>
      </c>
      <c r="O132" s="38" t="s">
        <v>1</v>
      </c>
      <c r="P132" s="38" t="str">
        <f>CONCATENATE(A132,B132,C132,D132,E132,F132,G132,H132,I132,J132,K132,L132,M132,N132,O132)</f>
        <v>{id:89,year: "2021", typeDoc:"ACUERDO",numDoc:"CG89-2021",monthDoc:"MAR",nameDoc:"PROGRAMA GOBIERNO COMÚN PAC",link: Acuerdos__pdfpath(`./${"2021/"}${"89.pdf"}`),},</v>
      </c>
    </row>
    <row r="133" spans="1:16" x14ac:dyDescent="0.25">
      <c r="A133" s="38" t="s">
        <v>756</v>
      </c>
      <c r="B133" s="38">
        <v>90</v>
      </c>
      <c r="C133" s="38" t="s">
        <v>1441</v>
      </c>
      <c r="D133" s="38" t="s">
        <v>1217</v>
      </c>
      <c r="E133" s="38" t="s">
        <v>1442</v>
      </c>
      <c r="G133" s="38">
        <f>B133</f>
        <v>90</v>
      </c>
      <c r="H133" s="38" t="s">
        <v>0</v>
      </c>
      <c r="I133" s="38" t="s">
        <v>1295</v>
      </c>
      <c r="J133" s="38" t="s">
        <v>930</v>
      </c>
      <c r="K133" s="38" t="s">
        <v>1213</v>
      </c>
      <c r="L133" s="38" t="s">
        <v>2385</v>
      </c>
      <c r="M133" s="38" t="s">
        <v>1191</v>
      </c>
      <c r="N133" s="40">
        <f>B133</f>
        <v>90</v>
      </c>
      <c r="O133" s="38" t="s">
        <v>1</v>
      </c>
      <c r="P133" s="38" t="str">
        <f>CONCATENATE(A133,B133,C133,D133,E133,F133,G133,H133,I133,J133,K133,L133,M133,N133,O133)</f>
        <v>{id:90,year: "2021", typeDoc:"ACUERDO",numDoc:"CG90-2021",monthDoc:"MAR",nameDoc:"PROGRAMA GOBIERNO COMÚN PS",link: Acuerdos__pdfpath(`./${"2021/"}${"90.pdf"}`),},</v>
      </c>
    </row>
    <row r="134" spans="1:16" x14ac:dyDescent="0.25">
      <c r="A134" s="38" t="s">
        <v>756</v>
      </c>
      <c r="B134" s="38">
        <v>91</v>
      </c>
      <c r="C134" s="38" t="s">
        <v>1441</v>
      </c>
      <c r="D134" s="38" t="s">
        <v>1217</v>
      </c>
      <c r="E134" s="38" t="s">
        <v>1442</v>
      </c>
      <c r="G134" s="38">
        <f>B134</f>
        <v>91</v>
      </c>
      <c r="H134" s="38" t="s">
        <v>0</v>
      </c>
      <c r="I134" s="38" t="s">
        <v>1295</v>
      </c>
      <c r="J134" s="38" t="s">
        <v>930</v>
      </c>
      <c r="K134" s="38" t="s">
        <v>1213</v>
      </c>
      <c r="L134" s="38" t="s">
        <v>2386</v>
      </c>
      <c r="M134" s="38" t="s">
        <v>1191</v>
      </c>
      <c r="N134" s="40">
        <f>B134</f>
        <v>91</v>
      </c>
      <c r="O134" s="38" t="s">
        <v>1</v>
      </c>
      <c r="P134" s="38" t="str">
        <f>CONCATENATE(A134,B134,C134,D134,E134,F134,G134,H134,I134,J134,K134,L134,M134,N134,O134)</f>
        <v>{id:91,year: "2021", typeDoc:"ACUERDO",numDoc:"CG91-2021",monthDoc:"MAR",nameDoc:"PROGRAMA GOBIERNO COMÚN MORENA",link: Acuerdos__pdfpath(`./${"2021/"}${"91.pdf"}`),},</v>
      </c>
    </row>
    <row r="135" spans="1:16" x14ac:dyDescent="0.25">
      <c r="A135" s="38" t="s">
        <v>756</v>
      </c>
      <c r="B135" s="38">
        <v>92</v>
      </c>
      <c r="C135" s="38" t="s">
        <v>1441</v>
      </c>
      <c r="D135" s="38" t="s">
        <v>1217</v>
      </c>
      <c r="E135" s="38" t="s">
        <v>1442</v>
      </c>
      <c r="G135" s="38">
        <f>B135</f>
        <v>92</v>
      </c>
      <c r="H135" s="38" t="s">
        <v>0</v>
      </c>
      <c r="I135" s="38" t="s">
        <v>1295</v>
      </c>
      <c r="J135" s="38" t="s">
        <v>930</v>
      </c>
      <c r="K135" s="38" t="s">
        <v>1213</v>
      </c>
      <c r="L135" s="38" t="s">
        <v>2387</v>
      </c>
      <c r="M135" s="38" t="s">
        <v>1191</v>
      </c>
      <c r="N135" s="40">
        <f>B135</f>
        <v>92</v>
      </c>
      <c r="O135" s="38" t="s">
        <v>1</v>
      </c>
      <c r="P135" s="38" t="str">
        <f>CONCATENATE(A135,B135,C135,D135,E135,F135,G135,H135,I135,J135,K135,L135,M135,N135,O135)</f>
        <v>{id:92,year: "2021", typeDoc:"ACUERDO",numDoc:"CG92-2021",monthDoc:"MAR",nameDoc:"PROGRAMA GOBIERNO COMÚN NUEVA ALIANZA TLAXCALA",link: Acuerdos__pdfpath(`./${"2021/"}${"92.pdf"}`),},</v>
      </c>
    </row>
    <row r="136" spans="1:16" x14ac:dyDescent="0.25">
      <c r="A136" s="38" t="s">
        <v>756</v>
      </c>
      <c r="B136" s="38">
        <v>93</v>
      </c>
      <c r="C136" s="38" t="s">
        <v>1441</v>
      </c>
      <c r="D136" s="38" t="s">
        <v>1217</v>
      </c>
      <c r="E136" s="38" t="s">
        <v>1442</v>
      </c>
      <c r="G136" s="38">
        <f>B136</f>
        <v>93</v>
      </c>
      <c r="H136" s="38" t="s">
        <v>0</v>
      </c>
      <c r="I136" s="38" t="s">
        <v>1295</v>
      </c>
      <c r="J136" s="38" t="s">
        <v>930</v>
      </c>
      <c r="K136" s="38" t="s">
        <v>1213</v>
      </c>
      <c r="L136" s="38" t="s">
        <v>2388</v>
      </c>
      <c r="M136" s="38" t="s">
        <v>1191</v>
      </c>
      <c r="N136" s="40">
        <f>B136</f>
        <v>93</v>
      </c>
      <c r="O136" s="38" t="s">
        <v>1</v>
      </c>
      <c r="P136" s="38" t="str">
        <f>CONCATENATE(A136,B136,C136,D136,E136,F136,G136,H136,I136,J136,K136,L136,M136,N136,O136)</f>
        <v>{id:93,year: "2021", typeDoc:"ACUERDO",numDoc:"CG93-2021",monthDoc:"MAR",nameDoc:"PROGRAMA GOBIERNO COMÚN ENCUENTRO SOCIAL TLAXCALA",link: Acuerdos__pdfpath(`./${"2021/"}${"93.pdf"}`),},</v>
      </c>
    </row>
    <row r="137" spans="1:16" x14ac:dyDescent="0.25">
      <c r="A137" s="38" t="s">
        <v>756</v>
      </c>
      <c r="B137" s="38">
        <v>94</v>
      </c>
      <c r="C137" s="38" t="s">
        <v>1441</v>
      </c>
      <c r="D137" s="38" t="s">
        <v>1217</v>
      </c>
      <c r="E137" s="38" t="s">
        <v>1442</v>
      </c>
      <c r="G137" s="38">
        <f>B137</f>
        <v>94</v>
      </c>
      <c r="H137" s="38" t="s">
        <v>0</v>
      </c>
      <c r="I137" s="38" t="s">
        <v>1295</v>
      </c>
      <c r="J137" s="38" t="s">
        <v>930</v>
      </c>
      <c r="K137" s="38" t="s">
        <v>1213</v>
      </c>
      <c r="L137" s="38" t="s">
        <v>2389</v>
      </c>
      <c r="M137" s="38" t="s">
        <v>1191</v>
      </c>
      <c r="N137" s="40">
        <f>B137</f>
        <v>94</v>
      </c>
      <c r="O137" s="38" t="s">
        <v>1</v>
      </c>
      <c r="P137" s="38" t="str">
        <f>CONCATENATE(A137,B137,C137,D137,E137,F137,G137,H137,I137,J137,K137,L137,M137,N137,O137)</f>
        <v>{id:94,year: "2021", typeDoc:"ACUERDO",numDoc:"CG94-2021",monthDoc:"MAR",nameDoc:"PROGRAMA GOBIERNO COMÚN IMPACTO SOCIAL",link: Acuerdos__pdfpath(`./${"2021/"}${"94.pdf"}`),},</v>
      </c>
    </row>
    <row r="138" spans="1:16" x14ac:dyDescent="0.25">
      <c r="A138" s="38" t="s">
        <v>756</v>
      </c>
      <c r="B138" s="38">
        <v>95</v>
      </c>
      <c r="C138" s="38" t="s">
        <v>1441</v>
      </c>
      <c r="D138" s="38" t="s">
        <v>1217</v>
      </c>
      <c r="E138" s="38" t="s">
        <v>1442</v>
      </c>
      <c r="G138" s="38">
        <f>B138</f>
        <v>95</v>
      </c>
      <c r="H138" s="38" t="s">
        <v>0</v>
      </c>
      <c r="I138" s="38" t="s">
        <v>1295</v>
      </c>
      <c r="J138" s="38" t="s">
        <v>930</v>
      </c>
      <c r="K138" s="38" t="s">
        <v>1213</v>
      </c>
      <c r="L138" s="38" t="s">
        <v>2390</v>
      </c>
      <c r="M138" s="38" t="s">
        <v>1191</v>
      </c>
      <c r="N138" s="40">
        <f>B138</f>
        <v>95</v>
      </c>
      <c r="O138" s="38" t="s">
        <v>1</v>
      </c>
      <c r="P138" s="38" t="str">
        <f>CONCATENATE(A138,B138,C138,D138,E138,F138,G138,H138,I138,J138,K138,L138,M138,N138,O138)</f>
        <v>{id:95,year: "2021", typeDoc:"ACUERDO",numDoc:"CG95-2021",monthDoc:"MAR",nameDoc:"PROGRAMA GOBIERNO COMÚN ENCUENTRO SOLIDARIO",link: Acuerdos__pdfpath(`./${"2021/"}${"95.pdf"}`),},</v>
      </c>
    </row>
    <row r="139" spans="1:16" x14ac:dyDescent="0.25">
      <c r="A139" s="38" t="s">
        <v>756</v>
      </c>
      <c r="B139" s="38">
        <v>96</v>
      </c>
      <c r="C139" s="38" t="s">
        <v>1441</v>
      </c>
      <c r="D139" s="38" t="s">
        <v>1217</v>
      </c>
      <c r="E139" s="38" t="s">
        <v>1442</v>
      </c>
      <c r="G139" s="38">
        <f>B139</f>
        <v>96</v>
      </c>
      <c r="H139" s="38" t="s">
        <v>0</v>
      </c>
      <c r="I139" s="38" t="s">
        <v>1295</v>
      </c>
      <c r="J139" s="38" t="s">
        <v>930</v>
      </c>
      <c r="K139" s="38" t="s">
        <v>1213</v>
      </c>
      <c r="L139" s="38" t="s">
        <v>2391</v>
      </c>
      <c r="M139" s="38" t="s">
        <v>1191</v>
      </c>
      <c r="N139" s="40">
        <f>B139</f>
        <v>96</v>
      </c>
      <c r="O139" s="38" t="s">
        <v>1</v>
      </c>
      <c r="P139" s="38" t="str">
        <f>CONCATENATE(A139,B139,C139,D139,E139,F139,G139,H139,I139,J139,K139,L139,M139,N139,O139)</f>
        <v>{id:96,year: "2021", typeDoc:"ACUERDO",numDoc:"CG96-2021",monthDoc:"MAR",nameDoc:"PROGRAMA GOBIERNO COMÚN RSP",link: Acuerdos__pdfpath(`./${"2021/"}${"96.pdf"}`),},</v>
      </c>
    </row>
    <row r="140" spans="1:16" x14ac:dyDescent="0.25">
      <c r="A140" s="38" t="s">
        <v>756</v>
      </c>
      <c r="B140" s="38">
        <v>97</v>
      </c>
      <c r="C140" s="38" t="s">
        <v>1441</v>
      </c>
      <c r="D140" s="38" t="s">
        <v>1217</v>
      </c>
      <c r="E140" s="38" t="s">
        <v>1442</v>
      </c>
      <c r="G140" s="38">
        <f>B140</f>
        <v>97</v>
      </c>
      <c r="H140" s="38" t="s">
        <v>0</v>
      </c>
      <c r="I140" s="38" t="s">
        <v>1295</v>
      </c>
      <c r="J140" s="38" t="s">
        <v>930</v>
      </c>
      <c r="K140" s="38" t="s">
        <v>1213</v>
      </c>
      <c r="L140" s="38" t="s">
        <v>2392</v>
      </c>
      <c r="M140" s="38" t="s">
        <v>1191</v>
      </c>
      <c r="N140" s="40">
        <f>B140</f>
        <v>97</v>
      </c>
      <c r="O140" s="38" t="s">
        <v>1</v>
      </c>
      <c r="P140" s="38" t="str">
        <f>CONCATENATE(A140,B140,C140,D140,E140,F140,G140,H140,I140,J140,K140,L140,M140,N140,O140)</f>
        <v>{id:97,year: "2021", typeDoc:"ACUERDO",numDoc:"CG97-2021",monthDoc:"MAR",nameDoc:"PROGRAMA GOBIERNO COMÚN FUERZA POR MEXICO",link: Acuerdos__pdfpath(`./${"2021/"}${"97.pdf"}`),},</v>
      </c>
    </row>
    <row r="141" spans="1:16" ht="15.75" thickBot="1" x14ac:dyDescent="0.3">
      <c r="A141" s="38" t="s">
        <v>756</v>
      </c>
      <c r="B141" s="38">
        <v>98</v>
      </c>
      <c r="C141" s="38" t="s">
        <v>1441</v>
      </c>
      <c r="D141" s="38" t="s">
        <v>1217</v>
      </c>
      <c r="E141" s="38" t="s">
        <v>1442</v>
      </c>
      <c r="G141" s="38">
        <f>B141</f>
        <v>98</v>
      </c>
      <c r="H141" s="38" t="s">
        <v>0</v>
      </c>
      <c r="I141" s="38" t="s">
        <v>1295</v>
      </c>
      <c r="J141" s="38" t="s">
        <v>930</v>
      </c>
      <c r="K141" s="38" t="s">
        <v>1213</v>
      </c>
      <c r="L141" s="38" t="s">
        <v>2076</v>
      </c>
      <c r="M141" s="38" t="s">
        <v>1191</v>
      </c>
      <c r="N141" s="40">
        <f>B141</f>
        <v>98</v>
      </c>
      <c r="O141" s="38" t="s">
        <v>1</v>
      </c>
      <c r="P141" s="38" t="str">
        <f>CONCATENATE(A141,B141,C141,D141,E141,F141,G141,H141,I141,J141,K141,L141,M141,N141,O141)</f>
        <v>{id:98,year: "2021", typeDoc:"ACUERDO",numDoc:"CG98-2021",monthDoc:"MAR",nameDoc:"SUSTITUCIONES CONSEJOS DISTRITALES Y MUNICIPALES",link: Acuerdos__pdfpath(`./${"2021/"}${"98.pdf"}`),},</v>
      </c>
    </row>
    <row r="142" spans="1:16" x14ac:dyDescent="0.25">
      <c r="A142" s="41" t="s">
        <v>756</v>
      </c>
      <c r="B142" s="42">
        <v>99</v>
      </c>
      <c r="C142" s="42" t="s">
        <v>1441</v>
      </c>
      <c r="D142" s="42" t="s">
        <v>1217</v>
      </c>
      <c r="E142" s="42" t="s">
        <v>1442</v>
      </c>
      <c r="F142" s="42"/>
      <c r="G142" s="42">
        <f>B142</f>
        <v>99</v>
      </c>
      <c r="H142" s="42" t="s">
        <v>0</v>
      </c>
      <c r="I142" s="42" t="s">
        <v>1295</v>
      </c>
      <c r="J142" s="42" t="s">
        <v>930</v>
      </c>
      <c r="K142" s="42" t="s">
        <v>1213</v>
      </c>
      <c r="L142" s="42" t="s">
        <v>2393</v>
      </c>
      <c r="M142" s="42" t="s">
        <v>1191</v>
      </c>
      <c r="N142" s="44">
        <f>B142</f>
        <v>99</v>
      </c>
      <c r="O142" s="42" t="s">
        <v>613</v>
      </c>
      <c r="P142" s="45"/>
    </row>
    <row r="143" spans="1:16" ht="15.75" thickBot="1" x14ac:dyDescent="0.3">
      <c r="A143" s="46" t="s">
        <v>756</v>
      </c>
      <c r="B143" s="47" t="s">
        <v>611</v>
      </c>
      <c r="C143" s="47" t="s">
        <v>1441</v>
      </c>
      <c r="D143" s="47"/>
      <c r="E143" s="47" t="s">
        <v>1215</v>
      </c>
      <c r="F143" s="47"/>
      <c r="G143" s="47"/>
      <c r="H143" s="47"/>
      <c r="I143" s="47" t="s">
        <v>1216</v>
      </c>
      <c r="J143" s="47"/>
      <c r="K143" s="47" t="s">
        <v>1213</v>
      </c>
      <c r="L143" s="47" t="s">
        <v>1081</v>
      </c>
      <c r="M143" s="47" t="s">
        <v>1191</v>
      </c>
      <c r="N143" s="49" t="str">
        <f>CONCATENATE(B142,".1")</f>
        <v>99.1</v>
      </c>
      <c r="O143" s="47" t="s">
        <v>623</v>
      </c>
      <c r="P143" s="50" t="str">
        <f>CONCATENATE(
A142,B142,C142,D142,E142,F142,G142,H142,I142,J142,K142,L142,M142,N142,O142,
A143,B143,C143,D143,E143,F143,G143,H143,I143,J143,K143,L143,M143,N143,O143)</f>
        <v>{id:99,year: "2021", typeDoc:"ACUERDO",numDoc:"CG99-2021",monthDoc:"MAR",nameDoc:"SE CALENDARIZA RETENCIÓN DE MULTAS",link: Acuerdos__pdfpath(`./${"2021/"}${"99.pdf"}`),subRows:[{id:"",year: "2021", typeDoc:"",numDoc:"",monthDoc:"",nameDoc:"ANEXO ÚNICO MULTAS",link: Acuerdos__pdfpath(`./${"2021/"}${"99.1.pdf"}`),},],},</v>
      </c>
    </row>
    <row r="144" spans="1:16" x14ac:dyDescent="0.25">
      <c r="A144" s="38" t="s">
        <v>756</v>
      </c>
      <c r="B144" s="38">
        <v>100</v>
      </c>
      <c r="C144" s="38" t="s">
        <v>1441</v>
      </c>
      <c r="D144" s="38" t="s">
        <v>1218</v>
      </c>
      <c r="E144" s="38" t="s">
        <v>1442</v>
      </c>
      <c r="G144" s="38">
        <f>B144</f>
        <v>100</v>
      </c>
      <c r="H144" s="38" t="s">
        <v>0</v>
      </c>
      <c r="I144" s="38" t="s">
        <v>1295</v>
      </c>
      <c r="J144" s="38" t="s">
        <v>2394</v>
      </c>
      <c r="K144" s="38" t="s">
        <v>1213</v>
      </c>
      <c r="L144" s="38" t="s">
        <v>2548</v>
      </c>
      <c r="M144" s="38" t="s">
        <v>1191</v>
      </c>
      <c r="N144" s="40">
        <f>B144</f>
        <v>100</v>
      </c>
      <c r="O144" s="38" t="s">
        <v>1</v>
      </c>
      <c r="P144" s="42" t="str">
        <f t="shared" ref="P144:P145" si="18">CONCATENATE(A144,B144,C144,D144,E144,F144,G144,H144,I144,J144,K144,L144,M144,N144,O144)</f>
        <v>{id:100,year: "2021", typeDoc:"RESOLUCIÓN",numDoc:"CG100-2021",monthDoc:"ABR",nameDoc:"REGISTRO DE CANDIDATURA GUBERNATURA COALICIÓN UNIDOS POR TLAXCALA",link: Acuerdos__pdfpath(`./${"2021/"}${"100.pdf"}`),},</v>
      </c>
    </row>
    <row r="145" spans="1:16" x14ac:dyDescent="0.25">
      <c r="A145" s="38" t="s">
        <v>756</v>
      </c>
      <c r="B145" s="38">
        <v>101</v>
      </c>
      <c r="C145" s="38" t="s">
        <v>1441</v>
      </c>
      <c r="D145" s="38" t="s">
        <v>1218</v>
      </c>
      <c r="E145" s="38" t="s">
        <v>1442</v>
      </c>
      <c r="G145" s="38">
        <f>B145</f>
        <v>101</v>
      </c>
      <c r="H145" s="38" t="s">
        <v>0</v>
      </c>
      <c r="I145" s="38" t="s">
        <v>1295</v>
      </c>
      <c r="J145" s="38" t="s">
        <v>2394</v>
      </c>
      <c r="K145" s="38" t="s">
        <v>1213</v>
      </c>
      <c r="L145" s="38" t="s">
        <v>2549</v>
      </c>
      <c r="M145" s="38" t="s">
        <v>1191</v>
      </c>
      <c r="N145" s="40">
        <f>B145</f>
        <v>101</v>
      </c>
      <c r="O145" s="38" t="s">
        <v>1</v>
      </c>
      <c r="P145" s="38" t="str">
        <f t="shared" si="18"/>
        <v>{id:101,year: "2021", typeDoc:"RESOLUCIÓN",numDoc:"CG101-2021",monthDoc:"ABR",nameDoc:"REGISTRO DE CANDIDATURA GUBERNATURA COALICIÓN JUNTOS HAREMOS HISTORIA",link: Acuerdos__pdfpath(`./${"2021/"}${"101.pdf"}`),},</v>
      </c>
    </row>
    <row r="146" spans="1:16" x14ac:dyDescent="0.25">
      <c r="A146" s="38" t="s">
        <v>756</v>
      </c>
      <c r="B146" s="38">
        <v>102</v>
      </c>
      <c r="C146" s="38" t="s">
        <v>1441</v>
      </c>
      <c r="D146" s="38" t="s">
        <v>1218</v>
      </c>
      <c r="E146" s="38" t="s">
        <v>1442</v>
      </c>
      <c r="G146" s="38">
        <f>B146</f>
        <v>102</v>
      </c>
      <c r="H146" s="38" t="s">
        <v>0</v>
      </c>
      <c r="I146" s="38" t="s">
        <v>1295</v>
      </c>
      <c r="J146" s="38" t="s">
        <v>2394</v>
      </c>
      <c r="K146" s="38" t="s">
        <v>1213</v>
      </c>
      <c r="L146" s="38" t="s">
        <v>2550</v>
      </c>
      <c r="M146" s="38" t="s">
        <v>1191</v>
      </c>
      <c r="N146" s="40">
        <f>B146</f>
        <v>102</v>
      </c>
      <c r="O146" s="38" t="s">
        <v>1</v>
      </c>
      <c r="P146" s="38" t="str">
        <f>CONCATENATE(A146,B146,C146,D146,E146,F146,G146,H146,I146,J146,K146,L146,M146,N146,O146)</f>
        <v>{id:102,year: "2021", typeDoc:"RESOLUCIÓN",numDoc:"CG102-2021",monthDoc:"ABR",nameDoc:"REGISTRO DE CANDIDATURA GUBERNATURA MOVIMIENTO CIUDADANO",link: Acuerdos__pdfpath(`./${"2021/"}${"102.pdf"}`),},</v>
      </c>
    </row>
    <row r="147" spans="1:16" x14ac:dyDescent="0.25">
      <c r="A147" s="38" t="s">
        <v>756</v>
      </c>
      <c r="B147" s="38">
        <v>103</v>
      </c>
      <c r="C147" s="38" t="s">
        <v>1441</v>
      </c>
      <c r="D147" s="38" t="s">
        <v>1218</v>
      </c>
      <c r="E147" s="38" t="s">
        <v>1442</v>
      </c>
      <c r="G147" s="38">
        <f>B147</f>
        <v>103</v>
      </c>
      <c r="H147" s="38" t="s">
        <v>0</v>
      </c>
      <c r="I147" s="38" t="s">
        <v>1295</v>
      </c>
      <c r="J147" s="38" t="s">
        <v>2394</v>
      </c>
      <c r="K147" s="38" t="s">
        <v>1213</v>
      </c>
      <c r="L147" s="38" t="s">
        <v>2551</v>
      </c>
      <c r="M147" s="38" t="s">
        <v>1191</v>
      </c>
      <c r="N147" s="40">
        <f>B147</f>
        <v>103</v>
      </c>
      <c r="O147" s="38" t="s">
        <v>1</v>
      </c>
      <c r="P147" s="38" t="str">
        <f>CONCATENATE(A147,B147,C147,D147,E147,F147,G147,H147,I147,J147,K147,L147,M147,N147,O147)</f>
        <v>{id:103,year: "2021", typeDoc:"RESOLUCIÓN",numDoc:"CG103-2021",monthDoc:"ABR",nameDoc:"REGISTRO DE CANDIDATURA GUBERNATURA IMPACTO SOCIAL SI",link: Acuerdos__pdfpath(`./${"2021/"}${"103.pdf"}`),},</v>
      </c>
    </row>
    <row r="148" spans="1:16" x14ac:dyDescent="0.25">
      <c r="A148" s="38" t="s">
        <v>756</v>
      </c>
      <c r="B148" s="38">
        <v>104</v>
      </c>
      <c r="C148" s="38" t="s">
        <v>1441</v>
      </c>
      <c r="D148" s="38" t="s">
        <v>1218</v>
      </c>
      <c r="E148" s="38" t="s">
        <v>1442</v>
      </c>
      <c r="G148" s="38">
        <f>B148</f>
        <v>104</v>
      </c>
      <c r="H148" s="38" t="s">
        <v>0</v>
      </c>
      <c r="I148" s="38" t="s">
        <v>1295</v>
      </c>
      <c r="J148" s="38" t="s">
        <v>2394</v>
      </c>
      <c r="K148" s="38" t="s">
        <v>1213</v>
      </c>
      <c r="L148" s="38" t="s">
        <v>2552</v>
      </c>
      <c r="M148" s="38" t="s">
        <v>1191</v>
      </c>
      <c r="N148" s="40">
        <f>B148</f>
        <v>104</v>
      </c>
      <c r="O148" s="38" t="s">
        <v>1</v>
      </c>
      <c r="P148" s="38" t="str">
        <f>CONCATENATE(A148,B148,C148,D148,E148,F148,G148,H148,I148,J148,K148,L148,M148,N148,O148)</f>
        <v>{id:104,year: "2021", typeDoc:"RESOLUCIÓN",numDoc:"CG104-2021",monthDoc:"ABR",nameDoc:"REGISTRO DE CANDIDATURA GUBERNATURA PARTIDO ENCUENTRO SOLIDARIO",link: Acuerdos__pdfpath(`./${"2021/"}${"104.pdf"}`),},</v>
      </c>
    </row>
    <row r="149" spans="1:16" x14ac:dyDescent="0.25">
      <c r="A149" s="38" t="s">
        <v>756</v>
      </c>
      <c r="B149" s="38">
        <v>105</v>
      </c>
      <c r="C149" s="38" t="s">
        <v>1441</v>
      </c>
      <c r="D149" s="38" t="s">
        <v>1218</v>
      </c>
      <c r="E149" s="38" t="s">
        <v>1442</v>
      </c>
      <c r="G149" s="38">
        <f>B149</f>
        <v>105</v>
      </c>
      <c r="H149" s="38" t="s">
        <v>0</v>
      </c>
      <c r="I149" s="38" t="s">
        <v>1295</v>
      </c>
      <c r="J149" s="38" t="s">
        <v>2394</v>
      </c>
      <c r="K149" s="38" t="s">
        <v>1213</v>
      </c>
      <c r="L149" s="38" t="s">
        <v>2553</v>
      </c>
      <c r="M149" s="38" t="s">
        <v>1191</v>
      </c>
      <c r="N149" s="40">
        <f>B149</f>
        <v>105</v>
      </c>
      <c r="O149" s="38" t="s">
        <v>1</v>
      </c>
      <c r="P149" s="38" t="str">
        <f>CONCATENATE(A149,B149,C149,D149,E149,F149,G149,H149,I149,J149,K149,L149,M149,N149,O149)</f>
        <v>{id:105,year: "2021", typeDoc:"RESOLUCIÓN",numDoc:"CG105-2021",monthDoc:"ABR",nameDoc:"REGISTRO DE CANDIDATURA GUBERNATURA RSP",link: Acuerdos__pdfpath(`./${"2021/"}${"105.pdf"}`),},</v>
      </c>
    </row>
    <row r="150" spans="1:16" ht="15.75" thickBot="1" x14ac:dyDescent="0.3">
      <c r="A150" s="38" t="s">
        <v>756</v>
      </c>
      <c r="B150" s="38">
        <v>106</v>
      </c>
      <c r="C150" s="38" t="s">
        <v>1441</v>
      </c>
      <c r="D150" s="38" t="s">
        <v>1218</v>
      </c>
      <c r="E150" s="38" t="s">
        <v>1442</v>
      </c>
      <c r="G150" s="38">
        <f>B150</f>
        <v>106</v>
      </c>
      <c r="H150" s="38" t="s">
        <v>0</v>
      </c>
      <c r="I150" s="38" t="s">
        <v>1295</v>
      </c>
      <c r="J150" s="38" t="s">
        <v>2394</v>
      </c>
      <c r="K150" s="38" t="s">
        <v>1213</v>
      </c>
      <c r="L150" s="38" t="s">
        <v>2554</v>
      </c>
      <c r="M150" s="38" t="s">
        <v>1191</v>
      </c>
      <c r="N150" s="40">
        <f>B150</f>
        <v>106</v>
      </c>
      <c r="O150" s="38" t="s">
        <v>1</v>
      </c>
      <c r="P150" s="38" t="str">
        <f>CONCATENATE(A150,B150,C150,D150,E150,F150,G150,H150,I150,J150,K150,L150,M150,N150,O150)</f>
        <v>{id:106,year: "2021", typeDoc:"RESOLUCIÓN",numDoc:"CG106-2021",monthDoc:"ABR",nameDoc:"REGISTRO DE CANDIDATURA GUBERNATURA FUERZA POR MEXICO",link: Acuerdos__pdfpath(`./${"2021/"}${"106.pdf"}`),},</v>
      </c>
    </row>
    <row r="151" spans="1:16" x14ac:dyDescent="0.25">
      <c r="A151" s="41" t="s">
        <v>756</v>
      </c>
      <c r="B151" s="42">
        <v>107</v>
      </c>
      <c r="C151" s="42" t="s">
        <v>1441</v>
      </c>
      <c r="D151" s="42" t="s">
        <v>1218</v>
      </c>
      <c r="E151" s="42" t="s">
        <v>1442</v>
      </c>
      <c r="F151" s="42"/>
      <c r="G151" s="42">
        <f>B151</f>
        <v>107</v>
      </c>
      <c r="H151" s="42" t="s">
        <v>0</v>
      </c>
      <c r="I151" s="42" t="s">
        <v>1295</v>
      </c>
      <c r="J151" s="42" t="s">
        <v>2394</v>
      </c>
      <c r="K151" s="42" t="s">
        <v>1213</v>
      </c>
      <c r="L151" s="42" t="s">
        <v>2555</v>
      </c>
      <c r="M151" s="42" t="s">
        <v>1191</v>
      </c>
      <c r="N151" s="44">
        <f>B151</f>
        <v>107</v>
      </c>
      <c r="O151" s="42" t="s">
        <v>613</v>
      </c>
      <c r="P151" s="45"/>
    </row>
    <row r="152" spans="1:16" ht="15.75" thickBot="1" x14ac:dyDescent="0.3">
      <c r="A152" s="46" t="s">
        <v>756</v>
      </c>
      <c r="B152" s="47" t="s">
        <v>611</v>
      </c>
      <c r="C152" s="47" t="s">
        <v>1441</v>
      </c>
      <c r="D152" s="47"/>
      <c r="E152" s="47" t="s">
        <v>1215</v>
      </c>
      <c r="F152" s="47"/>
      <c r="G152" s="47"/>
      <c r="H152" s="47"/>
      <c r="I152" s="47" t="s">
        <v>1216</v>
      </c>
      <c r="J152" s="47"/>
      <c r="K152" s="47" t="s">
        <v>1213</v>
      </c>
      <c r="L152" s="47" t="s">
        <v>2556</v>
      </c>
      <c r="M152" s="47" t="s">
        <v>1191</v>
      </c>
      <c r="N152" s="49" t="str">
        <f>CONCATENATE(B151,".1")</f>
        <v>107.1</v>
      </c>
      <c r="O152" s="47" t="s">
        <v>623</v>
      </c>
      <c r="P152" s="50" t="str">
        <f>CONCATENATE(
A151,B151,C151,D151,E151,F151,G151,H151,I151,J151,K151,L151,M151,N151,O151,
A152,B152,C152,D152,E152,F152,G152,H152,I152,J152,K152,L152,M152,N152,O152)</f>
        <v>{id:107,year: "2021", typeDoc:"RESOLUCIÓN",numDoc:"CG107-2021",monthDoc:"ABR",nameDoc:"REGISTRO DIPUTACIONES PAN",link: Acuerdos__pdfpath(`./${"2021/"}${"107.pdf"}`),subRows:[{id:"",year: "2021", typeDoc:"",numDoc:"",monthDoc:"",nameDoc:"DICTAMEN PARTIDO ACCION NACIONAL",link: Acuerdos__pdfpath(`./${"2021/"}${"107.1.pdf"}`),},],},</v>
      </c>
    </row>
    <row r="153" spans="1:16" x14ac:dyDescent="0.25">
      <c r="A153" s="41" t="s">
        <v>756</v>
      </c>
      <c r="B153" s="42">
        <v>108</v>
      </c>
      <c r="C153" s="42" t="s">
        <v>1441</v>
      </c>
      <c r="D153" s="42" t="s">
        <v>1218</v>
      </c>
      <c r="E153" s="42" t="s">
        <v>1442</v>
      </c>
      <c r="F153" s="42"/>
      <c r="G153" s="42">
        <f>B153</f>
        <v>108</v>
      </c>
      <c r="H153" s="42" t="s">
        <v>0</v>
      </c>
      <c r="I153" s="42" t="s">
        <v>1295</v>
      </c>
      <c r="J153" s="42" t="s">
        <v>2394</v>
      </c>
      <c r="K153" s="42" t="s">
        <v>1213</v>
      </c>
      <c r="L153" s="42" t="s">
        <v>2557</v>
      </c>
      <c r="M153" s="42" t="s">
        <v>1191</v>
      </c>
      <c r="N153" s="44"/>
      <c r="O153" s="42" t="s">
        <v>764</v>
      </c>
      <c r="P153" s="45"/>
    </row>
    <row r="154" spans="1:16" ht="15.75" thickBot="1" x14ac:dyDescent="0.3">
      <c r="A154" s="46" t="s">
        <v>756</v>
      </c>
      <c r="B154" s="47" t="s">
        <v>611</v>
      </c>
      <c r="C154" s="47" t="s">
        <v>1441</v>
      </c>
      <c r="D154" s="47"/>
      <c r="E154" s="47" t="s">
        <v>1215</v>
      </c>
      <c r="F154" s="47"/>
      <c r="G154" s="47"/>
      <c r="H154" s="47"/>
      <c r="I154" s="47" t="s">
        <v>1216</v>
      </c>
      <c r="J154" s="47"/>
      <c r="K154" s="47" t="s">
        <v>1213</v>
      </c>
      <c r="L154" s="47" t="s">
        <v>2558</v>
      </c>
      <c r="M154" s="47" t="s">
        <v>1191</v>
      </c>
      <c r="N154" s="49" t="str">
        <f>CONCATENATE(B153,".1")</f>
        <v>108.1</v>
      </c>
      <c r="O154" s="47" t="s">
        <v>623</v>
      </c>
      <c r="P154" s="50" t="str">
        <f>CONCATENATE(
A153,B153,C153,D153,E153,F153,G153,H153,I153,J153,K153,L153,M153,N153,O153,
A154,B154,C154,D154,E154,F154,G154,H154,I154,J154,K154,L154,M154,N154,O154)</f>
        <v>{id:108,year: "2021", typeDoc:"RESOLUCIÓN",numDoc:"CG108-2021",monthDoc:"ABR",nameDoc:"REGISTRO DIPUTACIONES PRI",link: Acuerdos__pdfpath(`./${"2021/"}${"",subRows:[{id:"",year: "2021", typeDoc:"",numDoc:"",monthDoc:"",nameDoc:"DICTAMEN PARTIDO REVOLUCIONARIO INSTTITUCIONAL",link: Acuerdos__pdfpath(`./${"2021/"}${"108.1.pdf"}`),},],},</v>
      </c>
    </row>
    <row r="155" spans="1:16" x14ac:dyDescent="0.25">
      <c r="A155" s="41" t="s">
        <v>756</v>
      </c>
      <c r="B155" s="42">
        <v>109</v>
      </c>
      <c r="C155" s="42" t="s">
        <v>1441</v>
      </c>
      <c r="D155" s="42" t="s">
        <v>1218</v>
      </c>
      <c r="E155" s="42" t="s">
        <v>1442</v>
      </c>
      <c r="F155" s="42"/>
      <c r="G155" s="42">
        <f>B155</f>
        <v>109</v>
      </c>
      <c r="H155" s="42" t="s">
        <v>0</v>
      </c>
      <c r="I155" s="42" t="s">
        <v>1295</v>
      </c>
      <c r="J155" s="42" t="s">
        <v>2394</v>
      </c>
      <c r="K155" s="42" t="s">
        <v>1213</v>
      </c>
      <c r="L155" s="42" t="s">
        <v>2559</v>
      </c>
      <c r="M155" s="42" t="s">
        <v>1191</v>
      </c>
      <c r="N155" s="44">
        <f>B155</f>
        <v>109</v>
      </c>
      <c r="O155" s="42" t="s">
        <v>613</v>
      </c>
      <c r="P155" s="45"/>
    </row>
    <row r="156" spans="1:16" ht="15.75" thickBot="1" x14ac:dyDescent="0.3">
      <c r="A156" s="46" t="s">
        <v>756</v>
      </c>
      <c r="B156" s="47" t="s">
        <v>611</v>
      </c>
      <c r="C156" s="47" t="s">
        <v>1441</v>
      </c>
      <c r="D156" s="47"/>
      <c r="E156" s="47" t="s">
        <v>1215</v>
      </c>
      <c r="F156" s="47"/>
      <c r="G156" s="47"/>
      <c r="H156" s="47"/>
      <c r="I156" s="47" t="s">
        <v>1216</v>
      </c>
      <c r="J156" s="47"/>
      <c r="K156" s="47" t="s">
        <v>1213</v>
      </c>
      <c r="L156" s="47" t="s">
        <v>2560</v>
      </c>
      <c r="M156" s="47" t="s">
        <v>1191</v>
      </c>
      <c r="N156" s="49" t="str">
        <f>CONCATENATE(B155,".1")</f>
        <v>109.1</v>
      </c>
      <c r="O156" s="47" t="s">
        <v>623</v>
      </c>
      <c r="P156" s="50" t="str">
        <f>CONCATENATE(
A155,B155,C155,D155,E155,F155,G155,H155,I155,J155,K155,L155,M155,N155,O155,
A156,B156,C156,D156,E156,F156,G156,H156,I156,J156,K156,L156,M156,N156,O156)</f>
        <v>{id:109,year: "2021", typeDoc:"RESOLUCIÓN",numDoc:"CG109-2021",monthDoc:"ABR",nameDoc:"RESOLUCIÓN DIPUTACIONES PRD",link: Acuerdos__pdfpath(`./${"2021/"}${"109.pdf"}`),subRows:[{id:"",year: "2021", typeDoc:"",numDoc:"",monthDoc:"",nameDoc:"DICTAMEN PARTIDO DE LA REVOLUCION DEMOCRATICA",link: Acuerdos__pdfpath(`./${"2021/"}${"109.1.pdf"}`),},],},</v>
      </c>
    </row>
    <row r="157" spans="1:16" x14ac:dyDescent="0.25">
      <c r="A157" s="41" t="s">
        <v>756</v>
      </c>
      <c r="B157" s="42">
        <v>110</v>
      </c>
      <c r="C157" s="42" t="s">
        <v>1441</v>
      </c>
      <c r="D157" s="42" t="s">
        <v>1218</v>
      </c>
      <c r="E157" s="42" t="s">
        <v>1442</v>
      </c>
      <c r="F157" s="42"/>
      <c r="G157" s="42">
        <f>B157</f>
        <v>110</v>
      </c>
      <c r="H157" s="42" t="s">
        <v>0</v>
      </c>
      <c r="I157" s="42" t="s">
        <v>1295</v>
      </c>
      <c r="J157" s="42" t="s">
        <v>2394</v>
      </c>
      <c r="K157" s="42" t="s">
        <v>1213</v>
      </c>
      <c r="L157" s="42" t="s">
        <v>2561</v>
      </c>
      <c r="M157" s="42" t="s">
        <v>1191</v>
      </c>
      <c r="N157" s="44">
        <f>B157</f>
        <v>110</v>
      </c>
      <c r="O157" s="42" t="s">
        <v>613</v>
      </c>
      <c r="P157" s="45"/>
    </row>
    <row r="158" spans="1:16" ht="15.75" thickBot="1" x14ac:dyDescent="0.3">
      <c r="A158" s="46" t="s">
        <v>756</v>
      </c>
      <c r="B158" s="47" t="s">
        <v>611</v>
      </c>
      <c r="C158" s="47" t="s">
        <v>1441</v>
      </c>
      <c r="D158" s="47"/>
      <c r="E158" s="47" t="s">
        <v>1215</v>
      </c>
      <c r="F158" s="47"/>
      <c r="G158" s="47"/>
      <c r="H158" s="47"/>
      <c r="I158" s="47" t="s">
        <v>1216</v>
      </c>
      <c r="J158" s="47"/>
      <c r="K158" s="47" t="s">
        <v>1213</v>
      </c>
      <c r="L158" s="47" t="s">
        <v>2562</v>
      </c>
      <c r="M158" s="47" t="s">
        <v>1191</v>
      </c>
      <c r="N158" s="49" t="str">
        <f>CONCATENATE(B157,".1")</f>
        <v>110.1</v>
      </c>
      <c r="O158" s="47" t="s">
        <v>623</v>
      </c>
      <c r="P158" s="50" t="str">
        <f>CONCATENATE(
A157,B157,C157,D157,E157,F157,G157,H157,I157,J157,K157,L157,M157,N157,O157,
A158,B158,C158,D158,E158,F158,G158,H158,I158,J158,K158,L158,M158,N158,O158)</f>
        <v>{id:110,year: "2021", typeDoc:"RESOLUCIÓN",numDoc:"CG110-2021",monthDoc:"ABR",nameDoc:"REGISTRO DIPUTACIONES PAC",link: Acuerdos__pdfpath(`./${"2021/"}${"110.pdf"}`),subRows:[{id:"",year: "2021", typeDoc:"",numDoc:"",monthDoc:"",nameDoc:"DICTAMEN ALIANZA CIUDADANA",link: Acuerdos__pdfpath(`./${"2021/"}${"110.1.pdf"}`),},],},</v>
      </c>
    </row>
    <row r="159" spans="1:16" x14ac:dyDescent="0.25">
      <c r="A159" s="41" t="s">
        <v>756</v>
      </c>
      <c r="B159" s="42">
        <v>111</v>
      </c>
      <c r="C159" s="42" t="s">
        <v>1441</v>
      </c>
      <c r="D159" s="42" t="s">
        <v>1218</v>
      </c>
      <c r="E159" s="42" t="s">
        <v>1442</v>
      </c>
      <c r="F159" s="42"/>
      <c r="G159" s="42">
        <f>B159</f>
        <v>111</v>
      </c>
      <c r="H159" s="42" t="s">
        <v>0</v>
      </c>
      <c r="I159" s="42" t="s">
        <v>1295</v>
      </c>
      <c r="J159" s="42" t="s">
        <v>2394</v>
      </c>
      <c r="K159" s="42" t="s">
        <v>1213</v>
      </c>
      <c r="L159" s="42" t="s">
        <v>2563</v>
      </c>
      <c r="M159" s="42" t="s">
        <v>1191</v>
      </c>
      <c r="N159" s="44">
        <f>B159</f>
        <v>111</v>
      </c>
      <c r="O159" s="42" t="s">
        <v>613</v>
      </c>
      <c r="P159" s="45"/>
    </row>
    <row r="160" spans="1:16" ht="15.75" thickBot="1" x14ac:dyDescent="0.3">
      <c r="A160" s="46" t="s">
        <v>756</v>
      </c>
      <c r="B160" s="47" t="s">
        <v>611</v>
      </c>
      <c r="C160" s="47" t="s">
        <v>1441</v>
      </c>
      <c r="D160" s="47"/>
      <c r="E160" s="47" t="s">
        <v>1215</v>
      </c>
      <c r="F160" s="47"/>
      <c r="G160" s="47"/>
      <c r="H160" s="47"/>
      <c r="I160" s="47" t="s">
        <v>1216</v>
      </c>
      <c r="J160" s="47"/>
      <c r="K160" s="47" t="s">
        <v>1213</v>
      </c>
      <c r="L160" s="47" t="s">
        <v>2564</v>
      </c>
      <c r="M160" s="47" t="s">
        <v>1191</v>
      </c>
      <c r="N160" s="49" t="str">
        <f>CONCATENATE(B159,".1")</f>
        <v>111.1</v>
      </c>
      <c r="O160" s="47" t="s">
        <v>623</v>
      </c>
      <c r="P160" s="50" t="str">
        <f>CONCATENATE(
A159,B159,C159,D159,E159,F159,G159,H159,I159,J159,K159,L159,M159,N159,O159,
A160,B160,C160,D160,E160,F160,G160,H160,I160,J160,K160,L160,M160,N160,O160)</f>
        <v>{id:111,year: "2021", typeDoc:"RESOLUCIÓN",numDoc:"CG111-2021",monthDoc:"ABR",nameDoc:"REGISTRO DIPUTACIONES PS",link: Acuerdos__pdfpath(`./${"2021/"}${"111.pdf"}`),subRows:[{id:"",year: "2021", typeDoc:"",numDoc:"",monthDoc:"",nameDoc:"DICTAMEN PARTIDO SOCIALISTA",link: Acuerdos__pdfpath(`./${"2021/"}${"111.1.pdf"}`),},],},</v>
      </c>
    </row>
    <row r="161" spans="1:16" ht="15.75" thickBot="1" x14ac:dyDescent="0.3">
      <c r="A161" s="38" t="s">
        <v>756</v>
      </c>
      <c r="B161" s="38">
        <v>112</v>
      </c>
      <c r="C161" s="38" t="s">
        <v>1441</v>
      </c>
      <c r="D161" s="38" t="s">
        <v>1218</v>
      </c>
      <c r="E161" s="38" t="s">
        <v>1442</v>
      </c>
      <c r="G161" s="38">
        <f>B161</f>
        <v>112</v>
      </c>
      <c r="H161" s="38" t="s">
        <v>0</v>
      </c>
      <c r="I161" s="38" t="s">
        <v>1295</v>
      </c>
      <c r="J161" s="38" t="s">
        <v>2394</v>
      </c>
      <c r="K161" s="38" t="s">
        <v>1213</v>
      </c>
      <c r="L161" s="38" t="s">
        <v>2565</v>
      </c>
      <c r="M161" s="38" t="s">
        <v>1191</v>
      </c>
      <c r="N161" s="40">
        <f>B161</f>
        <v>112</v>
      </c>
      <c r="O161" s="38" t="s">
        <v>1</v>
      </c>
      <c r="P161" s="53" t="str">
        <f>CONCATENATE(A161,B161,C161,D161,E161,F161,G161,H161,I161,J161,K161,L161,M161,N161,O161)</f>
        <v>{id:112,year: "2021", typeDoc:"RESOLUCIÓN",numDoc:"CG112-2021",monthDoc:"ABR",nameDoc:"REGISTRO DIPUTACION COALICION UNIDOS POR TLAXCALA",link: Acuerdos__pdfpath(`./${"2021/"}${"112.pdf"}`),},</v>
      </c>
    </row>
    <row r="162" spans="1:16" x14ac:dyDescent="0.25">
      <c r="A162" s="41" t="s">
        <v>756</v>
      </c>
      <c r="B162" s="42">
        <v>113</v>
      </c>
      <c r="C162" s="42" t="s">
        <v>1441</v>
      </c>
      <c r="D162" s="42" t="s">
        <v>1218</v>
      </c>
      <c r="E162" s="42" t="s">
        <v>1442</v>
      </c>
      <c r="F162" s="42"/>
      <c r="G162" s="42">
        <f>B162</f>
        <v>113</v>
      </c>
      <c r="H162" s="42" t="s">
        <v>0</v>
      </c>
      <c r="I162" s="42" t="s">
        <v>1295</v>
      </c>
      <c r="J162" s="42" t="s">
        <v>2394</v>
      </c>
      <c r="K162" s="42" t="s">
        <v>1213</v>
      </c>
      <c r="L162" s="42" t="s">
        <v>2566</v>
      </c>
      <c r="M162" s="42" t="s">
        <v>1191</v>
      </c>
      <c r="N162" s="44"/>
      <c r="O162" s="42" t="s">
        <v>764</v>
      </c>
      <c r="P162" s="45"/>
    </row>
    <row r="163" spans="1:16" ht="15.75" thickBot="1" x14ac:dyDescent="0.3">
      <c r="A163" s="46" t="s">
        <v>756</v>
      </c>
      <c r="B163" s="47" t="s">
        <v>611</v>
      </c>
      <c r="C163" s="47" t="s">
        <v>1441</v>
      </c>
      <c r="D163" s="47"/>
      <c r="E163" s="47" t="s">
        <v>1215</v>
      </c>
      <c r="F163" s="47"/>
      <c r="G163" s="47"/>
      <c r="H163" s="47"/>
      <c r="I163" s="47" t="s">
        <v>1216</v>
      </c>
      <c r="J163" s="47"/>
      <c r="K163" s="47" t="s">
        <v>1213</v>
      </c>
      <c r="L163" s="47" t="s">
        <v>2567</v>
      </c>
      <c r="M163" s="47" t="s">
        <v>1191</v>
      </c>
      <c r="N163" s="49" t="str">
        <f>CONCATENATE(B162,".1")</f>
        <v>113.1</v>
      </c>
      <c r="O163" s="47" t="s">
        <v>623</v>
      </c>
      <c r="P163" s="50" t="str">
        <f>CONCATENATE(
A162,B162,C162,D162,E162,F162,G162,H162,I162,J162,K162,L162,M162,N162,O162,
A163,B163,C163,D163,E163,F163,G163,H163,I163,J163,K163,L163,M163,N163,O163)</f>
        <v>{id:113,year: "2021", typeDoc:"RESOLUCIÓN",numDoc:"CG113-2021",monthDoc:"ABR",nameDoc:"REGISTRO DIPUTACIONES MC",link: Acuerdos__pdfpath(`./${"2021/"}${"",subRows:[{id:"",year: "2021", typeDoc:"",numDoc:"",monthDoc:"",nameDoc:"DICTAMEN MOVIMIENTO CIUDADANO",link: Acuerdos__pdfpath(`./${"2021/"}${"113.1.pdf"}`),},],},</v>
      </c>
    </row>
    <row r="164" spans="1:16" x14ac:dyDescent="0.25">
      <c r="A164" s="41" t="s">
        <v>756</v>
      </c>
      <c r="B164" s="42">
        <v>114</v>
      </c>
      <c r="C164" s="42" t="s">
        <v>1441</v>
      </c>
      <c r="D164" s="42" t="s">
        <v>1218</v>
      </c>
      <c r="E164" s="42" t="s">
        <v>1442</v>
      </c>
      <c r="F164" s="42"/>
      <c r="G164" s="42">
        <f>B164</f>
        <v>114</v>
      </c>
      <c r="H164" s="42" t="s">
        <v>0</v>
      </c>
      <c r="I164" s="42" t="s">
        <v>1295</v>
      </c>
      <c r="J164" s="42" t="s">
        <v>2394</v>
      </c>
      <c r="K164" s="42" t="s">
        <v>1213</v>
      </c>
      <c r="L164" s="42" t="s">
        <v>2568</v>
      </c>
      <c r="M164" s="42" t="s">
        <v>1191</v>
      </c>
      <c r="N164" s="44">
        <f>B164</f>
        <v>114</v>
      </c>
      <c r="O164" s="42" t="s">
        <v>613</v>
      </c>
      <c r="P164" s="45"/>
    </row>
    <row r="165" spans="1:16" ht="15.75" thickBot="1" x14ac:dyDescent="0.3">
      <c r="A165" s="46" t="s">
        <v>756</v>
      </c>
      <c r="B165" s="47" t="s">
        <v>611</v>
      </c>
      <c r="C165" s="47" t="s">
        <v>1441</v>
      </c>
      <c r="D165" s="47"/>
      <c r="E165" s="47" t="s">
        <v>1215</v>
      </c>
      <c r="F165" s="47"/>
      <c r="G165" s="47"/>
      <c r="H165" s="47"/>
      <c r="I165" s="47" t="s">
        <v>1216</v>
      </c>
      <c r="J165" s="47"/>
      <c r="K165" s="47" t="s">
        <v>1213</v>
      </c>
      <c r="L165" s="47" t="s">
        <v>2569</v>
      </c>
      <c r="M165" s="47" t="s">
        <v>1191</v>
      </c>
      <c r="N165" s="49" t="str">
        <f>CONCATENATE(B164,".1")</f>
        <v>114.1</v>
      </c>
      <c r="O165" s="47" t="s">
        <v>623</v>
      </c>
      <c r="P165" s="50" t="str">
        <f>CONCATENATE(
A164,B164,C164,D164,E164,F164,G164,H164,I164,J164,K164,L164,M164,N164,O164,
A165,B165,C165,D165,E165,F165,G165,H165,I165,J165,K165,L165,M165,N165,O165)</f>
        <v>{id:114,year: "2021", typeDoc:"RESOLUCIÓN",numDoc:"CG114-2021",monthDoc:"ABR",nameDoc:"REGISTRO DIPUTACIONES ENCUENTRO SOLIDARIO",link: Acuerdos__pdfpath(`./${"2021/"}${"114.pdf"}`),subRows:[{id:"",year: "2021", typeDoc:"",numDoc:"",monthDoc:"",nameDoc:"DICTAMEN ENCUENTRO SOLIDARIO",link: Acuerdos__pdfpath(`./${"2021/"}${"114.1.pdf"}`),},],},</v>
      </c>
    </row>
    <row r="166" spans="1:16" x14ac:dyDescent="0.25">
      <c r="A166" s="41" t="s">
        <v>756</v>
      </c>
      <c r="B166" s="42">
        <v>115</v>
      </c>
      <c r="C166" s="42" t="s">
        <v>1441</v>
      </c>
      <c r="D166" s="42" t="s">
        <v>1218</v>
      </c>
      <c r="E166" s="42" t="s">
        <v>1442</v>
      </c>
      <c r="F166" s="42"/>
      <c r="G166" s="42">
        <f>B166</f>
        <v>115</v>
      </c>
      <c r="H166" s="42" t="s">
        <v>0</v>
      </c>
      <c r="I166" s="42" t="s">
        <v>1295</v>
      </c>
      <c r="J166" s="42" t="s">
        <v>2394</v>
      </c>
      <c r="K166" s="42" t="s">
        <v>1213</v>
      </c>
      <c r="L166" s="42" t="s">
        <v>2570</v>
      </c>
      <c r="M166" s="42" t="s">
        <v>1191</v>
      </c>
      <c r="N166" s="44">
        <f>B166</f>
        <v>115</v>
      </c>
      <c r="O166" s="42" t="s">
        <v>613</v>
      </c>
      <c r="P166" s="45"/>
    </row>
    <row r="167" spans="1:16" ht="15.75" thickBot="1" x14ac:dyDescent="0.3">
      <c r="A167" s="46" t="s">
        <v>756</v>
      </c>
      <c r="B167" s="47" t="s">
        <v>611</v>
      </c>
      <c r="C167" s="47" t="s">
        <v>1441</v>
      </c>
      <c r="D167" s="47"/>
      <c r="E167" s="47" t="s">
        <v>1215</v>
      </c>
      <c r="F167" s="47"/>
      <c r="G167" s="47"/>
      <c r="H167" s="47"/>
      <c r="I167" s="47" t="s">
        <v>1216</v>
      </c>
      <c r="J167" s="47"/>
      <c r="K167" s="47" t="s">
        <v>1213</v>
      </c>
      <c r="L167" s="47" t="s">
        <v>2571</v>
      </c>
      <c r="M167" s="47" t="s">
        <v>1191</v>
      </c>
      <c r="N167" s="49" t="str">
        <f>CONCATENATE(B166,".1")</f>
        <v>115.1</v>
      </c>
      <c r="O167" s="47" t="s">
        <v>623</v>
      </c>
      <c r="P167" s="50" t="str">
        <f>CONCATENATE(
A166,B166,C166,D166,E166,F166,G166,H166,I166,J166,K166,L166,M166,N166,O166,
A167,B167,C167,D167,E167,F167,G167,H167,I167,J167,K167,L167,M167,N167,O167)</f>
        <v>{id:115,year: "2021", typeDoc:"RESOLUCIÓN",numDoc:"CG115-2021",monthDoc:"ABR",nameDoc:"REGISTRO DIPUTACIONES IMPACTO SOCIAL",link: Acuerdos__pdfpath(`./${"2021/"}${"115.pdf"}`),subRows:[{id:"",year: "2021", typeDoc:"",numDoc:"",monthDoc:"",nameDoc:"DICTAMEN IMPACTO SOCIAL",link: Acuerdos__pdfpath(`./${"2021/"}${"115.1.pdf"}`),},],},</v>
      </c>
    </row>
    <row r="168" spans="1:16" x14ac:dyDescent="0.25">
      <c r="A168" s="41" t="s">
        <v>756</v>
      </c>
      <c r="B168" s="42">
        <v>116</v>
      </c>
      <c r="C168" s="42" t="s">
        <v>1441</v>
      </c>
      <c r="D168" s="42" t="s">
        <v>1217</v>
      </c>
      <c r="E168" s="42" t="s">
        <v>1442</v>
      </c>
      <c r="F168" s="42"/>
      <c r="G168" s="42">
        <v>115</v>
      </c>
      <c r="H168" s="42" t="s">
        <v>0</v>
      </c>
      <c r="I168" s="42" t="s">
        <v>1295</v>
      </c>
      <c r="J168" s="42" t="s">
        <v>2394</v>
      </c>
      <c r="K168" s="42" t="s">
        <v>1213</v>
      </c>
      <c r="L168" s="42" t="s">
        <v>2572</v>
      </c>
      <c r="M168" s="42" t="s">
        <v>1191</v>
      </c>
      <c r="N168" s="44" t="s">
        <v>2652</v>
      </c>
      <c r="O168" s="42" t="s">
        <v>613</v>
      </c>
      <c r="P168" s="42" t="str">
        <f>CONCATENATE(A168,B168,C168,D168,E168,F168,G168,H168,I168,J168,K168,L168,M168,N168,O168)</f>
        <v>{id:116,year: "2021", typeDoc:"ACUERDO",numDoc:"CG115-2021",monthDoc:"ABR",nameDoc:"FE DE ERRATAS",link: Acuerdos__pdfpath(`./${"2021/"}${"115_a.pdf"}`),subRows:[</v>
      </c>
    </row>
    <row r="169" spans="1:16" ht="15.75" thickBot="1" x14ac:dyDescent="0.3">
      <c r="A169" s="38" t="s">
        <v>756</v>
      </c>
      <c r="B169" s="38">
        <v>117</v>
      </c>
      <c r="C169" s="38" t="s">
        <v>1441</v>
      </c>
      <c r="D169" s="38" t="s">
        <v>1218</v>
      </c>
      <c r="E169" s="38" t="s">
        <v>1442</v>
      </c>
      <c r="G169" s="38">
        <v>116</v>
      </c>
      <c r="H169" s="38" t="s">
        <v>0</v>
      </c>
      <c r="I169" s="38" t="s">
        <v>1295</v>
      </c>
      <c r="J169" s="38" t="s">
        <v>2394</v>
      </c>
      <c r="K169" s="38" t="s">
        <v>1213</v>
      </c>
      <c r="L169" s="38" t="s">
        <v>2573</v>
      </c>
      <c r="M169" s="38" t="s">
        <v>1191</v>
      </c>
      <c r="N169" s="40">
        <f>G169</f>
        <v>116</v>
      </c>
      <c r="O169" s="38" t="s">
        <v>1</v>
      </c>
      <c r="P169" s="47" t="str">
        <f>CONCATENATE(A169,B169,C169,D169,E169,F169,G169,H169,I169,J169,K169,L169,M169,N169,O169)</f>
        <v>{id:117,year: "2021", typeDoc:"RESOLUCIÓN",numDoc:"CG116-2021",monthDoc:"ABR",nameDoc:"REGISTRO DIPUTACIONES INDEPENDIENTES",link: Acuerdos__pdfpath(`./${"2021/"}${"116.pdf"}`),},</v>
      </c>
    </row>
    <row r="170" spans="1:16" x14ac:dyDescent="0.25">
      <c r="A170" s="41" t="s">
        <v>756</v>
      </c>
      <c r="B170" s="42">
        <v>118</v>
      </c>
      <c r="C170" s="42" t="s">
        <v>1441</v>
      </c>
      <c r="D170" s="42" t="s">
        <v>1218</v>
      </c>
      <c r="E170" s="42" t="s">
        <v>1442</v>
      </c>
      <c r="F170" s="42"/>
      <c r="G170" s="42">
        <v>117</v>
      </c>
      <c r="H170" s="42" t="s">
        <v>0</v>
      </c>
      <c r="I170" s="42" t="s">
        <v>1295</v>
      </c>
      <c r="J170" s="42" t="s">
        <v>2394</v>
      </c>
      <c r="K170" s="42" t="s">
        <v>1213</v>
      </c>
      <c r="L170" s="42" t="s">
        <v>2574</v>
      </c>
      <c r="M170" s="42" t="s">
        <v>1191</v>
      </c>
      <c r="N170" s="44">
        <f>G170</f>
        <v>117</v>
      </c>
      <c r="O170" s="42" t="s">
        <v>613</v>
      </c>
      <c r="P170" s="45"/>
    </row>
    <row r="171" spans="1:16" ht="15.75" thickBot="1" x14ac:dyDescent="0.3">
      <c r="A171" s="46" t="s">
        <v>756</v>
      </c>
      <c r="B171" s="47" t="s">
        <v>611</v>
      </c>
      <c r="C171" s="47" t="s">
        <v>1441</v>
      </c>
      <c r="D171" s="47"/>
      <c r="E171" s="47" t="s">
        <v>1215</v>
      </c>
      <c r="F171" s="47"/>
      <c r="G171" s="47"/>
      <c r="H171" s="47"/>
      <c r="I171" s="47" t="s">
        <v>1216</v>
      </c>
      <c r="J171" s="47"/>
      <c r="K171" s="47" t="s">
        <v>1213</v>
      </c>
      <c r="L171" s="47" t="s">
        <v>2575</v>
      </c>
      <c r="M171" s="47" t="s">
        <v>1191</v>
      </c>
      <c r="N171" s="49" t="str">
        <f>CONCATENATE(G170,".1")</f>
        <v>117.1</v>
      </c>
      <c r="O171" s="47" t="s">
        <v>623</v>
      </c>
      <c r="P171" s="50" t="str">
        <f>CONCATENATE(
A170,B170,C170,D170,E170,F170,G170,H170,I170,J170,K170,L170,M170,N170,O170,
A171,B171,C171,D171,E171,F171,G171,H171,I171,J171,K171,L171,M171,N171,O171)</f>
        <v>{id:118,year: "2021", typeDoc:"RESOLUCIÓN",numDoc:"CG117-2021",monthDoc:"ABR",nameDoc:"REGISTRO DIPUTACIONES MORENA",link: Acuerdos__pdfpath(`./${"2021/"}${"117.pdf"}`),subRows:[{id:"",year: "2021", typeDoc:"",numDoc:"",monthDoc:"",nameDoc:"DICTAMEN MORENA",link: Acuerdos__pdfpath(`./${"2021/"}${"117.1.pdf"}`),},],},</v>
      </c>
    </row>
    <row r="172" spans="1:16" x14ac:dyDescent="0.25">
      <c r="A172" s="41" t="s">
        <v>756</v>
      </c>
      <c r="B172" s="42">
        <v>119</v>
      </c>
      <c r="C172" s="42" t="s">
        <v>1441</v>
      </c>
      <c r="D172" s="42" t="s">
        <v>1218</v>
      </c>
      <c r="E172" s="42" t="s">
        <v>1442</v>
      </c>
      <c r="F172" s="42"/>
      <c r="G172" s="42">
        <v>118</v>
      </c>
      <c r="H172" s="42" t="s">
        <v>0</v>
      </c>
      <c r="I172" s="42" t="s">
        <v>1295</v>
      </c>
      <c r="J172" s="42" t="s">
        <v>2394</v>
      </c>
      <c r="K172" s="42" t="s">
        <v>1213</v>
      </c>
      <c r="L172" s="42" t="s">
        <v>2576</v>
      </c>
      <c r="M172" s="42" t="s">
        <v>1191</v>
      </c>
      <c r="N172" s="44">
        <f>G172</f>
        <v>118</v>
      </c>
      <c r="O172" s="42" t="s">
        <v>613</v>
      </c>
      <c r="P172" s="45"/>
    </row>
    <row r="173" spans="1:16" ht="15.75" thickBot="1" x14ac:dyDescent="0.3">
      <c r="A173" s="46" t="s">
        <v>756</v>
      </c>
      <c r="B173" s="47" t="s">
        <v>611</v>
      </c>
      <c r="C173" s="47" t="s">
        <v>1441</v>
      </c>
      <c r="D173" s="47"/>
      <c r="E173" s="47" t="s">
        <v>1215</v>
      </c>
      <c r="F173" s="47"/>
      <c r="G173" s="47"/>
      <c r="H173" s="47"/>
      <c r="I173" s="47" t="s">
        <v>1216</v>
      </c>
      <c r="J173" s="47"/>
      <c r="K173" s="47" t="s">
        <v>1213</v>
      </c>
      <c r="L173" s="47" t="s">
        <v>2577</v>
      </c>
      <c r="M173" s="47" t="s">
        <v>1191</v>
      </c>
      <c r="N173" s="49" t="str">
        <f>CONCATENATE(G172,".1")</f>
        <v>118.1</v>
      </c>
      <c r="O173" s="47" t="s">
        <v>623</v>
      </c>
      <c r="P173" s="50" t="str">
        <f>CONCATENATE(
A172,B172,C172,D172,E172,F172,G172,H172,I172,J172,K172,L172,M172,N172,O172,
A173,B173,C173,D173,E173,F173,G173,H173,I173,J173,K173,L173,M173,N173,O173)</f>
        <v>{id:119,year: "2021", typeDoc:"RESOLUCIÓN",numDoc:"CG118-2021",monthDoc:"ABR",nameDoc:"REGISTRO DIPUTACIONES PT",link: Acuerdos__pdfpath(`./${"2021/"}${"118.pdf"}`),subRows:[{id:"",year: "2021", typeDoc:"",numDoc:"",monthDoc:"",nameDoc:"DICTAMEN PARTIDO DEL TRABAJO",link: Acuerdos__pdfpath(`./${"2021/"}${"118.1.pdf"}`),},],},</v>
      </c>
    </row>
    <row r="174" spans="1:16" x14ac:dyDescent="0.25">
      <c r="A174" s="41" t="s">
        <v>756</v>
      </c>
      <c r="B174" s="42">
        <v>120</v>
      </c>
      <c r="C174" s="42" t="s">
        <v>1441</v>
      </c>
      <c r="D174" s="42" t="s">
        <v>1218</v>
      </c>
      <c r="E174" s="42" t="s">
        <v>1442</v>
      </c>
      <c r="F174" s="42"/>
      <c r="G174" s="42">
        <v>119</v>
      </c>
      <c r="H174" s="42" t="s">
        <v>0</v>
      </c>
      <c r="I174" s="42" t="s">
        <v>1295</v>
      </c>
      <c r="J174" s="42" t="s">
        <v>2394</v>
      </c>
      <c r="K174" s="42" t="s">
        <v>1213</v>
      </c>
      <c r="L174" s="42" t="s">
        <v>2578</v>
      </c>
      <c r="M174" s="42" t="s">
        <v>1191</v>
      </c>
      <c r="N174" s="44">
        <f>G174</f>
        <v>119</v>
      </c>
      <c r="O174" s="42" t="s">
        <v>613</v>
      </c>
      <c r="P174" s="45"/>
    </row>
    <row r="175" spans="1:16" ht="15.75" thickBot="1" x14ac:dyDescent="0.3">
      <c r="A175" s="46" t="s">
        <v>756</v>
      </c>
      <c r="B175" s="47" t="s">
        <v>611</v>
      </c>
      <c r="C175" s="47" t="s">
        <v>1441</v>
      </c>
      <c r="D175" s="47"/>
      <c r="E175" s="47" t="s">
        <v>1215</v>
      </c>
      <c r="F175" s="47"/>
      <c r="G175" s="47"/>
      <c r="H175" s="47"/>
      <c r="I175" s="47" t="s">
        <v>1216</v>
      </c>
      <c r="J175" s="47"/>
      <c r="K175" s="47" t="s">
        <v>1213</v>
      </c>
      <c r="L175" s="47" t="s">
        <v>1005</v>
      </c>
      <c r="M175" s="47" t="s">
        <v>1191</v>
      </c>
      <c r="N175" s="49" t="str">
        <f>CONCATENATE(G174,".1")</f>
        <v>119.1</v>
      </c>
      <c r="O175" s="47" t="s">
        <v>623</v>
      </c>
      <c r="P175" s="50" t="str">
        <f>CONCATENATE(
A174,B174,C174,D174,E174,F174,G174,H174,I174,J174,K174,L174,M174,N174,O174,
A175,B175,C175,D175,E175,F175,G175,H175,I175,J175,K175,L175,M175,N175,O175)</f>
        <v>{id:120,year: "2021", typeDoc:"RESOLUCIÓN",numDoc:"CG119-2021",monthDoc:"ABR",nameDoc:"REGISTRO PANALTLAX",link: Acuerdos__pdfpath(`./${"2021/"}${"119.pdf"}`),subRows:[{id:"",year: "2021", typeDoc:"",numDoc:"",monthDoc:"",nameDoc:"DICTAMEN NUEVA ALIANZA",link: Acuerdos__pdfpath(`./${"2021/"}${"119.1.pdf"}`),},],},</v>
      </c>
    </row>
    <row r="176" spans="1:16" ht="15.75" thickBot="1" x14ac:dyDescent="0.3">
      <c r="A176" s="38" t="s">
        <v>756</v>
      </c>
      <c r="B176" s="38">
        <v>121</v>
      </c>
      <c r="C176" s="38" t="s">
        <v>1441</v>
      </c>
      <c r="D176" s="38" t="s">
        <v>1218</v>
      </c>
      <c r="E176" s="38" t="s">
        <v>1442</v>
      </c>
      <c r="G176" s="38">
        <v>120</v>
      </c>
      <c r="H176" s="38" t="s">
        <v>0</v>
      </c>
      <c r="I176" s="38" t="s">
        <v>1295</v>
      </c>
      <c r="J176" s="38" t="s">
        <v>2394</v>
      </c>
      <c r="K176" s="38" t="s">
        <v>1213</v>
      </c>
      <c r="L176" s="38" t="s">
        <v>2579</v>
      </c>
      <c r="M176" s="38" t="s">
        <v>1191</v>
      </c>
      <c r="N176" s="40">
        <f>G176</f>
        <v>120</v>
      </c>
      <c r="O176" s="38" t="s">
        <v>1</v>
      </c>
      <c r="P176" s="53" t="str">
        <f>CONCATENATE(A176,B176,C176,D176,E176,F176,G176,H176,I176,J176,K176,L176,M176,N176,O176)</f>
        <v>{id:121,year: "2021", typeDoc:"RESOLUCIÓN",numDoc:"CG120-2021",monthDoc:"ABR",nameDoc:"REGISTRO DIPUTACION COALICION JUNTOS HAREMOS HISTORIA TLAXCALA",link: Acuerdos__pdfpath(`./${"2021/"}${"120.pdf"}`),},</v>
      </c>
    </row>
    <row r="177" spans="1:16" x14ac:dyDescent="0.25">
      <c r="A177" s="41" t="s">
        <v>756</v>
      </c>
      <c r="B177" s="42">
        <v>122</v>
      </c>
      <c r="C177" s="42" t="s">
        <v>1441</v>
      </c>
      <c r="D177" s="42" t="s">
        <v>1218</v>
      </c>
      <c r="E177" s="42" t="s">
        <v>1442</v>
      </c>
      <c r="F177" s="42"/>
      <c r="G177" s="42">
        <v>121</v>
      </c>
      <c r="H177" s="42" t="s">
        <v>0</v>
      </c>
      <c r="I177" s="42" t="s">
        <v>1295</v>
      </c>
      <c r="J177" s="42" t="s">
        <v>2394</v>
      </c>
      <c r="K177" s="42" t="s">
        <v>1213</v>
      </c>
      <c r="L177" s="42" t="s">
        <v>2580</v>
      </c>
      <c r="M177" s="42" t="s">
        <v>1191</v>
      </c>
      <c r="N177" s="44">
        <f>G177</f>
        <v>121</v>
      </c>
      <c r="O177" s="42" t="s">
        <v>613</v>
      </c>
      <c r="P177" s="45"/>
    </row>
    <row r="178" spans="1:16" ht="15.75" thickBot="1" x14ac:dyDescent="0.3">
      <c r="A178" s="46" t="s">
        <v>756</v>
      </c>
      <c r="B178" s="47" t="s">
        <v>611</v>
      </c>
      <c r="C178" s="47" t="s">
        <v>1441</v>
      </c>
      <c r="D178" s="47"/>
      <c r="E178" s="47" t="s">
        <v>1215</v>
      </c>
      <c r="F178" s="47"/>
      <c r="G178" s="47"/>
      <c r="H178" s="47"/>
      <c r="I178" s="47" t="s">
        <v>1216</v>
      </c>
      <c r="J178" s="47"/>
      <c r="K178" s="47" t="s">
        <v>1213</v>
      </c>
      <c r="L178" s="47" t="s">
        <v>2581</v>
      </c>
      <c r="M178" s="47" t="s">
        <v>1191</v>
      </c>
      <c r="N178" s="49" t="str">
        <f>CONCATENATE(G177,".1")</f>
        <v>121.1</v>
      </c>
      <c r="O178" s="47" t="s">
        <v>623</v>
      </c>
      <c r="P178" s="50" t="str">
        <f>CONCATENATE(
A177,B177,C177,D177,E177,F177,G177,H177,I177,J177,K177,L177,M177,N177,O177,
A178,B178,C178,D178,E178,F178,G178,H178,I178,J178,K178,L178,M178,N178,O178)</f>
        <v>{id:122,year: "2021", typeDoc:"RESOLUCIÓN",numDoc:"CG121-2021",monthDoc:"ABR",nameDoc:"REGISTRO DIPUTACIONES PVEM",link: Acuerdos__pdfpath(`./${"2021/"}${"121.pdf"}`),subRows:[{id:"",year: "2021", typeDoc:"",numDoc:"",monthDoc:"",nameDoc:"DICTAMEN PARTIDO VERDE ECOLOGISTA DE MEXICO",link: Acuerdos__pdfpath(`./${"2021/"}${"121.1.pdf"}`),},],},</v>
      </c>
    </row>
    <row r="179" spans="1:16" x14ac:dyDescent="0.25">
      <c r="A179" s="41" t="s">
        <v>756</v>
      </c>
      <c r="B179" s="42">
        <v>123</v>
      </c>
      <c r="C179" s="42" t="s">
        <v>1441</v>
      </c>
      <c r="D179" s="42" t="s">
        <v>1218</v>
      </c>
      <c r="E179" s="42" t="s">
        <v>1442</v>
      </c>
      <c r="F179" s="42"/>
      <c r="G179" s="42">
        <v>122</v>
      </c>
      <c r="H179" s="42" t="s">
        <v>0</v>
      </c>
      <c r="I179" s="42" t="s">
        <v>1295</v>
      </c>
      <c r="J179" s="42" t="s">
        <v>2394</v>
      </c>
      <c r="K179" s="42" t="s">
        <v>1213</v>
      </c>
      <c r="L179" s="42" t="s">
        <v>2582</v>
      </c>
      <c r="M179" s="42" t="s">
        <v>1191</v>
      </c>
      <c r="N179" s="44">
        <f>G179</f>
        <v>122</v>
      </c>
      <c r="O179" s="42" t="s">
        <v>613</v>
      </c>
      <c r="P179" s="45"/>
    </row>
    <row r="180" spans="1:16" ht="15.75" thickBot="1" x14ac:dyDescent="0.3">
      <c r="A180" s="46" t="s">
        <v>756</v>
      </c>
      <c r="B180" s="47" t="s">
        <v>611</v>
      </c>
      <c r="C180" s="47" t="s">
        <v>1441</v>
      </c>
      <c r="D180" s="47"/>
      <c r="E180" s="47" t="s">
        <v>1215</v>
      </c>
      <c r="F180" s="47"/>
      <c r="G180" s="47"/>
      <c r="H180" s="47"/>
      <c r="I180" s="47" t="s">
        <v>1216</v>
      </c>
      <c r="J180" s="47"/>
      <c r="K180" s="47" t="s">
        <v>1213</v>
      </c>
      <c r="L180" s="47" t="s">
        <v>2583</v>
      </c>
      <c r="M180" s="47" t="s">
        <v>1191</v>
      </c>
      <c r="N180" s="49" t="str">
        <f>CONCATENATE(G179,".1")</f>
        <v>122.1</v>
      </c>
      <c r="O180" s="47" t="s">
        <v>623</v>
      </c>
      <c r="P180" s="50" t="str">
        <f>CONCATENATE(
A179,B179,C179,D179,E179,F179,G179,H179,I179,J179,K179,L179,M179,N179,O179,
A180,B180,C180,D180,E180,F180,G180,H180,I180,J180,K180,L180,M180,N180,O180)</f>
        <v>{id:123,year: "2021", typeDoc:"RESOLUCIÓN",numDoc:"CG122-2021",monthDoc:"ABR",nameDoc:"REGISTRO DIPUTACIONES PESTLAX",link: Acuerdos__pdfpath(`./${"2021/"}${"122.pdf"}`),subRows:[{id:"",year: "2021", typeDoc:"",numDoc:"",monthDoc:"",nameDoc:"DICTAMEN ENCUENTRO SOCIAL",link: Acuerdos__pdfpath(`./${"2021/"}${"122.1.pdf"}`),},],},</v>
      </c>
    </row>
    <row r="181" spans="1:16" x14ac:dyDescent="0.25">
      <c r="A181" s="41" t="s">
        <v>756</v>
      </c>
      <c r="B181" s="42">
        <v>124</v>
      </c>
      <c r="C181" s="42" t="s">
        <v>1441</v>
      </c>
      <c r="D181" s="42" t="s">
        <v>1218</v>
      </c>
      <c r="E181" s="42" t="s">
        <v>1442</v>
      </c>
      <c r="F181" s="42"/>
      <c r="G181" s="42">
        <v>123</v>
      </c>
      <c r="H181" s="42" t="s">
        <v>0</v>
      </c>
      <c r="I181" s="42" t="s">
        <v>1295</v>
      </c>
      <c r="J181" s="42" t="s">
        <v>2394</v>
      </c>
      <c r="K181" s="42" t="s">
        <v>1213</v>
      </c>
      <c r="L181" s="42" t="s">
        <v>2584</v>
      </c>
      <c r="M181" s="42" t="s">
        <v>1191</v>
      </c>
      <c r="N181" s="44">
        <f>G181</f>
        <v>123</v>
      </c>
      <c r="O181" s="42" t="s">
        <v>613</v>
      </c>
      <c r="P181" s="45"/>
    </row>
    <row r="182" spans="1:16" ht="15.75" thickBot="1" x14ac:dyDescent="0.3">
      <c r="A182" s="46" t="s">
        <v>756</v>
      </c>
      <c r="B182" s="47" t="s">
        <v>611</v>
      </c>
      <c r="C182" s="47" t="s">
        <v>1441</v>
      </c>
      <c r="D182" s="47"/>
      <c r="E182" s="47" t="s">
        <v>1215</v>
      </c>
      <c r="F182" s="47"/>
      <c r="G182" s="47"/>
      <c r="H182" s="47"/>
      <c r="I182" s="47" t="s">
        <v>1216</v>
      </c>
      <c r="J182" s="47"/>
      <c r="K182" s="47" t="s">
        <v>1213</v>
      </c>
      <c r="L182" s="47" t="s">
        <v>2585</v>
      </c>
      <c r="M182" s="47" t="s">
        <v>1191</v>
      </c>
      <c r="N182" s="49" t="str">
        <f>CONCATENATE(G181,".1")</f>
        <v>123.1</v>
      </c>
      <c r="O182" s="47" t="s">
        <v>623</v>
      </c>
      <c r="P182" s="50" t="str">
        <f>CONCATENATE(
A181,B181,C181,D181,E181,F181,G181,H181,I181,J181,K181,L181,M181,N181,O181,
A182,B182,C182,D182,E182,F182,G182,H182,I182,J182,K182,L182,M182,N182,O182)</f>
        <v>{id:124,year: "2021", typeDoc:"RESOLUCIÓN",numDoc:"CG123-2021",monthDoc:"ABR",nameDoc:"REGISTRO DIPUTACIONES RSP",link: Acuerdos__pdfpath(`./${"2021/"}${"123.pdf"}`),subRows:[{id:"",year: "2021", typeDoc:"",numDoc:"",monthDoc:"",nameDoc:"DICTAMEN REDES SOCIALES PROGRESISTAS",link: Acuerdos__pdfpath(`./${"2021/"}${"123.1.pdf"}`),},],},</v>
      </c>
    </row>
    <row r="183" spans="1:16" x14ac:dyDescent="0.25">
      <c r="A183" s="41" t="s">
        <v>756</v>
      </c>
      <c r="B183" s="42">
        <v>125</v>
      </c>
      <c r="C183" s="42" t="s">
        <v>1441</v>
      </c>
      <c r="D183" s="42" t="s">
        <v>1218</v>
      </c>
      <c r="E183" s="42" t="s">
        <v>1442</v>
      </c>
      <c r="F183" s="42"/>
      <c r="G183" s="42">
        <v>124</v>
      </c>
      <c r="H183" s="42" t="s">
        <v>0</v>
      </c>
      <c r="I183" s="42" t="s">
        <v>1295</v>
      </c>
      <c r="J183" s="42" t="s">
        <v>2394</v>
      </c>
      <c r="K183" s="42" t="s">
        <v>1213</v>
      </c>
      <c r="L183" s="42" t="s">
        <v>2586</v>
      </c>
      <c r="M183" s="42" t="s">
        <v>1191</v>
      </c>
      <c r="N183" s="44">
        <f>G183</f>
        <v>124</v>
      </c>
      <c r="O183" s="42" t="s">
        <v>613</v>
      </c>
      <c r="P183" s="45"/>
    </row>
    <row r="184" spans="1:16" ht="15.75" thickBot="1" x14ac:dyDescent="0.3">
      <c r="A184" s="46" t="s">
        <v>756</v>
      </c>
      <c r="B184" s="47" t="s">
        <v>611</v>
      </c>
      <c r="C184" s="47" t="s">
        <v>1441</v>
      </c>
      <c r="D184" s="47"/>
      <c r="E184" s="47" t="s">
        <v>1215</v>
      </c>
      <c r="F184" s="47"/>
      <c r="G184" s="47"/>
      <c r="H184" s="47"/>
      <c r="I184" s="47" t="s">
        <v>1216</v>
      </c>
      <c r="J184" s="47"/>
      <c r="K184" s="47" t="s">
        <v>1213</v>
      </c>
      <c r="L184" s="47" t="s">
        <v>2587</v>
      </c>
      <c r="M184" s="47" t="s">
        <v>1191</v>
      </c>
      <c r="N184" s="49" t="str">
        <f>CONCATENATE(G183,".1")</f>
        <v>124.1</v>
      </c>
      <c r="O184" s="47" t="s">
        <v>623</v>
      </c>
      <c r="P184" s="50" t="str">
        <f>CONCATENATE(
A183,B183,C183,D183,E183,F183,G183,H183,I183,J183,K183,L183,M183,N183,O183,
A184,B184,C184,D184,E184,F184,G184,H184,I184,J184,K184,L184,M184,N184,O184)</f>
        <v>{id:125,year: "2021", typeDoc:"RESOLUCIÓN",numDoc:"CG124-2021",monthDoc:"ABR",nameDoc:"REGISTRO DIPUTACIONES PFXM",link: Acuerdos__pdfpath(`./${"2021/"}${"124.pdf"}`),subRows:[{id:"",year: "2021", typeDoc:"",numDoc:"",monthDoc:"",nameDoc:"DICTAMEN FUERZA POR MEXICO",link: Acuerdos__pdfpath(`./${"2021/"}${"124.1.pdf"}`),},],},</v>
      </c>
    </row>
    <row r="185" spans="1:16" x14ac:dyDescent="0.25">
      <c r="A185" s="41" t="s">
        <v>756</v>
      </c>
      <c r="B185" s="42">
        <v>126</v>
      </c>
      <c r="C185" s="42" t="s">
        <v>1441</v>
      </c>
      <c r="D185" s="42" t="s">
        <v>1217</v>
      </c>
      <c r="E185" s="42" t="s">
        <v>1442</v>
      </c>
      <c r="F185" s="42"/>
      <c r="G185" s="42">
        <v>125</v>
      </c>
      <c r="H185" s="42" t="s">
        <v>0</v>
      </c>
      <c r="I185" s="42" t="s">
        <v>1295</v>
      </c>
      <c r="J185" s="42" t="s">
        <v>2394</v>
      </c>
      <c r="K185" s="42" t="s">
        <v>1213</v>
      </c>
      <c r="L185" s="42" t="s">
        <v>2588</v>
      </c>
      <c r="M185" s="42" t="s">
        <v>1191</v>
      </c>
      <c r="N185" s="44">
        <f>G185</f>
        <v>125</v>
      </c>
      <c r="O185" s="42" t="s">
        <v>613</v>
      </c>
      <c r="P185" s="45"/>
    </row>
    <row r="186" spans="1:16" ht="15.75" thickBot="1" x14ac:dyDescent="0.3">
      <c r="A186" s="46" t="s">
        <v>756</v>
      </c>
      <c r="B186" s="47" t="s">
        <v>611</v>
      </c>
      <c r="C186" s="47" t="s">
        <v>1441</v>
      </c>
      <c r="D186" s="47"/>
      <c r="E186" s="47" t="s">
        <v>1215</v>
      </c>
      <c r="F186" s="47"/>
      <c r="G186" s="47"/>
      <c r="H186" s="47"/>
      <c r="I186" s="47" t="s">
        <v>1216</v>
      </c>
      <c r="J186" s="47"/>
      <c r="K186" s="47" t="s">
        <v>1213</v>
      </c>
      <c r="L186" s="47" t="s">
        <v>2589</v>
      </c>
      <c r="M186" s="47" t="s">
        <v>1191</v>
      </c>
      <c r="N186" s="49" t="str">
        <f>CONCATENATE(G185,".1")</f>
        <v>125.1</v>
      </c>
      <c r="O186" s="47" t="s">
        <v>623</v>
      </c>
      <c r="P186" s="50" t="str">
        <f>CONCATENATE(
A185,B185,C185,D185,E185,F185,G185,H185,I185,J185,K185,L185,M185,N185,O185,
A186,B186,C186,D186,E186,F186,G186,H186,I186,J186,K186,L186,M186,N186,O186)</f>
        <v>{id:126,year: "2021", typeDoc:"ACUERDO",numDoc:"CG125-2021",monthDoc:"ABR",nameDoc:"RECOMENDACIONES DE SEGURIDAD SANITARIA PARA CAMPAÑAS ELECTORALES",link: Acuerdos__pdfpath(`./${"2021/"}${"125.pdf"}`),subRows:[{id:"",year: "2021", typeDoc:"",numDoc:"",monthDoc:"",nameDoc:"RECOMENDACIONES SANITARIAS",link: Acuerdos__pdfpath(`./${"2021/"}${"125.1.pdf"}`),},],},</v>
      </c>
    </row>
    <row r="187" spans="1:16" x14ac:dyDescent="0.25">
      <c r="A187" s="38" t="s">
        <v>756</v>
      </c>
      <c r="B187" s="38">
        <v>127</v>
      </c>
      <c r="C187" s="38" t="s">
        <v>1441</v>
      </c>
      <c r="D187" s="38" t="s">
        <v>1217</v>
      </c>
      <c r="E187" s="38" t="s">
        <v>1442</v>
      </c>
      <c r="G187" s="38">
        <v>126</v>
      </c>
      <c r="H187" s="38" t="s">
        <v>0</v>
      </c>
      <c r="I187" s="38" t="s">
        <v>1295</v>
      </c>
      <c r="J187" s="38" t="s">
        <v>2394</v>
      </c>
      <c r="K187" s="38" t="s">
        <v>1213</v>
      </c>
      <c r="L187" s="38" t="s">
        <v>2590</v>
      </c>
      <c r="M187" s="38" t="s">
        <v>1191</v>
      </c>
      <c r="N187" s="40">
        <f>G187</f>
        <v>126</v>
      </c>
      <c r="O187" s="38" t="s">
        <v>1</v>
      </c>
      <c r="P187" s="42" t="str">
        <f>CONCATENATE(A187,B187,C187,D187,E187,F187,G187,H187,I187,J187,K187,L187,M187,N187,O187)</f>
        <v>{id:127,year: "2021", typeDoc:"ACUERDO",numDoc:"CG126-2021",monthDoc:"ABR",nameDoc:"SUSTITUCIONES DE CONSEJOS MUNICIPALES 2021",link: Acuerdos__pdfpath(`./${"2021/"}${"126.pdf"}`),},</v>
      </c>
    </row>
    <row r="188" spans="1:16" x14ac:dyDescent="0.25">
      <c r="A188" s="38" t="s">
        <v>756</v>
      </c>
      <c r="B188" s="38">
        <v>128</v>
      </c>
      <c r="C188" s="38" t="s">
        <v>1441</v>
      </c>
      <c r="D188" s="38" t="s">
        <v>1217</v>
      </c>
      <c r="E188" s="38" t="s">
        <v>1442</v>
      </c>
      <c r="G188" s="38">
        <v>127</v>
      </c>
      <c r="H188" s="38" t="s">
        <v>0</v>
      </c>
      <c r="I188" s="38" t="s">
        <v>1295</v>
      </c>
      <c r="J188" s="38" t="s">
        <v>2394</v>
      </c>
      <c r="K188" s="38" t="s">
        <v>1213</v>
      </c>
      <c r="L188" s="38" t="s">
        <v>2590</v>
      </c>
      <c r="M188" s="38" t="s">
        <v>1191</v>
      </c>
      <c r="N188" s="40">
        <f>G188</f>
        <v>127</v>
      </c>
      <c r="O188" s="38" t="s">
        <v>1</v>
      </c>
      <c r="P188" s="38" t="str">
        <f>CONCATENATE(A188,B188,C188,D188,E188,F188,G188,H188,I188,J188,K188,L188,M188,N188,O188)</f>
        <v>{id:128,year: "2021", typeDoc:"ACUERDO",numDoc:"CG127-2021",monthDoc:"ABR",nameDoc:"SUSTITUCIONES DE CONSEJOS MUNICIPALES 2021",link: Acuerdos__pdfpath(`./${"2021/"}${"127.pdf"}`),},</v>
      </c>
    </row>
    <row r="189" spans="1:16" ht="15.75" thickBot="1" x14ac:dyDescent="0.3">
      <c r="A189" s="38" t="s">
        <v>756</v>
      </c>
      <c r="B189" s="38">
        <v>129</v>
      </c>
      <c r="C189" s="38" t="s">
        <v>1441</v>
      </c>
      <c r="D189" s="38" t="s">
        <v>1217</v>
      </c>
      <c r="E189" s="38" t="s">
        <v>1442</v>
      </c>
      <c r="G189" s="38">
        <v>128</v>
      </c>
      <c r="H189" s="38" t="s">
        <v>0</v>
      </c>
      <c r="I189" s="38" t="s">
        <v>1295</v>
      </c>
      <c r="J189" s="38" t="s">
        <v>2394</v>
      </c>
      <c r="K189" s="38" t="s">
        <v>1213</v>
      </c>
      <c r="L189" s="38" t="s">
        <v>2591</v>
      </c>
      <c r="M189" s="38" t="s">
        <v>1191</v>
      </c>
      <c r="N189" s="40">
        <f>G189</f>
        <v>128</v>
      </c>
      <c r="O189" s="38" t="s">
        <v>1</v>
      </c>
      <c r="P189" s="47" t="str">
        <f>CONCATENATE(A189,B189,C189,D189,E189,F189,G189,H189,I189,J189,K189,L189,M189,N189,O189)</f>
        <v>{id:129,year: "2021", typeDoc:"ACUERDO",numDoc:"CG128-2021",monthDoc:"ABR",nameDoc:"ADECUACION DE COMISION DE DEBATES",link: Acuerdos__pdfpath(`./${"2021/"}${"128.pdf"}`),},</v>
      </c>
    </row>
    <row r="190" spans="1:16" x14ac:dyDescent="0.25">
      <c r="A190" s="41" t="s">
        <v>756</v>
      </c>
      <c r="B190" s="42">
        <v>130</v>
      </c>
      <c r="C190" s="42" t="s">
        <v>1441</v>
      </c>
      <c r="D190" s="42" t="s">
        <v>1217</v>
      </c>
      <c r="E190" s="42" t="s">
        <v>1442</v>
      </c>
      <c r="F190" s="42"/>
      <c r="G190" s="42">
        <v>129</v>
      </c>
      <c r="H190" s="42" t="s">
        <v>0</v>
      </c>
      <c r="I190" s="42" t="s">
        <v>1295</v>
      </c>
      <c r="J190" s="42" t="s">
        <v>2394</v>
      </c>
      <c r="K190" s="42" t="s">
        <v>1213</v>
      </c>
      <c r="L190" s="42" t="s">
        <v>2592</v>
      </c>
      <c r="M190" s="42" t="s">
        <v>1191</v>
      </c>
      <c r="N190" s="44">
        <f>G190</f>
        <v>129</v>
      </c>
      <c r="O190" s="42" t="s">
        <v>613</v>
      </c>
      <c r="P190" s="45"/>
    </row>
    <row r="191" spans="1:16" x14ac:dyDescent="0.25">
      <c r="A191" s="51" t="s">
        <v>756</v>
      </c>
      <c r="B191" s="38" t="s">
        <v>611</v>
      </c>
      <c r="C191" s="38" t="s">
        <v>1441</v>
      </c>
      <c r="E191" s="38" t="s">
        <v>1215</v>
      </c>
      <c r="I191" s="38" t="s">
        <v>1216</v>
      </c>
      <c r="K191" s="38" t="s">
        <v>1213</v>
      </c>
      <c r="L191" s="38" t="s">
        <v>2593</v>
      </c>
      <c r="M191" s="38" t="s">
        <v>1191</v>
      </c>
      <c r="N191" s="40" t="str">
        <f>CONCATENATE(G190,".1")</f>
        <v>129.1</v>
      </c>
      <c r="O191" s="38" t="s">
        <v>1</v>
      </c>
      <c r="P191" s="52"/>
    </row>
    <row r="192" spans="1:16" x14ac:dyDescent="0.25">
      <c r="A192" s="51" t="s">
        <v>756</v>
      </c>
      <c r="B192" s="38" t="s">
        <v>611</v>
      </c>
      <c r="C192" s="38" t="s">
        <v>1441</v>
      </c>
      <c r="E192" s="38" t="s">
        <v>1215</v>
      </c>
      <c r="I192" s="38" t="s">
        <v>1216</v>
      </c>
      <c r="K192" s="38" t="s">
        <v>1213</v>
      </c>
      <c r="L192" s="38" t="s">
        <v>2594</v>
      </c>
      <c r="M192" s="38" t="s">
        <v>1191</v>
      </c>
      <c r="N192" s="40" t="str">
        <f>CONCATENATE(G190,".2")</f>
        <v>129.2</v>
      </c>
      <c r="O192" s="38" t="s">
        <v>1</v>
      </c>
      <c r="P192" s="52"/>
    </row>
    <row r="193" spans="1:16" ht="15.75" thickBot="1" x14ac:dyDescent="0.3">
      <c r="A193" s="46" t="s">
        <v>756</v>
      </c>
      <c r="B193" s="47" t="s">
        <v>611</v>
      </c>
      <c r="C193" s="47" t="s">
        <v>1441</v>
      </c>
      <c r="D193" s="47"/>
      <c r="E193" s="47" t="s">
        <v>1215</v>
      </c>
      <c r="F193" s="47"/>
      <c r="G193" s="47"/>
      <c r="H193" s="47"/>
      <c r="I193" s="47" t="s">
        <v>1216</v>
      </c>
      <c r="J193" s="47"/>
      <c r="K193" s="47" t="s">
        <v>1213</v>
      </c>
      <c r="L193" s="47" t="s">
        <v>2595</v>
      </c>
      <c r="M193" s="47" t="s">
        <v>1191</v>
      </c>
      <c r="N193" s="49" t="str">
        <f>CONCATENATE(G190,".3")</f>
        <v>129.3</v>
      </c>
      <c r="O193" s="47" t="s">
        <v>623</v>
      </c>
      <c r="P193" s="50" t="str">
        <f>CONCATENATE(
A190,B190,C190,D190,E190,F190,G190,H190,I190,J190,K190,L190,M190,N190,O190,
A191,B191,C191,D191,E191,F191,G191,H191,I191,J191,K191,L191,M191,N191,O191,
A192,B192,C192,D192,E192,F192,G192,H192,I192,J192,K192,L192,M192,N192,O192,
A193,B193,C193,D193,E193,F193,G193,H193,I193,J193,K193,L193,M193,N193,O193)</f>
        <v>{id:130,year: "2021", typeDoc:"ACUERDO",numDoc:"CG129-2021",monthDoc:"ABR",nameDoc:"DOCUMENTACIÓN CON EMBLEMAS",link: Acuerdos__pdfpath(`./${"2021/"}${"129.pdf"}`),subRows:[{id:"",year: "2021", typeDoc:"",numDoc:"",monthDoc:"",nameDoc:"DICTAMEN DOCUMENTACIÓN CON EMBLEMAS",link: Acuerdos__pdfpath(`./${"2021/"}${"129.1.pdf"}`),},{id:"",year: "2021", typeDoc:"",numDoc:"",monthDoc:"",nameDoc:"INFORME DOCUMENTACIÓN CON EMBLEMAS",link: Acuerdos__pdfpath(`./${"2021/"}${"129.2.pdf"}`),},{id:"",year: "2021", typeDoc:"",numDoc:"",monthDoc:"",nameDoc:"ANEXO DEL DICTAMEN",link: Acuerdos__pdfpath(`./${"2021/"}${"129.3.pdf"}`),},],},</v>
      </c>
    </row>
    <row r="194" spans="1:16" x14ac:dyDescent="0.25">
      <c r="A194" s="38" t="s">
        <v>756</v>
      </c>
      <c r="B194" s="38">
        <v>131</v>
      </c>
      <c r="C194" s="38" t="s">
        <v>1441</v>
      </c>
      <c r="D194" s="38" t="s">
        <v>1217</v>
      </c>
      <c r="E194" s="38" t="s">
        <v>1442</v>
      </c>
      <c r="G194" s="38">
        <v>130</v>
      </c>
      <c r="H194" s="38" t="s">
        <v>0</v>
      </c>
      <c r="I194" s="38" t="s">
        <v>1295</v>
      </c>
      <c r="J194" s="38" t="s">
        <v>2394</v>
      </c>
      <c r="K194" s="38" t="s">
        <v>1213</v>
      </c>
      <c r="L194" s="38" t="s">
        <v>2596</v>
      </c>
      <c r="M194" s="38" t="s">
        <v>1191</v>
      </c>
      <c r="N194" s="40">
        <f>G194</f>
        <v>130</v>
      </c>
      <c r="O194" s="38" t="s">
        <v>1</v>
      </c>
      <c r="P194" s="42" t="str">
        <f>CONCATENATE(A194,B194,C194,D194,E194,F194,G194,H194,I194,J194,K194,L194,M194,N194,O194)</f>
        <v>{id:131,year: "2021", typeDoc:"ACUERDO",numDoc:"CG130-2021",monthDoc:"ABR",nameDoc:"INICIO, CIERRE Y ACTUALIZACIONES DE DATOS PREP 2021",link: Acuerdos__pdfpath(`./${"2021/"}${"130.pdf"}`),},</v>
      </c>
    </row>
    <row r="195" spans="1:16" ht="15.75" thickBot="1" x14ac:dyDescent="0.3">
      <c r="A195" s="38" t="s">
        <v>756</v>
      </c>
      <c r="B195" s="38">
        <v>132</v>
      </c>
      <c r="C195" s="38" t="s">
        <v>1441</v>
      </c>
      <c r="D195" s="38" t="s">
        <v>1217</v>
      </c>
      <c r="E195" s="38" t="s">
        <v>1442</v>
      </c>
      <c r="G195" s="38">
        <v>131</v>
      </c>
      <c r="H195" s="38" t="s">
        <v>0</v>
      </c>
      <c r="I195" s="38" t="s">
        <v>1295</v>
      </c>
      <c r="J195" s="38" t="s">
        <v>2394</v>
      </c>
      <c r="K195" s="38" t="s">
        <v>1213</v>
      </c>
      <c r="L195" s="38" t="s">
        <v>2597</v>
      </c>
      <c r="M195" s="38" t="s">
        <v>1191</v>
      </c>
      <c r="N195" s="40">
        <f>G195</f>
        <v>131</v>
      </c>
      <c r="O195" s="38" t="s">
        <v>1</v>
      </c>
      <c r="P195" s="47" t="str">
        <f>CONCATENATE(A195,B195,C195,D195,E195,F195,G195,H195,I195,J195,K195,L195,M195,N195,O195)</f>
        <v>{id:132,year: "2021", typeDoc:"ACUERDO",numDoc:"CG131-2021",monthDoc:"ABR",nameDoc:"SE DESIGNAN MODERADORES DE DEBATES GUBERNATURA",link: Acuerdos__pdfpath(`./${"2021/"}${"131.pdf"}`),},</v>
      </c>
    </row>
    <row r="196" spans="1:16" x14ac:dyDescent="0.25">
      <c r="A196" s="41" t="s">
        <v>756</v>
      </c>
      <c r="B196" s="42">
        <v>133</v>
      </c>
      <c r="C196" s="42" t="s">
        <v>1441</v>
      </c>
      <c r="D196" s="42" t="s">
        <v>1217</v>
      </c>
      <c r="E196" s="42" t="s">
        <v>1442</v>
      </c>
      <c r="F196" s="42"/>
      <c r="G196" s="42">
        <v>132</v>
      </c>
      <c r="H196" s="42" t="s">
        <v>0</v>
      </c>
      <c r="I196" s="42" t="s">
        <v>1295</v>
      </c>
      <c r="J196" s="42" t="s">
        <v>2394</v>
      </c>
      <c r="K196" s="42" t="s">
        <v>1213</v>
      </c>
      <c r="L196" s="42" t="s">
        <v>2598</v>
      </c>
      <c r="M196" s="42" t="s">
        <v>1191</v>
      </c>
      <c r="N196" s="44">
        <f>G196</f>
        <v>132</v>
      </c>
      <c r="O196" s="42" t="s">
        <v>613</v>
      </c>
      <c r="P196" s="45"/>
    </row>
    <row r="197" spans="1:16" x14ac:dyDescent="0.25">
      <c r="A197" s="51" t="s">
        <v>756</v>
      </c>
      <c r="B197" s="38" t="s">
        <v>611</v>
      </c>
      <c r="C197" s="38" t="s">
        <v>1441</v>
      </c>
      <c r="E197" s="38" t="s">
        <v>1215</v>
      </c>
      <c r="I197" s="38" t="s">
        <v>1216</v>
      </c>
      <c r="K197" s="38" t="s">
        <v>1213</v>
      </c>
      <c r="L197" s="38" t="s">
        <v>1241</v>
      </c>
      <c r="M197" s="38" t="s">
        <v>1191</v>
      </c>
      <c r="N197" s="40" t="str">
        <f>CONCATENATE(G196,".1")</f>
        <v>132.1</v>
      </c>
      <c r="O197" s="38" t="s">
        <v>1</v>
      </c>
      <c r="P197" s="52"/>
    </row>
    <row r="198" spans="1:16" x14ac:dyDescent="0.25">
      <c r="A198" s="51" t="s">
        <v>756</v>
      </c>
      <c r="B198" s="38" t="s">
        <v>611</v>
      </c>
      <c r="C198" s="38" t="s">
        <v>1441</v>
      </c>
      <c r="E198" s="38" t="s">
        <v>1215</v>
      </c>
      <c r="I198" s="38" t="s">
        <v>1216</v>
      </c>
      <c r="K198" s="38" t="s">
        <v>1213</v>
      </c>
      <c r="L198" s="38" t="s">
        <v>2599</v>
      </c>
      <c r="M198" s="38" t="s">
        <v>1191</v>
      </c>
      <c r="N198" s="40" t="str">
        <f>CONCATENATE(G196,".2")</f>
        <v>132.2</v>
      </c>
      <c r="O198" s="38" t="s">
        <v>1</v>
      </c>
      <c r="P198" s="52"/>
    </row>
    <row r="199" spans="1:16" ht="15.75" thickBot="1" x14ac:dyDescent="0.3">
      <c r="A199" s="46" t="s">
        <v>756</v>
      </c>
      <c r="B199" s="47" t="s">
        <v>611</v>
      </c>
      <c r="C199" s="47" t="s">
        <v>1441</v>
      </c>
      <c r="D199" s="47"/>
      <c r="E199" s="47" t="s">
        <v>1215</v>
      </c>
      <c r="F199" s="47"/>
      <c r="G199" s="47"/>
      <c r="H199" s="47"/>
      <c r="I199" s="47" t="s">
        <v>1216</v>
      </c>
      <c r="J199" s="47"/>
      <c r="K199" s="47" t="s">
        <v>1213</v>
      </c>
      <c r="L199" s="47" t="s">
        <v>1068</v>
      </c>
      <c r="M199" s="47" t="s">
        <v>1191</v>
      </c>
      <c r="N199" s="49" t="str">
        <f>CONCATENATE(G196,".3")</f>
        <v>132.3</v>
      </c>
      <c r="O199" s="47" t="s">
        <v>623</v>
      </c>
      <c r="P199" s="50" t="str">
        <f>CONCATENATE(
A196,B196,C196,D196,E196,F196,G196,H196,I196,J196,K196,L196,M196,N196,O196,
A197,B197,C197,D197,E197,F197,G197,H197,I197,J197,K197,L197,M197,N197,O197,
A198,B198,C198,D198,E198,F198,G198,H198,I198,J198,K198,L198,M198,N198,O198,
A199,B199,C199,D199,E199,F199,G199,H199,I199,J199,K199,L199,M199,N199,O199)</f>
        <v>{id:133,year: "2021", typeDoc:"ACUERDO",numDoc:"CG132-2021",monthDoc:"ABR",nameDoc:"AUTOADSCRIPCIÓN DE GÉNERO",link: Acuerdos__pdfpath(`./${"2021/"}${"132.pdf"}`),subRows:[{id:"",year: "2021", typeDoc:"",numDoc:"",monthDoc:"",nameDoc:"LINEAMIENTOS",link: Acuerdos__pdfpath(`./${"2021/"}${"132.1.pdf"}`),},{id:"",year: "2021", typeDoc:"",numDoc:"",monthDoc:"",nameDoc:"FORMATO DE MANIFESTACION DE AUTOADSCRIPCIÓN DE GÉNERO",link: Acuerdos__pdfpath(`./${"2021/"}${"132.2.pdf"}`),},{id:"",year: "2021", typeDoc:"",numDoc:"",monthDoc:"",nameDoc:"VOTO CONCURRENTE",link: Acuerdos__pdfpath(`./${"2021/"}${"132.3.pdf"}`),},],},</v>
      </c>
    </row>
    <row r="200" spans="1:16" ht="15.75" thickBot="1" x14ac:dyDescent="0.3">
      <c r="A200" s="38" t="s">
        <v>756</v>
      </c>
      <c r="B200" s="38">
        <v>134</v>
      </c>
      <c r="C200" s="38" t="s">
        <v>1441</v>
      </c>
      <c r="D200" s="38" t="s">
        <v>1218</v>
      </c>
      <c r="E200" s="38" t="s">
        <v>1442</v>
      </c>
      <c r="G200" s="38">
        <v>133</v>
      </c>
      <c r="H200" s="38" t="s">
        <v>0</v>
      </c>
      <c r="I200" s="38" t="s">
        <v>1295</v>
      </c>
      <c r="J200" s="38" t="s">
        <v>2394</v>
      </c>
      <c r="K200" s="38" t="s">
        <v>1213</v>
      </c>
      <c r="L200" s="38" t="s">
        <v>2600</v>
      </c>
      <c r="M200" s="38" t="s">
        <v>1191</v>
      </c>
      <c r="N200" s="40">
        <f>G200</f>
        <v>133</v>
      </c>
      <c r="O200" s="38" t="s">
        <v>1</v>
      </c>
      <c r="P200" s="53" t="str">
        <f>CONCATENATE(A200,B200,C200,D200,E200,F200,G200,H200,I200,J200,K200,L200,M200,N200,O200)</f>
        <v>{id:134,year: "2021", typeDoc:"RESOLUCIÓN",numDoc:"CG133-2021",monthDoc:"ABR",nameDoc:"SUSTITUCIONES DE CONSEJOS DTOS Y MUNICIPALES 2021",link: Acuerdos__pdfpath(`./${"2021/"}${"133.pdf"}`),},</v>
      </c>
    </row>
    <row r="201" spans="1:16" x14ac:dyDescent="0.25">
      <c r="A201" s="41" t="s">
        <v>756</v>
      </c>
      <c r="B201" s="42">
        <v>135</v>
      </c>
      <c r="C201" s="42" t="s">
        <v>1441</v>
      </c>
      <c r="D201" s="42" t="s">
        <v>1218</v>
      </c>
      <c r="E201" s="42" t="s">
        <v>1442</v>
      </c>
      <c r="F201" s="42"/>
      <c r="G201" s="42">
        <v>134</v>
      </c>
      <c r="H201" s="42" t="s">
        <v>0</v>
      </c>
      <c r="I201" s="42" t="s">
        <v>1295</v>
      </c>
      <c r="J201" s="42" t="s">
        <v>2394</v>
      </c>
      <c r="K201" s="42" t="s">
        <v>1213</v>
      </c>
      <c r="L201" s="42" t="s">
        <v>2601</v>
      </c>
      <c r="M201" s="42" t="s">
        <v>1191</v>
      </c>
      <c r="N201" s="44">
        <f>G201</f>
        <v>134</v>
      </c>
      <c r="O201" s="42" t="s">
        <v>613</v>
      </c>
      <c r="P201" s="45"/>
    </row>
    <row r="202" spans="1:16" ht="15.75" thickBot="1" x14ac:dyDescent="0.3">
      <c r="A202" s="46" t="s">
        <v>756</v>
      </c>
      <c r="B202" s="47" t="s">
        <v>611</v>
      </c>
      <c r="C202" s="47" t="s">
        <v>1441</v>
      </c>
      <c r="D202" s="47"/>
      <c r="E202" s="47" t="s">
        <v>1215</v>
      </c>
      <c r="F202" s="47"/>
      <c r="G202" s="47"/>
      <c r="H202" s="47"/>
      <c r="I202" s="47" t="s">
        <v>1216</v>
      </c>
      <c r="J202" s="47"/>
      <c r="K202" s="47" t="s">
        <v>1213</v>
      </c>
      <c r="L202" s="47" t="s">
        <v>2575</v>
      </c>
      <c r="M202" s="47" t="s">
        <v>1191</v>
      </c>
      <c r="N202" s="49" t="str">
        <f>CONCATENATE(G201,".1")</f>
        <v>134.1</v>
      </c>
      <c r="O202" s="47" t="s">
        <v>623</v>
      </c>
      <c r="P202" s="50" t="str">
        <f>CONCATENATE(
A201,B201,C201,D201,E201,F201,G201,H201,I201,J201,K201,L201,M201,N201,O201,
A202,B202,C202,D202,E202,F202,G202,H202,I202,J202,K202,L202,M202,N202,O202)</f>
        <v>{id:135,year: "2021", typeDoc:"RESOLUCIÓN",numDoc:"CG134-2021",monthDoc:"ABR",nameDoc:"DIPUTACIONES MORENA",link: Acuerdos__pdfpath(`./${"2021/"}${"134.pdf"}`),subRows:[{id:"",year: "2021", typeDoc:"",numDoc:"",monthDoc:"",nameDoc:"DICTAMEN MORENA",link: Acuerdos__pdfpath(`./${"2021/"}${"134.1.pdf"}`),},],},</v>
      </c>
    </row>
    <row r="203" spans="1:16" x14ac:dyDescent="0.25">
      <c r="A203" s="41" t="s">
        <v>756</v>
      </c>
      <c r="B203" s="42">
        <v>136</v>
      </c>
      <c r="C203" s="42" t="s">
        <v>1441</v>
      </c>
      <c r="D203" s="42" t="s">
        <v>1218</v>
      </c>
      <c r="E203" s="42" t="s">
        <v>1442</v>
      </c>
      <c r="F203" s="42"/>
      <c r="G203" s="42">
        <v>135</v>
      </c>
      <c r="H203" s="42" t="s">
        <v>0</v>
      </c>
      <c r="I203" s="42" t="s">
        <v>1295</v>
      </c>
      <c r="J203" s="42" t="s">
        <v>2394</v>
      </c>
      <c r="K203" s="42" t="s">
        <v>1213</v>
      </c>
      <c r="L203" s="42" t="s">
        <v>2602</v>
      </c>
      <c r="M203" s="42" t="s">
        <v>1191</v>
      </c>
      <c r="N203" s="44">
        <f>G203</f>
        <v>135</v>
      </c>
      <c r="O203" s="42" t="s">
        <v>613</v>
      </c>
      <c r="P203" s="45"/>
    </row>
    <row r="204" spans="1:16" ht="15.75" thickBot="1" x14ac:dyDescent="0.3">
      <c r="A204" s="46" t="s">
        <v>756</v>
      </c>
      <c r="B204" s="47" t="s">
        <v>611</v>
      </c>
      <c r="C204" s="47" t="s">
        <v>1441</v>
      </c>
      <c r="D204" s="47"/>
      <c r="E204" s="47" t="s">
        <v>1215</v>
      </c>
      <c r="F204" s="47"/>
      <c r="G204" s="47"/>
      <c r="H204" s="47"/>
      <c r="I204" s="47" t="s">
        <v>1216</v>
      </c>
      <c r="J204" s="47"/>
      <c r="K204" s="47" t="s">
        <v>1213</v>
      </c>
      <c r="L204" s="47" t="s">
        <v>2603</v>
      </c>
      <c r="M204" s="47" t="s">
        <v>1191</v>
      </c>
      <c r="N204" s="49" t="str">
        <f>CONCATENATE(G203,".1")</f>
        <v>135.1</v>
      </c>
      <c r="O204" s="47" t="s">
        <v>623</v>
      </c>
      <c r="P204" s="50" t="str">
        <f>CONCATENATE(
A203,B203,C203,D203,E203,F203,G203,H203,I203,J203,K203,L203,M203,N203,O203,
A204,B204,C204,D204,E204,F204,G204,H204,I204,J204,K204,L204,M204,N204,O204)</f>
        <v>{id:136,year: "2021", typeDoc:"RESOLUCIÓN",numDoc:"CG135-2021",monthDoc:"ABR",nameDoc:"DIPUTACIONES PT",link: Acuerdos__pdfpath(`./${"2021/"}${"135.pdf"}`),subRows:[{id:"",year: "2021", typeDoc:"",numDoc:"",monthDoc:"",nameDoc:"DICTACMEN DIPUTACIONES PT",link: Acuerdos__pdfpath(`./${"2021/"}${"135.1.pdf"}`),},],},</v>
      </c>
    </row>
    <row r="205" spans="1:16" x14ac:dyDescent="0.25">
      <c r="A205" s="41" t="s">
        <v>756</v>
      </c>
      <c r="B205" s="42">
        <v>137</v>
      </c>
      <c r="C205" s="42" t="s">
        <v>1441</v>
      </c>
      <c r="D205" s="42" t="s">
        <v>1218</v>
      </c>
      <c r="E205" s="42" t="s">
        <v>1442</v>
      </c>
      <c r="F205" s="42"/>
      <c r="G205" s="42">
        <v>136</v>
      </c>
      <c r="H205" s="42" t="s">
        <v>0</v>
      </c>
      <c r="I205" s="42" t="s">
        <v>1295</v>
      </c>
      <c r="J205" s="42" t="s">
        <v>2394</v>
      </c>
      <c r="K205" s="42" t="s">
        <v>1213</v>
      </c>
      <c r="L205" s="42" t="s">
        <v>2604</v>
      </c>
      <c r="M205" s="42" t="s">
        <v>1191</v>
      </c>
      <c r="N205" s="44">
        <f>G205</f>
        <v>136</v>
      </c>
      <c r="O205" s="42" t="s">
        <v>613</v>
      </c>
      <c r="P205" s="45"/>
    </row>
    <row r="206" spans="1:16" ht="15.75" thickBot="1" x14ac:dyDescent="0.3">
      <c r="A206" s="46" t="s">
        <v>756</v>
      </c>
      <c r="B206" s="47" t="s">
        <v>611</v>
      </c>
      <c r="C206" s="47" t="s">
        <v>1441</v>
      </c>
      <c r="D206" s="47"/>
      <c r="E206" s="47" t="s">
        <v>1215</v>
      </c>
      <c r="F206" s="47"/>
      <c r="G206" s="47"/>
      <c r="H206" s="47"/>
      <c r="I206" s="47" t="s">
        <v>1216</v>
      </c>
      <c r="J206" s="47"/>
      <c r="K206" s="47" t="s">
        <v>1213</v>
      </c>
      <c r="L206" s="47" t="s">
        <v>1005</v>
      </c>
      <c r="M206" s="47" t="s">
        <v>1191</v>
      </c>
      <c r="N206" s="49" t="str">
        <f>CONCATENATE(G205,".1")</f>
        <v>136.1</v>
      </c>
      <c r="O206" s="47" t="s">
        <v>623</v>
      </c>
      <c r="P206" s="50" t="str">
        <f>CONCATENATE(
A205,B205,C205,D205,E205,F205,G205,H205,I205,J205,K205,L205,M205,N205,O205,
A206,B206,C206,D206,E206,F206,G206,H206,I206,J206,K206,L206,M206,N206,O206)</f>
        <v>{id:137,year: "2021", typeDoc:"RESOLUCIÓN",numDoc:"CG136-2021",monthDoc:"ABR",nameDoc:"DIPUTACIONES PANATLAX",link: Acuerdos__pdfpath(`./${"2021/"}${"136.pdf"}`),subRows:[{id:"",year: "2021", typeDoc:"",numDoc:"",monthDoc:"",nameDoc:"DICTAMEN NUEVA ALIANZA",link: Acuerdos__pdfpath(`./${"2021/"}${"136.1.pdf"}`),},],},</v>
      </c>
    </row>
    <row r="207" spans="1:16" x14ac:dyDescent="0.25">
      <c r="A207" s="38" t="s">
        <v>756</v>
      </c>
      <c r="B207" s="38">
        <v>138</v>
      </c>
      <c r="C207" s="38" t="s">
        <v>1441</v>
      </c>
      <c r="D207" s="38" t="s">
        <v>1218</v>
      </c>
      <c r="E207" s="38" t="s">
        <v>1442</v>
      </c>
      <c r="G207" s="38">
        <v>137</v>
      </c>
      <c r="H207" s="38" t="s">
        <v>0</v>
      </c>
      <c r="I207" s="38" t="s">
        <v>1295</v>
      </c>
      <c r="J207" s="38" t="s">
        <v>2394</v>
      </c>
      <c r="K207" s="38" t="s">
        <v>1213</v>
      </c>
      <c r="L207" s="38" t="s">
        <v>2605</v>
      </c>
      <c r="M207" s="38" t="s">
        <v>1191</v>
      </c>
      <c r="N207" s="40">
        <f>G207</f>
        <v>137</v>
      </c>
      <c r="O207" s="38" t="s">
        <v>1</v>
      </c>
      <c r="P207" s="42" t="str">
        <f>CONCATENATE(A207,B207,C207,D207,E207,F207,G207,H207,I207,J207,K207,L207,M207,N207,O207)</f>
        <v>{id:138,year: "2021", typeDoc:"RESOLUCIÓN",numDoc:"CG137-2021",monthDoc:"ABR",nameDoc:"DIPUTACIONES PVEM",link: Acuerdos__pdfpath(`./${"2021/"}${"137.pdf"}`),},</v>
      </c>
    </row>
    <row r="208" spans="1:16" x14ac:dyDescent="0.25">
      <c r="A208" s="38" t="s">
        <v>756</v>
      </c>
      <c r="B208" s="38">
        <v>139</v>
      </c>
      <c r="C208" s="38" t="s">
        <v>1441</v>
      </c>
      <c r="D208" s="38" t="s">
        <v>1218</v>
      </c>
      <c r="E208" s="38" t="s">
        <v>1442</v>
      </c>
      <c r="G208" s="38">
        <v>138</v>
      </c>
      <c r="H208" s="38" t="s">
        <v>0</v>
      </c>
      <c r="I208" s="38" t="s">
        <v>1295</v>
      </c>
      <c r="J208" s="38" t="s">
        <v>2394</v>
      </c>
      <c r="K208" s="38" t="s">
        <v>1213</v>
      </c>
      <c r="L208" s="38" t="s">
        <v>2606</v>
      </c>
      <c r="M208" s="38" t="s">
        <v>1191</v>
      </c>
      <c r="N208" s="40">
        <f>G208</f>
        <v>138</v>
      </c>
      <c r="O208" s="38" t="s">
        <v>1</v>
      </c>
      <c r="P208" s="38" t="str">
        <f>CONCATENATE(A208,B208,C208,D208,E208,F208,G208,H208,I208,J208,K208,L208,M208,N208,O208)</f>
        <v>{id:139,year: "2021", typeDoc:"RESOLUCIÓN",numDoc:"CG138-2021",monthDoc:"ABR",nameDoc:"DIPUTACIONES PESTLAX",link: Acuerdos__pdfpath(`./${"2021/"}${"138.pdf"}`),},</v>
      </c>
    </row>
    <row r="209" spans="1:16" ht="15.75" thickBot="1" x14ac:dyDescent="0.3">
      <c r="A209" s="38" t="s">
        <v>756</v>
      </c>
      <c r="B209" s="38">
        <v>140</v>
      </c>
      <c r="C209" s="38" t="s">
        <v>1441</v>
      </c>
      <c r="D209" s="38" t="s">
        <v>1218</v>
      </c>
      <c r="E209" s="38" t="s">
        <v>1442</v>
      </c>
      <c r="G209" s="38">
        <v>139</v>
      </c>
      <c r="H209" s="38" t="s">
        <v>0</v>
      </c>
      <c r="I209" s="38" t="s">
        <v>1295</v>
      </c>
      <c r="J209" s="38" t="s">
        <v>2394</v>
      </c>
      <c r="K209" s="38" t="s">
        <v>1213</v>
      </c>
      <c r="L209" s="38" t="s">
        <v>2607</v>
      </c>
      <c r="M209" s="38" t="s">
        <v>1191</v>
      </c>
      <c r="N209" s="40">
        <f>G209</f>
        <v>139</v>
      </c>
      <c r="O209" s="38" t="s">
        <v>1</v>
      </c>
      <c r="P209" s="47" t="str">
        <f>CONCATENATE(A209,B209,C209,D209,E209,F209,G209,H209,I209,J209,K209,L209,M209,N209,O209)</f>
        <v>{id:140,year: "2021", typeDoc:"RESOLUCIÓN",numDoc:"CG139-2021",monthDoc:"ABR",nameDoc:"DIPUTACION COALICION JUNTOS HAREMOS HISTORIA TLAXCALA",link: Acuerdos__pdfpath(`./${"2021/"}${"139.pdf"}`),},</v>
      </c>
    </row>
    <row r="210" spans="1:16" x14ac:dyDescent="0.25">
      <c r="A210" s="41" t="s">
        <v>756</v>
      </c>
      <c r="B210" s="42">
        <v>141</v>
      </c>
      <c r="C210" s="42" t="s">
        <v>1441</v>
      </c>
      <c r="D210" s="42" t="s">
        <v>1218</v>
      </c>
      <c r="E210" s="42" t="s">
        <v>1442</v>
      </c>
      <c r="F210" s="42"/>
      <c r="G210" s="42">
        <v>140</v>
      </c>
      <c r="H210" s="42" t="s">
        <v>0</v>
      </c>
      <c r="I210" s="42" t="s">
        <v>1295</v>
      </c>
      <c r="J210" s="42" t="s">
        <v>2394</v>
      </c>
      <c r="K210" s="42" t="s">
        <v>1213</v>
      </c>
      <c r="L210" s="42" t="s">
        <v>2608</v>
      </c>
      <c r="M210" s="42" t="s">
        <v>1191</v>
      </c>
      <c r="N210" s="44">
        <f>G210</f>
        <v>140</v>
      </c>
      <c r="O210" s="42" t="s">
        <v>613</v>
      </c>
      <c r="P210" s="45"/>
    </row>
    <row r="211" spans="1:16" x14ac:dyDescent="0.25">
      <c r="A211" s="51" t="s">
        <v>756</v>
      </c>
      <c r="B211" s="38" t="s">
        <v>611</v>
      </c>
      <c r="C211" s="38" t="s">
        <v>1441</v>
      </c>
      <c r="E211" s="38" t="s">
        <v>1215</v>
      </c>
      <c r="I211" s="38" t="s">
        <v>1216</v>
      </c>
      <c r="K211" s="38" t="s">
        <v>1213</v>
      </c>
      <c r="L211" s="38" t="s">
        <v>2609</v>
      </c>
      <c r="M211" s="38" t="s">
        <v>1191</v>
      </c>
      <c r="N211" s="40" t="str">
        <f>CONCATENATE(G210,".1")</f>
        <v>140.1</v>
      </c>
      <c r="O211" s="38" t="s">
        <v>1</v>
      </c>
      <c r="P211" s="52"/>
    </row>
    <row r="212" spans="1:16" ht="15.75" thickBot="1" x14ac:dyDescent="0.3">
      <c r="A212" s="46" t="s">
        <v>756</v>
      </c>
      <c r="B212" s="47" t="s">
        <v>611</v>
      </c>
      <c r="C212" s="47" t="s">
        <v>1441</v>
      </c>
      <c r="D212" s="47"/>
      <c r="E212" s="47" t="s">
        <v>1215</v>
      </c>
      <c r="F212" s="47"/>
      <c r="G212" s="47"/>
      <c r="H212" s="47"/>
      <c r="I212" s="47" t="s">
        <v>1216</v>
      </c>
      <c r="J212" s="47"/>
      <c r="K212" s="47" t="s">
        <v>1213</v>
      </c>
      <c r="L212" s="47" t="s">
        <v>2610</v>
      </c>
      <c r="M212" s="47" t="s">
        <v>1191</v>
      </c>
      <c r="N212" s="49" t="str">
        <f>CONCATENATE(G210,".2")</f>
        <v>140.2</v>
      </c>
      <c r="O212" s="47" t="s">
        <v>623</v>
      </c>
      <c r="P212" s="50" t="str">
        <f>CONCATENATE(
A210,B210,C210,D210,E210,F210,G210,H210,I210,J210,K210,L210,M210,N210,O210,
A211,B211,C211,D211,E211,F211,G211,H211,I211,J211,K211,L211,M211,N211,O211,
A212,B212,C212,D212,E212,F212,G212,H212,I212,J212,K212,L212,M212,N212,O212)</f>
        <v>{id:141,year: "2021", typeDoc:"RESOLUCIÓN",numDoc:"CG140-2021",monthDoc:"ABR",nameDoc:"DIPUTACIONES RSP",link: Acuerdos__pdfpath(`./${"2021/"}${"140.pdf"}`),subRows:[{id:"",year: "2021", typeDoc:"",numDoc:"",monthDoc:"",nameDoc:"DICTAMEN REDES SOCIALES PROGRESISTAS 1",link: Acuerdos__pdfpath(`./${"2021/"}${"140.1.pdf"}`),},{id:"",year: "2021", typeDoc:"",numDoc:"",monthDoc:"",nameDoc:"DICTAMEN REDES SOCIALES PROGRESISTAS 2",link: Acuerdos__pdfpath(`./${"2021/"}${"140.2.pdf"}`),},],},</v>
      </c>
    </row>
    <row r="213" spans="1:16" x14ac:dyDescent="0.25">
      <c r="A213" s="41" t="s">
        <v>756</v>
      </c>
      <c r="B213" s="42">
        <v>142</v>
      </c>
      <c r="C213" s="42" t="s">
        <v>1441</v>
      </c>
      <c r="D213" s="42" t="s">
        <v>1218</v>
      </c>
      <c r="E213" s="42" t="s">
        <v>1442</v>
      </c>
      <c r="F213" s="42"/>
      <c r="G213" s="42">
        <v>141</v>
      </c>
      <c r="H213" s="42" t="s">
        <v>0</v>
      </c>
      <c r="I213" s="42" t="s">
        <v>1295</v>
      </c>
      <c r="J213" s="42" t="s">
        <v>2394</v>
      </c>
      <c r="K213" s="42" t="s">
        <v>1213</v>
      </c>
      <c r="L213" s="42" t="s">
        <v>2611</v>
      </c>
      <c r="M213" s="42" t="s">
        <v>1191</v>
      </c>
      <c r="N213" s="44">
        <f>G213</f>
        <v>141</v>
      </c>
      <c r="O213" s="42" t="s">
        <v>613</v>
      </c>
      <c r="P213" s="45"/>
    </row>
    <row r="214" spans="1:16" ht="15.75" thickBot="1" x14ac:dyDescent="0.3">
      <c r="A214" s="46" t="s">
        <v>756</v>
      </c>
      <c r="B214" s="47" t="s">
        <v>611</v>
      </c>
      <c r="C214" s="47" t="s">
        <v>1441</v>
      </c>
      <c r="D214" s="47"/>
      <c r="E214" s="47" t="s">
        <v>1215</v>
      </c>
      <c r="F214" s="47"/>
      <c r="G214" s="47"/>
      <c r="H214" s="47"/>
      <c r="I214" s="47" t="s">
        <v>1216</v>
      </c>
      <c r="J214" s="47"/>
      <c r="K214" s="47" t="s">
        <v>1213</v>
      </c>
      <c r="L214" s="47" t="s">
        <v>2587</v>
      </c>
      <c r="M214" s="47" t="s">
        <v>1191</v>
      </c>
      <c r="N214" s="49" t="str">
        <f>CONCATENATE(G213,".1")</f>
        <v>141.1</v>
      </c>
      <c r="O214" s="47" t="s">
        <v>623</v>
      </c>
      <c r="P214" s="50" t="str">
        <f>CONCATENATE(
A213,B213,C213,D213,E213,F213,G213,H213,I213,J213,K213,L213,M213,N213,O213,
A214,B214,C214,D214,E214,F214,G214,H214,I214,J214,K214,L214,M214,N214,O214)</f>
        <v>{id:142,year: "2021", typeDoc:"RESOLUCIÓN",numDoc:"CG141-2021",monthDoc:"ABR",nameDoc:"DIPUTACIONES FUERZA POR MEXICO",link: Acuerdos__pdfpath(`./${"2021/"}${"141.pdf"}`),subRows:[{id:"",year: "2021", typeDoc:"",numDoc:"",monthDoc:"",nameDoc:"DICTAMEN FUERZA POR MEXICO",link: Acuerdos__pdfpath(`./${"2021/"}${"141.1.pdf"}`),},],},</v>
      </c>
    </row>
    <row r="215" spans="1:16" x14ac:dyDescent="0.25">
      <c r="A215" s="38" t="s">
        <v>756</v>
      </c>
      <c r="B215" s="38">
        <v>143</v>
      </c>
      <c r="C215" s="38" t="s">
        <v>1441</v>
      </c>
      <c r="D215" s="38" t="s">
        <v>1217</v>
      </c>
      <c r="E215" s="38" t="s">
        <v>1442</v>
      </c>
      <c r="G215" s="38">
        <v>142</v>
      </c>
      <c r="H215" s="38" t="s">
        <v>0</v>
      </c>
      <c r="I215" s="38" t="s">
        <v>1295</v>
      </c>
      <c r="J215" s="38" t="s">
        <v>2394</v>
      </c>
      <c r="K215" s="38" t="s">
        <v>1213</v>
      </c>
      <c r="L215" s="38" t="s">
        <v>2612</v>
      </c>
      <c r="M215" s="38" t="s">
        <v>1191</v>
      </c>
      <c r="N215" s="40">
        <f>G215</f>
        <v>142</v>
      </c>
      <c r="O215" s="38" t="s">
        <v>1</v>
      </c>
      <c r="P215" s="42" t="str">
        <f>CONCATENATE(A215,B215,C215,D215,E215,F215,G215,H215,I215,J215,K215,L215,M215,N215,O215)</f>
        <v>{id:143,year: "2021", typeDoc:"ACUERDO",numDoc:"CG142-2021",monthDoc:"ABR",nameDoc:"FINANCIAMIENTO ACT. ORDINARIAS Y OBTENCIÓN DEL VOTO DIPUTACIONES",link: Acuerdos__pdfpath(`./${"2021/"}${"142.pdf"}`),},</v>
      </c>
    </row>
    <row r="216" spans="1:16" x14ac:dyDescent="0.25">
      <c r="A216" s="38" t="s">
        <v>756</v>
      </c>
      <c r="B216" s="38">
        <v>144</v>
      </c>
      <c r="C216" s="38" t="s">
        <v>1441</v>
      </c>
      <c r="D216" s="38" t="s">
        <v>1217</v>
      </c>
      <c r="E216" s="38" t="s">
        <v>1442</v>
      </c>
      <c r="G216" s="38">
        <v>143</v>
      </c>
      <c r="H216" s="38" t="s">
        <v>0</v>
      </c>
      <c r="I216" s="38" t="s">
        <v>1295</v>
      </c>
      <c r="J216" s="38" t="s">
        <v>2394</v>
      </c>
      <c r="K216" s="38" t="s">
        <v>1213</v>
      </c>
      <c r="L216" s="38" t="s">
        <v>2613</v>
      </c>
      <c r="M216" s="38" t="s">
        <v>1191</v>
      </c>
      <c r="N216" s="40">
        <f>G216</f>
        <v>143</v>
      </c>
      <c r="O216" s="38" t="s">
        <v>1</v>
      </c>
      <c r="P216" s="38" t="str">
        <f>CONCATENATE(A216,B216,C216,D216,E216,F216,G216,H216,I216,J216,K216,L216,M216,N216,O216)</f>
        <v>{id:144,year: "2021", typeDoc:"ACUERDO",numDoc:"CG143-2021",monthDoc:"ABR",nameDoc:"REFORMA LINEAMIENTOS DE DEBATES",link: Acuerdos__pdfpath(`./${"2021/"}${"143.pdf"}`),},</v>
      </c>
    </row>
    <row r="217" spans="1:16" ht="15.75" thickBot="1" x14ac:dyDescent="0.3">
      <c r="A217" s="38" t="s">
        <v>756</v>
      </c>
      <c r="B217" s="38">
        <v>145</v>
      </c>
      <c r="C217" s="38" t="s">
        <v>1441</v>
      </c>
      <c r="D217" s="38" t="s">
        <v>1218</v>
      </c>
      <c r="E217" s="38" t="s">
        <v>1442</v>
      </c>
      <c r="G217" s="38">
        <v>144</v>
      </c>
      <c r="H217" s="38" t="s">
        <v>0</v>
      </c>
      <c r="I217" s="38" t="s">
        <v>1295</v>
      </c>
      <c r="J217" s="38" t="s">
        <v>2394</v>
      </c>
      <c r="K217" s="38" t="s">
        <v>1213</v>
      </c>
      <c r="L217" s="38" t="s">
        <v>2614</v>
      </c>
      <c r="M217" s="38" t="s">
        <v>1191</v>
      </c>
      <c r="N217" s="40">
        <f>G217</f>
        <v>144</v>
      </c>
      <c r="O217" s="38" t="s">
        <v>1</v>
      </c>
      <c r="P217" s="47" t="str">
        <f>CONCATENATE(A217,B217,C217,D217,E217,F217,G217,H217,I217,J217,K217,L217,M217,N217,O217)</f>
        <v>{id:145,year: "2021", typeDoc:"RESOLUCIÓN",numDoc:"CG144-2021",monthDoc:"ABR",nameDoc:"POS CQD Q ETG CG 013 2020",link: Acuerdos__pdfpath(`./${"2021/"}${"144.pdf"}`),},</v>
      </c>
    </row>
    <row r="218" spans="1:16" x14ac:dyDescent="0.25">
      <c r="A218" s="41" t="s">
        <v>756</v>
      </c>
      <c r="B218" s="42">
        <v>146</v>
      </c>
      <c r="C218" s="42" t="s">
        <v>1441</v>
      </c>
      <c r="D218" s="42" t="s">
        <v>1217</v>
      </c>
      <c r="E218" s="42" t="s">
        <v>1442</v>
      </c>
      <c r="F218" s="42"/>
      <c r="G218" s="42">
        <v>145</v>
      </c>
      <c r="H218" s="42" t="s">
        <v>0</v>
      </c>
      <c r="I218" s="42" t="s">
        <v>1295</v>
      </c>
      <c r="J218" s="42" t="s">
        <v>2394</v>
      </c>
      <c r="K218" s="42" t="s">
        <v>1213</v>
      </c>
      <c r="L218" s="42" t="s">
        <v>2615</v>
      </c>
      <c r="M218" s="42" t="s">
        <v>1191</v>
      </c>
      <c r="N218" s="44">
        <f>G218</f>
        <v>145</v>
      </c>
      <c r="O218" s="42" t="s">
        <v>613</v>
      </c>
      <c r="P218" s="45"/>
    </row>
    <row r="219" spans="1:16" ht="15.75" thickBot="1" x14ac:dyDescent="0.3">
      <c r="A219" s="46" t="s">
        <v>756</v>
      </c>
      <c r="B219" s="47" t="s">
        <v>611</v>
      </c>
      <c r="C219" s="47" t="s">
        <v>1441</v>
      </c>
      <c r="D219" s="47"/>
      <c r="E219" s="47" t="s">
        <v>1215</v>
      </c>
      <c r="F219" s="47"/>
      <c r="G219" s="47"/>
      <c r="H219" s="47"/>
      <c r="I219" s="47" t="s">
        <v>1216</v>
      </c>
      <c r="J219" s="47"/>
      <c r="K219" s="47" t="s">
        <v>1213</v>
      </c>
      <c r="L219" s="47" t="s">
        <v>2616</v>
      </c>
      <c r="M219" s="47" t="s">
        <v>1191</v>
      </c>
      <c r="N219" s="49" t="str">
        <f>CONCATENATE(G218,".1")</f>
        <v>145.1</v>
      </c>
      <c r="O219" s="47" t="s">
        <v>623</v>
      </c>
      <c r="P219" s="50" t="str">
        <f>CONCATENATE(
A218,B218,C218,D218,E218,F218,G218,H218,I218,J218,K218,L218,M218,N218,O218,
A219,B219,C219,D219,E219,F219,G219,H219,I219,J219,K219,L219,M219,N219,O219)</f>
        <v>{id:146,year: "2021", typeDoc:"ACUERDO",numDoc:"CG145-2021",monthDoc:"ABR",nameDoc:"FORMATO DE DEBATES",link: Acuerdos__pdfpath(`./${"2021/"}${"145.pdf"}`),subRows:[{id:"",year: "2021", typeDoc:"",numDoc:"",monthDoc:"",nameDoc:"SE APRUEBA FORMATO DE DEBATES",link: Acuerdos__pdfpath(`./${"2021/"}${"145.1.pdf"}`),},],},</v>
      </c>
    </row>
    <row r="220" spans="1:16" x14ac:dyDescent="0.25">
      <c r="A220" s="41" t="s">
        <v>756</v>
      </c>
      <c r="B220" s="42">
        <v>147</v>
      </c>
      <c r="C220" s="42" t="s">
        <v>1441</v>
      </c>
      <c r="D220" s="42" t="s">
        <v>1218</v>
      </c>
      <c r="E220" s="42" t="s">
        <v>1442</v>
      </c>
      <c r="F220" s="42"/>
      <c r="G220" s="42">
        <v>146</v>
      </c>
      <c r="H220" s="42" t="s">
        <v>0</v>
      </c>
      <c r="I220" s="42" t="s">
        <v>1295</v>
      </c>
      <c r="J220" s="42" t="s">
        <v>2394</v>
      </c>
      <c r="K220" s="42" t="s">
        <v>1213</v>
      </c>
      <c r="L220" s="42" t="s">
        <v>2617</v>
      </c>
      <c r="M220" s="42" t="s">
        <v>1191</v>
      </c>
      <c r="N220" s="44">
        <f>G220</f>
        <v>146</v>
      </c>
      <c r="O220" s="42" t="s">
        <v>613</v>
      </c>
      <c r="P220" s="45"/>
    </row>
    <row r="221" spans="1:16" x14ac:dyDescent="0.25">
      <c r="A221" s="51" t="s">
        <v>756</v>
      </c>
      <c r="B221" s="38" t="s">
        <v>611</v>
      </c>
      <c r="C221" s="38" t="s">
        <v>1441</v>
      </c>
      <c r="E221" s="38" t="s">
        <v>1215</v>
      </c>
      <c r="I221" s="38" t="s">
        <v>1216</v>
      </c>
      <c r="K221" s="38" t="s">
        <v>1213</v>
      </c>
      <c r="L221" s="38" t="s">
        <v>781</v>
      </c>
      <c r="M221" s="38" t="s">
        <v>1191</v>
      </c>
      <c r="N221" s="40" t="str">
        <f>CONCATENATE(G220,".1")</f>
        <v>146.1</v>
      </c>
      <c r="O221" s="38" t="s">
        <v>1</v>
      </c>
      <c r="P221" s="52"/>
    </row>
    <row r="222" spans="1:16" ht="15.75" thickBot="1" x14ac:dyDescent="0.3">
      <c r="A222" s="46" t="s">
        <v>756</v>
      </c>
      <c r="B222" s="47" t="s">
        <v>611</v>
      </c>
      <c r="C222" s="47" t="s">
        <v>1441</v>
      </c>
      <c r="D222" s="47"/>
      <c r="E222" s="47" t="s">
        <v>1215</v>
      </c>
      <c r="F222" s="47"/>
      <c r="G222" s="47"/>
      <c r="H222" s="47"/>
      <c r="I222" s="47" t="s">
        <v>1216</v>
      </c>
      <c r="J222" s="47"/>
      <c r="K222" s="47" t="s">
        <v>1213</v>
      </c>
      <c r="L222" s="47" t="s">
        <v>782</v>
      </c>
      <c r="M222" s="47" t="s">
        <v>1191</v>
      </c>
      <c r="N222" s="49" t="str">
        <f>CONCATENATE(G220,".2")</f>
        <v>146.2</v>
      </c>
      <c r="O222" s="47" t="s">
        <v>623</v>
      </c>
      <c r="P222" s="50" t="str">
        <f>CONCATENATE(
A220,B220,C220,D220,E220,F220,G220,H220,I220,J220,K220,L220,M220,N220,O220,
A221,B221,C221,D221,E221,F221,G221,H221,I221,J221,K221,L221,M221,N221,O221,
A222,B222,C222,D222,E222,F222,G222,H222,I222,J222,K222,L222,M222,N222,O222)</f>
        <v>{id:147,year: "2021", typeDoc:"RESOLUCIÓN",numDoc:"CG146-2021",monthDoc:"ABR",nameDoc:"REQUERIMIENTO PAN",link: Acuerdos__pdfpath(`./${"2021/"}${"146.pdf"}`),subRows:[{id:"",year: "2021", typeDoc:"",numDoc:"",monthDoc:"",nameDoc:"ANEXO UNO",link: Acuerdos__pdfpath(`./${"2021/"}${"146.1.pdf"}`),},{id:"",year: "2021", typeDoc:"",numDoc:"",monthDoc:"",nameDoc:"ANEXO DOS",link: Acuerdos__pdfpath(`./${"2021/"}${"146.2.pdf"}`),},],},</v>
      </c>
    </row>
    <row r="223" spans="1:16" x14ac:dyDescent="0.25">
      <c r="A223" s="41" t="s">
        <v>756</v>
      </c>
      <c r="B223" s="42">
        <v>148</v>
      </c>
      <c r="C223" s="42" t="s">
        <v>1441</v>
      </c>
      <c r="D223" s="42" t="s">
        <v>1218</v>
      </c>
      <c r="E223" s="42" t="s">
        <v>1442</v>
      </c>
      <c r="F223" s="42"/>
      <c r="G223" s="42">
        <v>147</v>
      </c>
      <c r="H223" s="42" t="s">
        <v>0</v>
      </c>
      <c r="I223" s="42" t="s">
        <v>1295</v>
      </c>
      <c r="J223" s="42" t="s">
        <v>2394</v>
      </c>
      <c r="K223" s="42" t="s">
        <v>1213</v>
      </c>
      <c r="L223" s="42" t="s">
        <v>2618</v>
      </c>
      <c r="M223" s="42" t="s">
        <v>1191</v>
      </c>
      <c r="N223" s="44">
        <f>G223</f>
        <v>147</v>
      </c>
      <c r="O223" s="42" t="s">
        <v>613</v>
      </c>
      <c r="P223" s="45"/>
    </row>
    <row r="224" spans="1:16" x14ac:dyDescent="0.25">
      <c r="A224" s="51" t="s">
        <v>756</v>
      </c>
      <c r="B224" s="38" t="s">
        <v>611</v>
      </c>
      <c r="C224" s="38" t="s">
        <v>1441</v>
      </c>
      <c r="E224" s="38" t="s">
        <v>1215</v>
      </c>
      <c r="I224" s="38" t="s">
        <v>1216</v>
      </c>
      <c r="K224" s="38" t="s">
        <v>1213</v>
      </c>
      <c r="L224" s="38" t="s">
        <v>781</v>
      </c>
      <c r="M224" s="38" t="s">
        <v>1191</v>
      </c>
      <c r="N224" s="40" t="str">
        <f>CONCATENATE(G223,".1")</f>
        <v>147.1</v>
      </c>
      <c r="O224" s="38" t="s">
        <v>1</v>
      </c>
      <c r="P224" s="52"/>
    </row>
    <row r="225" spans="1:16" ht="15.75" thickBot="1" x14ac:dyDescent="0.3">
      <c r="A225" s="46" t="s">
        <v>756</v>
      </c>
      <c r="B225" s="47" t="s">
        <v>611</v>
      </c>
      <c r="C225" s="47" t="s">
        <v>1441</v>
      </c>
      <c r="D225" s="47"/>
      <c r="E225" s="47" t="s">
        <v>1215</v>
      </c>
      <c r="F225" s="47"/>
      <c r="G225" s="47"/>
      <c r="H225" s="47"/>
      <c r="I225" s="47" t="s">
        <v>1216</v>
      </c>
      <c r="J225" s="47"/>
      <c r="K225" s="47" t="s">
        <v>1213</v>
      </c>
      <c r="L225" s="47" t="s">
        <v>782</v>
      </c>
      <c r="M225" s="47" t="s">
        <v>1191</v>
      </c>
      <c r="N225" s="49" t="str">
        <f>CONCATENATE(G223,".2")</f>
        <v>147.2</v>
      </c>
      <c r="O225" s="47" t="s">
        <v>623</v>
      </c>
      <c r="P225" s="50" t="str">
        <f>CONCATENATE(
A223,B223,C223,D223,E223,F223,G223,H223,I223,J223,K223,L223,M223,N223,O223,
A224,B224,C224,D224,E224,F224,G224,H224,I224,J224,K224,L224,M224,N224,O224,
A225,B225,C225,D225,E225,F225,G225,H225,I225,J225,K225,L225,M225,N225,O225)</f>
        <v>{id:148,year: "2021", typeDoc:"RESOLUCIÓN",numDoc:"CG147-2021",monthDoc:"ABR",nameDoc:"REQUERIMIENTO PRI",link: Acuerdos__pdfpath(`./${"2021/"}${"147.pdf"}`),subRows:[{id:"",year: "2021", typeDoc:"",numDoc:"",monthDoc:"",nameDoc:"ANEXO UNO",link: Acuerdos__pdfpath(`./${"2021/"}${"147.1.pdf"}`),},{id:"",year: "2021", typeDoc:"",numDoc:"",monthDoc:"",nameDoc:"ANEXO DOS",link: Acuerdos__pdfpath(`./${"2021/"}${"147.2.pdf"}`),},],},</v>
      </c>
    </row>
    <row r="226" spans="1:16" x14ac:dyDescent="0.25">
      <c r="A226" s="41" t="s">
        <v>756</v>
      </c>
      <c r="B226" s="42">
        <v>149</v>
      </c>
      <c r="C226" s="42" t="s">
        <v>1441</v>
      </c>
      <c r="D226" s="42" t="s">
        <v>1218</v>
      </c>
      <c r="E226" s="42" t="s">
        <v>1442</v>
      </c>
      <c r="F226" s="42"/>
      <c r="G226" s="42">
        <v>148</v>
      </c>
      <c r="H226" s="42" t="s">
        <v>0</v>
      </c>
      <c r="I226" s="42" t="s">
        <v>1295</v>
      </c>
      <c r="J226" s="42" t="s">
        <v>2394</v>
      </c>
      <c r="K226" s="42" t="s">
        <v>1213</v>
      </c>
      <c r="L226" s="42" t="s">
        <v>2619</v>
      </c>
      <c r="M226" s="42" t="s">
        <v>1191</v>
      </c>
      <c r="N226" s="44">
        <f>G226</f>
        <v>148</v>
      </c>
      <c r="O226" s="42" t="s">
        <v>613</v>
      </c>
      <c r="P226" s="45"/>
    </row>
    <row r="227" spans="1:16" x14ac:dyDescent="0.25">
      <c r="A227" s="51" t="s">
        <v>756</v>
      </c>
      <c r="B227" s="38" t="s">
        <v>611</v>
      </c>
      <c r="C227" s="38" t="s">
        <v>1441</v>
      </c>
      <c r="E227" s="38" t="s">
        <v>1215</v>
      </c>
      <c r="I227" s="38" t="s">
        <v>1216</v>
      </c>
      <c r="K227" s="38" t="s">
        <v>1213</v>
      </c>
      <c r="L227" s="38" t="s">
        <v>781</v>
      </c>
      <c r="M227" s="38" t="s">
        <v>1191</v>
      </c>
      <c r="N227" s="40" t="str">
        <f>CONCATENATE(G226,".1")</f>
        <v>148.1</v>
      </c>
      <c r="O227" s="38" t="s">
        <v>1</v>
      </c>
      <c r="P227" s="52"/>
    </row>
    <row r="228" spans="1:16" ht="15.75" thickBot="1" x14ac:dyDescent="0.3">
      <c r="A228" s="46" t="s">
        <v>756</v>
      </c>
      <c r="B228" s="47" t="s">
        <v>611</v>
      </c>
      <c r="C228" s="47" t="s">
        <v>1441</v>
      </c>
      <c r="D228" s="47"/>
      <c r="E228" s="47" t="s">
        <v>1215</v>
      </c>
      <c r="F228" s="47"/>
      <c r="G228" s="47"/>
      <c r="H228" s="47"/>
      <c r="I228" s="47" t="s">
        <v>1216</v>
      </c>
      <c r="J228" s="47"/>
      <c r="K228" s="47" t="s">
        <v>1213</v>
      </c>
      <c r="L228" s="47" t="s">
        <v>782</v>
      </c>
      <c r="M228" s="47" t="s">
        <v>1191</v>
      </c>
      <c r="N228" s="49" t="str">
        <f>CONCATENATE(G226,".2")</f>
        <v>148.2</v>
      </c>
      <c r="O228" s="47" t="s">
        <v>623</v>
      </c>
      <c r="P228" s="50" t="str">
        <f>CONCATENATE(
A226,B226,C226,D226,E226,F226,G226,H226,I226,J226,K226,L226,M226,N226,O226,
A227,B227,C227,D227,E227,F227,G227,H227,I227,J227,K227,L227,M227,N227,O227,
A228,B228,C228,D228,E228,F228,G228,H228,I228,J228,K228,L228,M228,N228,O228)</f>
        <v>{id:149,year: "2021", typeDoc:"RESOLUCIÓN",numDoc:"CG148-2021",monthDoc:"ABR",nameDoc:"REQURIMIENTO PRD",link: Acuerdos__pdfpath(`./${"2021/"}${"148.pdf"}`),subRows:[{id:"",year: "2021", typeDoc:"",numDoc:"",monthDoc:"",nameDoc:"ANEXO UNO",link: Acuerdos__pdfpath(`./${"2021/"}${"148.1.pdf"}`),},{id:"",year: "2021", typeDoc:"",numDoc:"",monthDoc:"",nameDoc:"ANEXO DOS",link: Acuerdos__pdfpath(`./${"2021/"}${"148.2.pdf"}`),},],},</v>
      </c>
    </row>
    <row r="229" spans="1:16" x14ac:dyDescent="0.25">
      <c r="A229" s="41" t="s">
        <v>756</v>
      </c>
      <c r="B229" s="42">
        <v>150</v>
      </c>
      <c r="C229" s="42" t="s">
        <v>1441</v>
      </c>
      <c r="D229" s="42" t="s">
        <v>1218</v>
      </c>
      <c r="E229" s="42" t="s">
        <v>1442</v>
      </c>
      <c r="F229" s="42"/>
      <c r="G229" s="42">
        <v>149</v>
      </c>
      <c r="H229" s="42" t="s">
        <v>0</v>
      </c>
      <c r="I229" s="42" t="s">
        <v>1295</v>
      </c>
      <c r="J229" s="42" t="s">
        <v>2394</v>
      </c>
      <c r="K229" s="42" t="s">
        <v>1213</v>
      </c>
      <c r="L229" s="42" t="s">
        <v>2620</v>
      </c>
      <c r="M229" s="42" t="s">
        <v>1191</v>
      </c>
      <c r="N229" s="44">
        <f>G229</f>
        <v>149</v>
      </c>
      <c r="O229" s="42" t="s">
        <v>613</v>
      </c>
      <c r="P229" s="45"/>
    </row>
    <row r="230" spans="1:16" x14ac:dyDescent="0.25">
      <c r="A230" s="51" t="s">
        <v>756</v>
      </c>
      <c r="B230" s="38" t="s">
        <v>611</v>
      </c>
      <c r="C230" s="38" t="s">
        <v>1441</v>
      </c>
      <c r="E230" s="38" t="s">
        <v>1215</v>
      </c>
      <c r="I230" s="38" t="s">
        <v>1216</v>
      </c>
      <c r="K230" s="38" t="s">
        <v>1213</v>
      </c>
      <c r="L230" s="38" t="s">
        <v>781</v>
      </c>
      <c r="M230" s="38" t="s">
        <v>1191</v>
      </c>
      <c r="N230" s="40" t="str">
        <f>CONCATENATE(G229,".1")</f>
        <v>149.1</v>
      </c>
      <c r="O230" s="38" t="s">
        <v>1</v>
      </c>
      <c r="P230" s="52"/>
    </row>
    <row r="231" spans="1:16" ht="15.75" thickBot="1" x14ac:dyDescent="0.3">
      <c r="A231" s="46" t="s">
        <v>756</v>
      </c>
      <c r="B231" s="47" t="s">
        <v>611</v>
      </c>
      <c r="C231" s="47" t="s">
        <v>1441</v>
      </c>
      <c r="D231" s="47"/>
      <c r="E231" s="47" t="s">
        <v>1215</v>
      </c>
      <c r="F231" s="47"/>
      <c r="G231" s="47"/>
      <c r="H231" s="47"/>
      <c r="I231" s="47" t="s">
        <v>1216</v>
      </c>
      <c r="J231" s="47"/>
      <c r="K231" s="47" t="s">
        <v>1213</v>
      </c>
      <c r="L231" s="47" t="s">
        <v>782</v>
      </c>
      <c r="M231" s="47" t="s">
        <v>1191</v>
      </c>
      <c r="N231" s="49" t="str">
        <f>CONCATENATE(G229,".2")</f>
        <v>149.2</v>
      </c>
      <c r="O231" s="47" t="s">
        <v>623</v>
      </c>
      <c r="P231" s="50" t="str">
        <f>CONCATENATE(
A229,B229,C229,D229,E229,F229,G229,H229,I229,J229,K229,L229,M229,N229,O229,
A230,B230,C230,D230,E230,F230,G230,H230,I230,J230,K230,L230,M230,N230,O230,
A231,B231,C231,D231,E231,F231,G231,H231,I231,J231,K231,L231,M231,N231,O231)</f>
        <v>{id:150,year: "2021", typeDoc:"RESOLUCIÓN",numDoc:"CG149-2021",monthDoc:"ABR",nameDoc:"REQUERIMIENTO PT",link: Acuerdos__pdfpath(`./${"2021/"}${"149.pdf"}`),subRows:[{id:"",year: "2021", typeDoc:"",numDoc:"",monthDoc:"",nameDoc:"ANEXO UNO",link: Acuerdos__pdfpath(`./${"2021/"}${"149.1.pdf"}`),},{id:"",year: "2021", typeDoc:"",numDoc:"",monthDoc:"",nameDoc:"ANEXO DOS",link: Acuerdos__pdfpath(`./${"2021/"}${"149.2.pdf"}`),},],},</v>
      </c>
    </row>
    <row r="232" spans="1:16" x14ac:dyDescent="0.25">
      <c r="A232" s="41" t="s">
        <v>756</v>
      </c>
      <c r="B232" s="42">
        <v>151</v>
      </c>
      <c r="C232" s="42" t="s">
        <v>1441</v>
      </c>
      <c r="D232" s="42" t="s">
        <v>1218</v>
      </c>
      <c r="E232" s="42" t="s">
        <v>1442</v>
      </c>
      <c r="F232" s="42"/>
      <c r="G232" s="42">
        <v>150</v>
      </c>
      <c r="H232" s="42" t="s">
        <v>0</v>
      </c>
      <c r="I232" s="42" t="s">
        <v>1295</v>
      </c>
      <c r="J232" s="42" t="s">
        <v>2394</v>
      </c>
      <c r="K232" s="42" t="s">
        <v>1213</v>
      </c>
      <c r="L232" s="42" t="s">
        <v>2621</v>
      </c>
      <c r="M232" s="42" t="s">
        <v>1191</v>
      </c>
      <c r="N232" s="44">
        <f>G232</f>
        <v>150</v>
      </c>
      <c r="O232" s="42" t="s">
        <v>613</v>
      </c>
      <c r="P232" s="45"/>
    </row>
    <row r="233" spans="1:16" x14ac:dyDescent="0.25">
      <c r="A233" s="51" t="s">
        <v>756</v>
      </c>
      <c r="B233" s="38" t="s">
        <v>611</v>
      </c>
      <c r="C233" s="38" t="s">
        <v>1441</v>
      </c>
      <c r="E233" s="38" t="s">
        <v>1215</v>
      </c>
      <c r="I233" s="38" t="s">
        <v>1216</v>
      </c>
      <c r="K233" s="38" t="s">
        <v>1213</v>
      </c>
      <c r="L233" s="38" t="s">
        <v>781</v>
      </c>
      <c r="M233" s="38" t="s">
        <v>1191</v>
      </c>
      <c r="N233" s="40" t="str">
        <f>CONCATENATE(G232,".1")</f>
        <v>150.1</v>
      </c>
      <c r="O233" s="38" t="s">
        <v>1</v>
      </c>
      <c r="P233" s="52"/>
    </row>
    <row r="234" spans="1:16" ht="15.75" thickBot="1" x14ac:dyDescent="0.3">
      <c r="A234" s="46" t="s">
        <v>756</v>
      </c>
      <c r="B234" s="47" t="s">
        <v>611</v>
      </c>
      <c r="C234" s="47" t="s">
        <v>1441</v>
      </c>
      <c r="D234" s="47"/>
      <c r="E234" s="47" t="s">
        <v>1215</v>
      </c>
      <c r="F234" s="47"/>
      <c r="G234" s="47"/>
      <c r="H234" s="47"/>
      <c r="I234" s="47" t="s">
        <v>1216</v>
      </c>
      <c r="J234" s="47"/>
      <c r="K234" s="47" t="s">
        <v>1213</v>
      </c>
      <c r="L234" s="47" t="s">
        <v>782</v>
      </c>
      <c r="M234" s="47" t="s">
        <v>1191</v>
      </c>
      <c r="N234" s="49" t="str">
        <f>CONCATENATE(G232,".2")</f>
        <v>150.2</v>
      </c>
      <c r="O234" s="47" t="s">
        <v>623</v>
      </c>
      <c r="P234" s="50" t="str">
        <f>CONCATENATE(
A232,B232,C232,D232,E232,F232,G232,H232,I232,J232,K232,L232,M232,N232,O232,
A233,B233,C233,D233,E233,F233,G233,H233,I233,J233,K233,L233,M233,N233,O233,
A234,B234,C234,D234,E234,F234,G234,H234,I234,J234,K234,L234,M234,N234,O234)</f>
        <v>{id:151,year: "2021", typeDoc:"RESOLUCIÓN",numDoc:"CG150-2021",monthDoc:"ABR",nameDoc:"REQUERIMIENTO PVEM",link: Acuerdos__pdfpath(`./${"2021/"}${"150.pdf"}`),subRows:[{id:"",year: "2021", typeDoc:"",numDoc:"",monthDoc:"",nameDoc:"ANEXO UNO",link: Acuerdos__pdfpath(`./${"2021/"}${"150.1.pdf"}`),},{id:"",year: "2021", typeDoc:"",numDoc:"",monthDoc:"",nameDoc:"ANEXO DOS",link: Acuerdos__pdfpath(`./${"2021/"}${"150.2.pdf"}`),},],},</v>
      </c>
    </row>
    <row r="235" spans="1:16" x14ac:dyDescent="0.25">
      <c r="A235" s="41" t="s">
        <v>756</v>
      </c>
      <c r="B235" s="42">
        <v>152</v>
      </c>
      <c r="C235" s="42" t="s">
        <v>1441</v>
      </c>
      <c r="D235" s="42" t="s">
        <v>1218</v>
      </c>
      <c r="E235" s="42" t="s">
        <v>1442</v>
      </c>
      <c r="F235" s="42"/>
      <c r="G235" s="42">
        <v>151</v>
      </c>
      <c r="H235" s="42" t="s">
        <v>0</v>
      </c>
      <c r="I235" s="42" t="s">
        <v>1295</v>
      </c>
      <c r="J235" s="42" t="s">
        <v>2394</v>
      </c>
      <c r="K235" s="42" t="s">
        <v>1213</v>
      </c>
      <c r="L235" s="42" t="s">
        <v>2622</v>
      </c>
      <c r="M235" s="42" t="s">
        <v>1191</v>
      </c>
      <c r="N235" s="44">
        <f>G235</f>
        <v>151</v>
      </c>
      <c r="O235" s="42" t="s">
        <v>613</v>
      </c>
      <c r="P235" s="45"/>
    </row>
    <row r="236" spans="1:16" x14ac:dyDescent="0.25">
      <c r="A236" s="51" t="s">
        <v>756</v>
      </c>
      <c r="B236" s="38" t="s">
        <v>611</v>
      </c>
      <c r="C236" s="38" t="s">
        <v>1441</v>
      </c>
      <c r="E236" s="38" t="s">
        <v>1215</v>
      </c>
      <c r="I236" s="38" t="s">
        <v>1216</v>
      </c>
      <c r="K236" s="38" t="s">
        <v>1213</v>
      </c>
      <c r="L236" s="38" t="s">
        <v>781</v>
      </c>
      <c r="M236" s="38" t="s">
        <v>1191</v>
      </c>
      <c r="N236" s="40" t="str">
        <f>CONCATENATE(G235,".1")</f>
        <v>151.1</v>
      </c>
      <c r="O236" s="38" t="s">
        <v>1</v>
      </c>
      <c r="P236" s="52"/>
    </row>
    <row r="237" spans="1:16" ht="15.75" thickBot="1" x14ac:dyDescent="0.3">
      <c r="A237" s="46" t="s">
        <v>756</v>
      </c>
      <c r="B237" s="47" t="s">
        <v>611</v>
      </c>
      <c r="C237" s="47" t="s">
        <v>1441</v>
      </c>
      <c r="D237" s="47"/>
      <c r="E237" s="47" t="s">
        <v>1215</v>
      </c>
      <c r="F237" s="47"/>
      <c r="G237" s="47"/>
      <c r="H237" s="47"/>
      <c r="I237" s="47" t="s">
        <v>1216</v>
      </c>
      <c r="J237" s="47"/>
      <c r="K237" s="47" t="s">
        <v>1213</v>
      </c>
      <c r="L237" s="47" t="s">
        <v>782</v>
      </c>
      <c r="M237" s="47" t="s">
        <v>1191</v>
      </c>
      <c r="N237" s="49" t="str">
        <f>CONCATENATE(G235,".2")</f>
        <v>151.2</v>
      </c>
      <c r="O237" s="47" t="s">
        <v>623</v>
      </c>
      <c r="P237" s="50" t="str">
        <f>CONCATENATE(
A235,B235,C235,D235,E235,F235,G235,H235,I235,J235,K235,L235,M235,N235,O235,
A236,B236,C236,D236,E236,F236,G236,H236,I236,J236,K236,L236,M236,N236,O236,
A237,B237,C237,D237,E237,F237,G237,H237,I237,J237,K237,L237,M237,N237,O237)</f>
        <v>{id:152,year: "2021", typeDoc:"RESOLUCIÓN",numDoc:"CG151-2021",monthDoc:"ABR",nameDoc:"REQUERIMIENTO MC",link: Acuerdos__pdfpath(`./${"2021/"}${"151.pdf"}`),subRows:[{id:"",year: "2021", typeDoc:"",numDoc:"",monthDoc:"",nameDoc:"ANEXO UNO",link: Acuerdos__pdfpath(`./${"2021/"}${"151.1.pdf"}`),},{id:"",year: "2021", typeDoc:"",numDoc:"",monthDoc:"",nameDoc:"ANEXO DOS",link: Acuerdos__pdfpath(`./${"2021/"}${"151.2.pdf"}`),},],},</v>
      </c>
    </row>
    <row r="238" spans="1:16" x14ac:dyDescent="0.25">
      <c r="A238" s="41" t="s">
        <v>756</v>
      </c>
      <c r="B238" s="42">
        <v>153</v>
      </c>
      <c r="C238" s="42" t="s">
        <v>1441</v>
      </c>
      <c r="D238" s="42" t="s">
        <v>1218</v>
      </c>
      <c r="E238" s="42" t="s">
        <v>1442</v>
      </c>
      <c r="F238" s="42"/>
      <c r="G238" s="42">
        <v>152</v>
      </c>
      <c r="H238" s="42" t="s">
        <v>0</v>
      </c>
      <c r="I238" s="42" t="s">
        <v>1295</v>
      </c>
      <c r="J238" s="42" t="s">
        <v>2394</v>
      </c>
      <c r="K238" s="42" t="s">
        <v>1213</v>
      </c>
      <c r="L238" s="42" t="s">
        <v>2623</v>
      </c>
      <c r="M238" s="42" t="s">
        <v>1191</v>
      </c>
      <c r="N238" s="44">
        <f>G238</f>
        <v>152</v>
      </c>
      <c r="O238" s="42" t="s">
        <v>613</v>
      </c>
      <c r="P238" s="45"/>
    </row>
    <row r="239" spans="1:16" x14ac:dyDescent="0.25">
      <c r="A239" s="51" t="s">
        <v>756</v>
      </c>
      <c r="B239" s="38" t="s">
        <v>611</v>
      </c>
      <c r="C239" s="38" t="s">
        <v>1441</v>
      </c>
      <c r="E239" s="38" t="s">
        <v>1215</v>
      </c>
      <c r="I239" s="38" t="s">
        <v>1216</v>
      </c>
      <c r="K239" s="38" t="s">
        <v>1213</v>
      </c>
      <c r="L239" s="38" t="s">
        <v>781</v>
      </c>
      <c r="M239" s="38" t="s">
        <v>1191</v>
      </c>
      <c r="N239" s="40" t="str">
        <f>CONCATENATE(G238,".1")</f>
        <v>152.1</v>
      </c>
      <c r="O239" s="38" t="s">
        <v>1</v>
      </c>
      <c r="P239" s="52"/>
    </row>
    <row r="240" spans="1:16" ht="15.75" thickBot="1" x14ac:dyDescent="0.3">
      <c r="A240" s="46" t="s">
        <v>756</v>
      </c>
      <c r="B240" s="47" t="s">
        <v>611</v>
      </c>
      <c r="C240" s="47" t="s">
        <v>1441</v>
      </c>
      <c r="D240" s="47"/>
      <c r="E240" s="47" t="s">
        <v>1215</v>
      </c>
      <c r="F240" s="47"/>
      <c r="G240" s="47"/>
      <c r="H240" s="47"/>
      <c r="I240" s="47" t="s">
        <v>1216</v>
      </c>
      <c r="J240" s="47"/>
      <c r="K240" s="47" t="s">
        <v>1213</v>
      </c>
      <c r="L240" s="47" t="s">
        <v>782</v>
      </c>
      <c r="M240" s="47" t="s">
        <v>1191</v>
      </c>
      <c r="N240" s="49" t="str">
        <f>CONCATENATE(G238,".2")</f>
        <v>152.2</v>
      </c>
      <c r="O240" s="47" t="s">
        <v>623</v>
      </c>
      <c r="P240" s="50" t="str">
        <f>CONCATENATE(
A238,B238,C238,D238,E238,F238,G238,H238,I238,J238,K238,L238,M238,N238,O238,
A239,B239,C239,D239,E239,F239,G239,H239,I239,J239,K239,L239,M239,N239,O239,
A240,B240,C240,D240,E240,F240,G240,H240,I240,J240,K240,L240,M240,N240,O240)</f>
        <v>{id:153,year: "2021", typeDoc:"RESOLUCIÓN",numDoc:"CG152-2021",monthDoc:"ABR",nameDoc:"REQUERIMIENTO PAC",link: Acuerdos__pdfpath(`./${"2021/"}${"152.pdf"}`),subRows:[{id:"",year: "2021", typeDoc:"",numDoc:"",monthDoc:"",nameDoc:"ANEXO UNO",link: Acuerdos__pdfpath(`./${"2021/"}${"152.1.pdf"}`),},{id:"",year: "2021", typeDoc:"",numDoc:"",monthDoc:"",nameDoc:"ANEXO DOS",link: Acuerdos__pdfpath(`./${"2021/"}${"152.2.pdf"}`),},],},</v>
      </c>
    </row>
    <row r="241" spans="1:16" x14ac:dyDescent="0.25">
      <c r="A241" s="41" t="s">
        <v>756</v>
      </c>
      <c r="B241" s="42">
        <v>154</v>
      </c>
      <c r="C241" s="42" t="s">
        <v>1441</v>
      </c>
      <c r="D241" s="42" t="s">
        <v>1218</v>
      </c>
      <c r="E241" s="42" t="s">
        <v>1442</v>
      </c>
      <c r="F241" s="42"/>
      <c r="G241" s="42">
        <v>153</v>
      </c>
      <c r="H241" s="42" t="s">
        <v>0</v>
      </c>
      <c r="I241" s="42" t="s">
        <v>1295</v>
      </c>
      <c r="J241" s="42" t="s">
        <v>2394</v>
      </c>
      <c r="K241" s="42" t="s">
        <v>1213</v>
      </c>
      <c r="L241" s="42" t="s">
        <v>2624</v>
      </c>
      <c r="M241" s="42" t="s">
        <v>1191</v>
      </c>
      <c r="N241" s="44">
        <f>G241</f>
        <v>153</v>
      </c>
      <c r="O241" s="42" t="s">
        <v>613</v>
      </c>
      <c r="P241" s="45"/>
    </row>
    <row r="242" spans="1:16" x14ac:dyDescent="0.25">
      <c r="A242" s="51" t="s">
        <v>756</v>
      </c>
      <c r="B242" s="38" t="s">
        <v>611</v>
      </c>
      <c r="C242" s="38" t="s">
        <v>1441</v>
      </c>
      <c r="E242" s="38" t="s">
        <v>1215</v>
      </c>
      <c r="I242" s="38" t="s">
        <v>1216</v>
      </c>
      <c r="K242" s="38" t="s">
        <v>1213</v>
      </c>
      <c r="L242" s="38" t="s">
        <v>781</v>
      </c>
      <c r="M242" s="38" t="s">
        <v>1191</v>
      </c>
      <c r="N242" s="40" t="str">
        <f>CONCATENATE(G241,".1")</f>
        <v>153.1</v>
      </c>
      <c r="O242" s="38" t="s">
        <v>1</v>
      </c>
      <c r="P242" s="52"/>
    </row>
    <row r="243" spans="1:16" ht="15.75" thickBot="1" x14ac:dyDescent="0.3">
      <c r="A243" s="46" t="s">
        <v>756</v>
      </c>
      <c r="B243" s="47" t="s">
        <v>611</v>
      </c>
      <c r="C243" s="47" t="s">
        <v>1441</v>
      </c>
      <c r="D243" s="47"/>
      <c r="E243" s="47" t="s">
        <v>1215</v>
      </c>
      <c r="F243" s="47"/>
      <c r="G243" s="47"/>
      <c r="H243" s="47"/>
      <c r="I243" s="47" t="s">
        <v>1216</v>
      </c>
      <c r="J243" s="47"/>
      <c r="K243" s="47" t="s">
        <v>1213</v>
      </c>
      <c r="L243" s="47" t="s">
        <v>782</v>
      </c>
      <c r="M243" s="47" t="s">
        <v>1191</v>
      </c>
      <c r="N243" s="49" t="str">
        <f>CONCATENATE(G241,".2")</f>
        <v>153.2</v>
      </c>
      <c r="O243" s="47" t="s">
        <v>623</v>
      </c>
      <c r="P243" s="50" t="str">
        <f>CONCATENATE(
A241,B241,C241,D241,E241,F241,G241,H241,I241,J241,K241,L241,M241,N241,O241,
A242,B242,C242,D242,E242,F242,G242,H242,I242,J242,K242,L242,M242,N242,O242,
A243,B243,C243,D243,E243,F243,G243,H243,I243,J243,K243,L243,M243,N243,O243)</f>
        <v>{id:154,year: "2021", typeDoc:"RESOLUCIÓN",numDoc:"CG153-2021",monthDoc:"ABR",nameDoc:"REQUERIMIENTO PS",link: Acuerdos__pdfpath(`./${"2021/"}${"153.pdf"}`),subRows:[{id:"",year: "2021", typeDoc:"",numDoc:"",monthDoc:"",nameDoc:"ANEXO UNO",link: Acuerdos__pdfpath(`./${"2021/"}${"153.1.pdf"}`),},{id:"",year: "2021", typeDoc:"",numDoc:"",monthDoc:"",nameDoc:"ANEXO DOS",link: Acuerdos__pdfpath(`./${"2021/"}${"153.2.pdf"}`),},],},</v>
      </c>
    </row>
    <row r="244" spans="1:16" x14ac:dyDescent="0.25">
      <c r="A244" s="41" t="s">
        <v>756</v>
      </c>
      <c r="B244" s="42">
        <v>155</v>
      </c>
      <c r="C244" s="42" t="s">
        <v>1441</v>
      </c>
      <c r="D244" s="42" t="s">
        <v>1218</v>
      </c>
      <c r="E244" s="42" t="s">
        <v>1442</v>
      </c>
      <c r="F244" s="42"/>
      <c r="G244" s="42">
        <v>154</v>
      </c>
      <c r="H244" s="42" t="s">
        <v>0</v>
      </c>
      <c r="I244" s="42" t="s">
        <v>1295</v>
      </c>
      <c r="J244" s="42" t="s">
        <v>2394</v>
      </c>
      <c r="K244" s="42" t="s">
        <v>1213</v>
      </c>
      <c r="L244" s="42" t="s">
        <v>2625</v>
      </c>
      <c r="M244" s="42" t="s">
        <v>1191</v>
      </c>
      <c r="N244" s="44">
        <f>G244</f>
        <v>154</v>
      </c>
      <c r="O244" s="42" t="s">
        <v>613</v>
      </c>
      <c r="P244" s="45"/>
    </row>
    <row r="245" spans="1:16" x14ac:dyDescent="0.25">
      <c r="A245" s="51" t="s">
        <v>756</v>
      </c>
      <c r="B245" s="38" t="s">
        <v>611</v>
      </c>
      <c r="C245" s="38" t="s">
        <v>1441</v>
      </c>
      <c r="E245" s="38" t="s">
        <v>1215</v>
      </c>
      <c r="I245" s="38" t="s">
        <v>1216</v>
      </c>
      <c r="K245" s="38" t="s">
        <v>1213</v>
      </c>
      <c r="L245" s="38" t="s">
        <v>781</v>
      </c>
      <c r="M245" s="38" t="s">
        <v>1191</v>
      </c>
      <c r="N245" s="40" t="str">
        <f>CONCATENATE(G244,".1")</f>
        <v>154.1</v>
      </c>
      <c r="O245" s="38" t="s">
        <v>1</v>
      </c>
      <c r="P245" s="52"/>
    </row>
    <row r="246" spans="1:16" ht="15.75" thickBot="1" x14ac:dyDescent="0.3">
      <c r="A246" s="46" t="s">
        <v>756</v>
      </c>
      <c r="B246" s="47" t="s">
        <v>611</v>
      </c>
      <c r="C246" s="47" t="s">
        <v>1441</v>
      </c>
      <c r="D246" s="47"/>
      <c r="E246" s="47" t="s">
        <v>1215</v>
      </c>
      <c r="F246" s="47"/>
      <c r="G246" s="47"/>
      <c r="H246" s="47"/>
      <c r="I246" s="47" t="s">
        <v>1216</v>
      </c>
      <c r="J246" s="47"/>
      <c r="K246" s="47" t="s">
        <v>1213</v>
      </c>
      <c r="L246" s="47" t="s">
        <v>782</v>
      </c>
      <c r="M246" s="47" t="s">
        <v>1191</v>
      </c>
      <c r="N246" s="49" t="str">
        <f>CONCATENATE(G244,".2")</f>
        <v>154.2</v>
      </c>
      <c r="O246" s="47" t="s">
        <v>623</v>
      </c>
      <c r="P246" s="50" t="str">
        <f>CONCATENATE(
A244,B244,C244,D244,E244,F244,G244,H244,I244,J244,K244,L244,M244,N244,O244,
A245,B245,C245,D245,E245,F245,G245,H245,I245,J245,K245,L245,M245,N245,O245,
A246,B246,C246,D246,E246,F246,G246,H246,I246,J246,K246,L246,M246,N246,O246)</f>
        <v>{id:155,year: "2021", typeDoc:"RESOLUCIÓN",numDoc:"CG154-2021",monthDoc:"ABR",nameDoc:"REQUERIMEINTO MORENA",link: Acuerdos__pdfpath(`./${"2021/"}${"154.pdf"}`),subRows:[{id:"",year: "2021", typeDoc:"",numDoc:"",monthDoc:"",nameDoc:"ANEXO UNO",link: Acuerdos__pdfpath(`./${"2021/"}${"154.1.pdf"}`),},{id:"",year: "2021", typeDoc:"",numDoc:"",monthDoc:"",nameDoc:"ANEXO DOS",link: Acuerdos__pdfpath(`./${"2021/"}${"154.2.pdf"}`),},],},</v>
      </c>
    </row>
    <row r="247" spans="1:16" x14ac:dyDescent="0.25">
      <c r="A247" s="41" t="s">
        <v>756</v>
      </c>
      <c r="B247" s="42">
        <v>156</v>
      </c>
      <c r="C247" s="42" t="s">
        <v>1441</v>
      </c>
      <c r="D247" s="42" t="s">
        <v>1218</v>
      </c>
      <c r="E247" s="42" t="s">
        <v>1442</v>
      </c>
      <c r="F247" s="42"/>
      <c r="G247" s="42">
        <v>155</v>
      </c>
      <c r="H247" s="42" t="s">
        <v>0</v>
      </c>
      <c r="I247" s="42" t="s">
        <v>1295</v>
      </c>
      <c r="J247" s="42" t="s">
        <v>2394</v>
      </c>
      <c r="K247" s="42" t="s">
        <v>1213</v>
      </c>
      <c r="L247" s="42" t="s">
        <v>2626</v>
      </c>
      <c r="M247" s="42" t="s">
        <v>1191</v>
      </c>
      <c r="N247" s="44">
        <f>G247</f>
        <v>155</v>
      </c>
      <c r="O247" s="42" t="s">
        <v>613</v>
      </c>
      <c r="P247" s="45"/>
    </row>
    <row r="248" spans="1:16" x14ac:dyDescent="0.25">
      <c r="A248" s="51" t="s">
        <v>756</v>
      </c>
      <c r="B248" s="38" t="s">
        <v>611</v>
      </c>
      <c r="C248" s="38" t="s">
        <v>1441</v>
      </c>
      <c r="E248" s="38" t="s">
        <v>1215</v>
      </c>
      <c r="I248" s="38" t="s">
        <v>1216</v>
      </c>
      <c r="K248" s="38" t="s">
        <v>1213</v>
      </c>
      <c r="L248" s="38" t="s">
        <v>781</v>
      </c>
      <c r="M248" s="38" t="s">
        <v>1191</v>
      </c>
      <c r="N248" s="40" t="str">
        <f>CONCATENATE(G247,".1")</f>
        <v>155.1</v>
      </c>
      <c r="O248" s="38" t="s">
        <v>1</v>
      </c>
      <c r="P248" s="52"/>
    </row>
    <row r="249" spans="1:16" ht="15.75" thickBot="1" x14ac:dyDescent="0.3">
      <c r="A249" s="46" t="s">
        <v>756</v>
      </c>
      <c r="B249" s="47" t="s">
        <v>611</v>
      </c>
      <c r="C249" s="47" t="s">
        <v>1441</v>
      </c>
      <c r="D249" s="47"/>
      <c r="E249" s="47" t="s">
        <v>1215</v>
      </c>
      <c r="F249" s="47"/>
      <c r="G249" s="47"/>
      <c r="H249" s="47"/>
      <c r="I249" s="47" t="s">
        <v>1216</v>
      </c>
      <c r="J249" s="47"/>
      <c r="K249" s="47" t="s">
        <v>1213</v>
      </c>
      <c r="L249" s="47" t="s">
        <v>782</v>
      </c>
      <c r="M249" s="47" t="s">
        <v>1191</v>
      </c>
      <c r="N249" s="49" t="str">
        <f>CONCATENATE(G247,".2")</f>
        <v>155.2</v>
      </c>
      <c r="O249" s="47" t="s">
        <v>623</v>
      </c>
      <c r="P249" s="50" t="str">
        <f>CONCATENATE(
A247,B247,C247,D247,E247,F247,G247,H247,I247,J247,K247,L247,M247,N247,O247,
A248,B248,C248,D248,E248,F248,G248,H248,I248,J248,K248,L248,M248,N248,O248,
A249,B249,C249,D249,E249,F249,G249,H249,I249,J249,K249,L249,M249,N249,O249)</f>
        <v>{id:156,year: "2021", typeDoc:"RESOLUCIÓN",numDoc:"CG155-2021",monthDoc:"ABR",nameDoc:"REQUERIMIENTO NA TLAXCALA",link: Acuerdos__pdfpath(`./${"2021/"}${"155.pdf"}`),subRows:[{id:"",year: "2021", typeDoc:"",numDoc:"",monthDoc:"",nameDoc:"ANEXO UNO",link: Acuerdos__pdfpath(`./${"2021/"}${"155.1.pdf"}`),},{id:"",year: "2021", typeDoc:"",numDoc:"",monthDoc:"",nameDoc:"ANEXO DOS",link: Acuerdos__pdfpath(`./${"2021/"}${"155.2.pdf"}`),},],},</v>
      </c>
    </row>
    <row r="250" spans="1:16" x14ac:dyDescent="0.25">
      <c r="A250" s="41" t="s">
        <v>756</v>
      </c>
      <c r="B250" s="42">
        <v>157</v>
      </c>
      <c r="C250" s="42" t="s">
        <v>1441</v>
      </c>
      <c r="D250" s="42" t="s">
        <v>1218</v>
      </c>
      <c r="E250" s="42" t="s">
        <v>1442</v>
      </c>
      <c r="F250" s="42"/>
      <c r="G250" s="42">
        <v>156</v>
      </c>
      <c r="H250" s="42" t="s">
        <v>0</v>
      </c>
      <c r="I250" s="42" t="s">
        <v>1295</v>
      </c>
      <c r="J250" s="42" t="s">
        <v>2394</v>
      </c>
      <c r="K250" s="42" t="s">
        <v>1213</v>
      </c>
      <c r="L250" s="42" t="s">
        <v>2627</v>
      </c>
      <c r="M250" s="42" t="s">
        <v>1191</v>
      </c>
      <c r="N250" s="44">
        <f>G250</f>
        <v>156</v>
      </c>
      <c r="O250" s="42" t="s">
        <v>613</v>
      </c>
      <c r="P250" s="45"/>
    </row>
    <row r="251" spans="1:16" x14ac:dyDescent="0.25">
      <c r="A251" s="51" t="s">
        <v>756</v>
      </c>
      <c r="B251" s="38" t="s">
        <v>611</v>
      </c>
      <c r="C251" s="38" t="s">
        <v>1441</v>
      </c>
      <c r="E251" s="38" t="s">
        <v>1215</v>
      </c>
      <c r="I251" s="38" t="s">
        <v>1216</v>
      </c>
      <c r="K251" s="38" t="s">
        <v>1213</v>
      </c>
      <c r="L251" s="38" t="s">
        <v>781</v>
      </c>
      <c r="M251" s="38" t="s">
        <v>1191</v>
      </c>
      <c r="N251" s="40" t="str">
        <f>CONCATENATE(G250,".1")</f>
        <v>156.1</v>
      </c>
      <c r="O251" s="38" t="s">
        <v>1</v>
      </c>
      <c r="P251" s="52"/>
    </row>
    <row r="252" spans="1:16" ht="15.75" thickBot="1" x14ac:dyDescent="0.3">
      <c r="A252" s="46" t="s">
        <v>756</v>
      </c>
      <c r="B252" s="47" t="s">
        <v>611</v>
      </c>
      <c r="C252" s="47" t="s">
        <v>1441</v>
      </c>
      <c r="D252" s="47"/>
      <c r="E252" s="47" t="s">
        <v>1215</v>
      </c>
      <c r="F252" s="47"/>
      <c r="G252" s="47"/>
      <c r="H252" s="47"/>
      <c r="I252" s="47" t="s">
        <v>1216</v>
      </c>
      <c r="J252" s="47"/>
      <c r="K252" s="47" t="s">
        <v>1213</v>
      </c>
      <c r="L252" s="47" t="s">
        <v>782</v>
      </c>
      <c r="M252" s="47" t="s">
        <v>1191</v>
      </c>
      <c r="N252" s="49" t="str">
        <f>CONCATENATE(G250,".2")</f>
        <v>156.2</v>
      </c>
      <c r="O252" s="47" t="s">
        <v>623</v>
      </c>
      <c r="P252" s="50" t="str">
        <f>CONCATENATE(
A250,B250,C250,D250,E250,F250,G250,H250,I250,J250,K250,L250,M250,N250,O250,
A251,B251,C251,D251,E251,F251,G251,H251,I251,J251,K251,L251,M251,N251,O251,
A252,B252,C252,D252,E252,F252,G252,H252,I252,J252,K252,L252,M252,N252,O252)</f>
        <v>{id:157,year: "2021", typeDoc:"RESOLUCIÓN",numDoc:"CG156-2021",monthDoc:"ABR",nameDoc:"REQUERIMIENTO PES TLAXCALA",link: Acuerdos__pdfpath(`./${"2021/"}${"156.pdf"}`),subRows:[{id:"",year: "2021", typeDoc:"",numDoc:"",monthDoc:"",nameDoc:"ANEXO UNO",link: Acuerdos__pdfpath(`./${"2021/"}${"156.1.pdf"}`),},{id:"",year: "2021", typeDoc:"",numDoc:"",monthDoc:"",nameDoc:"ANEXO DOS",link: Acuerdos__pdfpath(`./${"2021/"}${"156.2.pdf"}`),},],},</v>
      </c>
    </row>
    <row r="253" spans="1:16" x14ac:dyDescent="0.25">
      <c r="A253" s="41" t="s">
        <v>756</v>
      </c>
      <c r="B253" s="42">
        <v>158</v>
      </c>
      <c r="C253" s="42" t="s">
        <v>1441</v>
      </c>
      <c r="D253" s="42" t="s">
        <v>1218</v>
      </c>
      <c r="E253" s="42" t="s">
        <v>1442</v>
      </c>
      <c r="F253" s="42"/>
      <c r="G253" s="42">
        <v>157</v>
      </c>
      <c r="H253" s="42" t="s">
        <v>0</v>
      </c>
      <c r="I253" s="42" t="s">
        <v>1295</v>
      </c>
      <c r="J253" s="42" t="s">
        <v>2394</v>
      </c>
      <c r="K253" s="42" t="s">
        <v>1213</v>
      </c>
      <c r="L253" s="42" t="s">
        <v>2628</v>
      </c>
      <c r="M253" s="42" t="s">
        <v>1191</v>
      </c>
      <c r="N253" s="44">
        <f>G253</f>
        <v>157</v>
      </c>
      <c r="O253" s="42" t="s">
        <v>613</v>
      </c>
      <c r="P253" s="45"/>
    </row>
    <row r="254" spans="1:16" ht="15.75" thickBot="1" x14ac:dyDescent="0.3">
      <c r="A254" s="46" t="s">
        <v>756</v>
      </c>
      <c r="B254" s="47" t="s">
        <v>611</v>
      </c>
      <c r="C254" s="47" t="s">
        <v>1441</v>
      </c>
      <c r="D254" s="47"/>
      <c r="E254" s="47" t="s">
        <v>1215</v>
      </c>
      <c r="F254" s="47"/>
      <c r="G254" s="47"/>
      <c r="H254" s="47"/>
      <c r="I254" s="47" t="s">
        <v>1216</v>
      </c>
      <c r="J254" s="47"/>
      <c r="K254" s="47" t="s">
        <v>1213</v>
      </c>
      <c r="L254" s="47" t="s">
        <v>777</v>
      </c>
      <c r="M254" s="47" t="s">
        <v>1191</v>
      </c>
      <c r="N254" s="49" t="str">
        <f>CONCATENATE(G253,".1")</f>
        <v>157.1</v>
      </c>
      <c r="O254" s="47" t="s">
        <v>623</v>
      </c>
      <c r="P254" s="50" t="str">
        <f>CONCATENATE(
A253,B253,C253,D253,E253,F253,G253,H253,I253,J253,K253,L253,M253,N253,O253,
A254,B254,C254,D254,E254,F254,G254,H254,I254,J254,K254,L254,M254,N254,O254)</f>
        <v>{id:158,year: "2021", typeDoc:"RESOLUCIÓN",numDoc:"CG157-2021",monthDoc:"ABR",nameDoc:"REQUERIMIENTO IMPACTO SOCIAL SI",link: Acuerdos__pdfpath(`./${"2021/"}${"157.pdf"}`),subRows:[{id:"",year: "2021", typeDoc:"",numDoc:"",monthDoc:"",nameDoc:"ANEXO ÚNICO",link: Acuerdos__pdfpath(`./${"2021/"}${"157.1.pdf"}`),},],},</v>
      </c>
    </row>
    <row r="255" spans="1:16" x14ac:dyDescent="0.25">
      <c r="A255" s="41" t="s">
        <v>756</v>
      </c>
      <c r="B255" s="42">
        <v>159</v>
      </c>
      <c r="C255" s="42" t="s">
        <v>1441</v>
      </c>
      <c r="D255" s="42" t="s">
        <v>1218</v>
      </c>
      <c r="E255" s="42" t="s">
        <v>1442</v>
      </c>
      <c r="F255" s="42"/>
      <c r="G255" s="42">
        <v>158</v>
      </c>
      <c r="H255" s="42" t="s">
        <v>0</v>
      </c>
      <c r="I255" s="42" t="s">
        <v>1295</v>
      </c>
      <c r="J255" s="42" t="s">
        <v>2394</v>
      </c>
      <c r="K255" s="42" t="s">
        <v>1213</v>
      </c>
      <c r="L255" s="42" t="s">
        <v>2629</v>
      </c>
      <c r="M255" s="42" t="s">
        <v>1191</v>
      </c>
      <c r="N255" s="44">
        <f>G255</f>
        <v>158</v>
      </c>
      <c r="O255" s="42" t="s">
        <v>613</v>
      </c>
      <c r="P255" s="45"/>
    </row>
    <row r="256" spans="1:16" ht="15.75" thickBot="1" x14ac:dyDescent="0.3">
      <c r="A256" s="46" t="s">
        <v>756</v>
      </c>
      <c r="B256" s="47" t="s">
        <v>611</v>
      </c>
      <c r="C256" s="47" t="s">
        <v>1441</v>
      </c>
      <c r="D256" s="47"/>
      <c r="E256" s="47" t="s">
        <v>1215</v>
      </c>
      <c r="F256" s="47"/>
      <c r="G256" s="47"/>
      <c r="H256" s="47"/>
      <c r="I256" s="47" t="s">
        <v>1216</v>
      </c>
      <c r="J256" s="47"/>
      <c r="K256" s="47" t="s">
        <v>1213</v>
      </c>
      <c r="L256" s="47" t="s">
        <v>2630</v>
      </c>
      <c r="M256" s="47" t="s">
        <v>1191</v>
      </c>
      <c r="N256" s="49" t="str">
        <f>CONCATENATE(G255,".1")</f>
        <v>158.1</v>
      </c>
      <c r="O256" s="47" t="s">
        <v>623</v>
      </c>
      <c r="P256" s="50" t="str">
        <f>CONCATENATE(
A255,B255,C255,D255,E255,F255,G255,H255,I255,J255,K255,L255,M255,N255,O255,
A256,B256,C256,D256,E256,F256,G256,H256,I256,J256,K256,L256,M256,N256,O256)</f>
        <v>{id:159,year: "2021", typeDoc:"RESOLUCIÓN",numDoc:"CG158-2021",monthDoc:"ABR",nameDoc:"REQUERIMIENTO PES",link: Acuerdos__pdfpath(`./${"2021/"}${"158.pdf"}`),subRows:[{id:"",year: "2021", typeDoc:"",numDoc:"",monthDoc:"",nameDoc:"PES ANEXO UNICO",link: Acuerdos__pdfpath(`./${"2021/"}${"158.1.pdf"}`),},],},</v>
      </c>
    </row>
    <row r="257" spans="1:16" x14ac:dyDescent="0.25">
      <c r="A257" s="41" t="s">
        <v>756</v>
      </c>
      <c r="B257" s="42">
        <v>160</v>
      </c>
      <c r="C257" s="42" t="s">
        <v>1441</v>
      </c>
      <c r="D257" s="42" t="s">
        <v>1218</v>
      </c>
      <c r="E257" s="42" t="s">
        <v>1442</v>
      </c>
      <c r="F257" s="42"/>
      <c r="G257" s="42">
        <v>159</v>
      </c>
      <c r="H257" s="42" t="s">
        <v>0</v>
      </c>
      <c r="I257" s="42" t="s">
        <v>1295</v>
      </c>
      <c r="J257" s="42" t="s">
        <v>2394</v>
      </c>
      <c r="K257" s="42" t="s">
        <v>1213</v>
      </c>
      <c r="L257" s="42" t="s">
        <v>2631</v>
      </c>
      <c r="M257" s="42" t="s">
        <v>1191</v>
      </c>
      <c r="N257" s="44">
        <f>G257</f>
        <v>159</v>
      </c>
      <c r="O257" s="42" t="s">
        <v>613</v>
      </c>
      <c r="P257" s="45"/>
    </row>
    <row r="258" spans="1:16" ht="15.75" thickBot="1" x14ac:dyDescent="0.3">
      <c r="A258" s="46" t="s">
        <v>756</v>
      </c>
      <c r="B258" s="47" t="s">
        <v>611</v>
      </c>
      <c r="C258" s="47" t="s">
        <v>1441</v>
      </c>
      <c r="D258" s="47"/>
      <c r="E258" s="47" t="s">
        <v>1215</v>
      </c>
      <c r="F258" s="47"/>
      <c r="G258" s="47"/>
      <c r="H258" s="47"/>
      <c r="I258" s="47" t="s">
        <v>1216</v>
      </c>
      <c r="J258" s="47"/>
      <c r="K258" s="47" t="s">
        <v>1213</v>
      </c>
      <c r="L258" s="47" t="s">
        <v>777</v>
      </c>
      <c r="M258" s="47" t="s">
        <v>1191</v>
      </c>
      <c r="N258" s="49" t="str">
        <f>CONCATENATE(G257,".1")</f>
        <v>159.1</v>
      </c>
      <c r="O258" s="47" t="s">
        <v>623</v>
      </c>
      <c r="P258" s="50" t="str">
        <f>CONCATENATE(
A257,B257,C257,D257,E257,F257,G257,H257,I257,J257,K257,L257,M257,N257,O257,
A258,B258,C258,D258,E258,F258,G258,H258,I258,J258,K258,L258,M258,N258,O258)</f>
        <v>{id:160,year: "2021", typeDoc:"RESOLUCIÓN",numDoc:"CG159-2021",monthDoc:"ABR",nameDoc:"REQUERIMIENTO RSP",link: Acuerdos__pdfpath(`./${"2021/"}${"159.pdf"}`),subRows:[{id:"",year: "2021", typeDoc:"",numDoc:"",monthDoc:"",nameDoc:"ANEXO ÚNICO",link: Acuerdos__pdfpath(`./${"2021/"}${"159.1.pdf"}`),},],},</v>
      </c>
    </row>
    <row r="259" spans="1:16" x14ac:dyDescent="0.25">
      <c r="A259" s="41" t="s">
        <v>756</v>
      </c>
      <c r="B259" s="42">
        <v>161</v>
      </c>
      <c r="C259" s="42" t="s">
        <v>1441</v>
      </c>
      <c r="D259" s="42" t="s">
        <v>1218</v>
      </c>
      <c r="E259" s="42" t="s">
        <v>1442</v>
      </c>
      <c r="F259" s="42"/>
      <c r="G259" s="42">
        <v>160</v>
      </c>
      <c r="H259" s="42" t="s">
        <v>0</v>
      </c>
      <c r="I259" s="42" t="s">
        <v>1295</v>
      </c>
      <c r="J259" s="42" t="s">
        <v>2394</v>
      </c>
      <c r="K259" s="42" t="s">
        <v>1213</v>
      </c>
      <c r="L259" s="42" t="s">
        <v>2632</v>
      </c>
      <c r="M259" s="42" t="s">
        <v>1191</v>
      </c>
      <c r="N259" s="44">
        <f>G259</f>
        <v>160</v>
      </c>
      <c r="O259" s="42" t="s">
        <v>613</v>
      </c>
      <c r="P259" s="45"/>
    </row>
    <row r="260" spans="1:16" ht="15.75" thickBot="1" x14ac:dyDescent="0.3">
      <c r="A260" s="46" t="s">
        <v>756</v>
      </c>
      <c r="B260" s="47" t="s">
        <v>611</v>
      </c>
      <c r="C260" s="47" t="s">
        <v>1441</v>
      </c>
      <c r="D260" s="47"/>
      <c r="E260" s="47" t="s">
        <v>1215</v>
      </c>
      <c r="F260" s="47"/>
      <c r="G260" s="47"/>
      <c r="H260" s="47"/>
      <c r="I260" s="47" t="s">
        <v>1216</v>
      </c>
      <c r="J260" s="47"/>
      <c r="K260" s="47" t="s">
        <v>1213</v>
      </c>
      <c r="L260" s="47" t="s">
        <v>879</v>
      </c>
      <c r="M260" s="47" t="s">
        <v>1191</v>
      </c>
      <c r="N260" s="49" t="str">
        <f>CONCATENATE(G259,".1")</f>
        <v>160.1</v>
      </c>
      <c r="O260" s="47" t="s">
        <v>623</v>
      </c>
      <c r="P260" s="50" t="str">
        <f>CONCATENATE(
A259,B259,C259,D259,E259,F259,G259,H259,I259,J259,K259,L259,M259,N259,O259,
A260,B260,C260,D260,E260,F260,G260,H260,I260,J260,K260,L260,M260,N260,O260)</f>
        <v>{id:161,year: "2021", typeDoc:"RESOLUCIÓN",numDoc:"CG160-2021",monthDoc:"ABR",nameDoc:"REQUERIMIENTO FUERZA POR MEXICO",link: Acuerdos__pdfpath(`./${"2021/"}${"160.pdf"}`),subRows:[{id:"",year: "2021", typeDoc:"",numDoc:"",monthDoc:"",nameDoc:"ANEXO",link: Acuerdos__pdfpath(`./${"2021/"}${"160.1.pdf"}`),},],},</v>
      </c>
    </row>
    <row r="261" spans="1:16" x14ac:dyDescent="0.25">
      <c r="A261" s="41" t="s">
        <v>756</v>
      </c>
      <c r="B261" s="42">
        <v>162</v>
      </c>
      <c r="C261" s="42" t="s">
        <v>1441</v>
      </c>
      <c r="D261" s="42" t="s">
        <v>1218</v>
      </c>
      <c r="E261" s="42" t="s">
        <v>1442</v>
      </c>
      <c r="F261" s="42"/>
      <c r="G261" s="42">
        <v>161</v>
      </c>
      <c r="H261" s="42" t="s">
        <v>0</v>
      </c>
      <c r="I261" s="42" t="s">
        <v>1295</v>
      </c>
      <c r="J261" s="42" t="s">
        <v>2394</v>
      </c>
      <c r="K261" s="42" t="s">
        <v>1213</v>
      </c>
      <c r="L261" s="42" t="s">
        <v>2633</v>
      </c>
      <c r="M261" s="42" t="s">
        <v>1191</v>
      </c>
      <c r="N261" s="44">
        <f>G261</f>
        <v>161</v>
      </c>
      <c r="O261" s="42" t="s">
        <v>613</v>
      </c>
      <c r="P261" s="45"/>
    </row>
    <row r="262" spans="1:16" ht="15.75" thickBot="1" x14ac:dyDescent="0.3">
      <c r="A262" s="46" t="s">
        <v>756</v>
      </c>
      <c r="B262" s="47" t="s">
        <v>611</v>
      </c>
      <c r="C262" s="47" t="s">
        <v>1441</v>
      </c>
      <c r="D262" s="47"/>
      <c r="E262" s="47" t="s">
        <v>1215</v>
      </c>
      <c r="F262" s="47"/>
      <c r="G262" s="47"/>
      <c r="H262" s="47"/>
      <c r="I262" s="47" t="s">
        <v>1216</v>
      </c>
      <c r="J262" s="47"/>
      <c r="K262" s="47" t="s">
        <v>1213</v>
      </c>
      <c r="L262" s="47" t="s">
        <v>2634</v>
      </c>
      <c r="M262" s="47" t="s">
        <v>1191</v>
      </c>
      <c r="N262" s="49" t="str">
        <f>CONCATENATE(G261,".1")</f>
        <v>161.1</v>
      </c>
      <c r="O262" s="47" t="s">
        <v>623</v>
      </c>
      <c r="P262" s="50" t="str">
        <f>CONCATENATE(
A261,B261,C261,D261,E261,F261,G261,H261,I261,J261,K261,L261,M261,N261,O261,
A262,B262,C262,D262,E262,F262,G262,H262,I262,J262,K262,L262,M262,N262,O262)</f>
        <v>{id:162,year: "2021", typeDoc:"RESOLUCIÓN",numDoc:"CG161-2021",monthDoc:"ABR",nameDoc:"REQUERIMIENTO COMUNIDADES PAN",link: Acuerdos__pdfpath(`./${"2021/"}${"161.pdf"}`),subRows:[{id:"",year: "2021", typeDoc:"",numDoc:"",monthDoc:"",nameDoc:"ANEXO UNICO",link: Acuerdos__pdfpath(`./${"2021/"}${"161.1.pdf"}`),},],},</v>
      </c>
    </row>
    <row r="263" spans="1:16" x14ac:dyDescent="0.25">
      <c r="A263" s="41" t="s">
        <v>756</v>
      </c>
      <c r="B263" s="42">
        <v>163</v>
      </c>
      <c r="C263" s="42" t="s">
        <v>1441</v>
      </c>
      <c r="D263" s="42" t="s">
        <v>1218</v>
      </c>
      <c r="E263" s="42" t="s">
        <v>1442</v>
      </c>
      <c r="F263" s="42"/>
      <c r="G263" s="42">
        <v>162</v>
      </c>
      <c r="H263" s="42" t="s">
        <v>0</v>
      </c>
      <c r="I263" s="42" t="s">
        <v>1295</v>
      </c>
      <c r="J263" s="42" t="s">
        <v>2394</v>
      </c>
      <c r="K263" s="42" t="s">
        <v>1213</v>
      </c>
      <c r="L263" s="42" t="s">
        <v>2635</v>
      </c>
      <c r="M263" s="42" t="s">
        <v>1191</v>
      </c>
      <c r="N263" s="44">
        <f>G263</f>
        <v>162</v>
      </c>
      <c r="O263" s="42" t="s">
        <v>613</v>
      </c>
      <c r="P263" s="45"/>
    </row>
    <row r="264" spans="1:16" ht="15.75" thickBot="1" x14ac:dyDescent="0.3">
      <c r="A264" s="46" t="s">
        <v>756</v>
      </c>
      <c r="B264" s="47" t="s">
        <v>611</v>
      </c>
      <c r="C264" s="47" t="s">
        <v>1441</v>
      </c>
      <c r="D264" s="47"/>
      <c r="E264" s="47" t="s">
        <v>1215</v>
      </c>
      <c r="F264" s="47"/>
      <c r="G264" s="47"/>
      <c r="H264" s="47"/>
      <c r="I264" s="47" t="s">
        <v>1216</v>
      </c>
      <c r="J264" s="47"/>
      <c r="K264" s="47" t="s">
        <v>1213</v>
      </c>
      <c r="L264" s="47" t="s">
        <v>2634</v>
      </c>
      <c r="M264" s="47" t="s">
        <v>1191</v>
      </c>
      <c r="N264" s="49" t="str">
        <f>CONCATENATE(G263,".1")</f>
        <v>162.1</v>
      </c>
      <c r="O264" s="47" t="s">
        <v>623</v>
      </c>
      <c r="P264" s="50" t="str">
        <f>CONCATENATE(
A263,B263,C263,D263,E263,F263,G263,H263,I263,J263,K263,L263,M263,N263,O263,
A264,B264,C264,D264,E264,F264,G264,H264,I264,J264,K264,L264,M264,N264,O264)</f>
        <v>{id:163,year: "2021", typeDoc:"RESOLUCIÓN",numDoc:"CG162-2021",monthDoc:"ABR",nameDoc:"REQUERIMIENTO COMUNIDADES PRI",link: Acuerdos__pdfpath(`./${"2021/"}${"162.pdf"}`),subRows:[{id:"",year: "2021", typeDoc:"",numDoc:"",monthDoc:"",nameDoc:"ANEXO UNICO",link: Acuerdos__pdfpath(`./${"2021/"}${"162.1.pdf"}`),},],},</v>
      </c>
    </row>
    <row r="265" spans="1:16" x14ac:dyDescent="0.25">
      <c r="A265" s="41" t="s">
        <v>756</v>
      </c>
      <c r="B265" s="42">
        <v>164</v>
      </c>
      <c r="C265" s="42" t="s">
        <v>1441</v>
      </c>
      <c r="D265" s="42" t="s">
        <v>1218</v>
      </c>
      <c r="E265" s="42" t="s">
        <v>1442</v>
      </c>
      <c r="F265" s="42"/>
      <c r="G265" s="42">
        <v>163</v>
      </c>
      <c r="H265" s="42" t="s">
        <v>0</v>
      </c>
      <c r="I265" s="42" t="s">
        <v>1295</v>
      </c>
      <c r="J265" s="42" t="s">
        <v>2394</v>
      </c>
      <c r="K265" s="42" t="s">
        <v>1213</v>
      </c>
      <c r="L265" s="42" t="s">
        <v>2636</v>
      </c>
      <c r="M265" s="42" t="s">
        <v>1191</v>
      </c>
      <c r="N265" s="44">
        <f>G265</f>
        <v>163</v>
      </c>
      <c r="O265" s="42" t="s">
        <v>613</v>
      </c>
      <c r="P265" s="45"/>
    </row>
    <row r="266" spans="1:16" ht="15.75" thickBot="1" x14ac:dyDescent="0.3">
      <c r="A266" s="46" t="s">
        <v>756</v>
      </c>
      <c r="B266" s="47" t="s">
        <v>611</v>
      </c>
      <c r="C266" s="47" t="s">
        <v>1441</v>
      </c>
      <c r="D266" s="47"/>
      <c r="E266" s="47" t="s">
        <v>1215</v>
      </c>
      <c r="F266" s="47"/>
      <c r="G266" s="47"/>
      <c r="H266" s="47"/>
      <c r="I266" s="47" t="s">
        <v>1216</v>
      </c>
      <c r="J266" s="47"/>
      <c r="K266" s="47" t="s">
        <v>1213</v>
      </c>
      <c r="L266" s="47" t="s">
        <v>2634</v>
      </c>
      <c r="M266" s="47" t="s">
        <v>1191</v>
      </c>
      <c r="N266" s="49" t="str">
        <f>CONCATENATE(G265,".1")</f>
        <v>163.1</v>
      </c>
      <c r="O266" s="47" t="s">
        <v>623</v>
      </c>
      <c r="P266" s="50" t="str">
        <f>CONCATENATE(
A265,B265,C265,D265,E265,F265,G265,H265,I265,J265,K265,L265,M265,N265,O265,
A266,B266,C266,D266,E266,F266,G266,H266,I266,J266,K266,L266,M266,N266,O266)</f>
        <v>{id:164,year: "2021", typeDoc:"RESOLUCIÓN",numDoc:"CG163-2021",monthDoc:"ABR",nameDoc:"REQUERIMIENTO PRD",link: Acuerdos__pdfpath(`./${"2021/"}${"163.pdf"}`),subRows:[{id:"",year: "2021", typeDoc:"",numDoc:"",monthDoc:"",nameDoc:"ANEXO UNICO",link: Acuerdos__pdfpath(`./${"2021/"}${"163.1.pdf"}`),},],},</v>
      </c>
    </row>
    <row r="267" spans="1:16" x14ac:dyDescent="0.25">
      <c r="A267" s="41" t="s">
        <v>756</v>
      </c>
      <c r="B267" s="42">
        <v>165</v>
      </c>
      <c r="C267" s="42" t="s">
        <v>1441</v>
      </c>
      <c r="D267" s="42" t="s">
        <v>1218</v>
      </c>
      <c r="E267" s="42" t="s">
        <v>1442</v>
      </c>
      <c r="F267" s="42"/>
      <c r="G267" s="42">
        <v>164</v>
      </c>
      <c r="H267" s="42" t="s">
        <v>0</v>
      </c>
      <c r="I267" s="42" t="s">
        <v>1295</v>
      </c>
      <c r="J267" s="42" t="s">
        <v>2394</v>
      </c>
      <c r="K267" s="42" t="s">
        <v>1213</v>
      </c>
      <c r="L267" s="42" t="s">
        <v>2637</v>
      </c>
      <c r="M267" s="42" t="s">
        <v>1191</v>
      </c>
      <c r="N267" s="44">
        <f>G267</f>
        <v>164</v>
      </c>
      <c r="O267" s="42" t="s">
        <v>613</v>
      </c>
      <c r="P267" s="45"/>
    </row>
    <row r="268" spans="1:16" ht="15.75" thickBot="1" x14ac:dyDescent="0.3">
      <c r="A268" s="46" t="s">
        <v>756</v>
      </c>
      <c r="B268" s="47" t="s">
        <v>611</v>
      </c>
      <c r="C268" s="47" t="s">
        <v>1441</v>
      </c>
      <c r="D268" s="47"/>
      <c r="E268" s="47" t="s">
        <v>1215</v>
      </c>
      <c r="F268" s="47"/>
      <c r="G268" s="47"/>
      <c r="H268" s="47"/>
      <c r="I268" s="47" t="s">
        <v>1216</v>
      </c>
      <c r="J268" s="47"/>
      <c r="K268" s="47" t="s">
        <v>1213</v>
      </c>
      <c r="L268" s="47" t="s">
        <v>2634</v>
      </c>
      <c r="M268" s="47" t="s">
        <v>1191</v>
      </c>
      <c r="N268" s="49" t="str">
        <f>CONCATENATE(G267,".1")</f>
        <v>164.1</v>
      </c>
      <c r="O268" s="47" t="s">
        <v>623</v>
      </c>
      <c r="P268" s="50" t="str">
        <f>CONCATENATE(
A267,B267,C267,D267,E267,F267,G267,H267,I267,J267,K267,L267,M267,N267,O267,
A268,B268,C268,D268,E268,F268,G268,H268,I268,J268,K268,L268,M268,N268,O268)</f>
        <v>{id:165,year: "2021", typeDoc:"RESOLUCIÓN",numDoc:"CG164-2021",monthDoc:"ABR",nameDoc:"REQUERIMIENTO COMUNIDADES PT",link: Acuerdos__pdfpath(`./${"2021/"}${"164.pdf"}`),subRows:[{id:"",year: "2021", typeDoc:"",numDoc:"",monthDoc:"",nameDoc:"ANEXO UNICO",link: Acuerdos__pdfpath(`./${"2021/"}${"164.1.pdf"}`),},],},</v>
      </c>
    </row>
    <row r="269" spans="1:16" x14ac:dyDescent="0.25">
      <c r="A269" s="41" t="s">
        <v>756</v>
      </c>
      <c r="B269" s="42">
        <v>166</v>
      </c>
      <c r="C269" s="42" t="s">
        <v>1441</v>
      </c>
      <c r="D269" s="42" t="s">
        <v>1218</v>
      </c>
      <c r="E269" s="42" t="s">
        <v>1442</v>
      </c>
      <c r="F269" s="42"/>
      <c r="G269" s="42">
        <v>165</v>
      </c>
      <c r="H269" s="42" t="s">
        <v>0</v>
      </c>
      <c r="I269" s="42" t="s">
        <v>1295</v>
      </c>
      <c r="J269" s="42" t="s">
        <v>2394</v>
      </c>
      <c r="K269" s="42" t="s">
        <v>1213</v>
      </c>
      <c r="L269" s="42" t="s">
        <v>2638</v>
      </c>
      <c r="M269" s="42" t="s">
        <v>1191</v>
      </c>
      <c r="N269" s="44">
        <f>G269</f>
        <v>165</v>
      </c>
      <c r="O269" s="42" t="s">
        <v>613</v>
      </c>
      <c r="P269" s="45"/>
    </row>
    <row r="270" spans="1:16" ht="15.75" thickBot="1" x14ac:dyDescent="0.3">
      <c r="A270" s="46" t="s">
        <v>756</v>
      </c>
      <c r="B270" s="47" t="s">
        <v>611</v>
      </c>
      <c r="C270" s="47" t="s">
        <v>1441</v>
      </c>
      <c r="D270" s="47"/>
      <c r="E270" s="47" t="s">
        <v>1215</v>
      </c>
      <c r="F270" s="47"/>
      <c r="G270" s="47"/>
      <c r="H270" s="47"/>
      <c r="I270" s="47" t="s">
        <v>1216</v>
      </c>
      <c r="J270" s="47"/>
      <c r="K270" s="47" t="s">
        <v>1213</v>
      </c>
      <c r="L270" s="47" t="s">
        <v>2639</v>
      </c>
      <c r="M270" s="47" t="s">
        <v>1191</v>
      </c>
      <c r="N270" s="49" t="str">
        <f>CONCATENATE(G269,".1")</f>
        <v>165.1</v>
      </c>
      <c r="O270" s="47" t="s">
        <v>623</v>
      </c>
      <c r="P270" s="50" t="str">
        <f>CONCATENATE(
A269,B269,C269,D269,E269,F269,G269,H269,I269,J269,K269,L269,M269,N269,O269,
A270,B270,C270,D270,E270,F270,G270,H270,I270,J270,K270,L270,M270,N270,O270)</f>
        <v>{id:166,year: "2021", typeDoc:"RESOLUCIÓN",numDoc:"CG165-2021",monthDoc:"ABR",nameDoc:"REGISTRO COMUNIDADES PVEM",link: Acuerdos__pdfpath(`./${"2021/"}${"165.pdf"}`),subRows:[{id:"",year: "2021", typeDoc:"",numDoc:"",monthDoc:"",nameDoc:"ANEXO UNICO PVEM",link: Acuerdos__pdfpath(`./${"2021/"}${"165.1.pdf"}`),},],},</v>
      </c>
    </row>
    <row r="271" spans="1:16" x14ac:dyDescent="0.25">
      <c r="A271" s="41" t="s">
        <v>756</v>
      </c>
      <c r="B271" s="42">
        <v>167</v>
      </c>
      <c r="C271" s="42" t="s">
        <v>1441</v>
      </c>
      <c r="D271" s="42" t="s">
        <v>1218</v>
      </c>
      <c r="E271" s="42" t="s">
        <v>1442</v>
      </c>
      <c r="F271" s="42"/>
      <c r="G271" s="42">
        <v>166</v>
      </c>
      <c r="H271" s="42" t="s">
        <v>0</v>
      </c>
      <c r="I271" s="42" t="s">
        <v>1295</v>
      </c>
      <c r="J271" s="42" t="s">
        <v>2394</v>
      </c>
      <c r="K271" s="42" t="s">
        <v>1213</v>
      </c>
      <c r="L271" s="42" t="s">
        <v>2640</v>
      </c>
      <c r="M271" s="42" t="s">
        <v>1191</v>
      </c>
      <c r="N271" s="44">
        <f>G271</f>
        <v>166</v>
      </c>
      <c r="O271" s="42" t="s">
        <v>613</v>
      </c>
      <c r="P271" s="45"/>
    </row>
    <row r="272" spans="1:16" ht="15.75" thickBot="1" x14ac:dyDescent="0.3">
      <c r="A272" s="46" t="s">
        <v>756</v>
      </c>
      <c r="B272" s="47" t="s">
        <v>611</v>
      </c>
      <c r="C272" s="47" t="s">
        <v>1441</v>
      </c>
      <c r="D272" s="47"/>
      <c r="E272" s="47" t="s">
        <v>1215</v>
      </c>
      <c r="F272" s="47"/>
      <c r="G272" s="47"/>
      <c r="H272" s="47"/>
      <c r="I272" s="47" t="s">
        <v>1216</v>
      </c>
      <c r="J272" s="47"/>
      <c r="K272" s="47" t="s">
        <v>1213</v>
      </c>
      <c r="L272" s="47" t="s">
        <v>2634</v>
      </c>
      <c r="M272" s="47" t="s">
        <v>1191</v>
      </c>
      <c r="N272" s="49" t="str">
        <f>CONCATENATE(G271,".1")</f>
        <v>166.1</v>
      </c>
      <c r="O272" s="47" t="s">
        <v>623</v>
      </c>
      <c r="P272" s="50" t="str">
        <f>CONCATENATE(
A271,B271,C271,D271,E271,F271,G271,H271,I271,J271,K271,L271,M271,N271,O271,
A272,B272,C272,D272,E272,F272,G272,H272,I272,J272,K272,L272,M272,N272,O272)</f>
        <v>{id:167,year: "2021", typeDoc:"RESOLUCIÓN",numDoc:"CG166-2021",monthDoc:"ABR",nameDoc:"REQUERIMIENTO COMUNIDADES MC",link: Acuerdos__pdfpath(`./${"2021/"}${"166.pdf"}`),subRows:[{id:"",year: "2021", typeDoc:"",numDoc:"",monthDoc:"",nameDoc:"ANEXO UNICO",link: Acuerdos__pdfpath(`./${"2021/"}${"166.1.pdf"}`),},],},</v>
      </c>
    </row>
    <row r="273" spans="1:16" x14ac:dyDescent="0.25">
      <c r="A273" s="41" t="s">
        <v>756</v>
      </c>
      <c r="B273" s="42">
        <v>168</v>
      </c>
      <c r="C273" s="42" t="s">
        <v>1441</v>
      </c>
      <c r="D273" s="42" t="s">
        <v>1218</v>
      </c>
      <c r="E273" s="42" t="s">
        <v>1442</v>
      </c>
      <c r="F273" s="42"/>
      <c r="G273" s="42">
        <v>167</v>
      </c>
      <c r="H273" s="42" t="s">
        <v>0</v>
      </c>
      <c r="I273" s="42" t="s">
        <v>1295</v>
      </c>
      <c r="J273" s="42" t="s">
        <v>2394</v>
      </c>
      <c r="K273" s="42" t="s">
        <v>1213</v>
      </c>
      <c r="L273" s="42" t="s">
        <v>2641</v>
      </c>
      <c r="M273" s="42" t="s">
        <v>1191</v>
      </c>
      <c r="N273" s="44">
        <f>G273</f>
        <v>167</v>
      </c>
      <c r="O273" s="42" t="s">
        <v>613</v>
      </c>
      <c r="P273" s="45"/>
    </row>
    <row r="274" spans="1:16" ht="15.75" thickBot="1" x14ac:dyDescent="0.3">
      <c r="A274" s="46" t="s">
        <v>756</v>
      </c>
      <c r="B274" s="47" t="s">
        <v>611</v>
      </c>
      <c r="C274" s="47" t="s">
        <v>1441</v>
      </c>
      <c r="D274" s="47"/>
      <c r="E274" s="47" t="s">
        <v>1215</v>
      </c>
      <c r="F274" s="47"/>
      <c r="G274" s="47"/>
      <c r="H274" s="47"/>
      <c r="I274" s="47" t="s">
        <v>1216</v>
      </c>
      <c r="J274" s="47"/>
      <c r="K274" s="47" t="s">
        <v>1213</v>
      </c>
      <c r="L274" s="47" t="s">
        <v>2634</v>
      </c>
      <c r="M274" s="47" t="s">
        <v>1191</v>
      </c>
      <c r="N274" s="49" t="str">
        <f>CONCATENATE(G273,".1")</f>
        <v>167.1</v>
      </c>
      <c r="O274" s="47" t="s">
        <v>623</v>
      </c>
      <c r="P274" s="50" t="str">
        <f>CONCATENATE(
A273,B273,C273,D273,E273,F273,G273,H273,I273,J273,K273,L273,M273,N273,O273,
A274,B274,C274,D274,E274,F274,G274,H274,I274,J274,K274,L274,M274,N274,O274)</f>
        <v>{id:168,year: "2021", typeDoc:"RESOLUCIÓN",numDoc:"CG167-2021",monthDoc:"ABR",nameDoc:"REQUERIMIENTO COMUNIDADES PAC",link: Acuerdos__pdfpath(`./${"2021/"}${"167.pdf"}`),subRows:[{id:"",year: "2021", typeDoc:"",numDoc:"",monthDoc:"",nameDoc:"ANEXO UNICO",link: Acuerdos__pdfpath(`./${"2021/"}${"167.1.pdf"}`),},],},</v>
      </c>
    </row>
    <row r="275" spans="1:16" x14ac:dyDescent="0.25">
      <c r="A275" s="41" t="s">
        <v>756</v>
      </c>
      <c r="B275" s="42">
        <v>169</v>
      </c>
      <c r="C275" s="42" t="s">
        <v>1441</v>
      </c>
      <c r="D275" s="42" t="s">
        <v>1218</v>
      </c>
      <c r="E275" s="42" t="s">
        <v>1442</v>
      </c>
      <c r="F275" s="42"/>
      <c r="G275" s="42">
        <v>168</v>
      </c>
      <c r="H275" s="42" t="s">
        <v>0</v>
      </c>
      <c r="I275" s="42" t="s">
        <v>1295</v>
      </c>
      <c r="J275" s="42" t="s">
        <v>2394</v>
      </c>
      <c r="K275" s="42" t="s">
        <v>1213</v>
      </c>
      <c r="L275" s="42" t="s">
        <v>2642</v>
      </c>
      <c r="M275" s="42" t="s">
        <v>1191</v>
      </c>
      <c r="N275" s="44">
        <f>G275</f>
        <v>168</v>
      </c>
      <c r="O275" s="42" t="s">
        <v>613</v>
      </c>
      <c r="P275" s="45"/>
    </row>
    <row r="276" spans="1:16" ht="15.75" thickBot="1" x14ac:dyDescent="0.3">
      <c r="A276" s="46" t="s">
        <v>756</v>
      </c>
      <c r="B276" s="47" t="s">
        <v>611</v>
      </c>
      <c r="C276" s="47" t="s">
        <v>1441</v>
      </c>
      <c r="D276" s="47"/>
      <c r="E276" s="47" t="s">
        <v>1215</v>
      </c>
      <c r="F276" s="47"/>
      <c r="G276" s="47"/>
      <c r="H276" s="47"/>
      <c r="I276" s="47" t="s">
        <v>1216</v>
      </c>
      <c r="J276" s="47"/>
      <c r="K276" s="47" t="s">
        <v>1213</v>
      </c>
      <c r="L276" s="47" t="s">
        <v>2634</v>
      </c>
      <c r="M276" s="47" t="s">
        <v>1191</v>
      </c>
      <c r="N276" s="49" t="str">
        <f>CONCATENATE(G275,".1")</f>
        <v>168.1</v>
      </c>
      <c r="O276" s="47" t="s">
        <v>623</v>
      </c>
      <c r="P276" s="50" t="str">
        <f>CONCATENATE(
A275,B275,C275,D275,E275,F275,G275,H275,I275,J275,K275,L275,M275,N275,O275,
A276,B276,C276,D276,E276,F276,G276,H276,I276,J276,K276,L276,M276,N276,O276)</f>
        <v>{id:169,year: "2021", typeDoc:"RESOLUCIÓN",numDoc:"CG168-2021",monthDoc:"ABR",nameDoc:"REQUERIMIENTO COMUNIDADES PS",link: Acuerdos__pdfpath(`./${"2021/"}${"168.pdf"}`),subRows:[{id:"",year: "2021", typeDoc:"",numDoc:"",monthDoc:"",nameDoc:"ANEXO UNICO",link: Acuerdos__pdfpath(`./${"2021/"}${"168.1.pdf"}`),},],},</v>
      </c>
    </row>
    <row r="277" spans="1:16" x14ac:dyDescent="0.25">
      <c r="A277" s="41" t="s">
        <v>756</v>
      </c>
      <c r="B277" s="42">
        <v>170</v>
      </c>
      <c r="C277" s="42" t="s">
        <v>1441</v>
      </c>
      <c r="D277" s="42" t="s">
        <v>1218</v>
      </c>
      <c r="E277" s="42" t="s">
        <v>1442</v>
      </c>
      <c r="F277" s="42"/>
      <c r="G277" s="42">
        <v>169</v>
      </c>
      <c r="H277" s="42" t="s">
        <v>0</v>
      </c>
      <c r="I277" s="42" t="s">
        <v>1295</v>
      </c>
      <c r="J277" s="42" t="s">
        <v>2394</v>
      </c>
      <c r="K277" s="42" t="s">
        <v>1213</v>
      </c>
      <c r="L277" s="42" t="s">
        <v>2643</v>
      </c>
      <c r="M277" s="42" t="s">
        <v>1191</v>
      </c>
      <c r="N277" s="44">
        <f>G277</f>
        <v>169</v>
      </c>
      <c r="O277" s="42" t="s">
        <v>613</v>
      </c>
      <c r="P277" s="45"/>
    </row>
    <row r="278" spans="1:16" ht="15.75" thickBot="1" x14ac:dyDescent="0.3">
      <c r="A278" s="46" t="s">
        <v>756</v>
      </c>
      <c r="B278" s="47" t="s">
        <v>611</v>
      </c>
      <c r="C278" s="47" t="s">
        <v>1441</v>
      </c>
      <c r="D278" s="47"/>
      <c r="E278" s="47" t="s">
        <v>1215</v>
      </c>
      <c r="F278" s="47"/>
      <c r="G278" s="47"/>
      <c r="H278" s="47"/>
      <c r="I278" s="47" t="s">
        <v>1216</v>
      </c>
      <c r="J278" s="47"/>
      <c r="K278" s="47" t="s">
        <v>1213</v>
      </c>
      <c r="L278" s="47" t="s">
        <v>2634</v>
      </c>
      <c r="M278" s="47" t="s">
        <v>1191</v>
      </c>
      <c r="N278" s="49" t="str">
        <f>CONCATENATE(G277,".1")</f>
        <v>169.1</v>
      </c>
      <c r="O278" s="47" t="s">
        <v>623</v>
      </c>
      <c r="P278" s="50" t="str">
        <f>CONCATENATE(
A277,B277,C277,D277,E277,F277,G277,H277,I277,J277,K277,L277,M277,N277,O277,
A278,B278,C278,D278,E278,F278,G278,H278,I278,J278,K278,L278,M278,N278,O278)</f>
        <v>{id:170,year: "2021", typeDoc:"RESOLUCIÓN",numDoc:"CG169-2021",monthDoc:"ABR",nameDoc:"REQUERIMIENTO COMUNIDADES MORENA",link: Acuerdos__pdfpath(`./${"2021/"}${"169.pdf"}`),subRows:[{id:"",year: "2021", typeDoc:"",numDoc:"",monthDoc:"",nameDoc:"ANEXO UNICO",link: Acuerdos__pdfpath(`./${"2021/"}${"169.1.pdf"}`),},],},</v>
      </c>
    </row>
    <row r="279" spans="1:16" x14ac:dyDescent="0.25">
      <c r="A279" s="41" t="s">
        <v>756</v>
      </c>
      <c r="B279" s="42">
        <v>171</v>
      </c>
      <c r="C279" s="42" t="s">
        <v>1441</v>
      </c>
      <c r="D279" s="42" t="s">
        <v>1218</v>
      </c>
      <c r="E279" s="42" t="s">
        <v>1442</v>
      </c>
      <c r="F279" s="42"/>
      <c r="G279" s="42">
        <v>170</v>
      </c>
      <c r="H279" s="42" t="s">
        <v>0</v>
      </c>
      <c r="I279" s="42" t="s">
        <v>1295</v>
      </c>
      <c r="J279" s="42" t="s">
        <v>2394</v>
      </c>
      <c r="K279" s="42" t="s">
        <v>1213</v>
      </c>
      <c r="L279" s="42" t="s">
        <v>2644</v>
      </c>
      <c r="M279" s="42" t="s">
        <v>1191</v>
      </c>
      <c r="N279" s="44">
        <f>G279</f>
        <v>170</v>
      </c>
      <c r="O279" s="42" t="s">
        <v>613</v>
      </c>
      <c r="P279" s="45"/>
    </row>
    <row r="280" spans="1:16" ht="15.75" thickBot="1" x14ac:dyDescent="0.3">
      <c r="A280" s="46" t="s">
        <v>756</v>
      </c>
      <c r="B280" s="47" t="s">
        <v>611</v>
      </c>
      <c r="C280" s="47" t="s">
        <v>1441</v>
      </c>
      <c r="D280" s="47"/>
      <c r="E280" s="47" t="s">
        <v>1215</v>
      </c>
      <c r="F280" s="47"/>
      <c r="G280" s="47"/>
      <c r="H280" s="47"/>
      <c r="I280" s="47" t="s">
        <v>1216</v>
      </c>
      <c r="J280" s="47"/>
      <c r="K280" s="47" t="s">
        <v>1213</v>
      </c>
      <c r="L280" s="47" t="s">
        <v>2634</v>
      </c>
      <c r="M280" s="47" t="s">
        <v>1191</v>
      </c>
      <c r="N280" s="49" t="str">
        <f>CONCATENATE(G279,".1")</f>
        <v>170.1</v>
      </c>
      <c r="O280" s="47" t="s">
        <v>623</v>
      </c>
      <c r="P280" s="50" t="str">
        <f>CONCATENATE(
A279,B279,C279,D279,E279,F279,G279,H279,I279,J279,K279,L279,M279,N279,O279,
A280,B280,C280,D280,E280,F280,G280,H280,I280,J280,K280,L280,M280,N280,O280)</f>
        <v>{id:171,year: "2021", typeDoc:"RESOLUCIÓN",numDoc:"CG170-2021",monthDoc:"ABR",nameDoc:"REQUERIMIENTO COMUNIDADES PNAT",link: Acuerdos__pdfpath(`./${"2021/"}${"170.pdf"}`),subRows:[{id:"",year: "2021", typeDoc:"",numDoc:"",monthDoc:"",nameDoc:"ANEXO UNICO",link: Acuerdos__pdfpath(`./${"2021/"}${"170.1.pdf"}`),},],},</v>
      </c>
    </row>
    <row r="281" spans="1:16" x14ac:dyDescent="0.25">
      <c r="A281" s="41" t="s">
        <v>756</v>
      </c>
      <c r="B281" s="42">
        <v>172</v>
      </c>
      <c r="C281" s="42" t="s">
        <v>1441</v>
      </c>
      <c r="D281" s="42" t="s">
        <v>1218</v>
      </c>
      <c r="E281" s="42" t="s">
        <v>1442</v>
      </c>
      <c r="F281" s="42"/>
      <c r="G281" s="42">
        <v>171</v>
      </c>
      <c r="H281" s="42" t="s">
        <v>0</v>
      </c>
      <c r="I281" s="42" t="s">
        <v>1295</v>
      </c>
      <c r="J281" s="42" t="s">
        <v>2394</v>
      </c>
      <c r="K281" s="42" t="s">
        <v>1213</v>
      </c>
      <c r="L281" s="42" t="s">
        <v>2627</v>
      </c>
      <c r="M281" s="42" t="s">
        <v>1191</v>
      </c>
      <c r="N281" s="44">
        <f>G281</f>
        <v>171</v>
      </c>
      <c r="O281" s="42" t="s">
        <v>613</v>
      </c>
      <c r="P281" s="45"/>
    </row>
    <row r="282" spans="1:16" ht="15.75" thickBot="1" x14ac:dyDescent="0.3">
      <c r="A282" s="46" t="s">
        <v>756</v>
      </c>
      <c r="B282" s="47" t="s">
        <v>611</v>
      </c>
      <c r="C282" s="47" t="s">
        <v>1441</v>
      </c>
      <c r="D282" s="47"/>
      <c r="E282" s="47" t="s">
        <v>1215</v>
      </c>
      <c r="F282" s="47"/>
      <c r="G282" s="47"/>
      <c r="H282" s="47"/>
      <c r="I282" s="47" t="s">
        <v>1216</v>
      </c>
      <c r="J282" s="47"/>
      <c r="K282" s="47" t="s">
        <v>1213</v>
      </c>
      <c r="L282" s="47" t="s">
        <v>777</v>
      </c>
      <c r="M282" s="47" t="s">
        <v>1191</v>
      </c>
      <c r="N282" s="49" t="str">
        <f>CONCATENATE(G281,".1")</f>
        <v>171.1</v>
      </c>
      <c r="O282" s="47" t="s">
        <v>623</v>
      </c>
      <c r="P282" s="50" t="str">
        <f>CONCATENATE(
A281,B281,C281,D281,E281,F281,G281,H281,I281,J281,K281,L281,M281,N281,O281,
A282,B282,C282,D282,E282,F282,G282,H282,I282,J282,K282,L282,M282,N282,O282)</f>
        <v>{id:172,year: "2021", typeDoc:"RESOLUCIÓN",numDoc:"CG171-2021",monthDoc:"ABR",nameDoc:"REQUERIMIENTO PES TLAXCALA",link: Acuerdos__pdfpath(`./${"2021/"}${"171.pdf"}`),subRows:[{id:"",year: "2021", typeDoc:"",numDoc:"",monthDoc:"",nameDoc:"ANEXO ÚNICO",link: Acuerdos__pdfpath(`./${"2021/"}${"171.1.pdf"}`),},],},</v>
      </c>
    </row>
    <row r="283" spans="1:16" x14ac:dyDescent="0.25">
      <c r="A283" s="41" t="s">
        <v>756</v>
      </c>
      <c r="B283" s="42">
        <v>173</v>
      </c>
      <c r="C283" s="42" t="s">
        <v>1441</v>
      </c>
      <c r="D283" s="42" t="s">
        <v>1218</v>
      </c>
      <c r="E283" s="42" t="s">
        <v>1442</v>
      </c>
      <c r="F283" s="42"/>
      <c r="G283" s="42">
        <v>172</v>
      </c>
      <c r="H283" s="42" t="s">
        <v>0</v>
      </c>
      <c r="I283" s="42" t="s">
        <v>1295</v>
      </c>
      <c r="J283" s="42" t="s">
        <v>2394</v>
      </c>
      <c r="K283" s="42" t="s">
        <v>1213</v>
      </c>
      <c r="L283" s="42" t="s">
        <v>2628</v>
      </c>
      <c r="M283" s="42" t="s">
        <v>1191</v>
      </c>
      <c r="N283" s="44">
        <f>G283</f>
        <v>172</v>
      </c>
      <c r="O283" s="42" t="s">
        <v>613</v>
      </c>
      <c r="P283" s="45"/>
    </row>
    <row r="284" spans="1:16" ht="15.75" thickBot="1" x14ac:dyDescent="0.3">
      <c r="A284" s="46" t="s">
        <v>756</v>
      </c>
      <c r="B284" s="47" t="s">
        <v>611</v>
      </c>
      <c r="C284" s="47" t="s">
        <v>1441</v>
      </c>
      <c r="D284" s="47"/>
      <c r="E284" s="47" t="s">
        <v>1215</v>
      </c>
      <c r="F284" s="47"/>
      <c r="G284" s="47"/>
      <c r="H284" s="47"/>
      <c r="I284" s="47" t="s">
        <v>1216</v>
      </c>
      <c r="J284" s="47"/>
      <c r="K284" s="47" t="s">
        <v>1213</v>
      </c>
      <c r="L284" s="47" t="s">
        <v>2634</v>
      </c>
      <c r="M284" s="47" t="s">
        <v>1191</v>
      </c>
      <c r="N284" s="49" t="str">
        <f>CONCATENATE(G283,".1")</f>
        <v>172.1</v>
      </c>
      <c r="O284" s="47" t="s">
        <v>623</v>
      </c>
      <c r="P284" s="50" t="str">
        <f>CONCATENATE(
A283,B283,C283,D283,E283,F283,G283,H283,I283,J283,K283,L283,M283,N283,O283,
A284,B284,C284,D284,E284,F284,G284,H284,I284,J284,K284,L284,M284,N284,O284)</f>
        <v>{id:173,year: "2021", typeDoc:"RESOLUCIÓN",numDoc:"CG172-2021",monthDoc:"ABR",nameDoc:"REQUERIMIENTO IMPACTO SOCIAL SI",link: Acuerdos__pdfpath(`./${"2021/"}${"172.pdf"}`),subRows:[{id:"",year: "2021", typeDoc:"",numDoc:"",monthDoc:"",nameDoc:"ANEXO UNICO",link: Acuerdos__pdfpath(`./${"2021/"}${"172.1.pdf"}`),},],},</v>
      </c>
    </row>
    <row r="285" spans="1:16" x14ac:dyDescent="0.25">
      <c r="A285" s="41" t="s">
        <v>756</v>
      </c>
      <c r="B285" s="42">
        <v>174</v>
      </c>
      <c r="C285" s="42" t="s">
        <v>1441</v>
      </c>
      <c r="D285" s="42" t="s">
        <v>1218</v>
      </c>
      <c r="E285" s="42" t="s">
        <v>1442</v>
      </c>
      <c r="F285" s="42"/>
      <c r="G285" s="42">
        <v>173</v>
      </c>
      <c r="H285" s="42" t="s">
        <v>0</v>
      </c>
      <c r="I285" s="42" t="s">
        <v>1295</v>
      </c>
      <c r="J285" s="42" t="s">
        <v>2394</v>
      </c>
      <c r="K285" s="42" t="s">
        <v>1213</v>
      </c>
      <c r="L285" s="42" t="s">
        <v>2645</v>
      </c>
      <c r="M285" s="42" t="s">
        <v>1191</v>
      </c>
      <c r="N285" s="44">
        <f>G285</f>
        <v>173</v>
      </c>
      <c r="O285" s="42" t="s">
        <v>613</v>
      </c>
      <c r="P285" s="45"/>
    </row>
    <row r="286" spans="1:16" ht="15.75" thickBot="1" x14ac:dyDescent="0.3">
      <c r="A286" s="46" t="s">
        <v>756</v>
      </c>
      <c r="B286" s="47" t="s">
        <v>611</v>
      </c>
      <c r="C286" s="47" t="s">
        <v>1441</v>
      </c>
      <c r="D286" s="47"/>
      <c r="E286" s="47" t="s">
        <v>1215</v>
      </c>
      <c r="F286" s="47"/>
      <c r="G286" s="47"/>
      <c r="H286" s="47"/>
      <c r="I286" s="47" t="s">
        <v>1216</v>
      </c>
      <c r="J286" s="47"/>
      <c r="K286" s="47" t="s">
        <v>1213</v>
      </c>
      <c r="L286" s="47" t="s">
        <v>2634</v>
      </c>
      <c r="M286" s="47" t="s">
        <v>1191</v>
      </c>
      <c r="N286" s="49" t="str">
        <f>CONCATENATE(G285,".1")</f>
        <v>173.1</v>
      </c>
      <c r="O286" s="47" t="s">
        <v>623</v>
      </c>
      <c r="P286" s="50" t="str">
        <f>CONCATENATE(
A285,B285,C285,D285,E285,F285,G285,H285,I285,J285,K285,L285,M285,N285,O285,
A286,B286,C286,D286,E286,F286,G286,H286,I286,J286,K286,L286,M286,N286,O286)</f>
        <v>{id:174,year: "2021", typeDoc:"RESOLUCIÓN",numDoc:"CG173-2021",monthDoc:"ABR",nameDoc:"REQUERIMIENTO COMUNIDADES PES",link: Acuerdos__pdfpath(`./${"2021/"}${"173.pdf"}`),subRows:[{id:"",year: "2021", typeDoc:"",numDoc:"",monthDoc:"",nameDoc:"ANEXO UNICO",link: Acuerdos__pdfpath(`./${"2021/"}${"173.1.pdf"}`),},],},</v>
      </c>
    </row>
    <row r="287" spans="1:16" x14ac:dyDescent="0.25">
      <c r="A287" s="41" t="s">
        <v>756</v>
      </c>
      <c r="B287" s="42">
        <v>175</v>
      </c>
      <c r="C287" s="42" t="s">
        <v>1441</v>
      </c>
      <c r="D287" s="42" t="s">
        <v>1218</v>
      </c>
      <c r="E287" s="42" t="s">
        <v>1442</v>
      </c>
      <c r="F287" s="42"/>
      <c r="G287" s="42">
        <v>174</v>
      </c>
      <c r="H287" s="42" t="s">
        <v>0</v>
      </c>
      <c r="I287" s="42" t="s">
        <v>1295</v>
      </c>
      <c r="J287" s="42" t="s">
        <v>2394</v>
      </c>
      <c r="K287" s="42" t="s">
        <v>1213</v>
      </c>
      <c r="L287" s="42" t="s">
        <v>2646</v>
      </c>
      <c r="M287" s="42" t="s">
        <v>1191</v>
      </c>
      <c r="N287" s="44">
        <f>G287</f>
        <v>174</v>
      </c>
      <c r="O287" s="42" t="s">
        <v>613</v>
      </c>
      <c r="P287" s="45"/>
    </row>
    <row r="288" spans="1:16" ht="15.75" thickBot="1" x14ac:dyDescent="0.3">
      <c r="A288" s="46" t="s">
        <v>756</v>
      </c>
      <c r="B288" s="47" t="s">
        <v>611</v>
      </c>
      <c r="C288" s="47" t="s">
        <v>1441</v>
      </c>
      <c r="D288" s="47"/>
      <c r="E288" s="47" t="s">
        <v>1215</v>
      </c>
      <c r="F288" s="47"/>
      <c r="G288" s="47"/>
      <c r="H288" s="47"/>
      <c r="I288" s="47" t="s">
        <v>1216</v>
      </c>
      <c r="J288" s="47"/>
      <c r="K288" s="47" t="s">
        <v>1213</v>
      </c>
      <c r="L288" s="47" t="s">
        <v>2634</v>
      </c>
      <c r="M288" s="47" t="s">
        <v>1191</v>
      </c>
      <c r="N288" s="49" t="str">
        <f>CONCATENATE(G287,".1")</f>
        <v>174.1</v>
      </c>
      <c r="O288" s="47" t="s">
        <v>623</v>
      </c>
      <c r="P288" s="50" t="str">
        <f>CONCATENATE(
A287,B287,C287,D287,E287,F287,G287,H287,I287,J287,K287,L287,M287,N287,O287,
A288,B288,C288,D288,E288,F288,G288,H288,I288,J288,K288,L288,M288,N288,O288)</f>
        <v>{id:175,year: "2021", typeDoc:"RESOLUCIÓN",numDoc:"CG174-2021",monthDoc:"ABR",nameDoc:"REQUERIMIENTO COMUNIDADES RSP",link: Acuerdos__pdfpath(`./${"2021/"}${"174.pdf"}`),subRows:[{id:"",year: "2021", typeDoc:"",numDoc:"",monthDoc:"",nameDoc:"ANEXO UNICO",link: Acuerdos__pdfpath(`./${"2021/"}${"174.1.pdf"}`),},],},</v>
      </c>
    </row>
    <row r="289" spans="1:16" x14ac:dyDescent="0.25">
      <c r="A289" s="41" t="s">
        <v>756</v>
      </c>
      <c r="B289" s="42">
        <v>176</v>
      </c>
      <c r="C289" s="42" t="s">
        <v>1441</v>
      </c>
      <c r="D289" s="42" t="s">
        <v>1218</v>
      </c>
      <c r="E289" s="42" t="s">
        <v>1442</v>
      </c>
      <c r="F289" s="42"/>
      <c r="G289" s="42">
        <v>175</v>
      </c>
      <c r="H289" s="42" t="s">
        <v>0</v>
      </c>
      <c r="I289" s="42" t="s">
        <v>1295</v>
      </c>
      <c r="J289" s="42" t="s">
        <v>2394</v>
      </c>
      <c r="K289" s="42" t="s">
        <v>1213</v>
      </c>
      <c r="L289" s="42" t="s">
        <v>2647</v>
      </c>
      <c r="M289" s="42" t="s">
        <v>1191</v>
      </c>
      <c r="N289" s="44">
        <f>G289</f>
        <v>175</v>
      </c>
      <c r="O289" s="42" t="s">
        <v>613</v>
      </c>
      <c r="P289" s="45"/>
    </row>
    <row r="290" spans="1:16" ht="15.75" thickBot="1" x14ac:dyDescent="0.3">
      <c r="A290" s="46" t="s">
        <v>756</v>
      </c>
      <c r="B290" s="47" t="s">
        <v>611</v>
      </c>
      <c r="C290" s="47" t="s">
        <v>1441</v>
      </c>
      <c r="D290" s="47"/>
      <c r="E290" s="47" t="s">
        <v>1215</v>
      </c>
      <c r="F290" s="47"/>
      <c r="G290" s="47"/>
      <c r="H290" s="47"/>
      <c r="I290" s="47" t="s">
        <v>1216</v>
      </c>
      <c r="J290" s="47"/>
      <c r="K290" s="47" t="s">
        <v>1213</v>
      </c>
      <c r="L290" s="47" t="s">
        <v>2634</v>
      </c>
      <c r="M290" s="47" t="s">
        <v>1191</v>
      </c>
      <c r="N290" s="49" t="str">
        <f>CONCATENATE(G289,".1")</f>
        <v>175.1</v>
      </c>
      <c r="O290" s="47" t="s">
        <v>623</v>
      </c>
      <c r="P290" s="50" t="str">
        <f>CONCATENATE(
A289,B289,C289,D289,E289,F289,G289,H289,I289,J289,K289,L289,M289,N289,O289,
A290,B290,C290,D290,E290,F290,G290,H290,I290,J290,K290,L290,M290,N290,O290)</f>
        <v>{id:176,year: "2021", typeDoc:"RESOLUCIÓN",numDoc:"CG175-2021",monthDoc:"ABR",nameDoc:"REGISTRO CANDIDATURAS COMUNIDADES FXM",link: Acuerdos__pdfpath(`./${"2021/"}${"175.pdf"}`),subRows:[{id:"",year: "2021", typeDoc:"",numDoc:"",monthDoc:"",nameDoc:"ANEXO UNICO",link: Acuerdos__pdfpath(`./${"2021/"}${"175.1.pdf"}`),},],},</v>
      </c>
    </row>
    <row r="291" spans="1:16" x14ac:dyDescent="0.25">
      <c r="A291" s="41" t="s">
        <v>756</v>
      </c>
      <c r="B291" s="42">
        <v>177</v>
      </c>
      <c r="C291" s="42" t="s">
        <v>1441</v>
      </c>
      <c r="D291" s="42" t="s">
        <v>1218</v>
      </c>
      <c r="E291" s="42" t="s">
        <v>1442</v>
      </c>
      <c r="F291" s="42"/>
      <c r="G291" s="42">
        <v>176</v>
      </c>
      <c r="H291" s="42" t="s">
        <v>0</v>
      </c>
      <c r="I291" s="42" t="s">
        <v>1295</v>
      </c>
      <c r="J291" s="42" t="s">
        <v>2394</v>
      </c>
      <c r="K291" s="42" t="s">
        <v>1213</v>
      </c>
      <c r="L291" s="42" t="s">
        <v>2648</v>
      </c>
      <c r="M291" s="42" t="s">
        <v>1191</v>
      </c>
      <c r="N291" s="44">
        <f>G291</f>
        <v>176</v>
      </c>
      <c r="O291" s="42" t="s">
        <v>613</v>
      </c>
      <c r="P291" s="45"/>
    </row>
    <row r="292" spans="1:16" x14ac:dyDescent="0.25">
      <c r="A292" s="51" t="s">
        <v>756</v>
      </c>
      <c r="B292" s="38" t="s">
        <v>611</v>
      </c>
      <c r="C292" s="38" t="s">
        <v>1441</v>
      </c>
      <c r="E292" s="38" t="s">
        <v>1215</v>
      </c>
      <c r="I292" s="38" t="s">
        <v>1216</v>
      </c>
      <c r="K292" s="38" t="s">
        <v>1213</v>
      </c>
      <c r="L292" s="38" t="s">
        <v>2649</v>
      </c>
      <c r="M292" s="38" t="s">
        <v>1191</v>
      </c>
      <c r="N292" s="40" t="str">
        <f>CONCATENATE(G291,".1")</f>
        <v>176.1</v>
      </c>
      <c r="O292" s="38" t="s">
        <v>1</v>
      </c>
      <c r="P292" s="52"/>
    </row>
    <row r="293" spans="1:16" ht="15.75" thickBot="1" x14ac:dyDescent="0.3">
      <c r="A293" s="46" t="s">
        <v>756</v>
      </c>
      <c r="B293" s="47" t="s">
        <v>611</v>
      </c>
      <c r="C293" s="47" t="s">
        <v>1441</v>
      </c>
      <c r="D293" s="47"/>
      <c r="E293" s="47" t="s">
        <v>1215</v>
      </c>
      <c r="F293" s="47"/>
      <c r="G293" s="47"/>
      <c r="H293" s="47"/>
      <c r="I293" s="47" t="s">
        <v>1216</v>
      </c>
      <c r="J293" s="47"/>
      <c r="K293" s="47" t="s">
        <v>1213</v>
      </c>
      <c r="L293" s="47" t="s">
        <v>2650</v>
      </c>
      <c r="M293" s="47" t="s">
        <v>1191</v>
      </c>
      <c r="N293" s="49" t="str">
        <f>CONCATENATE(G291,".2")</f>
        <v>176.2</v>
      </c>
      <c r="O293" s="47" t="s">
        <v>623</v>
      </c>
      <c r="P293" s="50" t="str">
        <f>CONCATENATE(
A291,B291,C291,D291,E291,F291,G291,H291,I291,J291,K291,L291,M291,N291,O291,
A292,B292,C292,D292,E292,F292,G292,H292,I292,J292,K292,L292,M292,N292,O292,
A293,B293,C293,D293,E293,F293,G293,H293,I293,J293,K293,L293,M293,N293,O293)</f>
        <v>{id:177,year: "2021", typeDoc:"RESOLUCIÓN",numDoc:"CG176-2021",monthDoc:"ABR",nameDoc:"REGISTROS DE INDEPENDIENTES",link: Acuerdos__pdfpath(`./${"2021/"}${"176.pdf"}`),subRows:[{id:"",year: "2021", typeDoc:"",numDoc:"",monthDoc:"",nameDoc:"ANEXO ÚNICO INDEPENDIENTES",link: Acuerdos__pdfpath(`./${"2021/"}${"176.1.pdf"}`),},{id:"",year: "2021", typeDoc:"",numDoc:"",monthDoc:"",nameDoc:"REGISTROS DE INDEPENDIENTES FE DE ERRATAS",link: Acuerdos__pdfpath(`./${"2021/"}${"176.2.pdf"}`),},],},</v>
      </c>
    </row>
    <row r="294" spans="1:16" x14ac:dyDescent="0.25">
      <c r="A294" s="41" t="s">
        <v>756</v>
      </c>
      <c r="B294" s="42">
        <v>178</v>
      </c>
      <c r="C294" s="42" t="s">
        <v>1441</v>
      </c>
      <c r="D294" s="42" t="s">
        <v>1217</v>
      </c>
      <c r="E294" s="42" t="s">
        <v>1442</v>
      </c>
      <c r="F294" s="42"/>
      <c r="G294" s="42">
        <v>177</v>
      </c>
      <c r="H294" s="42" t="s">
        <v>0</v>
      </c>
      <c r="I294" s="42" t="s">
        <v>1295</v>
      </c>
      <c r="J294" s="42" t="s">
        <v>2394</v>
      </c>
      <c r="K294" s="42" t="s">
        <v>1213</v>
      </c>
      <c r="L294" s="42" t="s">
        <v>1090</v>
      </c>
      <c r="M294" s="42" t="s">
        <v>1191</v>
      </c>
      <c r="N294" s="44">
        <f>G294</f>
        <v>177</v>
      </c>
      <c r="O294" s="42" t="s">
        <v>613</v>
      </c>
      <c r="P294" s="45"/>
    </row>
    <row r="295" spans="1:16" ht="15.75" thickBot="1" x14ac:dyDescent="0.3">
      <c r="A295" s="46" t="s">
        <v>756</v>
      </c>
      <c r="B295" s="47" t="s">
        <v>611</v>
      </c>
      <c r="C295" s="47" t="s">
        <v>1441</v>
      </c>
      <c r="D295" s="47"/>
      <c r="E295" s="47" t="s">
        <v>1215</v>
      </c>
      <c r="F295" s="47"/>
      <c r="G295" s="47"/>
      <c r="H295" s="47"/>
      <c r="I295" s="47" t="s">
        <v>1216</v>
      </c>
      <c r="J295" s="47"/>
      <c r="K295" s="47" t="s">
        <v>1213</v>
      </c>
      <c r="L295" s="47" t="s">
        <v>879</v>
      </c>
      <c r="M295" s="47" t="s">
        <v>1191</v>
      </c>
      <c r="N295" s="49" t="str">
        <f>CONCATENATE(G294,".1")</f>
        <v>177.1</v>
      </c>
      <c r="O295" s="47" t="s">
        <v>623</v>
      </c>
      <c r="P295" s="50" t="str">
        <f>CONCATENATE(
A294,B294,C294,D294,E294,F294,G294,H294,I294,J294,K294,L294,M294,N294,O294,
A295,B295,C295,D295,E295,F295,G295,H295,I295,J295,K295,L295,M295,N295,O295)</f>
        <v>{id:178,year: "2021", typeDoc:"ACUERDO",numDoc:"CG177-2021",monthDoc:"ABR",nameDoc:"READECUACIÓN DEL PRESUPUESTO DE EGRESOS",link: Acuerdos__pdfpath(`./${"2021/"}${"177.pdf"}`),subRows:[{id:"",year: "2021", typeDoc:"",numDoc:"",monthDoc:"",nameDoc:"ANEXO",link: Acuerdos__pdfpath(`./${"2021/"}${"177.1.pdf"}`),},],},</v>
      </c>
    </row>
    <row r="296" spans="1:16" ht="15.75" thickBot="1" x14ac:dyDescent="0.3">
      <c r="A296" s="38" t="s">
        <v>756</v>
      </c>
      <c r="B296" s="38">
        <v>179</v>
      </c>
      <c r="C296" s="38" t="s">
        <v>1441</v>
      </c>
      <c r="D296" s="38" t="s">
        <v>1218</v>
      </c>
      <c r="E296" s="38" t="s">
        <v>1442</v>
      </c>
      <c r="G296" s="38">
        <v>178</v>
      </c>
      <c r="H296" s="38" t="s">
        <v>0</v>
      </c>
      <c r="I296" s="38" t="s">
        <v>1295</v>
      </c>
      <c r="J296" s="38" t="s">
        <v>2394</v>
      </c>
      <c r="K296" s="38" t="s">
        <v>1213</v>
      </c>
      <c r="L296" s="38" t="s">
        <v>2651</v>
      </c>
      <c r="M296" s="38" t="s">
        <v>1191</v>
      </c>
      <c r="N296" s="40">
        <f>G296</f>
        <v>178</v>
      </c>
      <c r="O296" s="38" t="s">
        <v>1</v>
      </c>
      <c r="P296" s="53" t="str">
        <f>CONCATENATE(A296,B296,C296,D296,E296,F296,G296,H296,I296,J296,K296,L296,M296,N296,O296)</f>
        <v>{id:179,year: "2021", typeDoc:"RESOLUCIÓN",numDoc:"CG178-2021",monthDoc:"ABR",nameDoc:"SUSTITUCIONES DIPUTACIONES LOCALES",link: Acuerdos__pdfpath(`./${"2021/"}${"178.pdf"}`),},</v>
      </c>
    </row>
    <row r="297" spans="1:16" x14ac:dyDescent="0.25">
      <c r="A297" s="41" t="s">
        <v>756</v>
      </c>
      <c r="B297" s="42"/>
      <c r="C297" s="42" t="s">
        <v>1441</v>
      </c>
      <c r="D297" s="42"/>
      <c r="E297" s="42" t="s">
        <v>1442</v>
      </c>
      <c r="F297" s="42"/>
      <c r="G297" s="42"/>
      <c r="H297" s="42" t="s">
        <v>0</v>
      </c>
      <c r="I297" s="42" t="s">
        <v>1295</v>
      </c>
      <c r="J297" s="42"/>
      <c r="K297" s="42" t="s">
        <v>1213</v>
      </c>
      <c r="L297" s="42"/>
      <c r="M297" s="42" t="s">
        <v>1191</v>
      </c>
      <c r="N297" s="44">
        <f>G297</f>
        <v>0</v>
      </c>
      <c r="O297" s="42" t="s">
        <v>613</v>
      </c>
      <c r="P297" s="45"/>
    </row>
    <row r="298" spans="1:16" ht="15.75" thickBot="1" x14ac:dyDescent="0.3">
      <c r="A298" s="46" t="s">
        <v>756</v>
      </c>
      <c r="B298" s="47" t="s">
        <v>611</v>
      </c>
      <c r="C298" s="47" t="s">
        <v>1441</v>
      </c>
      <c r="D298" s="47"/>
      <c r="E298" s="47" t="s">
        <v>1215</v>
      </c>
      <c r="F298" s="47"/>
      <c r="G298" s="47"/>
      <c r="H298" s="47"/>
      <c r="I298" s="47" t="s">
        <v>1216</v>
      </c>
      <c r="J298" s="47"/>
      <c r="K298" s="47" t="s">
        <v>1213</v>
      </c>
      <c r="L298" s="47"/>
      <c r="M298" s="47" t="s">
        <v>1191</v>
      </c>
      <c r="N298" s="49" t="str">
        <f>CONCATENATE(G297,".1")</f>
        <v>.1</v>
      </c>
      <c r="O298" s="47" t="s">
        <v>623</v>
      </c>
      <c r="P298" s="50" t="str">
        <f>CONCATENATE(
A297,B297,C297,D297,E297,F297,G297,H297,I297,J297,K297,L297,M297,N297,O297,
A298,B298,C298,D298,E298,F298,G298,H298,I298,J298,K298,L298,M298,N298,O298)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299" spans="1:16" x14ac:dyDescent="0.25">
      <c r="A299" s="41" t="s">
        <v>756</v>
      </c>
      <c r="B299" s="42"/>
      <c r="C299" s="42" t="s">
        <v>1441</v>
      </c>
      <c r="D299" s="42"/>
      <c r="E299" s="42" t="s">
        <v>1442</v>
      </c>
      <c r="F299" s="42"/>
      <c r="G299" s="42"/>
      <c r="H299" s="42" t="s">
        <v>0</v>
      </c>
      <c r="I299" s="42" t="s">
        <v>1295</v>
      </c>
      <c r="J299" s="42"/>
      <c r="K299" s="42" t="s">
        <v>1213</v>
      </c>
      <c r="L299" s="42"/>
      <c r="M299" s="42" t="s">
        <v>1191</v>
      </c>
      <c r="N299" s="44">
        <f>G299</f>
        <v>0</v>
      </c>
      <c r="O299" s="42" t="s">
        <v>613</v>
      </c>
      <c r="P299" s="45"/>
    </row>
    <row r="300" spans="1:16" ht="15.75" thickBot="1" x14ac:dyDescent="0.3">
      <c r="A300" s="46" t="s">
        <v>756</v>
      </c>
      <c r="B300" s="47" t="s">
        <v>611</v>
      </c>
      <c r="C300" s="47" t="s">
        <v>1441</v>
      </c>
      <c r="D300" s="47"/>
      <c r="E300" s="47" t="s">
        <v>1215</v>
      </c>
      <c r="F300" s="47"/>
      <c r="G300" s="47"/>
      <c r="H300" s="47"/>
      <c r="I300" s="47" t="s">
        <v>1216</v>
      </c>
      <c r="J300" s="47"/>
      <c r="K300" s="47" t="s">
        <v>1213</v>
      </c>
      <c r="L300" s="47"/>
      <c r="M300" s="47" t="s">
        <v>1191</v>
      </c>
      <c r="N300" s="49" t="str">
        <f>CONCATENATE(G299,".1")</f>
        <v>.1</v>
      </c>
      <c r="O300" s="47" t="s">
        <v>623</v>
      </c>
      <c r="P300" s="50" t="str">
        <f>CONCATENATE(
A299,B299,C299,D299,E299,F299,G299,H299,I299,J299,K299,L299,M299,N299,O299,
A300,B300,C300,D300,E300,F300,G300,H300,I300,J300,K300,L300,M300,N300,O300)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01" spans="1:16" x14ac:dyDescent="0.25">
      <c r="A301" s="41" t="s">
        <v>756</v>
      </c>
      <c r="B301" s="42"/>
      <c r="C301" s="42" t="s">
        <v>1441</v>
      </c>
      <c r="D301" s="42"/>
      <c r="E301" s="42" t="s">
        <v>1442</v>
      </c>
      <c r="F301" s="42"/>
      <c r="G301" s="42"/>
      <c r="H301" s="42" t="s">
        <v>0</v>
      </c>
      <c r="I301" s="42" t="s">
        <v>1295</v>
      </c>
      <c r="J301" s="42"/>
      <c r="K301" s="42" t="s">
        <v>1213</v>
      </c>
      <c r="L301" s="42"/>
      <c r="M301" s="42" t="s">
        <v>1191</v>
      </c>
      <c r="N301" s="44">
        <f>G301</f>
        <v>0</v>
      </c>
      <c r="O301" s="42" t="s">
        <v>613</v>
      </c>
      <c r="P301" s="45"/>
    </row>
    <row r="302" spans="1:16" ht="15.75" thickBot="1" x14ac:dyDescent="0.3">
      <c r="A302" s="46" t="s">
        <v>756</v>
      </c>
      <c r="B302" s="47" t="s">
        <v>611</v>
      </c>
      <c r="C302" s="47" t="s">
        <v>1441</v>
      </c>
      <c r="D302" s="47"/>
      <c r="E302" s="47" t="s">
        <v>1215</v>
      </c>
      <c r="F302" s="47"/>
      <c r="G302" s="47"/>
      <c r="H302" s="47"/>
      <c r="I302" s="47" t="s">
        <v>1216</v>
      </c>
      <c r="J302" s="47"/>
      <c r="K302" s="47" t="s">
        <v>1213</v>
      </c>
      <c r="L302" s="47"/>
      <c r="M302" s="47" t="s">
        <v>1191</v>
      </c>
      <c r="N302" s="49" t="str">
        <f>CONCATENATE(G301,".1")</f>
        <v>.1</v>
      </c>
      <c r="O302" s="47" t="s">
        <v>623</v>
      </c>
      <c r="P302" s="50" t="str">
        <f>CONCATENATE(
A301,B301,C301,D301,E301,F301,G301,H301,I301,J301,K301,L301,M301,N301,O301,
A302,B302,C302,D302,E302,F302,G302,H302,I302,J302,K302,L302,M302,N302,O302)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03" spans="1:16" x14ac:dyDescent="0.25">
      <c r="A303" s="41" t="s">
        <v>756</v>
      </c>
      <c r="B303" s="42"/>
      <c r="C303" s="42" t="s">
        <v>1441</v>
      </c>
      <c r="D303" s="42"/>
      <c r="E303" s="42" t="s">
        <v>1442</v>
      </c>
      <c r="F303" s="42"/>
      <c r="G303" s="42"/>
      <c r="H303" s="42" t="s">
        <v>0</v>
      </c>
      <c r="I303" s="42" t="s">
        <v>1295</v>
      </c>
      <c r="J303" s="42"/>
      <c r="K303" s="42" t="s">
        <v>1213</v>
      </c>
      <c r="L303" s="42"/>
      <c r="M303" s="42" t="s">
        <v>1191</v>
      </c>
      <c r="N303" s="44">
        <f>G303</f>
        <v>0</v>
      </c>
      <c r="O303" s="42" t="s">
        <v>613</v>
      </c>
      <c r="P303" s="45"/>
    </row>
    <row r="304" spans="1:16" ht="15.75" thickBot="1" x14ac:dyDescent="0.3">
      <c r="A304" s="46" t="s">
        <v>756</v>
      </c>
      <c r="B304" s="47" t="s">
        <v>611</v>
      </c>
      <c r="C304" s="47" t="s">
        <v>1441</v>
      </c>
      <c r="D304" s="47"/>
      <c r="E304" s="47" t="s">
        <v>1215</v>
      </c>
      <c r="F304" s="47"/>
      <c r="G304" s="47"/>
      <c r="H304" s="47"/>
      <c r="I304" s="47" t="s">
        <v>1216</v>
      </c>
      <c r="J304" s="47"/>
      <c r="K304" s="47" t="s">
        <v>1213</v>
      </c>
      <c r="L304" s="47"/>
      <c r="M304" s="47" t="s">
        <v>1191</v>
      </c>
      <c r="N304" s="49" t="str">
        <f>CONCATENATE(G303,".1")</f>
        <v>.1</v>
      </c>
      <c r="O304" s="47" t="s">
        <v>623</v>
      </c>
      <c r="P304" s="50" t="str">
        <f>CONCATENATE(
A303,B303,C303,D303,E303,F303,G303,H303,I303,J303,K303,L303,M303,N303,O303,
A304,B304,C304,D304,E304,F304,G304,H304,I304,J304,K304,L304,M304,N304,O304)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05" spans="1:16" x14ac:dyDescent="0.25">
      <c r="A305" s="41" t="s">
        <v>756</v>
      </c>
      <c r="B305" s="42"/>
      <c r="C305" s="42" t="s">
        <v>1441</v>
      </c>
      <c r="D305" s="42"/>
      <c r="E305" s="42" t="s">
        <v>1442</v>
      </c>
      <c r="F305" s="42"/>
      <c r="G305" s="42"/>
      <c r="H305" s="42" t="s">
        <v>0</v>
      </c>
      <c r="I305" s="42" t="s">
        <v>1295</v>
      </c>
      <c r="J305" s="42"/>
      <c r="K305" s="42" t="s">
        <v>1213</v>
      </c>
      <c r="L305" s="42"/>
      <c r="M305" s="42" t="s">
        <v>1191</v>
      </c>
      <c r="N305" s="44">
        <f>G305</f>
        <v>0</v>
      </c>
      <c r="O305" s="42" t="s">
        <v>613</v>
      </c>
      <c r="P305" s="45"/>
    </row>
    <row r="306" spans="1:16" ht="15.75" thickBot="1" x14ac:dyDescent="0.3">
      <c r="A306" s="46" t="s">
        <v>756</v>
      </c>
      <c r="B306" s="47" t="s">
        <v>611</v>
      </c>
      <c r="C306" s="47" t="s">
        <v>1441</v>
      </c>
      <c r="D306" s="47"/>
      <c r="E306" s="47" t="s">
        <v>1215</v>
      </c>
      <c r="F306" s="47"/>
      <c r="G306" s="47"/>
      <c r="H306" s="47"/>
      <c r="I306" s="47" t="s">
        <v>1216</v>
      </c>
      <c r="J306" s="47"/>
      <c r="K306" s="47" t="s">
        <v>1213</v>
      </c>
      <c r="L306" s="47"/>
      <c r="M306" s="47" t="s">
        <v>1191</v>
      </c>
      <c r="N306" s="49" t="str">
        <f>CONCATENATE(G305,".1")</f>
        <v>.1</v>
      </c>
      <c r="O306" s="47" t="s">
        <v>623</v>
      </c>
      <c r="P306" s="50" t="str">
        <f>CONCATENATE(
A305,B305,C305,D305,E305,F305,G305,H305,I305,J305,K305,L305,M305,N305,O305,
A306,B306,C306,D306,E306,F306,G306,H306,I306,J306,K306,L306,M306,N306,O306)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07" spans="1:16" x14ac:dyDescent="0.25">
      <c r="A307" s="41" t="s">
        <v>756</v>
      </c>
      <c r="B307" s="42"/>
      <c r="C307" s="42" t="s">
        <v>1441</v>
      </c>
      <c r="D307" s="42"/>
      <c r="E307" s="42" t="s">
        <v>1442</v>
      </c>
      <c r="F307" s="42"/>
      <c r="G307" s="42"/>
      <c r="H307" s="42" t="s">
        <v>0</v>
      </c>
      <c r="I307" s="42" t="s">
        <v>1295</v>
      </c>
      <c r="J307" s="42"/>
      <c r="K307" s="42" t="s">
        <v>1213</v>
      </c>
      <c r="L307" s="42"/>
      <c r="M307" s="42" t="s">
        <v>1191</v>
      </c>
      <c r="N307" s="44">
        <f>G307</f>
        <v>0</v>
      </c>
      <c r="O307" s="42" t="s">
        <v>613</v>
      </c>
      <c r="P307" s="45"/>
    </row>
    <row r="308" spans="1:16" ht="15.75" thickBot="1" x14ac:dyDescent="0.3">
      <c r="A308" s="46" t="s">
        <v>756</v>
      </c>
      <c r="B308" s="47" t="s">
        <v>611</v>
      </c>
      <c r="C308" s="47" t="s">
        <v>1441</v>
      </c>
      <c r="D308" s="47"/>
      <c r="E308" s="47" t="s">
        <v>1215</v>
      </c>
      <c r="F308" s="47"/>
      <c r="G308" s="47"/>
      <c r="H308" s="47"/>
      <c r="I308" s="47" t="s">
        <v>1216</v>
      </c>
      <c r="J308" s="47"/>
      <c r="K308" s="47" t="s">
        <v>1213</v>
      </c>
      <c r="L308" s="47"/>
      <c r="M308" s="47" t="s">
        <v>1191</v>
      </c>
      <c r="N308" s="49" t="str">
        <f>CONCATENATE(G307,".1")</f>
        <v>.1</v>
      </c>
      <c r="O308" s="47" t="s">
        <v>623</v>
      </c>
      <c r="P308" s="50" t="str">
        <f>CONCATENATE(
A307,B307,C307,D307,E307,F307,G307,H307,I307,J307,K307,L307,M307,N307,O307,
A308,B308,C308,D308,E308,F308,G308,H308,I308,J308,K308,L308,M308,N308,O308)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09" spans="1:16" x14ac:dyDescent="0.25">
      <c r="A309" s="41" t="s">
        <v>756</v>
      </c>
      <c r="B309" s="42"/>
      <c r="C309" s="42" t="s">
        <v>1441</v>
      </c>
      <c r="D309" s="42"/>
      <c r="E309" s="42" t="s">
        <v>1442</v>
      </c>
      <c r="F309" s="42"/>
      <c r="G309" s="42"/>
      <c r="H309" s="42" t="s">
        <v>0</v>
      </c>
      <c r="I309" s="42" t="s">
        <v>1295</v>
      </c>
      <c r="J309" s="42"/>
      <c r="K309" s="42" t="s">
        <v>1213</v>
      </c>
      <c r="L309" s="42"/>
      <c r="M309" s="42" t="s">
        <v>1191</v>
      </c>
      <c r="N309" s="44">
        <f>G309</f>
        <v>0</v>
      </c>
      <c r="O309" s="42" t="s">
        <v>613</v>
      </c>
      <c r="P309" s="45"/>
    </row>
    <row r="310" spans="1:16" ht="15.75" thickBot="1" x14ac:dyDescent="0.3">
      <c r="A310" s="46" t="s">
        <v>756</v>
      </c>
      <c r="B310" s="47" t="s">
        <v>611</v>
      </c>
      <c r="C310" s="47" t="s">
        <v>1441</v>
      </c>
      <c r="D310" s="47"/>
      <c r="E310" s="47" t="s">
        <v>1215</v>
      </c>
      <c r="F310" s="47"/>
      <c r="G310" s="47"/>
      <c r="H310" s="47"/>
      <c r="I310" s="47" t="s">
        <v>1216</v>
      </c>
      <c r="J310" s="47"/>
      <c r="K310" s="47" t="s">
        <v>1213</v>
      </c>
      <c r="L310" s="47"/>
      <c r="M310" s="47" t="s">
        <v>1191</v>
      </c>
      <c r="N310" s="49" t="str">
        <f>CONCATENATE(G309,".1")</f>
        <v>.1</v>
      </c>
      <c r="O310" s="47" t="s">
        <v>623</v>
      </c>
      <c r="P310" s="50" t="str">
        <f>CONCATENATE(
A309,B309,C309,D309,E309,F309,G309,H309,I309,J309,K309,L309,M309,N309,O309,
A310,B310,C310,D310,E310,F310,G310,H310,I310,J310,K310,L310,M310,N310,O310)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11" spans="1:16" x14ac:dyDescent="0.25">
      <c r="A311" s="41" t="s">
        <v>756</v>
      </c>
      <c r="B311" s="42"/>
      <c r="C311" s="42" t="s">
        <v>1441</v>
      </c>
      <c r="D311" s="42"/>
      <c r="E311" s="42" t="s">
        <v>1442</v>
      </c>
      <c r="F311" s="42"/>
      <c r="G311" s="42"/>
      <c r="H311" s="42" t="s">
        <v>0</v>
      </c>
      <c r="I311" s="42" t="s">
        <v>1295</v>
      </c>
      <c r="J311" s="42"/>
      <c r="K311" s="42" t="s">
        <v>1213</v>
      </c>
      <c r="L311" s="42"/>
      <c r="M311" s="42" t="s">
        <v>1191</v>
      </c>
      <c r="N311" s="44">
        <f>G311</f>
        <v>0</v>
      </c>
      <c r="O311" s="42" t="s">
        <v>613</v>
      </c>
      <c r="P311" s="45"/>
    </row>
    <row r="312" spans="1:16" ht="15.75" thickBot="1" x14ac:dyDescent="0.3">
      <c r="A312" s="46" t="s">
        <v>756</v>
      </c>
      <c r="B312" s="47" t="s">
        <v>611</v>
      </c>
      <c r="C312" s="47" t="s">
        <v>1441</v>
      </c>
      <c r="D312" s="47"/>
      <c r="E312" s="47" t="s">
        <v>1215</v>
      </c>
      <c r="F312" s="47"/>
      <c r="G312" s="47"/>
      <c r="H312" s="47"/>
      <c r="I312" s="47" t="s">
        <v>1216</v>
      </c>
      <c r="J312" s="47"/>
      <c r="K312" s="47" t="s">
        <v>1213</v>
      </c>
      <c r="L312" s="47"/>
      <c r="M312" s="47" t="s">
        <v>1191</v>
      </c>
      <c r="N312" s="49" t="str">
        <f>CONCATENATE(G311,".1")</f>
        <v>.1</v>
      </c>
      <c r="O312" s="47" t="s">
        <v>623</v>
      </c>
      <c r="P312" s="50" t="str">
        <f>CONCATENATE(
A311,B311,C311,D311,E311,F311,G311,H311,I311,J311,K311,L311,M311,N311,O311,
A312,B312,C312,D312,E312,F312,G312,H312,I312,J312,K312,L312,M312,N312,O312)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13" spans="1:16" x14ac:dyDescent="0.25">
      <c r="A313" s="41" t="s">
        <v>756</v>
      </c>
      <c r="B313" s="42"/>
      <c r="C313" s="42" t="s">
        <v>1441</v>
      </c>
      <c r="D313" s="42"/>
      <c r="E313" s="42" t="s">
        <v>1442</v>
      </c>
      <c r="F313" s="42"/>
      <c r="G313" s="42"/>
      <c r="H313" s="42" t="s">
        <v>0</v>
      </c>
      <c r="I313" s="42" t="s">
        <v>1295</v>
      </c>
      <c r="J313" s="42"/>
      <c r="K313" s="42" t="s">
        <v>1213</v>
      </c>
      <c r="L313" s="42"/>
      <c r="M313" s="42" t="s">
        <v>1191</v>
      </c>
      <c r="N313" s="44">
        <f>G313</f>
        <v>0</v>
      </c>
      <c r="O313" s="42" t="s">
        <v>613</v>
      </c>
      <c r="P313" s="45"/>
    </row>
    <row r="314" spans="1:16" ht="15.75" thickBot="1" x14ac:dyDescent="0.3">
      <c r="A314" s="46" t="s">
        <v>756</v>
      </c>
      <c r="B314" s="47" t="s">
        <v>611</v>
      </c>
      <c r="C314" s="47" t="s">
        <v>1441</v>
      </c>
      <c r="D314" s="47"/>
      <c r="E314" s="47" t="s">
        <v>1215</v>
      </c>
      <c r="F314" s="47"/>
      <c r="G314" s="47"/>
      <c r="H314" s="47"/>
      <c r="I314" s="47" t="s">
        <v>1216</v>
      </c>
      <c r="J314" s="47"/>
      <c r="K314" s="47" t="s">
        <v>1213</v>
      </c>
      <c r="L314" s="47"/>
      <c r="M314" s="47" t="s">
        <v>1191</v>
      </c>
      <c r="N314" s="49" t="str">
        <f>CONCATENATE(G313,".1")</f>
        <v>.1</v>
      </c>
      <c r="O314" s="47" t="s">
        <v>623</v>
      </c>
      <c r="P314" s="50" t="str">
        <f>CONCATENATE(
A313,B313,C313,D313,E313,F313,G313,H313,I313,J313,K313,L313,M313,N313,O313,
A314,B314,C314,D314,E314,F314,G314,H314,I314,J314,K314,L314,M314,N314,O314)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15" spans="1:16" x14ac:dyDescent="0.25">
      <c r="A315" s="41" t="s">
        <v>756</v>
      </c>
      <c r="B315" s="42"/>
      <c r="C315" s="42" t="s">
        <v>1441</v>
      </c>
      <c r="D315" s="42"/>
      <c r="E315" s="42" t="s">
        <v>1442</v>
      </c>
      <c r="F315" s="42"/>
      <c r="G315" s="42"/>
      <c r="H315" s="42" t="s">
        <v>0</v>
      </c>
      <c r="I315" s="42" t="s">
        <v>1295</v>
      </c>
      <c r="J315" s="42"/>
      <c r="K315" s="42" t="s">
        <v>1213</v>
      </c>
      <c r="L315" s="42"/>
      <c r="M315" s="42" t="s">
        <v>1191</v>
      </c>
      <c r="N315" s="44">
        <f>G315</f>
        <v>0</v>
      </c>
      <c r="O315" s="42" t="s">
        <v>613</v>
      </c>
      <c r="P315" s="45"/>
    </row>
    <row r="316" spans="1:16" ht="15.75" thickBot="1" x14ac:dyDescent="0.3">
      <c r="A316" s="46" t="s">
        <v>756</v>
      </c>
      <c r="B316" s="47" t="s">
        <v>611</v>
      </c>
      <c r="C316" s="47" t="s">
        <v>1441</v>
      </c>
      <c r="D316" s="47"/>
      <c r="E316" s="47" t="s">
        <v>1215</v>
      </c>
      <c r="F316" s="47"/>
      <c r="G316" s="47"/>
      <c r="H316" s="47"/>
      <c r="I316" s="47" t="s">
        <v>1216</v>
      </c>
      <c r="J316" s="47"/>
      <c r="K316" s="47" t="s">
        <v>1213</v>
      </c>
      <c r="L316" s="47"/>
      <c r="M316" s="47" t="s">
        <v>1191</v>
      </c>
      <c r="N316" s="49" t="str">
        <f>CONCATENATE(G315,".1")</f>
        <v>.1</v>
      </c>
      <c r="O316" s="47" t="s">
        <v>623</v>
      </c>
      <c r="P316" s="50" t="str">
        <f>CONCATENATE(
A315,B315,C315,D315,E315,F315,G315,H315,I315,J315,K315,L315,M315,N315,O315,
A316,B316,C316,D316,E316,F316,G316,H316,I316,J316,K316,L316,M316,N316,O316)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17" spans="1:16" x14ac:dyDescent="0.25">
      <c r="A317" s="41" t="s">
        <v>756</v>
      </c>
      <c r="B317" s="42"/>
      <c r="C317" s="42" t="s">
        <v>1441</v>
      </c>
      <c r="D317" s="42"/>
      <c r="E317" s="42" t="s">
        <v>1442</v>
      </c>
      <c r="F317" s="42"/>
      <c r="G317" s="42"/>
      <c r="H317" s="42" t="s">
        <v>0</v>
      </c>
      <c r="I317" s="42" t="s">
        <v>1295</v>
      </c>
      <c r="J317" s="42"/>
      <c r="K317" s="42" t="s">
        <v>1213</v>
      </c>
      <c r="L317" s="42"/>
      <c r="M317" s="42" t="s">
        <v>1191</v>
      </c>
      <c r="N317" s="44">
        <f>G317</f>
        <v>0</v>
      </c>
      <c r="O317" s="42" t="s">
        <v>613</v>
      </c>
      <c r="P317" s="45"/>
    </row>
    <row r="318" spans="1:16" ht="15.75" thickBot="1" x14ac:dyDescent="0.3">
      <c r="A318" s="46" t="s">
        <v>756</v>
      </c>
      <c r="B318" s="47" t="s">
        <v>611</v>
      </c>
      <c r="C318" s="47" t="s">
        <v>1441</v>
      </c>
      <c r="D318" s="47"/>
      <c r="E318" s="47" t="s">
        <v>1215</v>
      </c>
      <c r="F318" s="47"/>
      <c r="G318" s="47"/>
      <c r="H318" s="47"/>
      <c r="I318" s="47" t="s">
        <v>1216</v>
      </c>
      <c r="J318" s="47"/>
      <c r="K318" s="47" t="s">
        <v>1213</v>
      </c>
      <c r="L318" s="47"/>
      <c r="M318" s="47" t="s">
        <v>1191</v>
      </c>
      <c r="N318" s="49" t="str">
        <f>CONCATENATE(G317,".1")</f>
        <v>.1</v>
      </c>
      <c r="O318" s="47" t="s">
        <v>623</v>
      </c>
      <c r="P318" s="50" t="str">
        <f>CONCATENATE(
A317,B317,C317,D317,E317,F317,G317,H317,I317,J317,K317,L317,M317,N317,O317,
A318,B318,C318,D318,E318,F318,G318,H318,I318,J318,K318,L318,M318,N318,O318)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19" spans="1:16" x14ac:dyDescent="0.25">
      <c r="A319" s="41" t="s">
        <v>756</v>
      </c>
      <c r="B319" s="42"/>
      <c r="C319" s="42" t="s">
        <v>1441</v>
      </c>
      <c r="D319" s="42"/>
      <c r="E319" s="42" t="s">
        <v>1442</v>
      </c>
      <c r="F319" s="42"/>
      <c r="G319" s="42"/>
      <c r="H319" s="42" t="s">
        <v>0</v>
      </c>
      <c r="I319" s="42" t="s">
        <v>1295</v>
      </c>
      <c r="J319" s="42"/>
      <c r="K319" s="42" t="s">
        <v>1213</v>
      </c>
      <c r="L319" s="42"/>
      <c r="M319" s="42" t="s">
        <v>1191</v>
      </c>
      <c r="N319" s="44">
        <f>G319</f>
        <v>0</v>
      </c>
      <c r="O319" s="42" t="s">
        <v>613</v>
      </c>
      <c r="P319" s="45"/>
    </row>
    <row r="320" spans="1:16" ht="15.75" thickBot="1" x14ac:dyDescent="0.3">
      <c r="A320" s="46" t="s">
        <v>756</v>
      </c>
      <c r="B320" s="47" t="s">
        <v>611</v>
      </c>
      <c r="C320" s="47" t="s">
        <v>1441</v>
      </c>
      <c r="D320" s="47"/>
      <c r="E320" s="47" t="s">
        <v>1215</v>
      </c>
      <c r="F320" s="47"/>
      <c r="G320" s="47"/>
      <c r="H320" s="47"/>
      <c r="I320" s="47" t="s">
        <v>1216</v>
      </c>
      <c r="J320" s="47"/>
      <c r="K320" s="47" t="s">
        <v>1213</v>
      </c>
      <c r="L320" s="47"/>
      <c r="M320" s="47" t="s">
        <v>1191</v>
      </c>
      <c r="N320" s="49" t="str">
        <f>CONCATENATE(G319,".1")</f>
        <v>.1</v>
      </c>
      <c r="O320" s="47" t="s">
        <v>623</v>
      </c>
      <c r="P320" s="50" t="str">
        <f>CONCATENATE(
A319,B319,C319,D319,E319,F319,G319,H319,I319,J319,K319,L319,M319,N319,O319,
A320,B320,C320,D320,E320,F320,G320,H320,I320,J320,K320,L320,M320,N320,O320)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21" spans="1:16" x14ac:dyDescent="0.25">
      <c r="A321" s="41" t="s">
        <v>756</v>
      </c>
      <c r="B321" s="42"/>
      <c r="C321" s="42" t="s">
        <v>1441</v>
      </c>
      <c r="D321" s="42"/>
      <c r="E321" s="42" t="s">
        <v>1442</v>
      </c>
      <c r="F321" s="42"/>
      <c r="G321" s="42"/>
      <c r="H321" s="42" t="s">
        <v>0</v>
      </c>
      <c r="I321" s="42" t="s">
        <v>1295</v>
      </c>
      <c r="J321" s="42"/>
      <c r="K321" s="42" t="s">
        <v>1213</v>
      </c>
      <c r="L321" s="42"/>
      <c r="M321" s="42" t="s">
        <v>1191</v>
      </c>
      <c r="N321" s="44">
        <f>G321</f>
        <v>0</v>
      </c>
      <c r="O321" s="42" t="s">
        <v>613</v>
      </c>
      <c r="P321" s="45"/>
    </row>
    <row r="322" spans="1:16" ht="15.75" thickBot="1" x14ac:dyDescent="0.3">
      <c r="A322" s="46" t="s">
        <v>756</v>
      </c>
      <c r="B322" s="47" t="s">
        <v>611</v>
      </c>
      <c r="C322" s="47" t="s">
        <v>1441</v>
      </c>
      <c r="D322" s="47"/>
      <c r="E322" s="47" t="s">
        <v>1215</v>
      </c>
      <c r="F322" s="47"/>
      <c r="G322" s="47"/>
      <c r="H322" s="47"/>
      <c r="I322" s="47" t="s">
        <v>1216</v>
      </c>
      <c r="J322" s="47"/>
      <c r="K322" s="47" t="s">
        <v>1213</v>
      </c>
      <c r="L322" s="47"/>
      <c r="M322" s="47" t="s">
        <v>1191</v>
      </c>
      <c r="N322" s="49" t="str">
        <f>CONCATENATE(G321,".1")</f>
        <v>.1</v>
      </c>
      <c r="O322" s="47" t="s">
        <v>623</v>
      </c>
      <c r="P322" s="50" t="str">
        <f>CONCATENATE(
A321,B321,C321,D321,E321,F321,G321,H321,I321,J321,K321,L321,M321,N321,O321,
A322,B322,C322,D322,E322,F322,G322,H322,I322,J322,K322,L322,M322,N322,O322)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23" spans="1:16" x14ac:dyDescent="0.25">
      <c r="A323" s="41" t="s">
        <v>756</v>
      </c>
      <c r="B323" s="42"/>
      <c r="C323" s="42" t="s">
        <v>1441</v>
      </c>
      <c r="D323" s="42"/>
      <c r="E323" s="42" t="s">
        <v>1442</v>
      </c>
      <c r="F323" s="42"/>
      <c r="G323" s="42"/>
      <c r="H323" s="42" t="s">
        <v>0</v>
      </c>
      <c r="I323" s="42" t="s">
        <v>1295</v>
      </c>
      <c r="J323" s="42"/>
      <c r="K323" s="42" t="s">
        <v>1213</v>
      </c>
      <c r="L323" s="42"/>
      <c r="M323" s="42" t="s">
        <v>1191</v>
      </c>
      <c r="N323" s="44">
        <f>G323</f>
        <v>0</v>
      </c>
      <c r="O323" s="42" t="s">
        <v>613</v>
      </c>
      <c r="P323" s="45"/>
    </row>
    <row r="324" spans="1:16" ht="15.75" thickBot="1" x14ac:dyDescent="0.3">
      <c r="A324" s="46" t="s">
        <v>756</v>
      </c>
      <c r="B324" s="47" t="s">
        <v>611</v>
      </c>
      <c r="C324" s="47" t="s">
        <v>1441</v>
      </c>
      <c r="D324" s="47"/>
      <c r="E324" s="47" t="s">
        <v>1215</v>
      </c>
      <c r="F324" s="47"/>
      <c r="G324" s="47"/>
      <c r="H324" s="47"/>
      <c r="I324" s="47" t="s">
        <v>1216</v>
      </c>
      <c r="J324" s="47"/>
      <c r="K324" s="47" t="s">
        <v>1213</v>
      </c>
      <c r="L324" s="47"/>
      <c r="M324" s="47" t="s">
        <v>1191</v>
      </c>
      <c r="N324" s="49" t="str">
        <f>CONCATENATE(G323,".1")</f>
        <v>.1</v>
      </c>
      <c r="O324" s="47" t="s">
        <v>623</v>
      </c>
      <c r="P324" s="50" t="str">
        <f>CONCATENATE(
A323,B323,C323,D323,E323,F323,G323,H323,I323,J323,K323,L323,M323,N323,O323,
A324,B324,C324,D324,E324,F324,G324,H324,I324,J324,K324,L324,M324,N324,O324)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25" spans="1:16" x14ac:dyDescent="0.25">
      <c r="A325" s="41" t="s">
        <v>756</v>
      </c>
      <c r="B325" s="42"/>
      <c r="C325" s="42" t="s">
        <v>1441</v>
      </c>
      <c r="D325" s="42"/>
      <c r="E325" s="42" t="s">
        <v>1442</v>
      </c>
      <c r="F325" s="42"/>
      <c r="G325" s="42"/>
      <c r="H325" s="42" t="s">
        <v>0</v>
      </c>
      <c r="I325" s="42" t="s">
        <v>1295</v>
      </c>
      <c r="J325" s="42"/>
      <c r="K325" s="42" t="s">
        <v>1213</v>
      </c>
      <c r="L325" s="42"/>
      <c r="M325" s="42" t="s">
        <v>1191</v>
      </c>
      <c r="N325" s="44">
        <f>G325</f>
        <v>0</v>
      </c>
      <c r="O325" s="42" t="s">
        <v>613</v>
      </c>
      <c r="P325" s="45"/>
    </row>
    <row r="326" spans="1:16" ht="15.75" thickBot="1" x14ac:dyDescent="0.3">
      <c r="A326" s="46" t="s">
        <v>756</v>
      </c>
      <c r="B326" s="47" t="s">
        <v>611</v>
      </c>
      <c r="C326" s="47" t="s">
        <v>1441</v>
      </c>
      <c r="D326" s="47"/>
      <c r="E326" s="47" t="s">
        <v>1215</v>
      </c>
      <c r="F326" s="47"/>
      <c r="G326" s="47"/>
      <c r="H326" s="47"/>
      <c r="I326" s="47" t="s">
        <v>1216</v>
      </c>
      <c r="J326" s="47"/>
      <c r="K326" s="47" t="s">
        <v>1213</v>
      </c>
      <c r="L326" s="47"/>
      <c r="M326" s="47" t="s">
        <v>1191</v>
      </c>
      <c r="N326" s="49" t="str">
        <f>CONCATENATE(G325,".1")</f>
        <v>.1</v>
      </c>
      <c r="O326" s="47" t="s">
        <v>623</v>
      </c>
      <c r="P326" s="50" t="str">
        <f>CONCATENATE(
A325,B325,C325,D325,E325,F325,G325,H325,I325,J325,K325,L325,M325,N325,O325,
A326,B326,C326,D326,E326,F326,G326,H326,I326,J326,K326,L326,M326,N326,O326)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27" spans="1:16" x14ac:dyDescent="0.25">
      <c r="A327" s="41" t="s">
        <v>756</v>
      </c>
      <c r="B327" s="42"/>
      <c r="C327" s="42" t="s">
        <v>1441</v>
      </c>
      <c r="D327" s="42"/>
      <c r="E327" s="42" t="s">
        <v>1442</v>
      </c>
      <c r="F327" s="42"/>
      <c r="G327" s="42"/>
      <c r="H327" s="42" t="s">
        <v>0</v>
      </c>
      <c r="I327" s="42" t="s">
        <v>1295</v>
      </c>
      <c r="J327" s="42"/>
      <c r="K327" s="42" t="s">
        <v>1213</v>
      </c>
      <c r="L327" s="42"/>
      <c r="M327" s="42" t="s">
        <v>1191</v>
      </c>
      <c r="N327" s="44">
        <f>G327</f>
        <v>0</v>
      </c>
      <c r="O327" s="42" t="s">
        <v>613</v>
      </c>
      <c r="P327" s="45"/>
    </row>
    <row r="328" spans="1:16" ht="15.75" thickBot="1" x14ac:dyDescent="0.3">
      <c r="A328" s="46" t="s">
        <v>756</v>
      </c>
      <c r="B328" s="47" t="s">
        <v>611</v>
      </c>
      <c r="C328" s="47" t="s">
        <v>1441</v>
      </c>
      <c r="D328" s="47"/>
      <c r="E328" s="47" t="s">
        <v>1215</v>
      </c>
      <c r="F328" s="47"/>
      <c r="G328" s="47"/>
      <c r="H328" s="47"/>
      <c r="I328" s="47" t="s">
        <v>1216</v>
      </c>
      <c r="J328" s="47"/>
      <c r="K328" s="47" t="s">
        <v>1213</v>
      </c>
      <c r="L328" s="47"/>
      <c r="M328" s="47" t="s">
        <v>1191</v>
      </c>
      <c r="N328" s="49" t="str">
        <f>CONCATENATE(G327,".1")</f>
        <v>.1</v>
      </c>
      <c r="O328" s="47" t="s">
        <v>623</v>
      </c>
      <c r="P328" s="50" t="str">
        <f>CONCATENATE(
A327,B327,C327,D327,E327,F327,G327,H327,I327,J327,K327,L327,M327,N327,O327,
A328,B328,C328,D328,E328,F328,G328,H328,I328,J328,K328,L328,M328,N328,O328)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29" spans="1:16" x14ac:dyDescent="0.25">
      <c r="A329" s="41" t="s">
        <v>756</v>
      </c>
      <c r="B329" s="42"/>
      <c r="C329" s="42" t="s">
        <v>1441</v>
      </c>
      <c r="D329" s="42"/>
      <c r="E329" s="42" t="s">
        <v>1442</v>
      </c>
      <c r="F329" s="42"/>
      <c r="G329" s="42"/>
      <c r="H329" s="42" t="s">
        <v>0</v>
      </c>
      <c r="I329" s="42" t="s">
        <v>1295</v>
      </c>
      <c r="J329" s="42"/>
      <c r="K329" s="42" t="s">
        <v>1213</v>
      </c>
      <c r="L329" s="42"/>
      <c r="M329" s="42" t="s">
        <v>1191</v>
      </c>
      <c r="N329" s="44">
        <f>G329</f>
        <v>0</v>
      </c>
      <c r="O329" s="42" t="s">
        <v>613</v>
      </c>
      <c r="P329" s="45"/>
    </row>
    <row r="330" spans="1:16" ht="15.75" thickBot="1" x14ac:dyDescent="0.3">
      <c r="A330" s="46" t="s">
        <v>756</v>
      </c>
      <c r="B330" s="47" t="s">
        <v>611</v>
      </c>
      <c r="C330" s="47" t="s">
        <v>1441</v>
      </c>
      <c r="D330" s="47"/>
      <c r="E330" s="47" t="s">
        <v>1215</v>
      </c>
      <c r="F330" s="47"/>
      <c r="G330" s="47"/>
      <c r="H330" s="47"/>
      <c r="I330" s="47" t="s">
        <v>1216</v>
      </c>
      <c r="J330" s="47"/>
      <c r="K330" s="47" t="s">
        <v>1213</v>
      </c>
      <c r="L330" s="47"/>
      <c r="M330" s="47" t="s">
        <v>1191</v>
      </c>
      <c r="N330" s="49" t="str">
        <f>CONCATENATE(G329,".1")</f>
        <v>.1</v>
      </c>
      <c r="O330" s="47" t="s">
        <v>623</v>
      </c>
      <c r="P330" s="50" t="str">
        <f>CONCATENATE(
A329,B329,C329,D329,E329,F329,G329,H329,I329,J329,K329,L329,M329,N329,O329,
A330,B330,C330,D330,E330,F330,G330,H330,I330,J330,K330,L330,M330,N330,O330)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31" spans="1:16" x14ac:dyDescent="0.25">
      <c r="A331" s="41" t="s">
        <v>756</v>
      </c>
      <c r="B331" s="42"/>
      <c r="C331" s="42" t="s">
        <v>1441</v>
      </c>
      <c r="D331" s="42"/>
      <c r="E331" s="42" t="s">
        <v>1442</v>
      </c>
      <c r="F331" s="42"/>
      <c r="G331" s="42"/>
      <c r="H331" s="42" t="s">
        <v>0</v>
      </c>
      <c r="I331" s="42" t="s">
        <v>1295</v>
      </c>
      <c r="J331" s="42"/>
      <c r="K331" s="42" t="s">
        <v>1213</v>
      </c>
      <c r="L331" s="42"/>
      <c r="M331" s="42" t="s">
        <v>1191</v>
      </c>
      <c r="N331" s="44">
        <f>G331</f>
        <v>0</v>
      </c>
      <c r="O331" s="42" t="s">
        <v>613</v>
      </c>
      <c r="P331" s="45"/>
    </row>
    <row r="332" spans="1:16" ht="15.75" thickBot="1" x14ac:dyDescent="0.3">
      <c r="A332" s="46" t="s">
        <v>756</v>
      </c>
      <c r="B332" s="47" t="s">
        <v>611</v>
      </c>
      <c r="C332" s="47" t="s">
        <v>1441</v>
      </c>
      <c r="D332" s="47"/>
      <c r="E332" s="47" t="s">
        <v>1215</v>
      </c>
      <c r="F332" s="47"/>
      <c r="G332" s="47"/>
      <c r="H332" s="47"/>
      <c r="I332" s="47" t="s">
        <v>1216</v>
      </c>
      <c r="J332" s="47"/>
      <c r="K332" s="47" t="s">
        <v>1213</v>
      </c>
      <c r="L332" s="47"/>
      <c r="M332" s="47" t="s">
        <v>1191</v>
      </c>
      <c r="N332" s="49" t="str">
        <f>CONCATENATE(G331,".1")</f>
        <v>.1</v>
      </c>
      <c r="O332" s="47" t="s">
        <v>623</v>
      </c>
      <c r="P332" s="50" t="str">
        <f>CONCATENATE(
A331,B331,C331,D331,E331,F331,G331,H331,I331,J331,K331,L331,M331,N331,O331,
A332,B332,C332,D332,E332,F332,G332,H332,I332,J332,K332,L332,M332,N332,O332)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33" spans="1:16" x14ac:dyDescent="0.25">
      <c r="A333" s="41" t="s">
        <v>756</v>
      </c>
      <c r="B333" s="42"/>
      <c r="C333" s="42" t="s">
        <v>1441</v>
      </c>
      <c r="D333" s="42"/>
      <c r="E333" s="42" t="s">
        <v>1442</v>
      </c>
      <c r="F333" s="42"/>
      <c r="G333" s="42"/>
      <c r="H333" s="42" t="s">
        <v>0</v>
      </c>
      <c r="I333" s="42" t="s">
        <v>1295</v>
      </c>
      <c r="J333" s="42"/>
      <c r="K333" s="42" t="s">
        <v>1213</v>
      </c>
      <c r="L333" s="42"/>
      <c r="M333" s="42" t="s">
        <v>1191</v>
      </c>
      <c r="N333" s="44">
        <f>G333</f>
        <v>0</v>
      </c>
      <c r="O333" s="42" t="s">
        <v>613</v>
      </c>
      <c r="P333" s="45"/>
    </row>
    <row r="334" spans="1:16" ht="15.75" thickBot="1" x14ac:dyDescent="0.3">
      <c r="A334" s="46" t="s">
        <v>756</v>
      </c>
      <c r="B334" s="47" t="s">
        <v>611</v>
      </c>
      <c r="C334" s="47" t="s">
        <v>1441</v>
      </c>
      <c r="D334" s="47"/>
      <c r="E334" s="47" t="s">
        <v>1215</v>
      </c>
      <c r="F334" s="47"/>
      <c r="G334" s="47"/>
      <c r="H334" s="47"/>
      <c r="I334" s="47" t="s">
        <v>1216</v>
      </c>
      <c r="J334" s="47"/>
      <c r="K334" s="47" t="s">
        <v>1213</v>
      </c>
      <c r="L334" s="47"/>
      <c r="M334" s="47" t="s">
        <v>1191</v>
      </c>
      <c r="N334" s="49" t="str">
        <f>CONCATENATE(G333,".1")</f>
        <v>.1</v>
      </c>
      <c r="O334" s="47" t="s">
        <v>623</v>
      </c>
      <c r="P334" s="50" t="str">
        <f>CONCATENATE(
A333,B333,C333,D333,E333,F333,G333,H333,I333,J333,K333,L333,M333,N333,O333,
A334,B334,C334,D334,E334,F334,G334,H334,I334,J334,K334,L334,M334,N334,O334)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35" spans="1:16" x14ac:dyDescent="0.25">
      <c r="A335" s="41" t="s">
        <v>756</v>
      </c>
      <c r="B335" s="42"/>
      <c r="C335" s="42" t="s">
        <v>1441</v>
      </c>
      <c r="D335" s="42"/>
      <c r="E335" s="42" t="s">
        <v>1442</v>
      </c>
      <c r="F335" s="42"/>
      <c r="G335" s="42"/>
      <c r="H335" s="42" t="s">
        <v>0</v>
      </c>
      <c r="I335" s="42" t="s">
        <v>1295</v>
      </c>
      <c r="J335" s="42"/>
      <c r="K335" s="42" t="s">
        <v>1213</v>
      </c>
      <c r="L335" s="42"/>
      <c r="M335" s="42" t="s">
        <v>1191</v>
      </c>
      <c r="N335" s="44">
        <f>G335</f>
        <v>0</v>
      </c>
      <c r="O335" s="42" t="s">
        <v>613</v>
      </c>
      <c r="P335" s="45"/>
    </row>
    <row r="336" spans="1:16" ht="15.75" thickBot="1" x14ac:dyDescent="0.3">
      <c r="A336" s="46" t="s">
        <v>756</v>
      </c>
      <c r="B336" s="47" t="s">
        <v>611</v>
      </c>
      <c r="C336" s="47" t="s">
        <v>1441</v>
      </c>
      <c r="D336" s="47"/>
      <c r="E336" s="47" t="s">
        <v>1215</v>
      </c>
      <c r="F336" s="47"/>
      <c r="G336" s="47"/>
      <c r="H336" s="47"/>
      <c r="I336" s="47" t="s">
        <v>1216</v>
      </c>
      <c r="J336" s="47"/>
      <c r="K336" s="47" t="s">
        <v>1213</v>
      </c>
      <c r="L336" s="47"/>
      <c r="M336" s="47" t="s">
        <v>1191</v>
      </c>
      <c r="N336" s="49" t="str">
        <f>CONCATENATE(G335,".1")</f>
        <v>.1</v>
      </c>
      <c r="O336" s="47" t="s">
        <v>623</v>
      </c>
      <c r="P336" s="50" t="str">
        <f>CONCATENATE(
A335,B335,C335,D335,E335,F335,G335,H335,I335,J335,K335,L335,M335,N335,O335,
A336,B336,C336,D336,E336,F336,G336,H336,I336,J336,K336,L336,M336,N336,O336)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37" spans="1:16" x14ac:dyDescent="0.25">
      <c r="A337" s="41" t="s">
        <v>756</v>
      </c>
      <c r="B337" s="42"/>
      <c r="C337" s="42" t="s">
        <v>1441</v>
      </c>
      <c r="D337" s="42"/>
      <c r="E337" s="42" t="s">
        <v>1442</v>
      </c>
      <c r="F337" s="42"/>
      <c r="G337" s="42"/>
      <c r="H337" s="42" t="s">
        <v>0</v>
      </c>
      <c r="I337" s="42" t="s">
        <v>1295</v>
      </c>
      <c r="J337" s="42"/>
      <c r="K337" s="42" t="s">
        <v>1213</v>
      </c>
      <c r="L337" s="42"/>
      <c r="M337" s="42" t="s">
        <v>1191</v>
      </c>
      <c r="N337" s="44">
        <f>G337</f>
        <v>0</v>
      </c>
      <c r="O337" s="42" t="s">
        <v>613</v>
      </c>
      <c r="P337" s="45"/>
    </row>
    <row r="338" spans="1:16" ht="15.75" thickBot="1" x14ac:dyDescent="0.3">
      <c r="A338" s="46" t="s">
        <v>756</v>
      </c>
      <c r="B338" s="47" t="s">
        <v>611</v>
      </c>
      <c r="C338" s="47" t="s">
        <v>1441</v>
      </c>
      <c r="D338" s="47"/>
      <c r="E338" s="47" t="s">
        <v>1215</v>
      </c>
      <c r="F338" s="47"/>
      <c r="G338" s="47"/>
      <c r="H338" s="47"/>
      <c r="I338" s="47" t="s">
        <v>1216</v>
      </c>
      <c r="J338" s="47"/>
      <c r="K338" s="47" t="s">
        <v>1213</v>
      </c>
      <c r="L338" s="47"/>
      <c r="M338" s="47" t="s">
        <v>1191</v>
      </c>
      <c r="N338" s="49" t="str">
        <f>CONCATENATE(G337,".1")</f>
        <v>.1</v>
      </c>
      <c r="O338" s="47" t="s">
        <v>623</v>
      </c>
      <c r="P338" s="50" t="str">
        <f>CONCATENATE(
A337,B337,C337,D337,E337,F337,G337,H337,I337,J337,K337,L337,M337,N337,O337,
A338,B338,C338,D338,E338,F338,G338,H338,I338,J338,K338,L338,M338,N338,O338)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39" spans="1:16" x14ac:dyDescent="0.25">
      <c r="A339" s="41" t="s">
        <v>756</v>
      </c>
      <c r="B339" s="42"/>
      <c r="C339" s="42" t="s">
        <v>1441</v>
      </c>
      <c r="D339" s="42"/>
      <c r="E339" s="42" t="s">
        <v>1442</v>
      </c>
      <c r="F339" s="42"/>
      <c r="G339" s="42"/>
      <c r="H339" s="42" t="s">
        <v>0</v>
      </c>
      <c r="I339" s="42" t="s">
        <v>1295</v>
      </c>
      <c r="J339" s="42"/>
      <c r="K339" s="42" t="s">
        <v>1213</v>
      </c>
      <c r="L339" s="42"/>
      <c r="M339" s="42" t="s">
        <v>1191</v>
      </c>
      <c r="N339" s="44">
        <f>G339</f>
        <v>0</v>
      </c>
      <c r="O339" s="42" t="s">
        <v>613</v>
      </c>
      <c r="P339" s="45"/>
    </row>
    <row r="340" spans="1:16" ht="15.75" thickBot="1" x14ac:dyDescent="0.3">
      <c r="A340" s="46" t="s">
        <v>756</v>
      </c>
      <c r="B340" s="47" t="s">
        <v>611</v>
      </c>
      <c r="C340" s="47" t="s">
        <v>1441</v>
      </c>
      <c r="D340" s="47"/>
      <c r="E340" s="47" t="s">
        <v>1215</v>
      </c>
      <c r="F340" s="47"/>
      <c r="G340" s="47"/>
      <c r="H340" s="47"/>
      <c r="I340" s="47" t="s">
        <v>1216</v>
      </c>
      <c r="J340" s="47"/>
      <c r="K340" s="47" t="s">
        <v>1213</v>
      </c>
      <c r="L340" s="47"/>
      <c r="M340" s="47" t="s">
        <v>1191</v>
      </c>
      <c r="N340" s="49" t="str">
        <f>CONCATENATE(G339,".1")</f>
        <v>.1</v>
      </c>
      <c r="O340" s="47" t="s">
        <v>623</v>
      </c>
      <c r="P340" s="50" t="str">
        <f>CONCATENATE(
A339,B339,C339,D339,E339,F339,G339,H339,I339,J339,K339,L339,M339,N339,O339,
A340,B340,C340,D340,E340,F340,G340,H340,I340,J340,K340,L340,M340,N340,O340)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41" spans="1:16" x14ac:dyDescent="0.25">
      <c r="A341" s="41" t="s">
        <v>756</v>
      </c>
      <c r="B341" s="42"/>
      <c r="C341" s="42" t="s">
        <v>1441</v>
      </c>
      <c r="D341" s="42"/>
      <c r="E341" s="42" t="s">
        <v>1442</v>
      </c>
      <c r="F341" s="42"/>
      <c r="G341" s="42"/>
      <c r="H341" s="42" t="s">
        <v>0</v>
      </c>
      <c r="I341" s="42" t="s">
        <v>1295</v>
      </c>
      <c r="J341" s="42"/>
      <c r="K341" s="42" t="s">
        <v>1213</v>
      </c>
      <c r="L341" s="42"/>
      <c r="M341" s="42" t="s">
        <v>1191</v>
      </c>
      <c r="N341" s="44">
        <f>G341</f>
        <v>0</v>
      </c>
      <c r="O341" s="42" t="s">
        <v>613</v>
      </c>
      <c r="P341" s="45"/>
    </row>
    <row r="342" spans="1:16" ht="15.75" thickBot="1" x14ac:dyDescent="0.3">
      <c r="A342" s="46" t="s">
        <v>756</v>
      </c>
      <c r="B342" s="47" t="s">
        <v>611</v>
      </c>
      <c r="C342" s="47" t="s">
        <v>1441</v>
      </c>
      <c r="D342" s="47"/>
      <c r="E342" s="47" t="s">
        <v>1215</v>
      </c>
      <c r="F342" s="47"/>
      <c r="G342" s="47"/>
      <c r="H342" s="47"/>
      <c r="I342" s="47" t="s">
        <v>1216</v>
      </c>
      <c r="J342" s="47"/>
      <c r="K342" s="47" t="s">
        <v>1213</v>
      </c>
      <c r="L342" s="47"/>
      <c r="M342" s="47" t="s">
        <v>1191</v>
      </c>
      <c r="N342" s="49" t="str">
        <f>CONCATENATE(G341,".1")</f>
        <v>.1</v>
      </c>
      <c r="O342" s="47" t="s">
        <v>623</v>
      </c>
      <c r="P342" s="50" t="str">
        <f>CONCATENATE(
A341,B341,C341,D341,E341,F341,G341,H341,I341,J341,K341,L341,M341,N341,O341,
A342,B342,C342,D342,E342,F342,G342,H342,I342,J342,K342,L342,M342,N342,O342)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43" spans="1:16" x14ac:dyDescent="0.25">
      <c r="A343" s="41" t="s">
        <v>756</v>
      </c>
      <c r="B343" s="42"/>
      <c r="C343" s="42" t="s">
        <v>1441</v>
      </c>
      <c r="D343" s="42"/>
      <c r="E343" s="42" t="s">
        <v>1442</v>
      </c>
      <c r="F343" s="42"/>
      <c r="G343" s="42"/>
      <c r="H343" s="42" t="s">
        <v>0</v>
      </c>
      <c r="I343" s="42" t="s">
        <v>1295</v>
      </c>
      <c r="J343" s="42"/>
      <c r="K343" s="42" t="s">
        <v>1213</v>
      </c>
      <c r="L343" s="42"/>
      <c r="M343" s="42" t="s">
        <v>1191</v>
      </c>
      <c r="N343" s="44">
        <f>G343</f>
        <v>0</v>
      </c>
      <c r="O343" s="42" t="s">
        <v>613</v>
      </c>
      <c r="P343" s="45"/>
    </row>
    <row r="344" spans="1:16" ht="15.75" thickBot="1" x14ac:dyDescent="0.3">
      <c r="A344" s="46" t="s">
        <v>756</v>
      </c>
      <c r="B344" s="47" t="s">
        <v>611</v>
      </c>
      <c r="C344" s="47" t="s">
        <v>1441</v>
      </c>
      <c r="D344" s="47"/>
      <c r="E344" s="47" t="s">
        <v>1215</v>
      </c>
      <c r="F344" s="47"/>
      <c r="G344" s="47"/>
      <c r="H344" s="47"/>
      <c r="I344" s="47" t="s">
        <v>1216</v>
      </c>
      <c r="J344" s="47"/>
      <c r="K344" s="47" t="s">
        <v>1213</v>
      </c>
      <c r="L344" s="47"/>
      <c r="M344" s="47" t="s">
        <v>1191</v>
      </c>
      <c r="N344" s="49" t="str">
        <f>CONCATENATE(G343,".1")</f>
        <v>.1</v>
      </c>
      <c r="O344" s="47" t="s">
        <v>623</v>
      </c>
      <c r="P344" s="50" t="str">
        <f>CONCATENATE(
A343,B343,C343,D343,E343,F343,G343,H343,I343,J343,K343,L343,M343,N343,O343,
A344,B344,C344,D344,E344,F344,G344,H344,I344,J344,K344,L344,M344,N344,O344)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45" spans="1:16" x14ac:dyDescent="0.25">
      <c r="A345" s="41" t="s">
        <v>756</v>
      </c>
      <c r="B345" s="42"/>
      <c r="C345" s="42" t="s">
        <v>1441</v>
      </c>
      <c r="D345" s="42"/>
      <c r="E345" s="42" t="s">
        <v>1442</v>
      </c>
      <c r="F345" s="42"/>
      <c r="G345" s="42"/>
      <c r="H345" s="42" t="s">
        <v>0</v>
      </c>
      <c r="I345" s="42" t="s">
        <v>1295</v>
      </c>
      <c r="J345" s="42"/>
      <c r="K345" s="42" t="s">
        <v>1213</v>
      </c>
      <c r="L345" s="42"/>
      <c r="M345" s="42" t="s">
        <v>1191</v>
      </c>
      <c r="N345" s="44">
        <f>G345</f>
        <v>0</v>
      </c>
      <c r="O345" s="42" t="s">
        <v>613</v>
      </c>
      <c r="P345" s="45"/>
    </row>
    <row r="346" spans="1:16" ht="15.75" thickBot="1" x14ac:dyDescent="0.3">
      <c r="A346" s="46" t="s">
        <v>756</v>
      </c>
      <c r="B346" s="47" t="s">
        <v>611</v>
      </c>
      <c r="C346" s="47" t="s">
        <v>1441</v>
      </c>
      <c r="D346" s="47"/>
      <c r="E346" s="47" t="s">
        <v>1215</v>
      </c>
      <c r="F346" s="47"/>
      <c r="G346" s="47"/>
      <c r="H346" s="47"/>
      <c r="I346" s="47" t="s">
        <v>1216</v>
      </c>
      <c r="J346" s="47"/>
      <c r="K346" s="47" t="s">
        <v>1213</v>
      </c>
      <c r="L346" s="47"/>
      <c r="M346" s="47" t="s">
        <v>1191</v>
      </c>
      <c r="N346" s="49" t="str">
        <f>CONCATENATE(G345,".1")</f>
        <v>.1</v>
      </c>
      <c r="O346" s="47" t="s">
        <v>623</v>
      </c>
      <c r="P346" s="50" t="str">
        <f>CONCATENATE(
A345,B345,C345,D345,E345,F345,G345,H345,I345,J345,K345,L345,M345,N345,O345,
A346,B346,C346,D346,E346,F346,G346,H346,I346,J346,K346,L346,M346,N346,O346)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47" spans="1:16" x14ac:dyDescent="0.25">
      <c r="A347" s="41" t="s">
        <v>756</v>
      </c>
      <c r="B347" s="42"/>
      <c r="C347" s="42" t="s">
        <v>1441</v>
      </c>
      <c r="D347" s="42"/>
      <c r="E347" s="42" t="s">
        <v>1442</v>
      </c>
      <c r="F347" s="42"/>
      <c r="G347" s="42"/>
      <c r="H347" s="42" t="s">
        <v>0</v>
      </c>
      <c r="I347" s="42" t="s">
        <v>1295</v>
      </c>
      <c r="J347" s="42"/>
      <c r="K347" s="42" t="s">
        <v>1213</v>
      </c>
      <c r="L347" s="42"/>
      <c r="M347" s="42" t="s">
        <v>1191</v>
      </c>
      <c r="N347" s="44">
        <f>G347</f>
        <v>0</v>
      </c>
      <c r="O347" s="42" t="s">
        <v>613</v>
      </c>
      <c r="P347" s="45"/>
    </row>
    <row r="348" spans="1:16" ht="15.75" thickBot="1" x14ac:dyDescent="0.3">
      <c r="A348" s="46" t="s">
        <v>756</v>
      </c>
      <c r="B348" s="47" t="s">
        <v>611</v>
      </c>
      <c r="C348" s="47" t="s">
        <v>1441</v>
      </c>
      <c r="D348" s="47"/>
      <c r="E348" s="47" t="s">
        <v>1215</v>
      </c>
      <c r="F348" s="47"/>
      <c r="G348" s="47"/>
      <c r="H348" s="47"/>
      <c r="I348" s="47" t="s">
        <v>1216</v>
      </c>
      <c r="J348" s="47"/>
      <c r="K348" s="47" t="s">
        <v>1213</v>
      </c>
      <c r="L348" s="47"/>
      <c r="M348" s="47" t="s">
        <v>1191</v>
      </c>
      <c r="N348" s="49" t="str">
        <f>CONCATENATE(G347,".1")</f>
        <v>.1</v>
      </c>
      <c r="O348" s="47" t="s">
        <v>623</v>
      </c>
      <c r="P348" s="50" t="str">
        <f>CONCATENATE(
A347,B347,C347,D347,E347,F347,G347,H347,I347,J347,K347,L347,M347,N347,O347,
A348,B348,C348,D348,E348,F348,G348,H348,I348,J348,K348,L348,M348,N348,O348)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49" spans="1:16" x14ac:dyDescent="0.25">
      <c r="A349" s="41" t="s">
        <v>756</v>
      </c>
      <c r="B349" s="42"/>
      <c r="C349" s="42" t="s">
        <v>1441</v>
      </c>
      <c r="D349" s="42"/>
      <c r="E349" s="42" t="s">
        <v>1442</v>
      </c>
      <c r="F349" s="42"/>
      <c r="G349" s="42"/>
      <c r="H349" s="42" t="s">
        <v>0</v>
      </c>
      <c r="I349" s="42" t="s">
        <v>1295</v>
      </c>
      <c r="J349" s="42"/>
      <c r="K349" s="42" t="s">
        <v>1213</v>
      </c>
      <c r="L349" s="42"/>
      <c r="M349" s="42" t="s">
        <v>1191</v>
      </c>
      <c r="N349" s="44">
        <f>G349</f>
        <v>0</v>
      </c>
      <c r="O349" s="42" t="s">
        <v>613</v>
      </c>
      <c r="P349" s="45"/>
    </row>
    <row r="350" spans="1:16" ht="15.75" thickBot="1" x14ac:dyDescent="0.3">
      <c r="A350" s="46" t="s">
        <v>756</v>
      </c>
      <c r="B350" s="47" t="s">
        <v>611</v>
      </c>
      <c r="C350" s="47" t="s">
        <v>1441</v>
      </c>
      <c r="D350" s="47"/>
      <c r="E350" s="47" t="s">
        <v>1215</v>
      </c>
      <c r="F350" s="47"/>
      <c r="G350" s="47"/>
      <c r="H350" s="47"/>
      <c r="I350" s="47" t="s">
        <v>1216</v>
      </c>
      <c r="J350" s="47"/>
      <c r="K350" s="47" t="s">
        <v>1213</v>
      </c>
      <c r="L350" s="47"/>
      <c r="M350" s="47" t="s">
        <v>1191</v>
      </c>
      <c r="N350" s="49" t="str">
        <f>CONCATENATE(G349,".1")</f>
        <v>.1</v>
      </c>
      <c r="O350" s="47" t="s">
        <v>623</v>
      </c>
      <c r="P350" s="50" t="str">
        <f>CONCATENATE(
A349,B349,C349,D349,E349,F349,G349,H349,I349,J349,K349,L349,M349,N349,O349,
A350,B350,C350,D350,E350,F350,G350,H350,I350,J350,K350,L350,M350,N350,O350)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51" spans="1:16" x14ac:dyDescent="0.25">
      <c r="A351" s="41" t="s">
        <v>756</v>
      </c>
      <c r="B351" s="42"/>
      <c r="C351" s="42" t="s">
        <v>1441</v>
      </c>
      <c r="D351" s="42"/>
      <c r="E351" s="42" t="s">
        <v>1442</v>
      </c>
      <c r="F351" s="42"/>
      <c r="G351" s="42"/>
      <c r="H351" s="42" t="s">
        <v>0</v>
      </c>
      <c r="I351" s="42" t="s">
        <v>1295</v>
      </c>
      <c r="J351" s="42"/>
      <c r="K351" s="42" t="s">
        <v>1213</v>
      </c>
      <c r="L351" s="42"/>
      <c r="M351" s="42" t="s">
        <v>1191</v>
      </c>
      <c r="N351" s="44">
        <f>G351</f>
        <v>0</v>
      </c>
      <c r="O351" s="42" t="s">
        <v>613</v>
      </c>
      <c r="P351" s="45"/>
    </row>
    <row r="352" spans="1:16" ht="15.75" thickBot="1" x14ac:dyDescent="0.3">
      <c r="A352" s="46" t="s">
        <v>756</v>
      </c>
      <c r="B352" s="47" t="s">
        <v>611</v>
      </c>
      <c r="C352" s="47" t="s">
        <v>1441</v>
      </c>
      <c r="D352" s="47"/>
      <c r="E352" s="47" t="s">
        <v>1215</v>
      </c>
      <c r="F352" s="47"/>
      <c r="G352" s="47"/>
      <c r="H352" s="47"/>
      <c r="I352" s="47" t="s">
        <v>1216</v>
      </c>
      <c r="J352" s="47"/>
      <c r="K352" s="47" t="s">
        <v>1213</v>
      </c>
      <c r="L352" s="47"/>
      <c r="M352" s="47" t="s">
        <v>1191</v>
      </c>
      <c r="N352" s="49" t="str">
        <f>CONCATENATE(G351,".1")</f>
        <v>.1</v>
      </c>
      <c r="O352" s="47" t="s">
        <v>623</v>
      </c>
      <c r="P352" s="50" t="str">
        <f>CONCATENATE(
A351,B351,C351,D351,E351,F351,G351,H351,I351,J351,K351,L351,M351,N351,O351,
A352,B352,C352,D352,E352,F352,G352,H352,I352,J352,K352,L352,M352,N352,O352)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53" spans="1:16" x14ac:dyDescent="0.25">
      <c r="A353" s="41" t="s">
        <v>756</v>
      </c>
      <c r="B353" s="42"/>
      <c r="C353" s="42" t="s">
        <v>1441</v>
      </c>
      <c r="D353" s="42"/>
      <c r="E353" s="42" t="s">
        <v>1442</v>
      </c>
      <c r="F353" s="42"/>
      <c r="G353" s="42"/>
      <c r="H353" s="42" t="s">
        <v>0</v>
      </c>
      <c r="I353" s="42" t="s">
        <v>1295</v>
      </c>
      <c r="J353" s="42"/>
      <c r="K353" s="42" t="s">
        <v>1213</v>
      </c>
      <c r="L353" s="42"/>
      <c r="M353" s="42" t="s">
        <v>1191</v>
      </c>
      <c r="N353" s="44">
        <f>G353</f>
        <v>0</v>
      </c>
      <c r="O353" s="42" t="s">
        <v>613</v>
      </c>
      <c r="P353" s="45"/>
    </row>
    <row r="354" spans="1:16" ht="15.75" thickBot="1" x14ac:dyDescent="0.3">
      <c r="A354" s="46" t="s">
        <v>756</v>
      </c>
      <c r="B354" s="47" t="s">
        <v>611</v>
      </c>
      <c r="C354" s="47" t="s">
        <v>1441</v>
      </c>
      <c r="D354" s="47"/>
      <c r="E354" s="47" t="s">
        <v>1215</v>
      </c>
      <c r="F354" s="47"/>
      <c r="G354" s="47"/>
      <c r="H354" s="47"/>
      <c r="I354" s="47" t="s">
        <v>1216</v>
      </c>
      <c r="J354" s="47"/>
      <c r="K354" s="47" t="s">
        <v>1213</v>
      </c>
      <c r="L354" s="47"/>
      <c r="M354" s="47" t="s">
        <v>1191</v>
      </c>
      <c r="N354" s="49" t="str">
        <f>CONCATENATE(G353,".1")</f>
        <v>.1</v>
      </c>
      <c r="O354" s="47" t="s">
        <v>623</v>
      </c>
      <c r="P354" s="50" t="str">
        <f>CONCATENATE(
A353,B353,C353,D353,E353,F353,G353,H353,I353,J353,K353,L353,M353,N353,O353,
A354,B354,C354,D354,E354,F354,G354,H354,I354,J354,K354,L354,M354,N354,O354)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55" spans="1:16" x14ac:dyDescent="0.25">
      <c r="A355" s="41" t="s">
        <v>756</v>
      </c>
      <c r="B355" s="42"/>
      <c r="C355" s="42" t="s">
        <v>1441</v>
      </c>
      <c r="D355" s="42"/>
      <c r="E355" s="42" t="s">
        <v>1442</v>
      </c>
      <c r="F355" s="42"/>
      <c r="G355" s="42"/>
      <c r="H355" s="42" t="s">
        <v>0</v>
      </c>
      <c r="I355" s="42" t="s">
        <v>1295</v>
      </c>
      <c r="J355" s="42"/>
      <c r="K355" s="42" t="s">
        <v>1213</v>
      </c>
      <c r="L355" s="42"/>
      <c r="M355" s="42" t="s">
        <v>1191</v>
      </c>
      <c r="N355" s="44">
        <f>G355</f>
        <v>0</v>
      </c>
      <c r="O355" s="42" t="s">
        <v>613</v>
      </c>
      <c r="P355" s="45"/>
    </row>
    <row r="356" spans="1:16" ht="15.75" thickBot="1" x14ac:dyDescent="0.3">
      <c r="A356" s="46" t="s">
        <v>756</v>
      </c>
      <c r="B356" s="47" t="s">
        <v>611</v>
      </c>
      <c r="C356" s="47" t="s">
        <v>1441</v>
      </c>
      <c r="D356" s="47"/>
      <c r="E356" s="47" t="s">
        <v>1215</v>
      </c>
      <c r="F356" s="47"/>
      <c r="G356" s="47"/>
      <c r="H356" s="47"/>
      <c r="I356" s="47" t="s">
        <v>1216</v>
      </c>
      <c r="J356" s="47"/>
      <c r="K356" s="47" t="s">
        <v>1213</v>
      </c>
      <c r="L356" s="47"/>
      <c r="M356" s="47" t="s">
        <v>1191</v>
      </c>
      <c r="N356" s="49" t="str">
        <f>CONCATENATE(G355,".1")</f>
        <v>.1</v>
      </c>
      <c r="O356" s="47" t="s">
        <v>623</v>
      </c>
      <c r="P356" s="50" t="str">
        <f>CONCATENATE(
A355,B355,C355,D355,E355,F355,G355,H355,I355,J355,K355,L355,M355,N355,O355,
A356,B356,C356,D356,E356,F356,G356,H356,I356,J356,K356,L356,M356,N356,O356)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57" spans="1:16" x14ac:dyDescent="0.25">
      <c r="A357" s="41" t="s">
        <v>756</v>
      </c>
      <c r="B357" s="42"/>
      <c r="C357" s="42" t="s">
        <v>1441</v>
      </c>
      <c r="D357" s="42"/>
      <c r="E357" s="42" t="s">
        <v>1442</v>
      </c>
      <c r="F357" s="42"/>
      <c r="G357" s="42"/>
      <c r="H357" s="42" t="s">
        <v>0</v>
      </c>
      <c r="I357" s="42" t="s">
        <v>1295</v>
      </c>
      <c r="J357" s="42"/>
      <c r="K357" s="42" t="s">
        <v>1213</v>
      </c>
      <c r="L357" s="42"/>
      <c r="M357" s="42" t="s">
        <v>1191</v>
      </c>
      <c r="N357" s="44">
        <f>G357</f>
        <v>0</v>
      </c>
      <c r="O357" s="42" t="s">
        <v>613</v>
      </c>
      <c r="P357" s="45"/>
    </row>
    <row r="358" spans="1:16" ht="15.75" thickBot="1" x14ac:dyDescent="0.3">
      <c r="A358" s="46" t="s">
        <v>756</v>
      </c>
      <c r="B358" s="47" t="s">
        <v>611</v>
      </c>
      <c r="C358" s="47" t="s">
        <v>1441</v>
      </c>
      <c r="D358" s="47"/>
      <c r="E358" s="47" t="s">
        <v>1215</v>
      </c>
      <c r="F358" s="47"/>
      <c r="G358" s="47"/>
      <c r="H358" s="47"/>
      <c r="I358" s="47" t="s">
        <v>1216</v>
      </c>
      <c r="J358" s="47"/>
      <c r="K358" s="47" t="s">
        <v>1213</v>
      </c>
      <c r="L358" s="47"/>
      <c r="M358" s="47" t="s">
        <v>1191</v>
      </c>
      <c r="N358" s="49" t="str">
        <f>CONCATENATE(G357,".1")</f>
        <v>.1</v>
      </c>
      <c r="O358" s="47" t="s">
        <v>623</v>
      </c>
      <c r="P358" s="50" t="str">
        <f>CONCATENATE(
A357,B357,C357,D357,E357,F357,G357,H357,I357,J357,K357,L357,M357,N357,O357,
A358,B358,C358,D358,E358,F358,G358,H358,I358,J358,K358,L358,M358,N358,O358)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59" spans="1:16" x14ac:dyDescent="0.25">
      <c r="A359" s="41" t="s">
        <v>756</v>
      </c>
      <c r="B359" s="42"/>
      <c r="C359" s="42" t="s">
        <v>1441</v>
      </c>
      <c r="D359" s="42"/>
      <c r="E359" s="42" t="s">
        <v>1442</v>
      </c>
      <c r="F359" s="42"/>
      <c r="G359" s="42"/>
      <c r="H359" s="42" t="s">
        <v>0</v>
      </c>
      <c r="I359" s="42" t="s">
        <v>1295</v>
      </c>
      <c r="J359" s="42"/>
      <c r="K359" s="42" t="s">
        <v>1213</v>
      </c>
      <c r="L359" s="42"/>
      <c r="M359" s="42" t="s">
        <v>1191</v>
      </c>
      <c r="N359" s="44">
        <f>G359</f>
        <v>0</v>
      </c>
      <c r="O359" s="42" t="s">
        <v>613</v>
      </c>
      <c r="P359" s="45"/>
    </row>
    <row r="360" spans="1:16" ht="15.75" thickBot="1" x14ac:dyDescent="0.3">
      <c r="A360" s="46" t="s">
        <v>756</v>
      </c>
      <c r="B360" s="47" t="s">
        <v>611</v>
      </c>
      <c r="C360" s="47" t="s">
        <v>1441</v>
      </c>
      <c r="D360" s="47"/>
      <c r="E360" s="47" t="s">
        <v>1215</v>
      </c>
      <c r="F360" s="47"/>
      <c r="G360" s="47"/>
      <c r="H360" s="47"/>
      <c r="I360" s="47" t="s">
        <v>1216</v>
      </c>
      <c r="J360" s="47"/>
      <c r="K360" s="47" t="s">
        <v>1213</v>
      </c>
      <c r="L360" s="47"/>
      <c r="M360" s="47" t="s">
        <v>1191</v>
      </c>
      <c r="N360" s="49" t="str">
        <f>CONCATENATE(G359,".1")</f>
        <v>.1</v>
      </c>
      <c r="O360" s="47" t="s">
        <v>623</v>
      </c>
      <c r="P360" s="50" t="str">
        <f>CONCATENATE(
A359,B359,C359,D359,E359,F359,G359,H359,I359,J359,K359,L359,M359,N359,O359,
A360,B360,C360,D360,E360,F360,G360,H360,I360,J360,K360,L360,M360,N360,O360)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61" spans="1:16" x14ac:dyDescent="0.25">
      <c r="A361" s="41" t="s">
        <v>756</v>
      </c>
      <c r="B361" s="42"/>
      <c r="C361" s="42" t="s">
        <v>1441</v>
      </c>
      <c r="D361" s="42"/>
      <c r="E361" s="42" t="s">
        <v>1442</v>
      </c>
      <c r="F361" s="42"/>
      <c r="G361" s="42"/>
      <c r="H361" s="42" t="s">
        <v>0</v>
      </c>
      <c r="I361" s="42" t="s">
        <v>1295</v>
      </c>
      <c r="J361" s="42"/>
      <c r="K361" s="42" t="s">
        <v>1213</v>
      </c>
      <c r="L361" s="42"/>
      <c r="M361" s="42" t="s">
        <v>1191</v>
      </c>
      <c r="N361" s="44">
        <f>G361</f>
        <v>0</v>
      </c>
      <c r="O361" s="42" t="s">
        <v>613</v>
      </c>
      <c r="P361" s="45"/>
    </row>
    <row r="362" spans="1:16" ht="15.75" thickBot="1" x14ac:dyDescent="0.3">
      <c r="A362" s="46" t="s">
        <v>756</v>
      </c>
      <c r="B362" s="47" t="s">
        <v>611</v>
      </c>
      <c r="C362" s="47" t="s">
        <v>1441</v>
      </c>
      <c r="D362" s="47"/>
      <c r="E362" s="47" t="s">
        <v>1215</v>
      </c>
      <c r="F362" s="47"/>
      <c r="G362" s="47"/>
      <c r="H362" s="47"/>
      <c r="I362" s="47" t="s">
        <v>1216</v>
      </c>
      <c r="J362" s="47"/>
      <c r="K362" s="47" t="s">
        <v>1213</v>
      </c>
      <c r="L362" s="47"/>
      <c r="M362" s="47" t="s">
        <v>1191</v>
      </c>
      <c r="N362" s="49" t="str">
        <f>CONCATENATE(G361,".1")</f>
        <v>.1</v>
      </c>
      <c r="O362" s="47" t="s">
        <v>623</v>
      </c>
      <c r="P362" s="50" t="str">
        <f>CONCATENATE(
A361,B361,C361,D361,E361,F361,G361,H361,I361,J361,K361,L361,M361,N361,O361,
A362,B362,C362,D362,E362,F362,G362,H362,I362,J362,K362,L362,M362,N362,O362)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63" spans="1:16" x14ac:dyDescent="0.25">
      <c r="A363" s="41" t="s">
        <v>756</v>
      </c>
      <c r="B363" s="42"/>
      <c r="C363" s="42" t="s">
        <v>1441</v>
      </c>
      <c r="D363" s="42"/>
      <c r="E363" s="42" t="s">
        <v>1442</v>
      </c>
      <c r="F363" s="42"/>
      <c r="G363" s="42"/>
      <c r="H363" s="42" t="s">
        <v>0</v>
      </c>
      <c r="I363" s="42" t="s">
        <v>1295</v>
      </c>
      <c r="J363" s="42"/>
      <c r="K363" s="42" t="s">
        <v>1213</v>
      </c>
      <c r="L363" s="42"/>
      <c r="M363" s="42" t="s">
        <v>1191</v>
      </c>
      <c r="N363" s="44">
        <f>G363</f>
        <v>0</v>
      </c>
      <c r="O363" s="42" t="s">
        <v>613</v>
      </c>
      <c r="P363" s="45"/>
    </row>
    <row r="364" spans="1:16" ht="15.75" thickBot="1" x14ac:dyDescent="0.3">
      <c r="A364" s="46" t="s">
        <v>756</v>
      </c>
      <c r="B364" s="47" t="s">
        <v>611</v>
      </c>
      <c r="C364" s="47" t="s">
        <v>1441</v>
      </c>
      <c r="D364" s="47"/>
      <c r="E364" s="47" t="s">
        <v>1215</v>
      </c>
      <c r="F364" s="47"/>
      <c r="G364" s="47"/>
      <c r="H364" s="47"/>
      <c r="I364" s="47" t="s">
        <v>1216</v>
      </c>
      <c r="J364" s="47"/>
      <c r="K364" s="47" t="s">
        <v>1213</v>
      </c>
      <c r="L364" s="47"/>
      <c r="M364" s="47" t="s">
        <v>1191</v>
      </c>
      <c r="N364" s="49" t="str">
        <f>CONCATENATE(G363,".1")</f>
        <v>.1</v>
      </c>
      <c r="O364" s="47" t="s">
        <v>623</v>
      </c>
      <c r="P364" s="50" t="str">
        <f>CONCATENATE(
A363,B363,C363,D363,E363,F363,G363,H363,I363,J363,K363,L363,M363,N363,O363,
A364,B364,C364,D364,E364,F364,G364,H364,I364,J364,K364,L364,M364,N364,O364)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65" spans="1:16" x14ac:dyDescent="0.25">
      <c r="A365" s="41" t="s">
        <v>756</v>
      </c>
      <c r="B365" s="42"/>
      <c r="C365" s="42" t="s">
        <v>1441</v>
      </c>
      <c r="D365" s="42"/>
      <c r="E365" s="42" t="s">
        <v>1442</v>
      </c>
      <c r="F365" s="42"/>
      <c r="G365" s="42"/>
      <c r="H365" s="42" t="s">
        <v>0</v>
      </c>
      <c r="I365" s="42" t="s">
        <v>1295</v>
      </c>
      <c r="J365" s="42"/>
      <c r="K365" s="42" t="s">
        <v>1213</v>
      </c>
      <c r="L365" s="42"/>
      <c r="M365" s="42" t="s">
        <v>1191</v>
      </c>
      <c r="N365" s="44">
        <f>G365</f>
        <v>0</v>
      </c>
      <c r="O365" s="42" t="s">
        <v>613</v>
      </c>
      <c r="P365" s="45"/>
    </row>
    <row r="366" spans="1:16" ht="15.75" thickBot="1" x14ac:dyDescent="0.3">
      <c r="A366" s="46" t="s">
        <v>756</v>
      </c>
      <c r="B366" s="47" t="s">
        <v>611</v>
      </c>
      <c r="C366" s="47" t="s">
        <v>1441</v>
      </c>
      <c r="D366" s="47"/>
      <c r="E366" s="47" t="s">
        <v>1215</v>
      </c>
      <c r="F366" s="47"/>
      <c r="G366" s="47"/>
      <c r="H366" s="47"/>
      <c r="I366" s="47" t="s">
        <v>1216</v>
      </c>
      <c r="J366" s="47"/>
      <c r="K366" s="47" t="s">
        <v>1213</v>
      </c>
      <c r="L366" s="47"/>
      <c r="M366" s="47" t="s">
        <v>1191</v>
      </c>
      <c r="N366" s="49" t="str">
        <f>CONCATENATE(G365,".1")</f>
        <v>.1</v>
      </c>
      <c r="O366" s="47" t="s">
        <v>623</v>
      </c>
      <c r="P366" s="50" t="str">
        <f>CONCATENATE(
A365,B365,C365,D365,E365,F365,G365,H365,I365,J365,K365,L365,M365,N365,O365,
A366,B366,C366,D366,E366,F366,G366,H366,I366,J366,K366,L366,M366,N366,O366)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67" spans="1:16" x14ac:dyDescent="0.25">
      <c r="A367" s="41" t="s">
        <v>756</v>
      </c>
      <c r="B367" s="42"/>
      <c r="C367" s="42" t="s">
        <v>1441</v>
      </c>
      <c r="D367" s="42"/>
      <c r="E367" s="42" t="s">
        <v>1442</v>
      </c>
      <c r="F367" s="42"/>
      <c r="G367" s="42"/>
      <c r="H367" s="42" t="s">
        <v>0</v>
      </c>
      <c r="I367" s="42" t="s">
        <v>1295</v>
      </c>
      <c r="J367" s="42"/>
      <c r="K367" s="42" t="s">
        <v>1213</v>
      </c>
      <c r="L367" s="42"/>
      <c r="M367" s="42" t="s">
        <v>1191</v>
      </c>
      <c r="N367" s="44">
        <f>G367</f>
        <v>0</v>
      </c>
      <c r="O367" s="42" t="s">
        <v>613</v>
      </c>
      <c r="P367" s="45"/>
    </row>
    <row r="368" spans="1:16" ht="15.75" thickBot="1" x14ac:dyDescent="0.3">
      <c r="A368" s="46" t="s">
        <v>756</v>
      </c>
      <c r="B368" s="47" t="s">
        <v>611</v>
      </c>
      <c r="C368" s="47" t="s">
        <v>1441</v>
      </c>
      <c r="D368" s="47"/>
      <c r="E368" s="47" t="s">
        <v>1215</v>
      </c>
      <c r="F368" s="47"/>
      <c r="G368" s="47"/>
      <c r="H368" s="47"/>
      <c r="I368" s="47" t="s">
        <v>1216</v>
      </c>
      <c r="J368" s="47"/>
      <c r="K368" s="47" t="s">
        <v>1213</v>
      </c>
      <c r="L368" s="47"/>
      <c r="M368" s="47" t="s">
        <v>1191</v>
      </c>
      <c r="N368" s="49" t="str">
        <f>CONCATENATE(G367,".1")</f>
        <v>.1</v>
      </c>
      <c r="O368" s="47" t="s">
        <v>623</v>
      </c>
      <c r="P368" s="50" t="str">
        <f>CONCATENATE(
A367,B367,C367,D367,E367,F367,G367,H367,I367,J367,K367,L367,M367,N367,O367,
A368,B368,C368,D368,E368,F368,G368,H368,I368,J368,K368,L368,M368,N368,O368)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69" spans="1:16" x14ac:dyDescent="0.25">
      <c r="A369" s="41" t="s">
        <v>756</v>
      </c>
      <c r="B369" s="42"/>
      <c r="C369" s="42" t="s">
        <v>1441</v>
      </c>
      <c r="D369" s="42"/>
      <c r="E369" s="42" t="s">
        <v>1442</v>
      </c>
      <c r="F369" s="42"/>
      <c r="G369" s="42"/>
      <c r="H369" s="42" t="s">
        <v>0</v>
      </c>
      <c r="I369" s="42" t="s">
        <v>1295</v>
      </c>
      <c r="J369" s="42"/>
      <c r="K369" s="42" t="s">
        <v>1213</v>
      </c>
      <c r="L369" s="42"/>
      <c r="M369" s="42" t="s">
        <v>1191</v>
      </c>
      <c r="N369" s="44">
        <f>G369</f>
        <v>0</v>
      </c>
      <c r="O369" s="42" t="s">
        <v>613</v>
      </c>
      <c r="P369" s="45"/>
    </row>
    <row r="370" spans="1:16" ht="15.75" thickBot="1" x14ac:dyDescent="0.3">
      <c r="A370" s="46" t="s">
        <v>756</v>
      </c>
      <c r="B370" s="47" t="s">
        <v>611</v>
      </c>
      <c r="C370" s="47" t="s">
        <v>1441</v>
      </c>
      <c r="D370" s="47"/>
      <c r="E370" s="47" t="s">
        <v>1215</v>
      </c>
      <c r="F370" s="47"/>
      <c r="G370" s="47"/>
      <c r="H370" s="47"/>
      <c r="I370" s="47" t="s">
        <v>1216</v>
      </c>
      <c r="J370" s="47"/>
      <c r="K370" s="47" t="s">
        <v>1213</v>
      </c>
      <c r="L370" s="47"/>
      <c r="M370" s="47" t="s">
        <v>1191</v>
      </c>
      <c r="N370" s="49" t="str">
        <f>CONCATENATE(G369,".1")</f>
        <v>.1</v>
      </c>
      <c r="O370" s="47" t="s">
        <v>623</v>
      </c>
      <c r="P370" s="50" t="str">
        <f>CONCATENATE(
A369,B369,C369,D369,E369,F369,G369,H369,I369,J369,K369,L369,M369,N369,O369,
A370,B370,C370,D370,E370,F370,G370,H370,I370,J370,K370,L370,M370,N370,O370)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71" spans="1:16" x14ac:dyDescent="0.25">
      <c r="A371" s="41" t="s">
        <v>756</v>
      </c>
      <c r="B371" s="42"/>
      <c r="C371" s="42" t="s">
        <v>1441</v>
      </c>
      <c r="D371" s="42"/>
      <c r="E371" s="42" t="s">
        <v>1442</v>
      </c>
      <c r="F371" s="42"/>
      <c r="G371" s="42"/>
      <c r="H371" s="42" t="s">
        <v>0</v>
      </c>
      <c r="I371" s="42" t="s">
        <v>1295</v>
      </c>
      <c r="J371" s="42"/>
      <c r="K371" s="42" t="s">
        <v>1213</v>
      </c>
      <c r="L371" s="42"/>
      <c r="M371" s="42" t="s">
        <v>1191</v>
      </c>
      <c r="N371" s="44">
        <f>G371</f>
        <v>0</v>
      </c>
      <c r="O371" s="42" t="s">
        <v>613</v>
      </c>
      <c r="P371" s="45"/>
    </row>
    <row r="372" spans="1:16" ht="15.75" thickBot="1" x14ac:dyDescent="0.3">
      <c r="A372" s="46" t="s">
        <v>756</v>
      </c>
      <c r="B372" s="47" t="s">
        <v>611</v>
      </c>
      <c r="C372" s="47" t="s">
        <v>1441</v>
      </c>
      <c r="D372" s="47"/>
      <c r="E372" s="47" t="s">
        <v>1215</v>
      </c>
      <c r="F372" s="47"/>
      <c r="G372" s="47"/>
      <c r="H372" s="47"/>
      <c r="I372" s="47" t="s">
        <v>1216</v>
      </c>
      <c r="J372" s="47"/>
      <c r="K372" s="47" t="s">
        <v>1213</v>
      </c>
      <c r="L372" s="47"/>
      <c r="M372" s="47" t="s">
        <v>1191</v>
      </c>
      <c r="N372" s="49" t="str">
        <f>CONCATENATE(G371,".1")</f>
        <v>.1</v>
      </c>
      <c r="O372" s="47" t="s">
        <v>623</v>
      </c>
      <c r="P372" s="50" t="str">
        <f>CONCATENATE(
A371,B371,C371,D371,E371,F371,G371,H371,I371,J371,K371,L371,M371,N371,O371,
A372,B372,C372,D372,E372,F372,G372,H372,I372,J372,K372,L372,M372,N372,O372)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73" spans="1:16" x14ac:dyDescent="0.25">
      <c r="A373" s="41" t="s">
        <v>756</v>
      </c>
      <c r="B373" s="42"/>
      <c r="C373" s="42" t="s">
        <v>1441</v>
      </c>
      <c r="D373" s="42"/>
      <c r="E373" s="42" t="s">
        <v>1442</v>
      </c>
      <c r="F373" s="42"/>
      <c r="G373" s="42"/>
      <c r="H373" s="42" t="s">
        <v>0</v>
      </c>
      <c r="I373" s="42" t="s">
        <v>1295</v>
      </c>
      <c r="J373" s="42"/>
      <c r="K373" s="42" t="s">
        <v>1213</v>
      </c>
      <c r="L373" s="42"/>
      <c r="M373" s="42" t="s">
        <v>1191</v>
      </c>
      <c r="N373" s="44">
        <f>G373</f>
        <v>0</v>
      </c>
      <c r="O373" s="42" t="s">
        <v>613</v>
      </c>
      <c r="P373" s="45"/>
    </row>
    <row r="374" spans="1:16" ht="15.75" thickBot="1" x14ac:dyDescent="0.3">
      <c r="A374" s="46" t="s">
        <v>756</v>
      </c>
      <c r="B374" s="47" t="s">
        <v>611</v>
      </c>
      <c r="C374" s="47" t="s">
        <v>1441</v>
      </c>
      <c r="D374" s="47"/>
      <c r="E374" s="47" t="s">
        <v>1215</v>
      </c>
      <c r="F374" s="47"/>
      <c r="G374" s="47"/>
      <c r="H374" s="47"/>
      <c r="I374" s="47" t="s">
        <v>1216</v>
      </c>
      <c r="J374" s="47"/>
      <c r="K374" s="47" t="s">
        <v>1213</v>
      </c>
      <c r="L374" s="47"/>
      <c r="M374" s="47" t="s">
        <v>1191</v>
      </c>
      <c r="N374" s="49" t="str">
        <f>CONCATENATE(G373,".1")</f>
        <v>.1</v>
      </c>
      <c r="O374" s="47" t="s">
        <v>623</v>
      </c>
      <c r="P374" s="50" t="str">
        <f>CONCATENATE(
A373,B373,C373,D373,E373,F373,G373,H373,I373,J373,K373,L373,M373,N373,O373,
A374,B374,C374,D374,E374,F374,G374,H374,I374,J374,K374,L374,M374,N374,O374)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75" spans="1:16" x14ac:dyDescent="0.25">
      <c r="A375" s="41" t="s">
        <v>756</v>
      </c>
      <c r="B375" s="42"/>
      <c r="C375" s="42" t="s">
        <v>1441</v>
      </c>
      <c r="D375" s="42"/>
      <c r="E375" s="42" t="s">
        <v>1442</v>
      </c>
      <c r="F375" s="42"/>
      <c r="G375" s="42"/>
      <c r="H375" s="42" t="s">
        <v>0</v>
      </c>
      <c r="I375" s="42" t="s">
        <v>1295</v>
      </c>
      <c r="J375" s="42"/>
      <c r="K375" s="42" t="s">
        <v>1213</v>
      </c>
      <c r="L375" s="42"/>
      <c r="M375" s="42" t="s">
        <v>1191</v>
      </c>
      <c r="N375" s="44">
        <f>G375</f>
        <v>0</v>
      </c>
      <c r="O375" s="42" t="s">
        <v>613</v>
      </c>
      <c r="P375" s="45"/>
    </row>
    <row r="376" spans="1:16" ht="15.75" thickBot="1" x14ac:dyDescent="0.3">
      <c r="A376" s="46" t="s">
        <v>756</v>
      </c>
      <c r="B376" s="47" t="s">
        <v>611</v>
      </c>
      <c r="C376" s="47" t="s">
        <v>1441</v>
      </c>
      <c r="D376" s="47"/>
      <c r="E376" s="47" t="s">
        <v>1215</v>
      </c>
      <c r="F376" s="47"/>
      <c r="G376" s="47"/>
      <c r="H376" s="47"/>
      <c r="I376" s="47" t="s">
        <v>1216</v>
      </c>
      <c r="J376" s="47"/>
      <c r="K376" s="47" t="s">
        <v>1213</v>
      </c>
      <c r="L376" s="47"/>
      <c r="M376" s="47" t="s">
        <v>1191</v>
      </c>
      <c r="N376" s="49" t="str">
        <f>CONCATENATE(G375,".1")</f>
        <v>.1</v>
      </c>
      <c r="O376" s="47" t="s">
        <v>623</v>
      </c>
      <c r="P376" s="50" t="str">
        <f>CONCATENATE(
A375,B375,C375,D375,E375,F375,G375,H375,I375,J375,K375,L375,M375,N375,O375,
A376,B376,C376,D376,E376,F376,G376,H376,I376,J376,K376,L376,M376,N376,O376)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77" spans="1:16" x14ac:dyDescent="0.25">
      <c r="A377" s="41" t="s">
        <v>756</v>
      </c>
      <c r="B377" s="42"/>
      <c r="C377" s="42" t="s">
        <v>1441</v>
      </c>
      <c r="D377" s="42"/>
      <c r="E377" s="42" t="s">
        <v>1442</v>
      </c>
      <c r="F377" s="42"/>
      <c r="G377" s="42"/>
      <c r="H377" s="42" t="s">
        <v>0</v>
      </c>
      <c r="I377" s="42" t="s">
        <v>1295</v>
      </c>
      <c r="J377" s="42"/>
      <c r="K377" s="42" t="s">
        <v>1213</v>
      </c>
      <c r="L377" s="42"/>
      <c r="M377" s="42" t="s">
        <v>1191</v>
      </c>
      <c r="N377" s="44">
        <f>G377</f>
        <v>0</v>
      </c>
      <c r="O377" s="42" t="s">
        <v>613</v>
      </c>
      <c r="P377" s="45"/>
    </row>
    <row r="378" spans="1:16" ht="15.75" thickBot="1" x14ac:dyDescent="0.3">
      <c r="A378" s="46" t="s">
        <v>756</v>
      </c>
      <c r="B378" s="47" t="s">
        <v>611</v>
      </c>
      <c r="C378" s="47" t="s">
        <v>1441</v>
      </c>
      <c r="D378" s="47"/>
      <c r="E378" s="47" t="s">
        <v>1215</v>
      </c>
      <c r="F378" s="47"/>
      <c r="G378" s="47"/>
      <c r="H378" s="47"/>
      <c r="I378" s="47" t="s">
        <v>1216</v>
      </c>
      <c r="J378" s="47"/>
      <c r="K378" s="47" t="s">
        <v>1213</v>
      </c>
      <c r="L378" s="47"/>
      <c r="M378" s="47" t="s">
        <v>1191</v>
      </c>
      <c r="N378" s="49" t="str">
        <f>CONCATENATE(G377,".1")</f>
        <v>.1</v>
      </c>
      <c r="O378" s="47" t="s">
        <v>623</v>
      </c>
      <c r="P378" s="50" t="str">
        <f>CONCATENATE(
A377,B377,C377,D377,E377,F377,G377,H377,I377,J377,K377,L377,M377,N377,O377,
A378,B378,C378,D378,E378,F378,G378,H378,I378,J378,K378,L378,M378,N378,O378)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79" spans="1:16" x14ac:dyDescent="0.25">
      <c r="A379" s="41" t="s">
        <v>756</v>
      </c>
      <c r="B379" s="42"/>
      <c r="C379" s="42" t="s">
        <v>1441</v>
      </c>
      <c r="D379" s="42"/>
      <c r="E379" s="42" t="s">
        <v>1442</v>
      </c>
      <c r="F379" s="42"/>
      <c r="G379" s="42"/>
      <c r="H379" s="42" t="s">
        <v>0</v>
      </c>
      <c r="I379" s="42" t="s">
        <v>1295</v>
      </c>
      <c r="J379" s="42"/>
      <c r="K379" s="42" t="s">
        <v>1213</v>
      </c>
      <c r="L379" s="42"/>
      <c r="M379" s="42" t="s">
        <v>1191</v>
      </c>
      <c r="N379" s="44">
        <f>G379</f>
        <v>0</v>
      </c>
      <c r="O379" s="42" t="s">
        <v>613</v>
      </c>
      <c r="P379" s="45"/>
    </row>
    <row r="380" spans="1:16" ht="15.75" thickBot="1" x14ac:dyDescent="0.3">
      <c r="A380" s="46" t="s">
        <v>756</v>
      </c>
      <c r="B380" s="47" t="s">
        <v>611</v>
      </c>
      <c r="C380" s="47" t="s">
        <v>1441</v>
      </c>
      <c r="D380" s="47"/>
      <c r="E380" s="47" t="s">
        <v>1215</v>
      </c>
      <c r="F380" s="47"/>
      <c r="G380" s="47"/>
      <c r="H380" s="47"/>
      <c r="I380" s="47" t="s">
        <v>1216</v>
      </c>
      <c r="J380" s="47"/>
      <c r="K380" s="47" t="s">
        <v>1213</v>
      </c>
      <c r="L380" s="47"/>
      <c r="M380" s="47" t="s">
        <v>1191</v>
      </c>
      <c r="N380" s="49" t="str">
        <f>CONCATENATE(G379,".1")</f>
        <v>.1</v>
      </c>
      <c r="O380" s="47" t="s">
        <v>623</v>
      </c>
      <c r="P380" s="50" t="str">
        <f>CONCATENATE(
A379,B379,C379,D379,E379,F379,G379,H379,I379,J379,K379,L379,M379,N379,O379,
A380,B380,C380,D380,E380,F380,G380,H380,I380,J380,K380,L380,M380,N380,O380)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81" spans="1:16" x14ac:dyDescent="0.25">
      <c r="A381" s="41" t="s">
        <v>756</v>
      </c>
      <c r="B381" s="42"/>
      <c r="C381" s="42" t="s">
        <v>1441</v>
      </c>
      <c r="D381" s="42"/>
      <c r="E381" s="42" t="s">
        <v>1442</v>
      </c>
      <c r="F381" s="42"/>
      <c r="G381" s="42"/>
      <c r="H381" s="42" t="s">
        <v>0</v>
      </c>
      <c r="I381" s="42" t="s">
        <v>1295</v>
      </c>
      <c r="J381" s="42"/>
      <c r="K381" s="42" t="s">
        <v>1213</v>
      </c>
      <c r="L381" s="42"/>
      <c r="M381" s="42" t="s">
        <v>1191</v>
      </c>
      <c r="N381" s="44">
        <f>G381</f>
        <v>0</v>
      </c>
      <c r="O381" s="42" t="s">
        <v>613</v>
      </c>
      <c r="P381" s="45"/>
    </row>
    <row r="382" spans="1:16" ht="15.75" thickBot="1" x14ac:dyDescent="0.3">
      <c r="A382" s="46" t="s">
        <v>756</v>
      </c>
      <c r="B382" s="47" t="s">
        <v>611</v>
      </c>
      <c r="C382" s="47" t="s">
        <v>1441</v>
      </c>
      <c r="D382" s="47"/>
      <c r="E382" s="47" t="s">
        <v>1215</v>
      </c>
      <c r="F382" s="47"/>
      <c r="G382" s="47"/>
      <c r="H382" s="47"/>
      <c r="I382" s="47" t="s">
        <v>1216</v>
      </c>
      <c r="J382" s="47"/>
      <c r="K382" s="47" t="s">
        <v>1213</v>
      </c>
      <c r="L382" s="47"/>
      <c r="M382" s="47" t="s">
        <v>1191</v>
      </c>
      <c r="N382" s="49" t="str">
        <f>CONCATENATE(G381,".1")</f>
        <v>.1</v>
      </c>
      <c r="O382" s="47" t="s">
        <v>623</v>
      </c>
      <c r="P382" s="50" t="str">
        <f>CONCATENATE(
A381,B381,C381,D381,E381,F381,G381,H381,I381,J381,K381,L381,M381,N381,O381,
A382,B382,C382,D382,E382,F382,G382,H382,I382,J382,K382,L382,M382,N382,O382)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83" spans="1:16" x14ac:dyDescent="0.25">
      <c r="A383" s="41" t="s">
        <v>756</v>
      </c>
      <c r="B383" s="42"/>
      <c r="C383" s="42" t="s">
        <v>1441</v>
      </c>
      <c r="D383" s="42"/>
      <c r="E383" s="42" t="s">
        <v>1442</v>
      </c>
      <c r="F383" s="42"/>
      <c r="G383" s="42"/>
      <c r="H383" s="42" t="s">
        <v>0</v>
      </c>
      <c r="I383" s="42" t="s">
        <v>1295</v>
      </c>
      <c r="J383" s="42"/>
      <c r="K383" s="42" t="s">
        <v>1213</v>
      </c>
      <c r="L383" s="42"/>
      <c r="M383" s="42" t="s">
        <v>1191</v>
      </c>
      <c r="N383" s="44">
        <f>G383</f>
        <v>0</v>
      </c>
      <c r="O383" s="42" t="s">
        <v>613</v>
      </c>
      <c r="P383" s="45"/>
    </row>
    <row r="384" spans="1:16" ht="15.75" thickBot="1" x14ac:dyDescent="0.3">
      <c r="A384" s="46" t="s">
        <v>756</v>
      </c>
      <c r="B384" s="47" t="s">
        <v>611</v>
      </c>
      <c r="C384" s="47" t="s">
        <v>1441</v>
      </c>
      <c r="D384" s="47"/>
      <c r="E384" s="47" t="s">
        <v>1215</v>
      </c>
      <c r="F384" s="47"/>
      <c r="G384" s="47"/>
      <c r="H384" s="47"/>
      <c r="I384" s="47" t="s">
        <v>1216</v>
      </c>
      <c r="J384" s="47"/>
      <c r="K384" s="47" t="s">
        <v>1213</v>
      </c>
      <c r="L384" s="47"/>
      <c r="M384" s="47" t="s">
        <v>1191</v>
      </c>
      <c r="N384" s="49" t="str">
        <f>CONCATENATE(G383,".1")</f>
        <v>.1</v>
      </c>
      <c r="O384" s="47" t="s">
        <v>623</v>
      </c>
      <c r="P384" s="50" t="str">
        <f>CONCATENATE(
A383,B383,C383,D383,E383,F383,G383,H383,I383,J383,K383,L383,M383,N383,O383,
A384,B384,C384,D384,E384,F384,G384,H384,I384,J384,K384,L384,M384,N384,O384)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85" spans="1:16" x14ac:dyDescent="0.25">
      <c r="A385" s="41" t="s">
        <v>756</v>
      </c>
      <c r="B385" s="42"/>
      <c r="C385" s="42" t="s">
        <v>1441</v>
      </c>
      <c r="D385" s="42"/>
      <c r="E385" s="42" t="s">
        <v>1442</v>
      </c>
      <c r="F385" s="42"/>
      <c r="G385" s="42"/>
      <c r="H385" s="42" t="s">
        <v>0</v>
      </c>
      <c r="I385" s="42" t="s">
        <v>1295</v>
      </c>
      <c r="J385" s="42"/>
      <c r="K385" s="42" t="s">
        <v>1213</v>
      </c>
      <c r="L385" s="42"/>
      <c r="M385" s="42" t="s">
        <v>1191</v>
      </c>
      <c r="N385" s="44">
        <f>G385</f>
        <v>0</v>
      </c>
      <c r="O385" s="42" t="s">
        <v>613</v>
      </c>
      <c r="P385" s="45"/>
    </row>
    <row r="386" spans="1:16" x14ac:dyDescent="0.25">
      <c r="A386" s="51" t="s">
        <v>756</v>
      </c>
      <c r="B386" s="38" t="s">
        <v>611</v>
      </c>
      <c r="C386" s="38" t="s">
        <v>1441</v>
      </c>
      <c r="E386" s="38" t="s">
        <v>1215</v>
      </c>
      <c r="I386" s="38" t="s">
        <v>1216</v>
      </c>
      <c r="K386" s="38" t="s">
        <v>1213</v>
      </c>
      <c r="M386" s="38" t="s">
        <v>1191</v>
      </c>
      <c r="N386" s="40" t="str">
        <f>CONCATENATE(G385,".1")</f>
        <v>.1</v>
      </c>
      <c r="O386" s="38" t="s">
        <v>1</v>
      </c>
      <c r="P386" s="52"/>
    </row>
    <row r="387" spans="1:16" ht="15.75" thickBot="1" x14ac:dyDescent="0.3">
      <c r="A387" s="46" t="s">
        <v>756</v>
      </c>
      <c r="B387" s="47" t="s">
        <v>611</v>
      </c>
      <c r="C387" s="47" t="s">
        <v>1441</v>
      </c>
      <c r="D387" s="47"/>
      <c r="E387" s="47" t="s">
        <v>1215</v>
      </c>
      <c r="F387" s="47"/>
      <c r="G387" s="47"/>
      <c r="H387" s="47"/>
      <c r="I387" s="47" t="s">
        <v>1216</v>
      </c>
      <c r="J387" s="47"/>
      <c r="K387" s="47" t="s">
        <v>1213</v>
      </c>
      <c r="L387" s="47"/>
      <c r="M387" s="47" t="s">
        <v>1191</v>
      </c>
      <c r="N387" s="49" t="str">
        <f>CONCATENATE(G385,".2")</f>
        <v>.2</v>
      </c>
      <c r="O387" s="47" t="s">
        <v>623</v>
      </c>
      <c r="P387" s="50" t="str">
        <f>CONCATENATE(
A385,B385,C385,D385,E385,F385,G385,H385,I385,J385,K385,L385,M385,N385,O385,
A386,B386,C386,D386,E386,F386,G386,H386,I386,J386,K386,L386,M386,N386,O386,
A387,B387,C387,D387,E387,F387,G387,H387,I387,J387,K387,L387,M387,N387,O387)</f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Acuerdos__pdfpath(`./${"2021/"}${".2.pdf"}`),},],},</v>
      </c>
    </row>
    <row r="388" spans="1:16" x14ac:dyDescent="0.25">
      <c r="A388" s="41" t="s">
        <v>756</v>
      </c>
      <c r="B388" s="42"/>
      <c r="C388" s="42" t="s">
        <v>1441</v>
      </c>
      <c r="D388" s="42"/>
      <c r="E388" s="42" t="s">
        <v>1442</v>
      </c>
      <c r="F388" s="42"/>
      <c r="G388" s="42"/>
      <c r="H388" s="42" t="s">
        <v>0</v>
      </c>
      <c r="I388" s="42" t="s">
        <v>1295</v>
      </c>
      <c r="J388" s="42"/>
      <c r="K388" s="42" t="s">
        <v>1213</v>
      </c>
      <c r="L388" s="42"/>
      <c r="M388" s="42" t="s">
        <v>1191</v>
      </c>
      <c r="N388" s="44">
        <f>G388</f>
        <v>0</v>
      </c>
      <c r="O388" s="42" t="s">
        <v>613</v>
      </c>
      <c r="P388" s="45"/>
    </row>
    <row r="389" spans="1:16" x14ac:dyDescent="0.25">
      <c r="A389" s="51" t="s">
        <v>756</v>
      </c>
      <c r="B389" s="38" t="s">
        <v>611</v>
      </c>
      <c r="C389" s="38" t="s">
        <v>1441</v>
      </c>
      <c r="E389" s="38" t="s">
        <v>1215</v>
      </c>
      <c r="I389" s="38" t="s">
        <v>1216</v>
      </c>
      <c r="K389" s="38" t="s">
        <v>1213</v>
      </c>
      <c r="M389" s="38" t="s">
        <v>1191</v>
      </c>
      <c r="N389" s="40" t="str">
        <f>CONCATENATE(G388,".1")</f>
        <v>.1</v>
      </c>
      <c r="O389" s="38" t="s">
        <v>1</v>
      </c>
      <c r="P389" s="52"/>
    </row>
    <row r="390" spans="1:16" ht="15.75" thickBot="1" x14ac:dyDescent="0.3">
      <c r="A390" s="46" t="s">
        <v>756</v>
      </c>
      <c r="B390" s="47" t="s">
        <v>611</v>
      </c>
      <c r="C390" s="47" t="s">
        <v>1441</v>
      </c>
      <c r="D390" s="47"/>
      <c r="E390" s="47" t="s">
        <v>1215</v>
      </c>
      <c r="F390" s="47"/>
      <c r="G390" s="47"/>
      <c r="H390" s="47"/>
      <c r="I390" s="47" t="s">
        <v>1216</v>
      </c>
      <c r="J390" s="47"/>
      <c r="K390" s="47" t="s">
        <v>1213</v>
      </c>
      <c r="L390" s="47"/>
      <c r="M390" s="47" t="s">
        <v>1191</v>
      </c>
      <c r="N390" s="49" t="str">
        <f>CONCATENATE(G388,".2")</f>
        <v>.2</v>
      </c>
      <c r="O390" s="47" t="s">
        <v>623</v>
      </c>
      <c r="P390" s="50" t="str">
        <f>CONCATENATE(
A388,B388,C388,D388,E388,F388,G388,H388,I388,J388,K388,L388,M388,N388,O388,
A389,B389,C389,D389,E389,F389,G389,H389,I389,J389,K389,L389,M389,N389,O389,
A390,B390,C390,D390,E390,F390,G390,H390,I390,J390,K390,L390,M390,N390,O390)</f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Acuerdos__pdfpath(`./${"2021/"}${".2.pdf"}`),},],},</v>
      </c>
    </row>
    <row r="391" spans="1:16" ht="15.75" thickBot="1" x14ac:dyDescent="0.3">
      <c r="A391" s="38" t="s">
        <v>756</v>
      </c>
      <c r="C391" s="38" t="s">
        <v>1441</v>
      </c>
      <c r="E391" s="38" t="s">
        <v>1442</v>
      </c>
      <c r="H391" s="38" t="s">
        <v>0</v>
      </c>
      <c r="I391" s="38" t="s">
        <v>1295</v>
      </c>
      <c r="K391" s="38" t="s">
        <v>1213</v>
      </c>
      <c r="M391" s="38" t="s">
        <v>1191</v>
      </c>
      <c r="N391" s="40">
        <f>G391</f>
        <v>0</v>
      </c>
      <c r="O391" s="38" t="s">
        <v>1</v>
      </c>
      <c r="P391" s="53" t="str">
        <f>CONCATENATE(A391,B391,C391,D391,E391,F391,G391,H391,I391,J391,K391,L391,M391,N391,O391)</f>
        <v>{id:,year: "2021", typeDoc:"",numDoc:"CG-2021",monthDoc:"",nameDoc:"",link: Acuerdos__pdfpath(`./${"2021/"}${"0.pdf"}`),},</v>
      </c>
    </row>
    <row r="392" spans="1:16" x14ac:dyDescent="0.25">
      <c r="A392" s="41" t="s">
        <v>756</v>
      </c>
      <c r="B392" s="42"/>
      <c r="C392" s="42" t="s">
        <v>1441</v>
      </c>
      <c r="D392" s="42"/>
      <c r="E392" s="42" t="s">
        <v>1442</v>
      </c>
      <c r="F392" s="42"/>
      <c r="G392" s="42"/>
      <c r="H392" s="42" t="s">
        <v>0</v>
      </c>
      <c r="I392" s="42" t="s">
        <v>1295</v>
      </c>
      <c r="J392" s="42"/>
      <c r="K392" s="42" t="s">
        <v>1213</v>
      </c>
      <c r="L392" s="42"/>
      <c r="M392" s="42" t="s">
        <v>1191</v>
      </c>
      <c r="N392" s="44">
        <f>G392</f>
        <v>0</v>
      </c>
      <c r="O392" s="42" t="s">
        <v>613</v>
      </c>
      <c r="P392" s="45"/>
    </row>
    <row r="393" spans="1:16" ht="15.75" thickBot="1" x14ac:dyDescent="0.3">
      <c r="A393" s="46" t="s">
        <v>756</v>
      </c>
      <c r="B393" s="47" t="s">
        <v>611</v>
      </c>
      <c r="C393" s="47" t="s">
        <v>1441</v>
      </c>
      <c r="D393" s="47"/>
      <c r="E393" s="47" t="s">
        <v>1215</v>
      </c>
      <c r="F393" s="47"/>
      <c r="G393" s="47"/>
      <c r="H393" s="47"/>
      <c r="I393" s="47" t="s">
        <v>1216</v>
      </c>
      <c r="J393" s="47"/>
      <c r="K393" s="47" t="s">
        <v>1213</v>
      </c>
      <c r="L393" s="47"/>
      <c r="M393" s="47" t="s">
        <v>1191</v>
      </c>
      <c r="N393" s="49" t="str">
        <f>CONCATENATE(G392,".1")</f>
        <v>.1</v>
      </c>
      <c r="O393" s="47" t="s">
        <v>623</v>
      </c>
      <c r="P393" s="50" t="str">
        <f>CONCATENATE(
A392,B392,C392,D392,E392,F392,G392,H392,I392,J392,K392,L392,M392,N392,O392,
A393,B393,C393,D393,E393,F393,G393,H393,I393,J393,K393,L393,M393,N393,O393)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394" spans="1:16" x14ac:dyDescent="0.25">
      <c r="A394" s="41" t="s">
        <v>756</v>
      </c>
      <c r="B394" s="42"/>
      <c r="C394" s="42" t="s">
        <v>1441</v>
      </c>
      <c r="D394" s="42"/>
      <c r="E394" s="42" t="s">
        <v>1442</v>
      </c>
      <c r="F394" s="42"/>
      <c r="G394" s="42"/>
      <c r="H394" s="42" t="s">
        <v>0</v>
      </c>
      <c r="I394" s="42" t="s">
        <v>1295</v>
      </c>
      <c r="J394" s="42"/>
      <c r="K394" s="42" t="s">
        <v>1213</v>
      </c>
      <c r="L394" s="42"/>
      <c r="M394" s="42" t="s">
        <v>1191</v>
      </c>
      <c r="N394" s="44">
        <f>G394</f>
        <v>0</v>
      </c>
      <c r="O394" s="42" t="s">
        <v>613</v>
      </c>
      <c r="P394" s="45"/>
    </row>
    <row r="395" spans="1:16" x14ac:dyDescent="0.25">
      <c r="A395" s="51" t="s">
        <v>756</v>
      </c>
      <c r="B395" s="38" t="s">
        <v>611</v>
      </c>
      <c r="C395" s="38" t="s">
        <v>1441</v>
      </c>
      <c r="E395" s="38" t="s">
        <v>1215</v>
      </c>
      <c r="I395" s="38" t="s">
        <v>1216</v>
      </c>
      <c r="K395" s="38" t="s">
        <v>1213</v>
      </c>
      <c r="M395" s="38" t="s">
        <v>1191</v>
      </c>
      <c r="N395" s="40" t="str">
        <f>CONCATENATE(G394,".1")</f>
        <v>.1</v>
      </c>
      <c r="O395" s="38" t="s">
        <v>1</v>
      </c>
      <c r="P395" s="52"/>
    </row>
    <row r="396" spans="1:16" x14ac:dyDescent="0.25">
      <c r="A396" s="51" t="s">
        <v>756</v>
      </c>
      <c r="B396" s="38" t="s">
        <v>611</v>
      </c>
      <c r="C396" s="38" t="s">
        <v>1441</v>
      </c>
      <c r="E396" s="38" t="s">
        <v>1215</v>
      </c>
      <c r="I396" s="38" t="s">
        <v>1216</v>
      </c>
      <c r="K396" s="38" t="s">
        <v>1213</v>
      </c>
      <c r="M396" s="38" t="s">
        <v>1191</v>
      </c>
      <c r="N396" s="40" t="str">
        <f>CONCATENATE(G394,".2")</f>
        <v>.2</v>
      </c>
      <c r="O396" s="38" t="s">
        <v>1</v>
      </c>
      <c r="P396" s="52"/>
    </row>
    <row r="397" spans="1:16" x14ac:dyDescent="0.25">
      <c r="A397" s="51" t="s">
        <v>756</v>
      </c>
      <c r="B397" s="38" t="s">
        <v>611</v>
      </c>
      <c r="C397" s="38" t="s">
        <v>1441</v>
      </c>
      <c r="E397" s="38" t="s">
        <v>1215</v>
      </c>
      <c r="I397" s="38" t="s">
        <v>1216</v>
      </c>
      <c r="K397" s="38" t="s">
        <v>1213</v>
      </c>
      <c r="M397" s="38" t="s">
        <v>1191</v>
      </c>
      <c r="N397" s="40" t="str">
        <f>CONCATENATE(G394,".3")</f>
        <v>.3</v>
      </c>
      <c r="O397" s="38" t="s">
        <v>1</v>
      </c>
      <c r="P397" s="52"/>
    </row>
    <row r="398" spans="1:16" x14ac:dyDescent="0.25">
      <c r="A398" s="51" t="s">
        <v>756</v>
      </c>
      <c r="B398" s="38" t="s">
        <v>611</v>
      </c>
      <c r="C398" s="38" t="s">
        <v>1441</v>
      </c>
      <c r="E398" s="38" t="s">
        <v>1215</v>
      </c>
      <c r="I398" s="38" t="s">
        <v>1216</v>
      </c>
      <c r="K398" s="38" t="s">
        <v>1213</v>
      </c>
      <c r="M398" s="38" t="s">
        <v>1191</v>
      </c>
      <c r="N398" s="40" t="str">
        <f>CONCATENATE(G394,".4")</f>
        <v>.4</v>
      </c>
      <c r="O398" s="38" t="s">
        <v>1</v>
      </c>
      <c r="P398" s="52"/>
    </row>
    <row r="399" spans="1:16" x14ac:dyDescent="0.25">
      <c r="A399" s="51" t="s">
        <v>756</v>
      </c>
      <c r="B399" s="38" t="s">
        <v>611</v>
      </c>
      <c r="C399" s="38" t="s">
        <v>1441</v>
      </c>
      <c r="E399" s="38" t="s">
        <v>1215</v>
      </c>
      <c r="I399" s="38" t="s">
        <v>1216</v>
      </c>
      <c r="K399" s="38" t="s">
        <v>1213</v>
      </c>
      <c r="M399" s="38" t="s">
        <v>1191</v>
      </c>
      <c r="N399" s="40" t="str">
        <f>CONCATENATE(G394,".5")</f>
        <v>.5</v>
      </c>
      <c r="O399" s="38" t="s">
        <v>1</v>
      </c>
      <c r="P399" s="52"/>
    </row>
    <row r="400" spans="1:16" x14ac:dyDescent="0.25">
      <c r="A400" s="51" t="s">
        <v>756</v>
      </c>
      <c r="B400" s="38" t="s">
        <v>611</v>
      </c>
      <c r="C400" s="38" t="s">
        <v>1441</v>
      </c>
      <c r="E400" s="38" t="s">
        <v>1215</v>
      </c>
      <c r="I400" s="38" t="s">
        <v>1216</v>
      </c>
      <c r="K400" s="38" t="s">
        <v>1213</v>
      </c>
      <c r="M400" s="38" t="s">
        <v>1191</v>
      </c>
      <c r="N400" s="40" t="str">
        <f>CONCATENATE(G394,".6")</f>
        <v>.6</v>
      </c>
      <c r="O400" s="38" t="s">
        <v>1</v>
      </c>
      <c r="P400" s="52"/>
    </row>
    <row r="401" spans="1:16" x14ac:dyDescent="0.25">
      <c r="A401" s="51" t="s">
        <v>756</v>
      </c>
      <c r="B401" s="38" t="s">
        <v>611</v>
      </c>
      <c r="C401" s="38" t="s">
        <v>1441</v>
      </c>
      <c r="E401" s="38" t="s">
        <v>1215</v>
      </c>
      <c r="I401" s="38" t="s">
        <v>1216</v>
      </c>
      <c r="K401" s="38" t="s">
        <v>1213</v>
      </c>
      <c r="M401" s="38" t="s">
        <v>1191</v>
      </c>
      <c r="N401" s="40" t="str">
        <f>CONCATENATE(G394,".7")</f>
        <v>.7</v>
      </c>
      <c r="O401" s="38" t="s">
        <v>1</v>
      </c>
      <c r="P401" s="52"/>
    </row>
    <row r="402" spans="1:16" ht="15.75" thickBot="1" x14ac:dyDescent="0.3">
      <c r="A402" s="46" t="s">
        <v>756</v>
      </c>
      <c r="B402" s="47" t="s">
        <v>611</v>
      </c>
      <c r="C402" s="47" t="s">
        <v>1441</v>
      </c>
      <c r="D402" s="47"/>
      <c r="E402" s="47" t="s">
        <v>1215</v>
      </c>
      <c r="F402" s="47"/>
      <c r="G402" s="47"/>
      <c r="H402" s="47"/>
      <c r="I402" s="47" t="s">
        <v>1216</v>
      </c>
      <c r="J402" s="47"/>
      <c r="K402" s="47" t="s">
        <v>1213</v>
      </c>
      <c r="L402" s="47"/>
      <c r="M402" s="47" t="s">
        <v>1191</v>
      </c>
      <c r="N402" s="49" t="str">
        <f>CONCATENATE(G394,".8")</f>
        <v>.8</v>
      </c>
      <c r="O402" s="47" t="s">
        <v>623</v>
      </c>
      <c r="P402" s="50"/>
    </row>
    <row r="403" spans="1:16" x14ac:dyDescent="0.25">
      <c r="A403" s="41" t="s">
        <v>756</v>
      </c>
      <c r="B403" s="42"/>
      <c r="C403" s="42" t="s">
        <v>1441</v>
      </c>
      <c r="D403" s="42"/>
      <c r="E403" s="42" t="s">
        <v>1442</v>
      </c>
      <c r="F403" s="42"/>
      <c r="G403" s="42"/>
      <c r="H403" s="42" t="s">
        <v>0</v>
      </c>
      <c r="I403" s="42" t="s">
        <v>1295</v>
      </c>
      <c r="J403" s="42"/>
      <c r="K403" s="42" t="s">
        <v>1213</v>
      </c>
      <c r="L403" s="42"/>
      <c r="M403" s="42" t="s">
        <v>1191</v>
      </c>
      <c r="N403" s="44">
        <f>G403</f>
        <v>0</v>
      </c>
      <c r="O403" s="42" t="s">
        <v>613</v>
      </c>
      <c r="P403" s="45"/>
    </row>
    <row r="404" spans="1:16" x14ac:dyDescent="0.25">
      <c r="A404" s="51" t="s">
        <v>756</v>
      </c>
      <c r="B404" s="38" t="s">
        <v>611</v>
      </c>
      <c r="C404" s="38" t="s">
        <v>1441</v>
      </c>
      <c r="E404" s="38" t="s">
        <v>1215</v>
      </c>
      <c r="I404" s="38" t="s">
        <v>1216</v>
      </c>
      <c r="K404" s="38" t="s">
        <v>1213</v>
      </c>
      <c r="M404" s="38" t="s">
        <v>1191</v>
      </c>
      <c r="N404" s="40" t="str">
        <f>CONCATENATE(G403,".1")</f>
        <v>.1</v>
      </c>
      <c r="O404" s="38" t="s">
        <v>1</v>
      </c>
      <c r="P404" s="52"/>
    </row>
    <row r="405" spans="1:16" x14ac:dyDescent="0.25">
      <c r="A405" s="51" t="s">
        <v>756</v>
      </c>
      <c r="B405" s="38" t="s">
        <v>611</v>
      </c>
      <c r="C405" s="38" t="s">
        <v>1441</v>
      </c>
      <c r="E405" s="38" t="s">
        <v>1215</v>
      </c>
      <c r="I405" s="38" t="s">
        <v>1216</v>
      </c>
      <c r="K405" s="38" t="s">
        <v>1213</v>
      </c>
      <c r="M405" s="38" t="s">
        <v>1191</v>
      </c>
      <c r="N405" s="40" t="str">
        <f>CONCATENATE(G403,".2")</f>
        <v>.2</v>
      </c>
      <c r="O405" s="38" t="s">
        <v>1</v>
      </c>
      <c r="P405" s="52"/>
    </row>
    <row r="406" spans="1:16" ht="15.75" thickBot="1" x14ac:dyDescent="0.3">
      <c r="A406" s="46" t="s">
        <v>756</v>
      </c>
      <c r="B406" s="47" t="s">
        <v>611</v>
      </c>
      <c r="C406" s="47" t="s">
        <v>1441</v>
      </c>
      <c r="D406" s="47"/>
      <c r="E406" s="47" t="s">
        <v>1215</v>
      </c>
      <c r="F406" s="47"/>
      <c r="G406" s="47"/>
      <c r="H406" s="47"/>
      <c r="I406" s="47" t="s">
        <v>1216</v>
      </c>
      <c r="J406" s="47"/>
      <c r="K406" s="47" t="s">
        <v>1213</v>
      </c>
      <c r="L406" s="47"/>
      <c r="M406" s="47" t="s">
        <v>1191</v>
      </c>
      <c r="N406" s="49" t="str">
        <f>CONCATENATE(G403,".3")</f>
        <v>.3</v>
      </c>
      <c r="O406" s="47" t="s">
        <v>623</v>
      </c>
      <c r="P406" s="50" t="str">
        <f>CONCATENATE(
A403,B403,C403,D403,E403,F403,G403,H403,I403,J403,K403,L403,M403,N403,O403,
A404,B404,C404,D404,E404,F404,G404,H404,I404,J404,K404,L404,M404,N404,O404,
A405,B405,C405,D405,E405,F405,G405,H405,I405,J405,K405,L405,M405,N405,O405,
A406,B406,C406,D406,E406,F406,G406,H406,I406,J406,K406,L406,M406,N406,O406)</f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Acuerdos__pdfpath(`./${"2021/"}${".2.pdf"}`),},{id:"",year: "2021", typeDoc:"",numDoc:"",monthDoc:"",nameDoc:"",link: Acuerdos__pdfpath(`./${"2021/"}${".3.pdf"}`),},],},</v>
      </c>
    </row>
    <row r="407" spans="1:16" x14ac:dyDescent="0.25">
      <c r="A407" s="41" t="s">
        <v>756</v>
      </c>
      <c r="B407" s="42"/>
      <c r="C407" s="42" t="s">
        <v>1441</v>
      </c>
      <c r="D407" s="42"/>
      <c r="E407" s="42" t="s">
        <v>1442</v>
      </c>
      <c r="F407" s="42"/>
      <c r="G407" s="42">
        <f>B407</f>
        <v>0</v>
      </c>
      <c r="H407" s="42" t="s">
        <v>0</v>
      </c>
      <c r="I407" s="42" t="s">
        <v>1295</v>
      </c>
      <c r="J407" s="42"/>
      <c r="K407" s="42" t="s">
        <v>1213</v>
      </c>
      <c r="L407" s="42"/>
      <c r="M407" s="42" t="s">
        <v>1191</v>
      </c>
      <c r="N407" s="44">
        <f>G407</f>
        <v>0</v>
      </c>
      <c r="O407" s="42" t="s">
        <v>613</v>
      </c>
      <c r="P407" s="45"/>
    </row>
    <row r="408" spans="1:16" x14ac:dyDescent="0.25">
      <c r="A408" s="51" t="s">
        <v>756</v>
      </c>
      <c r="B408" s="38" t="s">
        <v>611</v>
      </c>
      <c r="C408" s="38" t="s">
        <v>1441</v>
      </c>
      <c r="E408" s="38" t="s">
        <v>1215</v>
      </c>
      <c r="I408" s="38" t="s">
        <v>1216</v>
      </c>
      <c r="K408" s="38" t="s">
        <v>1213</v>
      </c>
      <c r="M408" s="38" t="s">
        <v>1191</v>
      </c>
      <c r="N408" s="40" t="str">
        <f>CONCATENATE(G407,".1")</f>
        <v>0.1</v>
      </c>
      <c r="O408" s="38" t="s">
        <v>1</v>
      </c>
      <c r="P408" s="52"/>
    </row>
    <row r="409" spans="1:16" x14ac:dyDescent="0.25">
      <c r="A409" s="51" t="s">
        <v>756</v>
      </c>
      <c r="B409" s="38" t="s">
        <v>611</v>
      </c>
      <c r="C409" s="38" t="s">
        <v>1441</v>
      </c>
      <c r="E409" s="38" t="s">
        <v>1215</v>
      </c>
      <c r="I409" s="38" t="s">
        <v>1216</v>
      </c>
      <c r="K409" s="38" t="s">
        <v>1213</v>
      </c>
      <c r="M409" s="38" t="s">
        <v>1191</v>
      </c>
      <c r="N409" s="40" t="str">
        <f>CONCATENATE(G407,".2")</f>
        <v>0.2</v>
      </c>
      <c r="O409" s="38" t="s">
        <v>1</v>
      </c>
      <c r="P409" s="52"/>
    </row>
    <row r="410" spans="1:16" x14ac:dyDescent="0.25">
      <c r="A410" s="51" t="s">
        <v>756</v>
      </c>
      <c r="B410" s="38" t="s">
        <v>611</v>
      </c>
      <c r="C410" s="38" t="s">
        <v>1441</v>
      </c>
      <c r="E410" s="38" t="s">
        <v>1215</v>
      </c>
      <c r="I410" s="38" t="s">
        <v>1216</v>
      </c>
      <c r="K410" s="38" t="s">
        <v>1213</v>
      </c>
      <c r="M410" s="38" t="s">
        <v>1191</v>
      </c>
      <c r="N410" s="40" t="str">
        <f>CONCATENATE(G407,".3")</f>
        <v>0.3</v>
      </c>
      <c r="O410" s="38" t="s">
        <v>1</v>
      </c>
      <c r="P410" s="52"/>
    </row>
    <row r="411" spans="1:16" x14ac:dyDescent="0.25">
      <c r="A411" s="51" t="s">
        <v>756</v>
      </c>
      <c r="B411" s="38" t="s">
        <v>611</v>
      </c>
      <c r="C411" s="38" t="s">
        <v>1441</v>
      </c>
      <c r="E411" s="38" t="s">
        <v>1215</v>
      </c>
      <c r="I411" s="38" t="s">
        <v>1216</v>
      </c>
      <c r="K411" s="38" t="s">
        <v>1213</v>
      </c>
      <c r="M411" s="38" t="s">
        <v>1191</v>
      </c>
      <c r="N411" s="40" t="str">
        <f>CONCATENATE(G407,".4")</f>
        <v>0.4</v>
      </c>
      <c r="O411" s="38" t="s">
        <v>1</v>
      </c>
      <c r="P411" s="52"/>
    </row>
    <row r="412" spans="1:16" ht="15.75" thickBot="1" x14ac:dyDescent="0.3">
      <c r="A412" s="46" t="s">
        <v>756</v>
      </c>
      <c r="B412" s="47" t="s">
        <v>611</v>
      </c>
      <c r="C412" s="47" t="s">
        <v>1441</v>
      </c>
      <c r="D412" s="47"/>
      <c r="E412" s="47" t="s">
        <v>1215</v>
      </c>
      <c r="F412" s="47"/>
      <c r="G412" s="47"/>
      <c r="H412" s="47"/>
      <c r="I412" s="47" t="s">
        <v>1216</v>
      </c>
      <c r="J412" s="47"/>
      <c r="K412" s="47" t="s">
        <v>1213</v>
      </c>
      <c r="L412" s="47"/>
      <c r="M412" s="47" t="s">
        <v>1191</v>
      </c>
      <c r="N412" s="49" t="str">
        <f>CONCATENATE(G407,".5")</f>
        <v>0.5</v>
      </c>
      <c r="O412" s="47" t="s">
        <v>623</v>
      </c>
      <c r="P412" s="50" t="str">
        <f>CONCATENATE(
A407,B407,C407,D407,E407,F407,G407,H407,I407,J407,K407,L407,M407,N407,O407,
A408,B408,C408,D408,E408,F408,G408,H408,I408,J408,K408,L408,M408,N408,O408,
A409,B409,C409,D409,E409,F409,G409,H409,I409,J409,K409,L409,M409,N409,O409,
A410,B410,C410,D410,E410,F410,G410,H410,I410,J410,K410,L410,M410,N410,O410,
A411,B411,C411,D411,E411,F411,G411,H411,I411,J411,K411,L411,M411,N411,O411,
A412,B412,C412,D412,E412,F412,G412,H412,I412,J412,K412,L412,M412,N412,O412)</f>
        <v>{id:,year: "2021", typeDoc:"",numDoc:"CG0-2021",monthDoc:"",nameDoc:"",link: Acuerdos__pdfpath(`./${"2021/"}${"0.pdf"}`),subRows:[{id:"",year: "2021", typeDoc:"",numDoc:"",monthDoc:"",nameDoc:"",link: Acuerdos__pdfpath(`./${"2021/"}${"0.1.pdf"}`),},{id:"",year: "2021", typeDoc:"",numDoc:"",monthDoc:"",nameDoc:"",link: Acuerdos__pdfpath(`./${"2021/"}${"0.2.pdf"}`),},{id:"",year: "2021", typeDoc:"",numDoc:"",monthDoc:"",nameDoc:"",link: Acuerdos__pdfpath(`./${"2021/"}${"0.3.pdf"}`),},{id:"",year: "2021", typeDoc:"",numDoc:"",monthDoc:"",nameDoc:"",link: Acuerdos__pdfpath(`./${"2021/"}${"0.4.pdf"}`),},{id:"",year: "2021", typeDoc:"",numDoc:"",monthDoc:"",nameDoc:"",link: Acuerdos__pdfpath(`./${"2021/"}${"0.5.pdf"}`),},],},</v>
      </c>
    </row>
    <row r="413" spans="1:16" x14ac:dyDescent="0.25">
      <c r="P413" s="38" t="s">
        <v>940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F6A8-5B1A-4A87-ACA6-C63C370638A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C8F9-0908-4E65-A47A-0F24B7CA0B9B}">
  <dimension ref="A2:R181"/>
  <sheetViews>
    <sheetView topLeftCell="A64" workbookViewId="0">
      <selection activeCell="R83" sqref="R83"/>
    </sheetView>
  </sheetViews>
  <sheetFormatPr baseColWidth="10" defaultColWidth="11.5703125" defaultRowHeight="15" x14ac:dyDescent="0.25"/>
  <cols>
    <col min="1" max="1" width="4" style="38" bestFit="1" customWidth="1"/>
    <col min="2" max="2" width="3" style="38" bestFit="1" customWidth="1"/>
    <col min="3" max="3" width="21.7109375" style="38" bestFit="1" customWidth="1"/>
    <col min="4" max="4" width="12.28515625" style="38" bestFit="1" customWidth="1"/>
    <col min="5" max="5" width="11.140625" style="38" bestFit="1" customWidth="1"/>
    <col min="6" max="6" width="7.85546875" style="39" bestFit="1" customWidth="1"/>
    <col min="7" max="7" width="14" style="38" bestFit="1" customWidth="1"/>
    <col min="8" max="8" width="2" style="38" bestFit="1" customWidth="1"/>
    <col min="9" max="9" width="3" style="38" bestFit="1" customWidth="1"/>
    <col min="10" max="10" width="1.7109375" style="38" bestFit="1" customWidth="1"/>
    <col min="11" max="11" width="17.28515625" style="38" bestFit="1" customWidth="1"/>
    <col min="12" max="12" width="5.140625" style="38" bestFit="1" customWidth="1"/>
    <col min="13" max="13" width="12.140625" style="38" bestFit="1" customWidth="1"/>
    <col min="14" max="14" width="53.42578125" style="38" customWidth="1"/>
    <col min="15" max="15" width="39" style="38" bestFit="1" customWidth="1"/>
    <col min="16" max="16" width="4.5703125" style="40" bestFit="1" customWidth="1"/>
    <col min="17" max="17" width="17.28515625" style="38" bestFit="1" customWidth="1"/>
    <col min="18" max="16384" width="11.5703125" style="38"/>
  </cols>
  <sheetData>
    <row r="2" spans="1:18" ht="15.75" thickBot="1" x14ac:dyDescent="0.3">
      <c r="R2" s="38" t="s">
        <v>1076</v>
      </c>
    </row>
    <row r="3" spans="1:18" x14ac:dyDescent="0.25">
      <c r="A3" s="41" t="s">
        <v>756</v>
      </c>
      <c r="B3" s="42">
        <v>1</v>
      </c>
      <c r="C3" s="42" t="s">
        <v>1211</v>
      </c>
      <c r="D3" s="42" t="s">
        <v>1217</v>
      </c>
      <c r="E3" s="42" t="s">
        <v>1460</v>
      </c>
      <c r="F3" s="43" t="s">
        <v>605</v>
      </c>
      <c r="G3" s="42" t="s">
        <v>1212</v>
      </c>
      <c r="H3" s="42">
        <v>0</v>
      </c>
      <c r="I3" s="42">
        <f>B3</f>
        <v>1</v>
      </c>
      <c r="J3" s="42" t="s">
        <v>0</v>
      </c>
      <c r="K3" s="42" t="s">
        <v>1214</v>
      </c>
      <c r="L3" s="42" t="str">
        <f t="shared" ref="L3:L161" si="0">MID(F3,4,3)</f>
        <v>ENE</v>
      </c>
      <c r="M3" s="42" t="s">
        <v>1213</v>
      </c>
      <c r="N3" s="42" t="s">
        <v>1219</v>
      </c>
      <c r="O3" s="42" t="s">
        <v>1077</v>
      </c>
      <c r="P3" s="44">
        <f>B3</f>
        <v>1</v>
      </c>
      <c r="Q3" s="42" t="s">
        <v>613</v>
      </c>
      <c r="R3" s="45"/>
    </row>
    <row r="4" spans="1:18" ht="15.75" thickBot="1" x14ac:dyDescent="0.3">
      <c r="A4" s="46" t="s">
        <v>756</v>
      </c>
      <c r="B4" s="47" t="s">
        <v>611</v>
      </c>
      <c r="C4" s="47" t="s">
        <v>1211</v>
      </c>
      <c r="D4" s="47"/>
      <c r="E4" s="47" t="s">
        <v>1460</v>
      </c>
      <c r="F4" s="48"/>
      <c r="G4" s="47" t="s">
        <v>1215</v>
      </c>
      <c r="H4" s="47"/>
      <c r="I4" s="47"/>
      <c r="J4" s="47"/>
      <c r="K4" s="47" t="s">
        <v>1216</v>
      </c>
      <c r="L4" s="47" t="str">
        <f t="shared" si="0"/>
        <v/>
      </c>
      <c r="M4" s="47" t="s">
        <v>1213</v>
      </c>
      <c r="N4" s="47" t="s">
        <v>1078</v>
      </c>
      <c r="O4" s="47" t="s">
        <v>1077</v>
      </c>
      <c r="P4" s="49">
        <v>1.1000000000000001</v>
      </c>
      <c r="Q4" s="47" t="s">
        <v>623</v>
      </c>
      <c r="R4" s="50" t="str">
        <f>CONCATENATE(
A3,B3,C3,D3,E3,F3,G3,H3,I3,J3,K3,L3,M3,N3,O3,P3,Q3,
A4,B4,C4,D4,E4,F4,G4,H4,I4,J4,K4,L4,M4,N4,O4,P4,Q4)</f>
        <v>{id:1,year: "2020",typeDoc:"ACUERDO",dateDoc:"15-ENE",numDoc:"CG 01-2020",monthDoc:"ENE",nameDoc:"ADECUACIÓN DE PRESUPUESTO 2020",link: Acuerdos__pdfpath(`./${"2020/"}${"1.pdf"}`),subRows:[{id:"",year: "2020",typeDoc:"",dateDoc:"",numDoc:"",monthDoc:"",nameDoc:"ANEXO 1 ADECUACIÓN DE PRESUPUESTO 2020",link: Acuerdos__pdfpath(`./${"2020/"}${"1.1.pdf"}`),},],},</v>
      </c>
    </row>
    <row r="5" spans="1:18" x14ac:dyDescent="0.25">
      <c r="A5" s="41" t="s">
        <v>756</v>
      </c>
      <c r="B5" s="42">
        <v>2</v>
      </c>
      <c r="C5" s="42" t="s">
        <v>1211</v>
      </c>
      <c r="D5" s="42" t="s">
        <v>1217</v>
      </c>
      <c r="E5" s="42" t="s">
        <v>1460</v>
      </c>
      <c r="F5" s="43" t="s">
        <v>605</v>
      </c>
      <c r="G5" s="42" t="s">
        <v>1212</v>
      </c>
      <c r="H5" s="42">
        <v>0</v>
      </c>
      <c r="I5" s="42">
        <f t="shared" ref="I5" si="1">B5</f>
        <v>2</v>
      </c>
      <c r="J5" s="42" t="s">
        <v>0</v>
      </c>
      <c r="K5" s="42" t="s">
        <v>1214</v>
      </c>
      <c r="L5" s="42" t="str">
        <f t="shared" ref="L5:L8" si="2">MID(F5,4,3)</f>
        <v>ENE</v>
      </c>
      <c r="M5" s="42" t="s">
        <v>1213</v>
      </c>
      <c r="N5" s="42" t="s">
        <v>1114</v>
      </c>
      <c r="O5" s="42" t="s">
        <v>1077</v>
      </c>
      <c r="P5" s="44">
        <f>B5</f>
        <v>2</v>
      </c>
      <c r="Q5" s="42" t="s">
        <v>613</v>
      </c>
      <c r="R5" s="45"/>
    </row>
    <row r="6" spans="1:18" x14ac:dyDescent="0.25">
      <c r="A6" s="51" t="s">
        <v>756</v>
      </c>
      <c r="B6" s="38" t="s">
        <v>611</v>
      </c>
      <c r="C6" s="38" t="s">
        <v>1211</v>
      </c>
      <c r="E6" s="38" t="s">
        <v>1460</v>
      </c>
      <c r="G6" s="38" t="s">
        <v>1215</v>
      </c>
      <c r="K6" s="38" t="s">
        <v>1216</v>
      </c>
      <c r="L6" s="38" t="str">
        <f t="shared" si="2"/>
        <v/>
      </c>
      <c r="M6" s="38" t="s">
        <v>1213</v>
      </c>
      <c r="N6" s="38" t="s">
        <v>1079</v>
      </c>
      <c r="O6" s="38" t="s">
        <v>1077</v>
      </c>
      <c r="P6" s="40" t="str">
        <f>CONCATENATE(B5,".1")</f>
        <v>2.1</v>
      </c>
      <c r="Q6" s="38" t="s">
        <v>1</v>
      </c>
      <c r="R6" s="52"/>
    </row>
    <row r="7" spans="1:18" ht="15.75" thickBot="1" x14ac:dyDescent="0.3">
      <c r="A7" s="46" t="s">
        <v>756</v>
      </c>
      <c r="B7" s="47" t="s">
        <v>611</v>
      </c>
      <c r="C7" s="47" t="s">
        <v>1211</v>
      </c>
      <c r="D7" s="47"/>
      <c r="E7" s="47" t="s">
        <v>1460</v>
      </c>
      <c r="F7" s="48"/>
      <c r="G7" s="47" t="s">
        <v>1215</v>
      </c>
      <c r="H7" s="47"/>
      <c r="I7" s="47"/>
      <c r="J7" s="47"/>
      <c r="K7" s="47" t="s">
        <v>1216</v>
      </c>
      <c r="L7" s="47" t="str">
        <f t="shared" si="2"/>
        <v/>
      </c>
      <c r="M7" s="47" t="s">
        <v>1213</v>
      </c>
      <c r="N7" s="47" t="s">
        <v>1080</v>
      </c>
      <c r="O7" s="47" t="s">
        <v>1077</v>
      </c>
      <c r="P7" s="49" t="str">
        <f>CONCATENATE(B5,".2")</f>
        <v>2.2</v>
      </c>
      <c r="Q7" s="47" t="s">
        <v>623</v>
      </c>
      <c r="R7" s="50" t="str">
        <f>CONCATENATE(
A5,B5,C5,D5,E5,F5,G5,H5,I5,J5,K5,L5,M5,N5,O5,P5,Q5,
A6,B6,C6,D6,E6,F6,G6,H6,I6,J6,K6,L6,M6,N6,O6,P6,Q6,
A7,B7,C7,D7,E7,F7,G7,H7,I7,J7,K7,L7,M7,N7,O7,P7,Q7)</f>
        <v>{id:2,year: "2020",typeDoc:"ACUERDO",dateDoc:"15-ENE",numDoc:"CG 02-2020",monthDoc:"ENE",nameDoc:"ACTUALIZACIÓN DE MULTAS",link: Acuerdos__pdfpath(`./${"2020/"}${"2.pdf"}`),subRows:[{id:"",year: "2020",typeDoc:"",dateDoc:"",numDoc:"",monthDoc:"",nameDoc:"ANEXO 1 ACTUALIZACIÓN DE MULTAS",link: Acuerdos__pdfpath(`./${"2020/"}${"2.1.pdf"}`),},{id:"",year: "2020",typeDoc:"",dateDoc:"",numDoc:"",monthDoc:"",nameDoc:"ANEXO 2 ACTUALIZACIÓN DE MULTAS",link: Acuerdos__pdfpath(`./${"2020/"}${"2.2.pdf"}`),},],},</v>
      </c>
    </row>
    <row r="8" spans="1:18" ht="15.75" thickBot="1" x14ac:dyDescent="0.3">
      <c r="A8" s="38" t="s">
        <v>756</v>
      </c>
      <c r="B8" s="38">
        <v>3</v>
      </c>
      <c r="C8" s="38" t="s">
        <v>1211</v>
      </c>
      <c r="D8" s="38" t="s">
        <v>1217</v>
      </c>
      <c r="E8" s="38" t="s">
        <v>1460</v>
      </c>
      <c r="F8" s="39" t="s">
        <v>605</v>
      </c>
      <c r="G8" s="38" t="s">
        <v>1212</v>
      </c>
      <c r="H8" s="38">
        <v>0</v>
      </c>
      <c r="I8" s="38">
        <f t="shared" ref="I8" si="3">B8</f>
        <v>3</v>
      </c>
      <c r="J8" s="38" t="s">
        <v>0</v>
      </c>
      <c r="K8" s="38" t="s">
        <v>1214</v>
      </c>
      <c r="L8" s="38" t="str">
        <f t="shared" si="2"/>
        <v>ENE</v>
      </c>
      <c r="M8" s="38" t="s">
        <v>1213</v>
      </c>
      <c r="N8" s="38" t="s">
        <v>1220</v>
      </c>
      <c r="O8" s="38" t="s">
        <v>1077</v>
      </c>
      <c r="P8" s="40">
        <f>B8</f>
        <v>3</v>
      </c>
      <c r="Q8" s="38" t="s">
        <v>1</v>
      </c>
      <c r="R8" s="38" t="str">
        <f>CONCATENATE(A8,B8,C8,D8,E8,F8,G8,H8,I8,J8,K8,L8,M8,N8,O8,P8,Q8)</f>
        <v>{id:3,year: "2020",typeDoc:"ACUERDO",dateDoc:"15-ENE",numDoc:"CG 03-2020",monthDoc:"ENE",nameDoc:"RESPUESTA A FRANCISCO SOSA HERNÁNDEZ",link: Acuerdos__pdfpath(`./${"2020/"}${"3.pdf"}`),},</v>
      </c>
    </row>
    <row r="9" spans="1:18" x14ac:dyDescent="0.25">
      <c r="A9" s="41" t="s">
        <v>756</v>
      </c>
      <c r="B9" s="42">
        <v>4</v>
      </c>
      <c r="C9" s="42" t="s">
        <v>1211</v>
      </c>
      <c r="D9" s="42" t="s">
        <v>1217</v>
      </c>
      <c r="E9" s="42" t="s">
        <v>1460</v>
      </c>
      <c r="F9" s="43" t="s">
        <v>606</v>
      </c>
      <c r="G9" s="42" t="s">
        <v>1212</v>
      </c>
      <c r="H9" s="42">
        <v>0</v>
      </c>
      <c r="I9" s="42">
        <f t="shared" ref="I9:I159" si="4">B9</f>
        <v>4</v>
      </c>
      <c r="J9" s="42" t="s">
        <v>0</v>
      </c>
      <c r="K9" s="42" t="s">
        <v>1214</v>
      </c>
      <c r="L9" s="42" t="str">
        <f t="shared" si="0"/>
        <v>ENE</v>
      </c>
      <c r="M9" s="42" t="s">
        <v>1213</v>
      </c>
      <c r="N9" s="42" t="s">
        <v>1221</v>
      </c>
      <c r="O9" s="42" t="s">
        <v>1077</v>
      </c>
      <c r="P9" s="44">
        <f>B9</f>
        <v>4</v>
      </c>
      <c r="Q9" s="42" t="s">
        <v>613</v>
      </c>
      <c r="R9" s="45"/>
    </row>
    <row r="10" spans="1:18" ht="15.75" thickBot="1" x14ac:dyDescent="0.3">
      <c r="A10" s="46" t="s">
        <v>756</v>
      </c>
      <c r="B10" s="47" t="s">
        <v>611</v>
      </c>
      <c r="C10" s="47" t="s">
        <v>1211</v>
      </c>
      <c r="D10" s="47"/>
      <c r="E10" s="47" t="s">
        <v>1460</v>
      </c>
      <c r="F10" s="48"/>
      <c r="G10" s="47" t="s">
        <v>1215</v>
      </c>
      <c r="H10" s="47"/>
      <c r="I10" s="47"/>
      <c r="J10" s="47"/>
      <c r="K10" s="47" t="s">
        <v>1216</v>
      </c>
      <c r="L10" s="47" t="str">
        <f t="shared" si="0"/>
        <v/>
      </c>
      <c r="M10" s="47" t="s">
        <v>1213</v>
      </c>
      <c r="N10" s="47" t="s">
        <v>1081</v>
      </c>
      <c r="O10" s="47" t="s">
        <v>1077</v>
      </c>
      <c r="P10" s="49" t="str">
        <f>CONCATENATE(B9,".1")</f>
        <v>4.1</v>
      </c>
      <c r="Q10" s="47" t="s">
        <v>623</v>
      </c>
      <c r="R10" s="50" t="str">
        <f>CONCATENATE(
A9,B9,C9,D9,E9,F9,G9,H9,I9,J9,K9,L9,M9,N9,O9,P9,Q9,
A10,B10,C10,D10,E10,F10,G10,H10,I10,J10,K10,L10,M10,N10,O10,P10,Q10)</f>
        <v>{id:4,year: "2020",typeDoc:"ACUERDO",dateDoc:"30-ENE",numDoc:"CG 04-2020",monthDoc:"ENE",nameDoc:"FORMA DE EJECUTAR MULTAS",link: Acuerdos__pdfpath(`./${"2020/"}${"4.pdf"}`),subRows:[{id:"",year: "2020",typeDoc:"",dateDoc:"",numDoc:"",monthDoc:"",nameDoc:"ANEXO ÚNICO MULTAS",link: Acuerdos__pdfpath(`./${"2020/"}${"4.1.pdf"}`),},],},</v>
      </c>
    </row>
    <row r="11" spans="1:18" x14ac:dyDescent="0.25">
      <c r="A11" s="41" t="s">
        <v>756</v>
      </c>
      <c r="B11" s="42">
        <v>5</v>
      </c>
      <c r="C11" s="42" t="s">
        <v>1211</v>
      </c>
      <c r="D11" s="42" t="s">
        <v>1217</v>
      </c>
      <c r="E11" s="42" t="s">
        <v>1460</v>
      </c>
      <c r="F11" s="43" t="s">
        <v>606</v>
      </c>
      <c r="G11" s="42" t="s">
        <v>1212</v>
      </c>
      <c r="H11" s="42">
        <v>0</v>
      </c>
      <c r="I11" s="42">
        <f t="shared" si="4"/>
        <v>5</v>
      </c>
      <c r="J11" s="42" t="s">
        <v>0</v>
      </c>
      <c r="K11" s="42" t="s">
        <v>1214</v>
      </c>
      <c r="L11" s="42" t="str">
        <f t="shared" si="0"/>
        <v>ENE</v>
      </c>
      <c r="M11" s="42" t="s">
        <v>1213</v>
      </c>
      <c r="N11" s="42" t="s">
        <v>1222</v>
      </c>
      <c r="O11" s="42" t="s">
        <v>1077</v>
      </c>
      <c r="P11" s="44">
        <f>B11</f>
        <v>5</v>
      </c>
      <c r="Q11" s="42" t="s">
        <v>613</v>
      </c>
      <c r="R11" s="45"/>
    </row>
    <row r="12" spans="1:18" ht="15.75" thickBot="1" x14ac:dyDescent="0.3">
      <c r="A12" s="46" t="s">
        <v>756</v>
      </c>
      <c r="B12" s="47" t="s">
        <v>611</v>
      </c>
      <c r="C12" s="47" t="s">
        <v>1211</v>
      </c>
      <c r="D12" s="47"/>
      <c r="E12" s="47" t="s">
        <v>1460</v>
      </c>
      <c r="F12" s="48"/>
      <c r="G12" s="47" t="s">
        <v>1215</v>
      </c>
      <c r="H12" s="47"/>
      <c r="I12" s="47"/>
      <c r="J12" s="47"/>
      <c r="K12" s="47" t="s">
        <v>1216</v>
      </c>
      <c r="L12" s="47" t="str">
        <f t="shared" si="0"/>
        <v/>
      </c>
      <c r="M12" s="47" t="s">
        <v>1213</v>
      </c>
      <c r="N12" s="47" t="s">
        <v>1082</v>
      </c>
      <c r="O12" s="47" t="s">
        <v>1077</v>
      </c>
      <c r="P12" s="49" t="str">
        <f>CONCATENATE(B11,".1")</f>
        <v>5.1</v>
      </c>
      <c r="Q12" s="47" t="s">
        <v>623</v>
      </c>
      <c r="R12" s="50" t="str">
        <f>CONCATENATE(
A11,B11,C11,D11,E11,F11,G11,H11,I11,J11,K11,L11,M11,N11,O11,P11,Q11,
A12,B12,C12,D12,E12,F12,G12,H12,I12,J12,K12,L12,M12,N12,O12,P12,Q12)</f>
        <v>{id:5,year: "2020",typeDoc:"ACUERDO",dateDoc:"30-ENE",numDoc:"CG 05-2020",monthDoc:"ENE",nameDoc:"APROBACIÓN DE PROGRAMA DE IMPARTICIÓN DE CURSOS",link: Acuerdos__pdfpath(`./${"2020/"}${"5.pdf"}`),subRows:[{id:"",year: "2020",typeDoc:"",dateDoc:"",numDoc:"",monthDoc:"",nameDoc:"ANEXO ÚNICO PROGRAMA DE CAPACITACION 2020",link: Acuerdos__pdfpath(`./${"2020/"}${"5.1.pdf"}`),},],},</v>
      </c>
    </row>
    <row r="13" spans="1:18" x14ac:dyDescent="0.25">
      <c r="A13" s="41" t="s">
        <v>756</v>
      </c>
      <c r="B13" s="42">
        <v>6</v>
      </c>
      <c r="C13" s="42" t="s">
        <v>1211</v>
      </c>
      <c r="D13" s="42" t="s">
        <v>1217</v>
      </c>
      <c r="E13" s="42" t="s">
        <v>1460</v>
      </c>
      <c r="F13" s="43" t="s">
        <v>606</v>
      </c>
      <c r="G13" s="42" t="s">
        <v>1212</v>
      </c>
      <c r="H13" s="42">
        <v>0</v>
      </c>
      <c r="I13" s="42">
        <f t="shared" si="4"/>
        <v>6</v>
      </c>
      <c r="J13" s="42" t="s">
        <v>0</v>
      </c>
      <c r="K13" s="42" t="s">
        <v>1214</v>
      </c>
      <c r="L13" s="42" t="str">
        <f t="shared" si="0"/>
        <v>ENE</v>
      </c>
      <c r="M13" s="42" t="s">
        <v>1213</v>
      </c>
      <c r="N13" s="42" t="s">
        <v>1223</v>
      </c>
      <c r="O13" s="42" t="s">
        <v>1077</v>
      </c>
      <c r="P13" s="44">
        <f>B13</f>
        <v>6</v>
      </c>
      <c r="Q13" s="42" t="s">
        <v>613</v>
      </c>
      <c r="R13" s="45"/>
    </row>
    <row r="14" spans="1:18" ht="15.75" thickBot="1" x14ac:dyDescent="0.3">
      <c r="A14" s="46" t="s">
        <v>756</v>
      </c>
      <c r="B14" s="47" t="s">
        <v>611</v>
      </c>
      <c r="C14" s="47" t="s">
        <v>1211</v>
      </c>
      <c r="D14" s="47"/>
      <c r="E14" s="47" t="s">
        <v>1460</v>
      </c>
      <c r="F14" s="48"/>
      <c r="G14" s="47" t="s">
        <v>1215</v>
      </c>
      <c r="H14" s="47"/>
      <c r="I14" s="47"/>
      <c r="J14" s="47"/>
      <c r="K14" s="47" t="s">
        <v>1216</v>
      </c>
      <c r="L14" s="47" t="str">
        <f t="shared" si="0"/>
        <v/>
      </c>
      <c r="M14" s="47" t="s">
        <v>1213</v>
      </c>
      <c r="N14" s="47" t="s">
        <v>1083</v>
      </c>
      <c r="O14" s="47" t="s">
        <v>1077</v>
      </c>
      <c r="P14" s="49" t="str">
        <f>CONCATENATE(B13,".1")</f>
        <v>6.1</v>
      </c>
      <c r="Q14" s="47" t="s">
        <v>623</v>
      </c>
      <c r="R14" s="50" t="str">
        <f>CONCATENATE(
A13,B13,C13,D13,E13,F13,G13,H13,I13,J13,K13,L13,M13,N13,O13,P13,Q13,
A14,B14,C14,D14,E14,F14,G14,H14,I14,J14,K14,L14,M14,N14,O14,P14,Q14)</f>
        <v>{id:6,year: "2020",typeDoc:"ACUERDO",dateDoc:"30-ENE",numDoc:"CG 06-2020",monthDoc:"ENE",nameDoc:"PLAN ANUAL DE DESARROLLO ARCHIVÍSTICO",link: Acuerdos__pdfpath(`./${"2020/"}${"6.pdf"}`),subRows:[{id:"",year: "2020",typeDoc:"",dateDoc:"",numDoc:"",monthDoc:"",nameDoc:"ANEXO ÚNICO PLAN ANUAL DE DESARROLLO ARCHIVÍSTICO",link: Acuerdos__pdfpath(`./${"2020/"}${"6.1.pdf"}`),},],},</v>
      </c>
    </row>
    <row r="15" spans="1:18" x14ac:dyDescent="0.25">
      <c r="A15" s="38" t="s">
        <v>756</v>
      </c>
      <c r="B15" s="38">
        <v>7</v>
      </c>
      <c r="C15" s="38" t="s">
        <v>1211</v>
      </c>
      <c r="D15" s="38" t="s">
        <v>1218</v>
      </c>
      <c r="E15" s="38" t="s">
        <v>1460</v>
      </c>
      <c r="F15" s="39" t="s">
        <v>803</v>
      </c>
      <c r="G15" s="38" t="s">
        <v>1212</v>
      </c>
      <c r="H15" s="38">
        <v>0</v>
      </c>
      <c r="I15" s="38">
        <f t="shared" ref="I15:I19" si="5">B15</f>
        <v>7</v>
      </c>
      <c r="J15" s="38" t="s">
        <v>0</v>
      </c>
      <c r="K15" s="38" t="s">
        <v>1214</v>
      </c>
      <c r="L15" s="38" t="str">
        <f t="shared" ref="L15:L19" si="6">MID(F15,4,3)</f>
        <v>FEB</v>
      </c>
      <c r="M15" s="38" t="s">
        <v>1213</v>
      </c>
      <c r="N15" s="38" t="s">
        <v>1224</v>
      </c>
      <c r="O15" s="38" t="s">
        <v>1077</v>
      </c>
      <c r="P15" s="40">
        <f t="shared" ref="P15:P25" si="7">B15</f>
        <v>7</v>
      </c>
      <c r="Q15" s="38" t="s">
        <v>1</v>
      </c>
      <c r="R15" s="38" t="str">
        <f t="shared" ref="R15:R24" si="8">CONCATENATE(A15,B15,C15,D15,E15,F15,G15,H15,I15,J15,K15,L15,M15,N15,O15,P15,Q15)</f>
        <v>{id:7,year: "2020",typeDoc:"RESOLUCIÓN",dateDoc:"27-FEB",numDoc:"CG 07-2020",monthDoc:"FEB",nameDoc:"CQD Q CG 001 2019",link: Acuerdos__pdfpath(`./${"2020/"}${"7.pdf"}`),},</v>
      </c>
    </row>
    <row r="16" spans="1:18" x14ac:dyDescent="0.25">
      <c r="A16" s="38" t="s">
        <v>756</v>
      </c>
      <c r="B16" s="38">
        <v>8</v>
      </c>
      <c r="C16" s="38" t="s">
        <v>1211</v>
      </c>
      <c r="D16" s="38" t="s">
        <v>1218</v>
      </c>
      <c r="E16" s="38" t="s">
        <v>1460</v>
      </c>
      <c r="F16" s="39" t="s">
        <v>803</v>
      </c>
      <c r="G16" s="38" t="s">
        <v>1212</v>
      </c>
      <c r="H16" s="38">
        <v>0</v>
      </c>
      <c r="I16" s="38">
        <f t="shared" si="5"/>
        <v>8</v>
      </c>
      <c r="J16" s="38" t="s">
        <v>0</v>
      </c>
      <c r="K16" s="38" t="s">
        <v>1214</v>
      </c>
      <c r="L16" s="38" t="str">
        <f t="shared" si="6"/>
        <v>FEB</v>
      </c>
      <c r="M16" s="38" t="s">
        <v>1213</v>
      </c>
      <c r="N16" s="38" t="s">
        <v>1225</v>
      </c>
      <c r="O16" s="38" t="s">
        <v>1077</v>
      </c>
      <c r="P16" s="40">
        <f t="shared" si="7"/>
        <v>8</v>
      </c>
      <c r="Q16" s="38" t="s">
        <v>1</v>
      </c>
      <c r="R16" s="38" t="str">
        <f t="shared" si="8"/>
        <v>{id:8,year: "2020",typeDoc:"RESOLUCIÓN",dateDoc:"27-FEB",numDoc:"CG 08-2020",monthDoc:"FEB",nameDoc:"CQD Q CG 002 2019",link: Acuerdos__pdfpath(`./${"2020/"}${"8.pdf"}`),},</v>
      </c>
    </row>
    <row r="17" spans="1:18" x14ac:dyDescent="0.25">
      <c r="A17" s="38" t="s">
        <v>756</v>
      </c>
      <c r="B17" s="38">
        <v>9</v>
      </c>
      <c r="C17" s="38" t="s">
        <v>1211</v>
      </c>
      <c r="D17" s="38" t="s">
        <v>1218</v>
      </c>
      <c r="E17" s="38" t="s">
        <v>1460</v>
      </c>
      <c r="F17" s="39" t="s">
        <v>803</v>
      </c>
      <c r="G17" s="38" t="s">
        <v>1212</v>
      </c>
      <c r="H17" s="38">
        <v>0</v>
      </c>
      <c r="I17" s="38">
        <f t="shared" si="5"/>
        <v>9</v>
      </c>
      <c r="J17" s="38" t="s">
        <v>0</v>
      </c>
      <c r="K17" s="38" t="s">
        <v>1214</v>
      </c>
      <c r="L17" s="38" t="str">
        <f t="shared" si="6"/>
        <v>FEB</v>
      </c>
      <c r="M17" s="38" t="s">
        <v>1213</v>
      </c>
      <c r="N17" s="38" t="s">
        <v>1226</v>
      </c>
      <c r="O17" s="38" t="s">
        <v>1077</v>
      </c>
      <c r="P17" s="40">
        <f t="shared" si="7"/>
        <v>9</v>
      </c>
      <c r="Q17" s="38" t="s">
        <v>1</v>
      </c>
      <c r="R17" s="38" t="str">
        <f t="shared" si="8"/>
        <v>{id:9,year: "2020",typeDoc:"RESOLUCIÓN",dateDoc:"27-FEB",numDoc:"CG 09-2020",monthDoc:"FEB",nameDoc:"CQD Q CG 003 2019",link: Acuerdos__pdfpath(`./${"2020/"}${"9.pdf"}`),},</v>
      </c>
    </row>
    <row r="18" spans="1:18" x14ac:dyDescent="0.25">
      <c r="A18" s="38" t="s">
        <v>756</v>
      </c>
      <c r="B18" s="38">
        <v>10</v>
      </c>
      <c r="C18" s="38" t="s">
        <v>1211</v>
      </c>
      <c r="D18" s="38" t="s">
        <v>1218</v>
      </c>
      <c r="E18" s="38" t="s">
        <v>1460</v>
      </c>
      <c r="F18" s="39" t="s">
        <v>803</v>
      </c>
      <c r="G18" s="38" t="s">
        <v>1212</v>
      </c>
      <c r="I18" s="38">
        <f t="shared" si="5"/>
        <v>10</v>
      </c>
      <c r="J18" s="38" t="s">
        <v>0</v>
      </c>
      <c r="K18" s="38" t="s">
        <v>1214</v>
      </c>
      <c r="L18" s="38" t="str">
        <f t="shared" si="6"/>
        <v>FEB</v>
      </c>
      <c r="M18" s="38" t="s">
        <v>1213</v>
      </c>
      <c r="N18" s="38" t="s">
        <v>1227</v>
      </c>
      <c r="O18" s="38" t="s">
        <v>1077</v>
      </c>
      <c r="P18" s="40">
        <f t="shared" si="7"/>
        <v>10</v>
      </c>
      <c r="Q18" s="38" t="s">
        <v>1</v>
      </c>
      <c r="R18" s="38" t="str">
        <f t="shared" si="8"/>
        <v>{id:10,year: "2020",typeDoc:"RESOLUCIÓN",dateDoc:"27-FEB",numDoc:"CG 10-2020",monthDoc:"FEB",nameDoc:"CQD Q CG 004 2019",link: Acuerdos__pdfpath(`./${"2020/"}${"10.pdf"}`),},</v>
      </c>
    </row>
    <row r="19" spans="1:18" x14ac:dyDescent="0.25">
      <c r="A19" s="38" t="s">
        <v>756</v>
      </c>
      <c r="B19" s="38">
        <v>11</v>
      </c>
      <c r="C19" s="38" t="s">
        <v>1211</v>
      </c>
      <c r="D19" s="38" t="s">
        <v>1218</v>
      </c>
      <c r="E19" s="38" t="s">
        <v>1460</v>
      </c>
      <c r="F19" s="39" t="s">
        <v>803</v>
      </c>
      <c r="G19" s="38" t="s">
        <v>1212</v>
      </c>
      <c r="I19" s="38">
        <f t="shared" si="5"/>
        <v>11</v>
      </c>
      <c r="J19" s="38" t="s">
        <v>0</v>
      </c>
      <c r="K19" s="38" t="s">
        <v>1214</v>
      </c>
      <c r="L19" s="38" t="str">
        <f t="shared" si="6"/>
        <v>FEB</v>
      </c>
      <c r="M19" s="38" t="s">
        <v>1213</v>
      </c>
      <c r="N19" s="38" t="s">
        <v>1228</v>
      </c>
      <c r="O19" s="38" t="s">
        <v>1077</v>
      </c>
      <c r="P19" s="40">
        <f t="shared" si="7"/>
        <v>11</v>
      </c>
      <c r="Q19" s="38" t="s">
        <v>1</v>
      </c>
      <c r="R19" s="38" t="str">
        <f t="shared" si="8"/>
        <v>{id:11,year: "2020",typeDoc:"RESOLUCIÓN",dateDoc:"27-FEB",numDoc:"CG 11-2020",monthDoc:"FEB",nameDoc:"CQD Q CG 005 2019",link: Acuerdos__pdfpath(`./${"2020/"}${"11.pdf"}`),},</v>
      </c>
    </row>
    <row r="20" spans="1:18" x14ac:dyDescent="0.25">
      <c r="A20" s="38" t="s">
        <v>756</v>
      </c>
      <c r="B20" s="38">
        <v>12</v>
      </c>
      <c r="C20" s="38" t="s">
        <v>1211</v>
      </c>
      <c r="D20" s="38" t="s">
        <v>1218</v>
      </c>
      <c r="E20" s="38" t="s">
        <v>1460</v>
      </c>
      <c r="F20" s="39" t="s">
        <v>803</v>
      </c>
      <c r="G20" s="38" t="s">
        <v>1212</v>
      </c>
      <c r="I20" s="38">
        <f t="shared" si="4"/>
        <v>12</v>
      </c>
      <c r="J20" s="38" t="s">
        <v>0</v>
      </c>
      <c r="K20" s="38" t="s">
        <v>1214</v>
      </c>
      <c r="L20" s="38" t="str">
        <f t="shared" si="0"/>
        <v>FEB</v>
      </c>
      <c r="M20" s="38" t="s">
        <v>1213</v>
      </c>
      <c r="N20" s="38" t="s">
        <v>1229</v>
      </c>
      <c r="O20" s="38" t="s">
        <v>1077</v>
      </c>
      <c r="P20" s="40">
        <f t="shared" si="7"/>
        <v>12</v>
      </c>
      <c r="Q20" s="38" t="s">
        <v>1</v>
      </c>
      <c r="R20" s="38" t="str">
        <f t="shared" si="8"/>
        <v>{id:12,year: "2020",typeDoc:"RESOLUCIÓN",dateDoc:"27-FEB",numDoc:"CG 12-2020",monthDoc:"FEB",nameDoc:"CQD Q CG 006 2019",link: Acuerdos__pdfpath(`./${"2020/"}${"12.pdf"}`),},</v>
      </c>
    </row>
    <row r="21" spans="1:18" x14ac:dyDescent="0.25">
      <c r="A21" s="38" t="s">
        <v>756</v>
      </c>
      <c r="B21" s="38">
        <v>13</v>
      </c>
      <c r="C21" s="38" t="s">
        <v>1211</v>
      </c>
      <c r="D21" s="38" t="s">
        <v>1218</v>
      </c>
      <c r="E21" s="38" t="s">
        <v>1460</v>
      </c>
      <c r="F21" s="39" t="s">
        <v>803</v>
      </c>
      <c r="G21" s="38" t="s">
        <v>1212</v>
      </c>
      <c r="I21" s="38">
        <f t="shared" ref="I21:I22" si="9">B21</f>
        <v>13</v>
      </c>
      <c r="J21" s="38" t="s">
        <v>0</v>
      </c>
      <c r="K21" s="38" t="s">
        <v>1214</v>
      </c>
      <c r="L21" s="38" t="str">
        <f t="shared" ref="L21:L22" si="10">MID(F21,4,3)</f>
        <v>FEB</v>
      </c>
      <c r="M21" s="38" t="s">
        <v>1213</v>
      </c>
      <c r="N21" s="38" t="s">
        <v>1230</v>
      </c>
      <c r="O21" s="38" t="s">
        <v>1077</v>
      </c>
      <c r="P21" s="40">
        <f t="shared" si="7"/>
        <v>13</v>
      </c>
      <c r="Q21" s="38" t="s">
        <v>1</v>
      </c>
      <c r="R21" s="38" t="str">
        <f t="shared" si="8"/>
        <v>{id:13,year: "2020",typeDoc:"RESOLUCIÓN",dateDoc:"27-FEB",numDoc:"CG 13-2020",monthDoc:"FEB",nameDoc:"CQD Q CG 007 2019",link: Acuerdos__pdfpath(`./${"2020/"}${"13.pdf"}`),},</v>
      </c>
    </row>
    <row r="22" spans="1:18" x14ac:dyDescent="0.25">
      <c r="A22" s="38" t="s">
        <v>756</v>
      </c>
      <c r="B22" s="38">
        <v>14</v>
      </c>
      <c r="C22" s="38" t="s">
        <v>1211</v>
      </c>
      <c r="D22" s="38" t="s">
        <v>1217</v>
      </c>
      <c r="E22" s="38" t="s">
        <v>1460</v>
      </c>
      <c r="F22" s="39" t="s">
        <v>803</v>
      </c>
      <c r="G22" s="38" t="s">
        <v>1212</v>
      </c>
      <c r="I22" s="38">
        <f t="shared" si="9"/>
        <v>14</v>
      </c>
      <c r="J22" s="38" t="s">
        <v>0</v>
      </c>
      <c r="K22" s="38" t="s">
        <v>1214</v>
      </c>
      <c r="L22" s="38" t="str">
        <f t="shared" si="10"/>
        <v>FEB</v>
      </c>
      <c r="M22" s="38" t="s">
        <v>1213</v>
      </c>
      <c r="N22" s="38" t="s">
        <v>1231</v>
      </c>
      <c r="O22" s="38" t="s">
        <v>1077</v>
      </c>
      <c r="P22" s="40">
        <f t="shared" si="7"/>
        <v>14</v>
      </c>
      <c r="Q22" s="38" t="s">
        <v>1</v>
      </c>
      <c r="R22" s="38" t="str">
        <f t="shared" si="8"/>
        <v>{id:14,year: "2020",typeDoc:"ACUERDO",dateDoc:"27-FEB",numDoc:"CG 14-2020",monthDoc:"FEB",nameDoc:"ÓRGANO ENLACE",link: Acuerdos__pdfpath(`./${"2020/"}${"14.pdf"}`),},</v>
      </c>
    </row>
    <row r="23" spans="1:18" x14ac:dyDescent="0.25">
      <c r="A23" s="38" t="s">
        <v>756</v>
      </c>
      <c r="B23" s="38">
        <v>15</v>
      </c>
      <c r="C23" s="38" t="s">
        <v>1211</v>
      </c>
      <c r="D23" s="38" t="s">
        <v>1218</v>
      </c>
      <c r="E23" s="38" t="s">
        <v>1460</v>
      </c>
      <c r="F23" s="39" t="s">
        <v>803</v>
      </c>
      <c r="G23" s="38" t="s">
        <v>1212</v>
      </c>
      <c r="I23" s="38">
        <f t="shared" si="4"/>
        <v>15</v>
      </c>
      <c r="J23" s="38" t="s">
        <v>0</v>
      </c>
      <c r="K23" s="38" t="s">
        <v>1214</v>
      </c>
      <c r="L23" s="38" t="str">
        <f t="shared" si="0"/>
        <v>FEB</v>
      </c>
      <c r="M23" s="38" t="s">
        <v>1213</v>
      </c>
      <c r="N23" s="38" t="s">
        <v>1232</v>
      </c>
      <c r="O23" s="38" t="s">
        <v>1077</v>
      </c>
      <c r="P23" s="40">
        <f t="shared" si="7"/>
        <v>15</v>
      </c>
      <c r="Q23" s="38" t="s">
        <v>1</v>
      </c>
      <c r="R23" s="38" t="str">
        <f t="shared" si="8"/>
        <v>{id:15,year: "2020",typeDoc:"RESOLUCIÓN",dateDoc:"27-FEB",numDoc:"CG 15-2020",monthDoc:"FEB",nameDoc:"PS",link: Acuerdos__pdfpath(`./${"2020/"}${"15.pdf"}`),},</v>
      </c>
    </row>
    <row r="24" spans="1:18" ht="15.75" thickBot="1" x14ac:dyDescent="0.3">
      <c r="A24" s="38" t="s">
        <v>756</v>
      </c>
      <c r="B24" s="38">
        <v>16</v>
      </c>
      <c r="C24" s="38" t="s">
        <v>1211</v>
      </c>
      <c r="D24" s="38" t="s">
        <v>1217</v>
      </c>
      <c r="E24" s="38" t="s">
        <v>1460</v>
      </c>
      <c r="F24" s="39" t="s">
        <v>1084</v>
      </c>
      <c r="G24" s="38" t="s">
        <v>1212</v>
      </c>
      <c r="I24" s="38">
        <f t="shared" si="4"/>
        <v>16</v>
      </c>
      <c r="J24" s="38" t="s">
        <v>0</v>
      </c>
      <c r="K24" s="38" t="s">
        <v>1214</v>
      </c>
      <c r="L24" s="38" t="str">
        <f t="shared" ref="L24" si="11">MID(F24,4,3)</f>
        <v>MAR</v>
      </c>
      <c r="M24" s="38" t="s">
        <v>1213</v>
      </c>
      <c r="N24" s="38" t="s">
        <v>1233</v>
      </c>
      <c r="O24" s="38" t="s">
        <v>1077</v>
      </c>
      <c r="P24" s="40">
        <f t="shared" si="7"/>
        <v>16</v>
      </c>
      <c r="Q24" s="38" t="s">
        <v>1</v>
      </c>
      <c r="R24" s="47" t="str">
        <f t="shared" si="8"/>
        <v>{id:16,year: "2020",typeDoc:"ACUERDO",dateDoc:"19-MAR",numDoc:"CG 16-2020",monthDoc:"MAR",nameDoc:"COVID-19",link: Acuerdos__pdfpath(`./${"2020/"}${"16.pdf"}`),},</v>
      </c>
    </row>
    <row r="25" spans="1:18" x14ac:dyDescent="0.25">
      <c r="A25" s="41" t="s">
        <v>756</v>
      </c>
      <c r="B25" s="42">
        <v>17</v>
      </c>
      <c r="C25" s="42" t="s">
        <v>1211</v>
      </c>
      <c r="D25" s="42" t="s">
        <v>1217</v>
      </c>
      <c r="E25" s="42" t="s">
        <v>1460</v>
      </c>
      <c r="F25" s="43" t="s">
        <v>1085</v>
      </c>
      <c r="G25" s="42" t="s">
        <v>1212</v>
      </c>
      <c r="H25" s="42"/>
      <c r="I25" s="42">
        <f t="shared" si="4"/>
        <v>17</v>
      </c>
      <c r="J25" s="42" t="s">
        <v>0</v>
      </c>
      <c r="K25" s="42" t="s">
        <v>1214</v>
      </c>
      <c r="L25" s="42" t="str">
        <f t="shared" si="0"/>
        <v>ABR</v>
      </c>
      <c r="M25" s="42" t="s">
        <v>1213</v>
      </c>
      <c r="N25" s="42" t="s">
        <v>1234</v>
      </c>
      <c r="O25" s="42" t="s">
        <v>1077</v>
      </c>
      <c r="P25" s="44">
        <f t="shared" si="7"/>
        <v>17</v>
      </c>
      <c r="Q25" s="42" t="s">
        <v>613</v>
      </c>
      <c r="R25" s="45"/>
    </row>
    <row r="26" spans="1:18" ht="15.75" thickBot="1" x14ac:dyDescent="0.3">
      <c r="A26" s="46" t="s">
        <v>756</v>
      </c>
      <c r="B26" s="47" t="s">
        <v>611</v>
      </c>
      <c r="C26" s="47" t="s">
        <v>1211</v>
      </c>
      <c r="D26" s="47"/>
      <c r="E26" s="47" t="s">
        <v>1460</v>
      </c>
      <c r="F26" s="48"/>
      <c r="G26" s="47" t="s">
        <v>1215</v>
      </c>
      <c r="H26" s="47"/>
      <c r="I26" s="47"/>
      <c r="J26" s="47"/>
      <c r="K26" s="47" t="s">
        <v>1216</v>
      </c>
      <c r="L26" s="47" t="str">
        <f t="shared" si="0"/>
        <v/>
      </c>
      <c r="M26" s="47" t="s">
        <v>1213</v>
      </c>
      <c r="N26" s="47" t="s">
        <v>777</v>
      </c>
      <c r="O26" s="47" t="s">
        <v>1077</v>
      </c>
      <c r="P26" s="49" t="str">
        <f>CONCATENATE(B25,".1")</f>
        <v>17.1</v>
      </c>
      <c r="Q26" s="47" t="s">
        <v>623</v>
      </c>
      <c r="R26" s="50" t="str">
        <f>CONCATENATE(
A25,B25,C25,D25,E25,F25,G25,H25,I25,J25,K25,L25,M25,N25,O25,P25,Q25,
A26,B26,C26,D26,E26,F26,G26,H26,I26,J26,K26,L26,M26,N26,O26,P26,Q26)</f>
        <v>{id:17,year: "2020",typeDoc:"ACUERDO",dateDoc:"16-ABR",numDoc:"CG 17-2020",monthDoc:"ABR",nameDoc:"AMPLIACIÓN DE MEDIDAS COVID-19",link: Acuerdos__pdfpath(`./${"2020/"}${"17.pdf"}`),subRows:[{id:"",year: "2020",typeDoc:"",dateDoc:"",numDoc:"",monthDoc:"",nameDoc:"ANEXO ÚNICO",link: Acuerdos__pdfpath(`./${"2020/"}${"17.1.pdf"}`),},],},</v>
      </c>
    </row>
    <row r="27" spans="1:18" x14ac:dyDescent="0.25">
      <c r="A27" s="38" t="s">
        <v>756</v>
      </c>
      <c r="B27" s="38">
        <v>18</v>
      </c>
      <c r="C27" s="38" t="s">
        <v>1211</v>
      </c>
      <c r="D27" s="38" t="s">
        <v>1217</v>
      </c>
      <c r="E27" s="38" t="s">
        <v>1460</v>
      </c>
      <c r="F27" s="39" t="s">
        <v>43</v>
      </c>
      <c r="G27" s="38" t="s">
        <v>1212</v>
      </c>
      <c r="I27" s="38">
        <f t="shared" ref="I27" si="12">B27</f>
        <v>18</v>
      </c>
      <c r="J27" s="38" t="s">
        <v>0</v>
      </c>
      <c r="K27" s="38" t="s">
        <v>1214</v>
      </c>
      <c r="L27" s="38" t="str">
        <f t="shared" ref="L27" si="13">MID(F27,4,3)</f>
        <v>MAY</v>
      </c>
      <c r="M27" s="38" t="s">
        <v>1213</v>
      </c>
      <c r="N27" s="38" t="s">
        <v>1235</v>
      </c>
      <c r="O27" s="38" t="s">
        <v>1077</v>
      </c>
      <c r="P27" s="40">
        <f>B27</f>
        <v>18</v>
      </c>
      <c r="Q27" s="38" t="s">
        <v>1</v>
      </c>
      <c r="R27" s="38" t="str">
        <f t="shared" ref="R27:R28" si="14">CONCATENATE(A27,B27,C27,D27,E27,F27,G27,H27,I27,J27,K27,L27,M27,N27,O27,P27,Q27)</f>
        <v>{id:18,year: "2020",typeDoc:"ACUERDO",dateDoc:"13-MAY",numDoc:"CG 18-2020",monthDoc:"MAY",nameDoc:"RESPUESTA OFICIO DEL PVEM",link: Acuerdos__pdfpath(`./${"2020/"}${"18.pdf"}`),},</v>
      </c>
    </row>
    <row r="28" spans="1:18" ht="15.75" thickBot="1" x14ac:dyDescent="0.3">
      <c r="A28" s="38" t="s">
        <v>756</v>
      </c>
      <c r="B28" s="38">
        <v>19</v>
      </c>
      <c r="C28" s="38" t="s">
        <v>1211</v>
      </c>
      <c r="D28" s="38" t="s">
        <v>1217</v>
      </c>
      <c r="E28" s="38" t="s">
        <v>1460</v>
      </c>
      <c r="F28" s="39" t="s">
        <v>43</v>
      </c>
      <c r="G28" s="38" t="s">
        <v>1212</v>
      </c>
      <c r="I28" s="38">
        <f t="shared" ref="I28:I29" si="15">B28</f>
        <v>19</v>
      </c>
      <c r="J28" s="38" t="s">
        <v>0</v>
      </c>
      <c r="K28" s="38" t="s">
        <v>1214</v>
      </c>
      <c r="L28" s="38" t="str">
        <f t="shared" si="0"/>
        <v>MAY</v>
      </c>
      <c r="M28" s="38" t="s">
        <v>1213</v>
      </c>
      <c r="N28" s="38" t="s">
        <v>1236</v>
      </c>
      <c r="O28" s="38" t="s">
        <v>1077</v>
      </c>
      <c r="P28" s="40">
        <f>B28</f>
        <v>19</v>
      </c>
      <c r="Q28" s="38" t="s">
        <v>1</v>
      </c>
      <c r="R28" s="38" t="str">
        <f t="shared" si="14"/>
        <v>{id:19,year: "2020",typeDoc:"ACUERDO",dateDoc:"13-MAY",numDoc:"CG 19-2020",monthDoc:"MAY",nameDoc:"CRITERIOS PARA RENUNCIA DE FINANCIAMIENTO PÚBLICO",link: Acuerdos__pdfpath(`./${"2020/"}${"19.pdf"}`),},</v>
      </c>
    </row>
    <row r="29" spans="1:18" x14ac:dyDescent="0.25">
      <c r="A29" s="41" t="s">
        <v>756</v>
      </c>
      <c r="B29" s="42">
        <v>20</v>
      </c>
      <c r="C29" s="42" t="s">
        <v>1211</v>
      </c>
      <c r="D29" s="42" t="s">
        <v>1217</v>
      </c>
      <c r="E29" s="42" t="s">
        <v>1460</v>
      </c>
      <c r="F29" s="43" t="s">
        <v>43</v>
      </c>
      <c r="G29" s="42" t="s">
        <v>1212</v>
      </c>
      <c r="H29" s="42"/>
      <c r="I29" s="42">
        <f t="shared" si="15"/>
        <v>20</v>
      </c>
      <c r="J29" s="42" t="s">
        <v>0</v>
      </c>
      <c r="K29" s="42" t="s">
        <v>1214</v>
      </c>
      <c r="L29" s="42" t="str">
        <f t="shared" si="0"/>
        <v>MAY</v>
      </c>
      <c r="M29" s="42" t="s">
        <v>1213</v>
      </c>
      <c r="N29" s="42" t="s">
        <v>1237</v>
      </c>
      <c r="O29" s="42" t="s">
        <v>1077</v>
      </c>
      <c r="P29" s="44">
        <f>B29</f>
        <v>20</v>
      </c>
      <c r="Q29" s="42" t="s">
        <v>613</v>
      </c>
      <c r="R29" s="45"/>
    </row>
    <row r="30" spans="1:18" ht="15.75" thickBot="1" x14ac:dyDescent="0.3">
      <c r="A30" s="46" t="s">
        <v>756</v>
      </c>
      <c r="B30" s="47" t="s">
        <v>611</v>
      </c>
      <c r="C30" s="47" t="s">
        <v>1211</v>
      </c>
      <c r="D30" s="47"/>
      <c r="E30" s="47" t="s">
        <v>1460</v>
      </c>
      <c r="F30" s="48"/>
      <c r="G30" s="47" t="s">
        <v>1215</v>
      </c>
      <c r="H30" s="47"/>
      <c r="I30" s="47"/>
      <c r="J30" s="47"/>
      <c r="K30" s="47" t="s">
        <v>1216</v>
      </c>
      <c r="L30" s="47" t="str">
        <f t="shared" si="0"/>
        <v/>
      </c>
      <c r="M30" s="47" t="s">
        <v>1213</v>
      </c>
      <c r="N30" s="47" t="s">
        <v>1086</v>
      </c>
      <c r="O30" s="47" t="s">
        <v>1077</v>
      </c>
      <c r="P30" s="49" t="str">
        <f>CONCATENATE(B29,".1")</f>
        <v>20.1</v>
      </c>
      <c r="Q30" s="47" t="s">
        <v>623</v>
      </c>
      <c r="R30" s="50" t="str">
        <f>CONCATENATE(
A29,B29,C29,D29,E29,F29,G29,H29,I29,J29,K29,L29,M29,N29,O29,P29,Q29,
A30,B30,C30,D30,E30,F30,G30,H30,I30,J30,K30,L30,M30,N30,O30,P30,Q30)</f>
        <v>{id:20,year: "2020",typeDoc:"ACUERDO",dateDoc:"13-MAY",numDoc:"CG 20-2020",monthDoc:"MAY",nameDoc:"MODIFICACIÓN AL PROGRAMA DE CAPACITACIÓN 2020",link: Acuerdos__pdfpath(`./${"2020/"}${"20.pdf"}`),subRows:[{id:"",year: "2020",typeDoc:"",dateDoc:"",numDoc:"",monthDoc:"",nameDoc:"ANEXO 1 PROGRAMA DE CAPACITACION 2020",link: Acuerdos__pdfpath(`./${"2020/"}${"20.1.pdf"}`),},],},</v>
      </c>
    </row>
    <row r="31" spans="1:18" x14ac:dyDescent="0.25">
      <c r="A31" s="38" t="s">
        <v>756</v>
      </c>
      <c r="B31" s="38">
        <v>21</v>
      </c>
      <c r="C31" s="38" t="s">
        <v>1211</v>
      </c>
      <c r="D31" s="38" t="s">
        <v>1218</v>
      </c>
      <c r="E31" s="38" t="s">
        <v>1460</v>
      </c>
      <c r="F31" s="39" t="s">
        <v>660</v>
      </c>
      <c r="G31" s="38" t="s">
        <v>1212</v>
      </c>
      <c r="I31" s="38">
        <f t="shared" ref="I31:I33" si="16">B31</f>
        <v>21</v>
      </c>
      <c r="J31" s="38" t="s">
        <v>0</v>
      </c>
      <c r="K31" s="38" t="s">
        <v>1214</v>
      </c>
      <c r="L31" s="38" t="str">
        <f t="shared" si="0"/>
        <v>MAY</v>
      </c>
      <c r="M31" s="38" t="s">
        <v>1213</v>
      </c>
      <c r="N31" s="38" t="s">
        <v>1238</v>
      </c>
      <c r="O31" s="38" t="s">
        <v>1077</v>
      </c>
      <c r="P31" s="40">
        <f>B31</f>
        <v>21</v>
      </c>
      <c r="Q31" s="38" t="s">
        <v>1</v>
      </c>
      <c r="R31" s="38" t="str">
        <f t="shared" ref="R31:R33" si="17">CONCATENATE(A31,B31,C31,D31,E31,F31,G31,H31,I31,J31,K31,L31,M31,N31,O31,P31,Q31)</f>
        <v>{id:21,year: "2020",typeDoc:"RESOLUCIÓN",dateDoc:"22-MAY",numDoc:"CG 21-2020",monthDoc:"MAY",nameDoc:"MEDIDAS CAUTELARES CQD-Q-PRD-CG-009-2020",link: Acuerdos__pdfpath(`./${"2020/"}${"21.pdf"}`),},</v>
      </c>
    </row>
    <row r="32" spans="1:18" x14ac:dyDescent="0.25">
      <c r="A32" s="38" t="s">
        <v>756</v>
      </c>
      <c r="B32" s="38">
        <v>22</v>
      </c>
      <c r="C32" s="38" t="s">
        <v>1211</v>
      </c>
      <c r="D32" s="38" t="s">
        <v>1218</v>
      </c>
      <c r="E32" s="38" t="s">
        <v>1460</v>
      </c>
      <c r="F32" s="39" t="s">
        <v>660</v>
      </c>
      <c r="G32" s="38" t="s">
        <v>1212</v>
      </c>
      <c r="I32" s="38">
        <f t="shared" si="16"/>
        <v>22</v>
      </c>
      <c r="J32" s="38" t="s">
        <v>0</v>
      </c>
      <c r="K32" s="38" t="s">
        <v>1214</v>
      </c>
      <c r="L32" s="38" t="str">
        <f t="shared" ref="L32:L33" si="18">MID(F32,4,3)</f>
        <v>MAY</v>
      </c>
      <c r="M32" s="38" t="s">
        <v>1213</v>
      </c>
      <c r="N32" s="38" t="s">
        <v>1239</v>
      </c>
      <c r="O32" s="38" t="s">
        <v>1077</v>
      </c>
      <c r="P32" s="40">
        <f>B32</f>
        <v>22</v>
      </c>
      <c r="Q32" s="38" t="s">
        <v>1</v>
      </c>
      <c r="R32" s="38" t="str">
        <f t="shared" si="17"/>
        <v>{id:22,year: "2020",typeDoc:"RESOLUCIÓN",dateDoc:"22-MAY",numDoc:"CG 22-2020",monthDoc:"MAY",nameDoc:"MEDIDAS CAUTELARES CQD-Q-PRD-CG-010-2020",link: Acuerdos__pdfpath(`./${"2020/"}${"22.pdf"}`),},</v>
      </c>
    </row>
    <row r="33" spans="1:18" ht="15.75" thickBot="1" x14ac:dyDescent="0.3">
      <c r="A33" s="38" t="s">
        <v>756</v>
      </c>
      <c r="B33" s="38">
        <v>23</v>
      </c>
      <c r="C33" s="38" t="s">
        <v>1211</v>
      </c>
      <c r="E33" s="38" t="s">
        <v>1460</v>
      </c>
      <c r="F33" s="39" t="s">
        <v>340</v>
      </c>
      <c r="G33" s="38" t="s">
        <v>1212</v>
      </c>
      <c r="I33" s="38">
        <f t="shared" si="16"/>
        <v>23</v>
      </c>
      <c r="J33" s="38" t="s">
        <v>0</v>
      </c>
      <c r="K33" s="38" t="s">
        <v>1214</v>
      </c>
      <c r="L33" s="38" t="str">
        <f t="shared" si="18"/>
        <v>MAY</v>
      </c>
      <c r="M33" s="38" t="s">
        <v>1213</v>
      </c>
      <c r="O33" s="38" t="s">
        <v>1077</v>
      </c>
      <c r="P33" s="40">
        <f>B33</f>
        <v>23</v>
      </c>
      <c r="Q33" s="38" t="s">
        <v>1</v>
      </c>
      <c r="R33" s="47" t="str">
        <f t="shared" si="17"/>
        <v>{id:23,year: "2020",typeDoc:"",dateDoc:"28-MAY",numDoc:"CG 23-2020",monthDoc:"MAY",nameDoc:"",link: Acuerdos__pdfpath(`./${"2020/"}${"23.pdf"}`),},</v>
      </c>
    </row>
    <row r="34" spans="1:18" x14ac:dyDescent="0.25">
      <c r="A34" s="41" t="s">
        <v>756</v>
      </c>
      <c r="B34" s="42">
        <v>24</v>
      </c>
      <c r="C34" s="42" t="s">
        <v>1211</v>
      </c>
      <c r="D34" s="42" t="s">
        <v>1217</v>
      </c>
      <c r="E34" s="42" t="s">
        <v>1460</v>
      </c>
      <c r="F34" s="43" t="s">
        <v>1087</v>
      </c>
      <c r="G34" s="42" t="s">
        <v>1212</v>
      </c>
      <c r="H34" s="42"/>
      <c r="I34" s="42">
        <f t="shared" ref="I34" si="19">B34</f>
        <v>24</v>
      </c>
      <c r="J34" s="42" t="s">
        <v>0</v>
      </c>
      <c r="K34" s="42" t="s">
        <v>1214</v>
      </c>
      <c r="L34" s="42" t="str">
        <f t="shared" si="0"/>
        <v>JUN</v>
      </c>
      <c r="M34" s="42" t="s">
        <v>1213</v>
      </c>
      <c r="N34" s="42" t="s">
        <v>1175</v>
      </c>
      <c r="O34" s="42" t="s">
        <v>1077</v>
      </c>
      <c r="P34" s="44">
        <f>B34</f>
        <v>24</v>
      </c>
      <c r="Q34" s="42" t="s">
        <v>613</v>
      </c>
      <c r="R34" s="45"/>
    </row>
    <row r="35" spans="1:18" ht="15.75" thickBot="1" x14ac:dyDescent="0.3">
      <c r="A35" s="46" t="s">
        <v>756</v>
      </c>
      <c r="B35" s="47" t="s">
        <v>611</v>
      </c>
      <c r="C35" s="47" t="s">
        <v>1211</v>
      </c>
      <c r="D35" s="47"/>
      <c r="E35" s="47" t="s">
        <v>1460</v>
      </c>
      <c r="F35" s="48"/>
      <c r="G35" s="47" t="s">
        <v>1215</v>
      </c>
      <c r="H35" s="47"/>
      <c r="I35" s="47"/>
      <c r="J35" s="47"/>
      <c r="K35" s="47" t="s">
        <v>1216</v>
      </c>
      <c r="L35" s="47" t="str">
        <f t="shared" si="0"/>
        <v/>
      </c>
      <c r="M35" s="47" t="s">
        <v>1213</v>
      </c>
      <c r="N35" s="47" t="s">
        <v>696</v>
      </c>
      <c r="O35" s="47" t="s">
        <v>1077</v>
      </c>
      <c r="P35" s="49" t="str">
        <f>CONCATENATE(B34,".1")</f>
        <v>24.1</v>
      </c>
      <c r="Q35" s="47" t="s">
        <v>623</v>
      </c>
      <c r="R35" s="50" t="str">
        <f>CONCATENATE(
A34,B34,C34,D34,E34,F34,G34,H34,I34,J34,K34,L34,M34,N34,O34,P34,Q34,
A35,B35,C35,D35,E35,F35,G35,H35,I35,J35,K35,L35,M35,N35,O35,P35,Q35)</f>
        <v>{id:24,year: "2020",typeDoc:"ACUERDO",dateDoc:"16-JUN",numDoc:"CG 24-2020",monthDoc:"JUN",nameDoc:"READECUACIÓN AL PRESUPUESTO",link: Acuerdos__pdfpath(`./${"2020/"}${"24.pdf"}`),subRows:[{id:"",year: "2020",typeDoc:"",dateDoc:"",numDoc:"",monthDoc:"",nameDoc:"ANEXO 1",link: Acuerdos__pdfpath(`./${"2020/"}${"24.1.pdf"}`),},],},</v>
      </c>
    </row>
    <row r="36" spans="1:18" x14ac:dyDescent="0.25">
      <c r="A36" s="41" t="s">
        <v>756</v>
      </c>
      <c r="B36" s="42">
        <v>25</v>
      </c>
      <c r="C36" s="42" t="s">
        <v>1211</v>
      </c>
      <c r="D36" s="42" t="s">
        <v>1217</v>
      </c>
      <c r="E36" s="42" t="s">
        <v>1460</v>
      </c>
      <c r="F36" s="43" t="s">
        <v>19</v>
      </c>
      <c r="G36" s="42" t="s">
        <v>1212</v>
      </c>
      <c r="H36" s="42"/>
      <c r="I36" s="42">
        <f t="shared" ref="I36" si="20">B36</f>
        <v>25</v>
      </c>
      <c r="J36" s="42" t="s">
        <v>0</v>
      </c>
      <c r="K36" s="42" t="s">
        <v>1214</v>
      </c>
      <c r="L36" s="42" t="str">
        <f t="shared" ref="L36:L37" si="21">MID(F36,4,3)</f>
        <v>JUN</v>
      </c>
      <c r="M36" s="42" t="s">
        <v>1213</v>
      </c>
      <c r="N36" s="42" t="s">
        <v>1240</v>
      </c>
      <c r="O36" s="42" t="s">
        <v>1077</v>
      </c>
      <c r="P36" s="44">
        <f>B36</f>
        <v>25</v>
      </c>
      <c r="Q36" s="42" t="s">
        <v>613</v>
      </c>
      <c r="R36" s="45"/>
    </row>
    <row r="37" spans="1:18" ht="15.75" thickBot="1" x14ac:dyDescent="0.3">
      <c r="A37" s="46" t="s">
        <v>756</v>
      </c>
      <c r="B37" s="47" t="s">
        <v>611</v>
      </c>
      <c r="C37" s="47" t="s">
        <v>1211</v>
      </c>
      <c r="D37" s="47"/>
      <c r="E37" s="47" t="s">
        <v>1460</v>
      </c>
      <c r="F37" s="48"/>
      <c r="G37" s="47" t="s">
        <v>1215</v>
      </c>
      <c r="H37" s="47"/>
      <c r="I37" s="47"/>
      <c r="J37" s="47"/>
      <c r="K37" s="47" t="s">
        <v>1216</v>
      </c>
      <c r="L37" s="47" t="str">
        <f t="shared" si="21"/>
        <v/>
      </c>
      <c r="M37" s="47" t="s">
        <v>1213</v>
      </c>
      <c r="N37" s="47" t="s">
        <v>1088</v>
      </c>
      <c r="O37" s="47" t="s">
        <v>1077</v>
      </c>
      <c r="P37" s="49" t="str">
        <f>CONCATENATE(B36,".1")</f>
        <v>25.1</v>
      </c>
      <c r="Q37" s="47" t="s">
        <v>623</v>
      </c>
      <c r="R37" s="50" t="str">
        <f>CONCATENATE(
A36,B36,C36,D36,E36,F36,G36,H36,I36,J36,K36,L36,M36,N36,O36,P36,Q36,
A37,B37,C37,D37,E37,F37,G37,H37,I37,J37,K37,L37,M37,N37,O37,P37,Q37)</f>
        <v>{id:25,year: "2020",typeDoc:"ACUERDO",dateDoc:"30-JUN",numDoc:"CG 25-2020",monthDoc:"JUN",nameDoc:"RESULTADOS DE EVALUACIÓN SPEN",link: Acuerdos__pdfpath(`./${"2020/"}${"25.pdf"}`),subRows:[{id:"",year: "2020",typeDoc:"",dateDoc:"",numDoc:"",monthDoc:"",nameDoc:"ANEXO ÚNICO RESULTADOS DE EVALUACIÓN SPEN",link: Acuerdos__pdfpath(`./${"2020/"}${"25.1.pdf"}`),},],},</v>
      </c>
    </row>
    <row r="38" spans="1:18" x14ac:dyDescent="0.25">
      <c r="A38" s="41" t="s">
        <v>756</v>
      </c>
      <c r="B38" s="42">
        <v>26</v>
      </c>
      <c r="C38" s="42" t="s">
        <v>1211</v>
      </c>
      <c r="D38" s="42" t="s">
        <v>1217</v>
      </c>
      <c r="E38" s="42" t="s">
        <v>1460</v>
      </c>
      <c r="F38" s="43" t="s">
        <v>1065</v>
      </c>
      <c r="G38" s="42" t="s">
        <v>1212</v>
      </c>
      <c r="H38" s="42"/>
      <c r="I38" s="42">
        <f t="shared" ref="I38" si="22">B38</f>
        <v>26</v>
      </c>
      <c r="J38" s="42" t="s">
        <v>0</v>
      </c>
      <c r="K38" s="42" t="s">
        <v>1214</v>
      </c>
      <c r="L38" s="42" t="str">
        <f t="shared" si="0"/>
        <v>AGO</v>
      </c>
      <c r="M38" s="42" t="s">
        <v>1213</v>
      </c>
      <c r="N38" s="42" t="s">
        <v>1089</v>
      </c>
      <c r="O38" s="42" t="s">
        <v>1077</v>
      </c>
      <c r="P38" s="44">
        <f>B38</f>
        <v>26</v>
      </c>
      <c r="Q38" s="42" t="s">
        <v>613</v>
      </c>
      <c r="R38" s="45"/>
    </row>
    <row r="39" spans="1:18" ht="15.75" thickBot="1" x14ac:dyDescent="0.3">
      <c r="A39" s="46" t="s">
        <v>756</v>
      </c>
      <c r="B39" s="47" t="s">
        <v>611</v>
      </c>
      <c r="C39" s="47" t="s">
        <v>1211</v>
      </c>
      <c r="D39" s="47"/>
      <c r="E39" s="47" t="s">
        <v>1460</v>
      </c>
      <c r="F39" s="48"/>
      <c r="G39" s="47" t="s">
        <v>1215</v>
      </c>
      <c r="H39" s="47"/>
      <c r="I39" s="47"/>
      <c r="J39" s="47"/>
      <c r="K39" s="47" t="s">
        <v>1216</v>
      </c>
      <c r="L39" s="47" t="str">
        <f t="shared" si="0"/>
        <v/>
      </c>
      <c r="M39" s="47" t="s">
        <v>1213</v>
      </c>
      <c r="N39" s="47" t="s">
        <v>696</v>
      </c>
      <c r="O39" s="47" t="s">
        <v>1077</v>
      </c>
      <c r="P39" s="49" t="str">
        <f>CONCATENATE(B38,".1")</f>
        <v>26.1</v>
      </c>
      <c r="Q39" s="47" t="s">
        <v>623</v>
      </c>
      <c r="R39" s="50" t="str">
        <f>CONCATENATE(
A38,B38,C38,D38,E38,F38,G38,H38,I38,J38,K38,L38,M38,N38,O38,P38,Q38,
A39,B39,C39,D39,E39,F39,G39,H39,I39,J39,K39,L39,M39,N39,O39,P39,Q39)</f>
        <v>{id:26,year: "2020",typeDoc:"ACUERDO",dateDoc:"14-AGO",numDoc:"CG 26-2020",monthDoc:"AGO",nameDoc:"APROBACIÓN DE LINEAMIENTOS PARA EL DESARROLLO DE AUDIENCIAS POR VIDEOCONFERENCIA",link: Acuerdos__pdfpath(`./${"2020/"}${"26.pdf"}`),subRows:[{id:"",year: "2020",typeDoc:"",dateDoc:"",numDoc:"",monthDoc:"",nameDoc:"ANEXO 1",link: Acuerdos__pdfpath(`./${"2020/"}${"26.1.pdf"}`),},],},</v>
      </c>
    </row>
    <row r="40" spans="1:18" x14ac:dyDescent="0.25">
      <c r="A40" s="41" t="s">
        <v>756</v>
      </c>
      <c r="B40" s="42">
        <v>27</v>
      </c>
      <c r="C40" s="42" t="s">
        <v>1211</v>
      </c>
      <c r="D40" s="42" t="s">
        <v>1217</v>
      </c>
      <c r="E40" s="42" t="s">
        <v>1460</v>
      </c>
      <c r="F40" s="43" t="s">
        <v>1065</v>
      </c>
      <c r="G40" s="42" t="s">
        <v>1212</v>
      </c>
      <c r="H40" s="42"/>
      <c r="I40" s="42">
        <f t="shared" ref="I40" si="23">B40</f>
        <v>27</v>
      </c>
      <c r="J40" s="42" t="s">
        <v>0</v>
      </c>
      <c r="K40" s="42" t="s">
        <v>1214</v>
      </c>
      <c r="L40" s="42" t="str">
        <f t="shared" si="0"/>
        <v>AGO</v>
      </c>
      <c r="M40" s="42" t="s">
        <v>1213</v>
      </c>
      <c r="N40" s="42" t="s">
        <v>1090</v>
      </c>
      <c r="O40" s="42" t="s">
        <v>1077</v>
      </c>
      <c r="P40" s="44">
        <f>B40</f>
        <v>27</v>
      </c>
      <c r="Q40" s="42" t="s">
        <v>613</v>
      </c>
      <c r="R40" s="45"/>
    </row>
    <row r="41" spans="1:18" ht="15.75" thickBot="1" x14ac:dyDescent="0.3">
      <c r="A41" s="46" t="s">
        <v>756</v>
      </c>
      <c r="B41" s="47" t="s">
        <v>611</v>
      </c>
      <c r="C41" s="47" t="s">
        <v>1211</v>
      </c>
      <c r="D41" s="47"/>
      <c r="E41" s="47" t="s">
        <v>1460</v>
      </c>
      <c r="F41" s="48"/>
      <c r="G41" s="47" t="s">
        <v>1215</v>
      </c>
      <c r="H41" s="47"/>
      <c r="I41" s="47"/>
      <c r="J41" s="47"/>
      <c r="K41" s="47" t="s">
        <v>1216</v>
      </c>
      <c r="L41" s="47" t="str">
        <f t="shared" si="0"/>
        <v/>
      </c>
      <c r="M41" s="47" t="s">
        <v>1213</v>
      </c>
      <c r="N41" s="47" t="s">
        <v>696</v>
      </c>
      <c r="O41" s="47" t="s">
        <v>1077</v>
      </c>
      <c r="P41" s="49" t="str">
        <f>CONCATENATE(B40,".1")</f>
        <v>27.1</v>
      </c>
      <c r="Q41" s="47" t="s">
        <v>623</v>
      </c>
      <c r="R41" s="50" t="str">
        <f>CONCATENATE(
A40,B40,C40,D40,E40,F40,G40,H40,I40,J40,K40,L40,M40,N40,O40,P40,Q40,
A41,B41,C41,D41,E41,F41,G41,H41,I41,J41,K41,L41,M41,N41,O41,P41,Q41)</f>
        <v>{id:27,year: "2020",typeDoc:"ACUERDO",dateDoc:"14-AGO",numDoc:"CG 27-2020",monthDoc:"AGO",nameDoc:"READECUACIÓN DEL PRESUPUESTO DE EGRESOS",link: Acuerdos__pdfpath(`./${"2020/"}${"27.pdf"}`),subRows:[{id:"",year: "2020",typeDoc:"",dateDoc:"",numDoc:"",monthDoc:"",nameDoc:"ANEXO 1",link: Acuerdos__pdfpath(`./${"2020/"}${"27.1.pdf"}`),},],},</v>
      </c>
    </row>
    <row r="42" spans="1:18" x14ac:dyDescent="0.25">
      <c r="A42" s="41" t="s">
        <v>756</v>
      </c>
      <c r="B42" s="42">
        <v>28</v>
      </c>
      <c r="C42" s="42" t="s">
        <v>1211</v>
      </c>
      <c r="D42" s="42" t="s">
        <v>1217</v>
      </c>
      <c r="E42" s="42" t="s">
        <v>1460</v>
      </c>
      <c r="F42" s="43" t="s">
        <v>1065</v>
      </c>
      <c r="G42" s="42" t="s">
        <v>1212</v>
      </c>
      <c r="H42" s="42"/>
      <c r="I42" s="42">
        <f t="shared" ref="I42" si="24">B42</f>
        <v>28</v>
      </c>
      <c r="J42" s="42" t="s">
        <v>0</v>
      </c>
      <c r="K42" s="42" t="s">
        <v>1214</v>
      </c>
      <c r="L42" s="42" t="str">
        <f t="shared" si="0"/>
        <v>AGO</v>
      </c>
      <c r="M42" s="42" t="s">
        <v>1213</v>
      </c>
      <c r="N42" s="42" t="s">
        <v>1091</v>
      </c>
      <c r="O42" s="42" t="s">
        <v>763</v>
      </c>
      <c r="P42" s="44"/>
      <c r="Q42" s="42" t="s">
        <v>764</v>
      </c>
      <c r="R42" s="45"/>
    </row>
    <row r="43" spans="1:18" ht="15.75" thickBot="1" x14ac:dyDescent="0.3">
      <c r="A43" s="46" t="s">
        <v>756</v>
      </c>
      <c r="B43" s="47" t="s">
        <v>611</v>
      </c>
      <c r="C43" s="47" t="s">
        <v>1211</v>
      </c>
      <c r="D43" s="47"/>
      <c r="E43" s="47" t="s">
        <v>1460</v>
      </c>
      <c r="F43" s="48"/>
      <c r="G43" s="47" t="s">
        <v>1215</v>
      </c>
      <c r="H43" s="47"/>
      <c r="I43" s="47"/>
      <c r="J43" s="47"/>
      <c r="K43" s="47" t="s">
        <v>1216</v>
      </c>
      <c r="L43" s="47" t="str">
        <f t="shared" si="0"/>
        <v/>
      </c>
      <c r="M43" s="47" t="s">
        <v>1213</v>
      </c>
      <c r="N43" s="47" t="s">
        <v>696</v>
      </c>
      <c r="O43" s="47" t="s">
        <v>1077</v>
      </c>
      <c r="P43" s="49" t="str">
        <f>CONCATENATE(B42,".1")</f>
        <v>28.1</v>
      </c>
      <c r="Q43" s="47" t="s">
        <v>623</v>
      </c>
      <c r="R43" s="50" t="str">
        <f>CONCATENATE(
A42,B42,C42,D42,E42,F42,G42,H42,I42,J42,K42,L42,M42,N42,O42,P42,Q42,
A43,B43,C43,D43,E43,F43,G43,H43,I43,J43,K43,L43,M43,N43,O43,P43,Q43)</f>
        <v>{id:28,year: "2020",typeDoc:"ACUERDO",dateDoc:"14-AGO",numDoc:"CG 28-2020",monthDoc:"AGO",nameDoc:"MANUAL DE ELECCIONES ESCOLARES",link: "",subRows:[{id:"",year: "2020",typeDoc:"",dateDoc:"",numDoc:"",monthDoc:"",nameDoc:"ANEXO 1",link: Acuerdos__pdfpath(`./${"2020/"}${"28.1.pdf"}`),},],},</v>
      </c>
    </row>
    <row r="44" spans="1:18" x14ac:dyDescent="0.25">
      <c r="A44" s="38" t="s">
        <v>756</v>
      </c>
      <c r="B44" s="38">
        <v>29</v>
      </c>
      <c r="C44" s="38" t="s">
        <v>1211</v>
      </c>
      <c r="D44" s="38" t="s">
        <v>1217</v>
      </c>
      <c r="E44" s="38" t="s">
        <v>1460</v>
      </c>
      <c r="F44" s="39" t="s">
        <v>1092</v>
      </c>
      <c r="G44" s="38" t="s">
        <v>1212</v>
      </c>
      <c r="I44" s="38">
        <f t="shared" ref="I44:I50" si="25">B44</f>
        <v>29</v>
      </c>
      <c r="J44" s="38" t="s">
        <v>0</v>
      </c>
      <c r="K44" s="38" t="s">
        <v>1214</v>
      </c>
      <c r="L44" s="38" t="str">
        <f t="shared" si="0"/>
        <v>SEP</v>
      </c>
      <c r="M44" s="38" t="s">
        <v>1213</v>
      </c>
      <c r="N44" s="38" t="s">
        <v>1094</v>
      </c>
      <c r="O44" s="38" t="s">
        <v>1077</v>
      </c>
      <c r="P44" s="40">
        <f>B44</f>
        <v>29</v>
      </c>
      <c r="Q44" s="38" t="s">
        <v>1</v>
      </c>
      <c r="R44" s="42" t="str">
        <f t="shared" ref="R44:R45" si="26">CONCATENATE(A44,B44,C44,D44,E44,F44,G44,H44,I44,J44,K44,L44,M44,N44,O44,P44,Q44)</f>
        <v>{id:29,year: "2020",typeDoc:"ACUERDO",dateDoc:"10-SEP",numDoc:"CG 29-2020",monthDoc:"SEP",nameDoc:"RATIFICACIÓN DE LA INSTANCIA INTERNA PREP",link: Acuerdos__pdfpath(`./${"2020/"}${"29.pdf"}`),},</v>
      </c>
    </row>
    <row r="45" spans="1:18" ht="15.75" thickBot="1" x14ac:dyDescent="0.3">
      <c r="A45" s="38" t="s">
        <v>756</v>
      </c>
      <c r="B45" s="38">
        <v>30</v>
      </c>
      <c r="C45" s="38" t="s">
        <v>1211</v>
      </c>
      <c r="D45" s="38" t="s">
        <v>1218</v>
      </c>
      <c r="E45" s="38" t="s">
        <v>1460</v>
      </c>
      <c r="F45" s="39" t="s">
        <v>1092</v>
      </c>
      <c r="G45" s="38" t="s">
        <v>1212</v>
      </c>
      <c r="I45" s="38">
        <f t="shared" ref="I45:I46" si="27">B45</f>
        <v>30</v>
      </c>
      <c r="J45" s="38" t="s">
        <v>0</v>
      </c>
      <c r="K45" s="38" t="s">
        <v>1214</v>
      </c>
      <c r="L45" s="38" t="str">
        <f t="shared" ref="L45:L48" si="28">MID(F45,4,3)</f>
        <v>SEP</v>
      </c>
      <c r="M45" s="38" t="s">
        <v>1213</v>
      </c>
      <c r="N45" s="38" t="s">
        <v>1095</v>
      </c>
      <c r="O45" s="38" t="s">
        <v>1077</v>
      </c>
      <c r="P45" s="40">
        <f>B45</f>
        <v>30</v>
      </c>
      <c r="Q45" s="38" t="s">
        <v>1</v>
      </c>
      <c r="R45" s="47" t="str">
        <f t="shared" si="26"/>
        <v>{id:30,year: "2020",typeDoc:"RESOLUCIÓN",dateDoc:"10-SEP",numDoc:"CG 30-2020",monthDoc:"SEP",nameDoc:"MEDIDAS CAUTELARES CQD-Q-RACF-CG-014-2020",link: Acuerdos__pdfpath(`./${"2020/"}${"30.pdf"}`),},</v>
      </c>
    </row>
    <row r="46" spans="1:18" x14ac:dyDescent="0.25">
      <c r="A46" s="41" t="s">
        <v>756</v>
      </c>
      <c r="B46" s="42">
        <v>31</v>
      </c>
      <c r="C46" s="42" t="s">
        <v>1211</v>
      </c>
      <c r="D46" s="42" t="s">
        <v>1217</v>
      </c>
      <c r="E46" s="42" t="s">
        <v>1460</v>
      </c>
      <c r="F46" s="43" t="s">
        <v>693</v>
      </c>
      <c r="G46" s="42" t="s">
        <v>1212</v>
      </c>
      <c r="H46" s="42"/>
      <c r="I46" s="42">
        <f t="shared" si="27"/>
        <v>31</v>
      </c>
      <c r="J46" s="42" t="s">
        <v>0</v>
      </c>
      <c r="K46" s="42" t="s">
        <v>1214</v>
      </c>
      <c r="L46" s="42" t="str">
        <f t="shared" si="28"/>
        <v>SEP</v>
      </c>
      <c r="M46" s="42" t="s">
        <v>1213</v>
      </c>
      <c r="N46" s="42" t="s">
        <v>1096</v>
      </c>
      <c r="O46" s="42" t="s">
        <v>1077</v>
      </c>
      <c r="P46" s="44">
        <f>B46</f>
        <v>31</v>
      </c>
      <c r="Q46" s="42" t="s">
        <v>613</v>
      </c>
      <c r="R46" s="45"/>
    </row>
    <row r="47" spans="1:18" x14ac:dyDescent="0.25">
      <c r="A47" s="51" t="s">
        <v>756</v>
      </c>
      <c r="B47" s="38" t="s">
        <v>611</v>
      </c>
      <c r="C47" s="38" t="s">
        <v>1211</v>
      </c>
      <c r="E47" s="38" t="s">
        <v>1460</v>
      </c>
      <c r="G47" s="38" t="s">
        <v>1215</v>
      </c>
      <c r="K47" s="38" t="s">
        <v>1216</v>
      </c>
      <c r="L47" s="38" t="str">
        <f t="shared" si="28"/>
        <v/>
      </c>
      <c r="M47" s="38" t="s">
        <v>1213</v>
      </c>
      <c r="N47" s="38" t="s">
        <v>1097</v>
      </c>
      <c r="O47" s="38" t="s">
        <v>1077</v>
      </c>
      <c r="P47" s="40" t="str">
        <f>CONCATENATE(B46,".1")</f>
        <v>31.1</v>
      </c>
      <c r="Q47" s="38" t="s">
        <v>1</v>
      </c>
      <c r="R47" s="52"/>
    </row>
    <row r="48" spans="1:18" ht="15.75" thickBot="1" x14ac:dyDescent="0.3">
      <c r="A48" s="46" t="s">
        <v>756</v>
      </c>
      <c r="B48" s="47" t="s">
        <v>611</v>
      </c>
      <c r="C48" s="47" t="s">
        <v>1211</v>
      </c>
      <c r="D48" s="47"/>
      <c r="E48" s="47" t="s">
        <v>1460</v>
      </c>
      <c r="F48" s="48"/>
      <c r="G48" s="47" t="s">
        <v>1215</v>
      </c>
      <c r="H48" s="47"/>
      <c r="I48" s="47"/>
      <c r="J48" s="47"/>
      <c r="K48" s="47" t="s">
        <v>1216</v>
      </c>
      <c r="L48" s="47" t="str">
        <f t="shared" si="28"/>
        <v/>
      </c>
      <c r="M48" s="47" t="s">
        <v>1213</v>
      </c>
      <c r="N48" s="47" t="s">
        <v>1042</v>
      </c>
      <c r="O48" s="47" t="s">
        <v>1077</v>
      </c>
      <c r="P48" s="49" t="str">
        <f>CONCATENATE(B46,".2")</f>
        <v>31.2</v>
      </c>
      <c r="Q48" s="47" t="s">
        <v>623</v>
      </c>
      <c r="R48" s="50" t="str">
        <f>CONCATENATE(
A46,B46,C46,D46,E46,F46,G46,H46,I46,J46,K46,L46,M46,N46,O46,P46,Q46,
A47,B47,C47,D47,E47,F47,G47,H47,I47,J47,K47,L47,M47,N47,O47,P47,Q47,
A48,B48,C48,D48,E48,F48,G48,H48,I48,J48,K48,L48,M48,N48,O48,P48,Q48)</f>
        <v>{id:31,year: "2020",typeDoc:"ACUERDO",dateDoc:"17-SEP",numDoc:"CG 31-2020",monthDoc:"SEP",nameDoc:"REFORMAS REGLAMENTO USOS Y COSTUMBRES",link: Acuerdos__pdfpath(`./${"2020/"}${"31.pdf"}`),subRows:[{id:"",year: "2020",typeDoc:"",dateDoc:"",numDoc:"",monthDoc:"",nameDoc:"ANEXO 1 REGLAMENTO DE USOS Y COSTUMBRES",link: Acuerdos__pdfpath(`./${"2020/"}${"31.1.pdf"}`),},{id:"",year: "2020",typeDoc:"",dateDoc:"",numDoc:"",monthDoc:"",nameDoc:"VOTO PARTICULAR",link: Acuerdos__pdfpath(`./${"2020/"}${"31.2.pdf"}`),},],},</v>
      </c>
    </row>
    <row r="49" spans="1:18" ht="15.75" thickBot="1" x14ac:dyDescent="0.3">
      <c r="A49" s="38" t="s">
        <v>756</v>
      </c>
      <c r="B49" s="38">
        <v>32</v>
      </c>
      <c r="C49" s="38" t="s">
        <v>1211</v>
      </c>
      <c r="D49" s="38" t="s">
        <v>1217</v>
      </c>
      <c r="E49" s="38" t="s">
        <v>1460</v>
      </c>
      <c r="F49" s="39" t="s">
        <v>1093</v>
      </c>
      <c r="G49" s="38" t="s">
        <v>1212</v>
      </c>
      <c r="I49" s="38">
        <f t="shared" ref="I49" si="29">B49</f>
        <v>32</v>
      </c>
      <c r="J49" s="38" t="s">
        <v>0</v>
      </c>
      <c r="K49" s="38" t="s">
        <v>1214</v>
      </c>
      <c r="L49" s="38" t="str">
        <f t="shared" ref="L49" si="30">MID(F49,4,3)</f>
        <v>SEP</v>
      </c>
      <c r="M49" s="38" t="s">
        <v>1213</v>
      </c>
      <c r="N49" s="38" t="s">
        <v>1098</v>
      </c>
      <c r="O49" s="38" t="s">
        <v>1077</v>
      </c>
      <c r="P49" s="40">
        <f>B49</f>
        <v>32</v>
      </c>
      <c r="Q49" s="38" t="s">
        <v>1</v>
      </c>
      <c r="R49" s="53" t="str">
        <f>CONCATENATE(A49,B49,C49,D49,E49,F49,G49,H49,I49,J49,K49,L49,M49,N49,O49,P49,Q49)</f>
        <v>{id:32,year: "2020",typeDoc:"ACUERDO",dateDoc:"24-SEP",numDoc:"CG 32-2020",monthDoc:"SEP",nameDoc:"DESIGNACION DEL TITULAR DE LA UTCE",link: Acuerdos__pdfpath(`./${"2020/"}${"32.pdf"}`),},</v>
      </c>
    </row>
    <row r="50" spans="1:18" x14ac:dyDescent="0.25">
      <c r="A50" s="41" t="s">
        <v>756</v>
      </c>
      <c r="B50" s="42">
        <v>33</v>
      </c>
      <c r="C50" s="42" t="s">
        <v>1211</v>
      </c>
      <c r="D50" s="42" t="s">
        <v>1217</v>
      </c>
      <c r="E50" s="42" t="s">
        <v>1460</v>
      </c>
      <c r="F50" s="43" t="s">
        <v>283</v>
      </c>
      <c r="G50" s="42" t="s">
        <v>1212</v>
      </c>
      <c r="H50" s="42"/>
      <c r="I50" s="42">
        <f t="shared" si="25"/>
        <v>33</v>
      </c>
      <c r="J50" s="42" t="s">
        <v>0</v>
      </c>
      <c r="K50" s="42" t="s">
        <v>1214</v>
      </c>
      <c r="L50" s="42" t="str">
        <f t="shared" si="0"/>
        <v>SEP</v>
      </c>
      <c r="M50" s="42" t="s">
        <v>1213</v>
      </c>
      <c r="N50" s="42" t="s">
        <v>1099</v>
      </c>
      <c r="O50" s="42" t="s">
        <v>1077</v>
      </c>
      <c r="P50" s="44">
        <f>B50</f>
        <v>33</v>
      </c>
      <c r="Q50" s="42" t="s">
        <v>613</v>
      </c>
      <c r="R50" s="45"/>
    </row>
    <row r="51" spans="1:18" ht="15.75" thickBot="1" x14ac:dyDescent="0.3">
      <c r="A51" s="46" t="s">
        <v>756</v>
      </c>
      <c r="B51" s="47" t="s">
        <v>611</v>
      </c>
      <c r="C51" s="47" t="s">
        <v>1211</v>
      </c>
      <c r="D51" s="47"/>
      <c r="E51" s="47" t="s">
        <v>1460</v>
      </c>
      <c r="F51" s="48"/>
      <c r="G51" s="47" t="s">
        <v>1215</v>
      </c>
      <c r="H51" s="47"/>
      <c r="I51" s="47"/>
      <c r="J51" s="47"/>
      <c r="K51" s="47" t="s">
        <v>1216</v>
      </c>
      <c r="L51" s="47" t="str">
        <f t="shared" si="0"/>
        <v/>
      </c>
      <c r="M51" s="47" t="s">
        <v>1213</v>
      </c>
      <c r="N51" s="47" t="s">
        <v>1100</v>
      </c>
      <c r="O51" s="47" t="s">
        <v>1077</v>
      </c>
      <c r="P51" s="49" t="str">
        <f>CONCATENATE(B50,".1")</f>
        <v>33.1</v>
      </c>
      <c r="Q51" s="47" t="s">
        <v>623</v>
      </c>
      <c r="R51" s="50" t="str">
        <f>CONCATENATE(
A50,B50,C50,D50,E50,F50,G50,H50,I50,J50,K50,L50,M50,N50,O50,P50,Q50,
A51,B51,C51,D51,E51,F51,G51,H51,I51,J51,K51,L51,M51,N51,O51,P51,Q51)</f>
        <v>{id:33,year: "2020",typeDoc:"ACUERDO",dateDoc:"29-SEP",numDoc:"CG 33-2020",monthDoc:"SEP",nameDoc:"PROYECTO DE PRESUPUESTO DE EGRESOS 2021",link: Acuerdos__pdfpath(`./${"2020/"}${"33.pdf"}`),subRows:[{id:"",year: "2020",typeDoc:"",dateDoc:"",numDoc:"",monthDoc:"",nameDoc:"ANEXO ÚNICO PRESUPUESTO DE EGRESOS 2021",link: Acuerdos__pdfpath(`./${"2020/"}${"33.1.pdf"}`),},],},</v>
      </c>
    </row>
    <row r="52" spans="1:18" x14ac:dyDescent="0.25">
      <c r="A52" s="41" t="s">
        <v>756</v>
      </c>
      <c r="B52" s="42">
        <v>34</v>
      </c>
      <c r="C52" s="42" t="s">
        <v>1211</v>
      </c>
      <c r="D52" s="42" t="s">
        <v>1217</v>
      </c>
      <c r="E52" s="42" t="s">
        <v>1460</v>
      </c>
      <c r="F52" s="43" t="s">
        <v>283</v>
      </c>
      <c r="G52" s="42" t="s">
        <v>1212</v>
      </c>
      <c r="H52" s="42"/>
      <c r="I52" s="42">
        <f t="shared" ref="I52" si="31">B52</f>
        <v>34</v>
      </c>
      <c r="J52" s="42" t="s">
        <v>0</v>
      </c>
      <c r="K52" s="42" t="s">
        <v>1214</v>
      </c>
      <c r="L52" s="42" t="str">
        <f t="shared" ref="L52:L54" si="32">MID(F52,4,3)</f>
        <v>SEP</v>
      </c>
      <c r="M52" s="42" t="s">
        <v>1213</v>
      </c>
      <c r="N52" s="42" t="s">
        <v>1101</v>
      </c>
      <c r="O52" s="42" t="s">
        <v>1077</v>
      </c>
      <c r="P52" s="44">
        <f>B52</f>
        <v>34</v>
      </c>
      <c r="Q52" s="42" t="s">
        <v>613</v>
      </c>
      <c r="R52" s="45"/>
    </row>
    <row r="53" spans="1:18" x14ac:dyDescent="0.25">
      <c r="A53" s="51" t="s">
        <v>756</v>
      </c>
      <c r="B53" s="38" t="s">
        <v>611</v>
      </c>
      <c r="C53" s="38" t="s">
        <v>1211</v>
      </c>
      <c r="E53" s="38" t="s">
        <v>1460</v>
      </c>
      <c r="G53" s="38" t="s">
        <v>1215</v>
      </c>
      <c r="K53" s="38" t="s">
        <v>1216</v>
      </c>
      <c r="L53" s="38" t="str">
        <f t="shared" si="32"/>
        <v/>
      </c>
      <c r="M53" s="38" t="s">
        <v>1213</v>
      </c>
      <c r="N53" s="38" t="s">
        <v>1102</v>
      </c>
      <c r="O53" s="38" t="s">
        <v>1077</v>
      </c>
      <c r="P53" s="40" t="str">
        <f>CONCATENATE(B52,".1")</f>
        <v>34.1</v>
      </c>
      <c r="Q53" s="38" t="s">
        <v>1</v>
      </c>
      <c r="R53" s="52"/>
    </row>
    <row r="54" spans="1:18" ht="15.75" thickBot="1" x14ac:dyDescent="0.3">
      <c r="A54" s="46" t="s">
        <v>756</v>
      </c>
      <c r="B54" s="47" t="s">
        <v>611</v>
      </c>
      <c r="C54" s="47" t="s">
        <v>1211</v>
      </c>
      <c r="D54" s="47"/>
      <c r="E54" s="47" t="s">
        <v>1460</v>
      </c>
      <c r="F54" s="48"/>
      <c r="G54" s="47" t="s">
        <v>1215</v>
      </c>
      <c r="H54" s="47"/>
      <c r="I54" s="47"/>
      <c r="J54" s="47"/>
      <c r="K54" s="47" t="s">
        <v>1216</v>
      </c>
      <c r="L54" s="47" t="str">
        <f t="shared" si="32"/>
        <v/>
      </c>
      <c r="M54" s="47" t="s">
        <v>1213</v>
      </c>
      <c r="N54" s="47" t="s">
        <v>1042</v>
      </c>
      <c r="O54" s="47" t="s">
        <v>1077</v>
      </c>
      <c r="P54" s="49" t="str">
        <f>CONCATENATE(B52,".2")</f>
        <v>34.2</v>
      </c>
      <c r="Q54" s="47" t="s">
        <v>623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{id:34,year: "2020",typeDoc:"ACUERDO",dateDoc:"29-SEP",numDoc:"CG 34-2020",monthDoc:"SEP",nameDoc:"PROPUESTA DE PAQUETE ELECTORAL DISTRITAL Y MUNICIPAL",link: Acuerdos__pdfpath(`./${"2020/"}${"34.pdf"}`),subRows:[{id:"",year: "2020",typeDoc:"",dateDoc:"",numDoc:"",monthDoc:"",nameDoc:"DICTAMEN COECyEC_PROPUESTA DE PAQUETE ELECTORAL Y DISTRITAL",link: Acuerdos__pdfpath(`./${"2020/"}${"34.1.pdf"}`),},{id:"",year: "2020",typeDoc:"",dateDoc:"",numDoc:"",monthDoc:"",nameDoc:"VOTO PARTICULAR",link: Acuerdos__pdfpath(`./${"2020/"}${"34.2.pdf"}`),},],},</v>
      </c>
    </row>
    <row r="55" spans="1:18" x14ac:dyDescent="0.25">
      <c r="A55" s="41" t="s">
        <v>756</v>
      </c>
      <c r="B55" s="42">
        <v>35</v>
      </c>
      <c r="C55" s="42" t="s">
        <v>1211</v>
      </c>
      <c r="D55" s="42" t="s">
        <v>1217</v>
      </c>
      <c r="E55" s="42" t="s">
        <v>1460</v>
      </c>
      <c r="F55" s="43" t="s">
        <v>283</v>
      </c>
      <c r="G55" s="42" t="s">
        <v>1212</v>
      </c>
      <c r="H55" s="42"/>
      <c r="I55" s="42">
        <f t="shared" ref="I55" si="33">B55</f>
        <v>35</v>
      </c>
      <c r="J55" s="42" t="s">
        <v>0</v>
      </c>
      <c r="K55" s="42" t="s">
        <v>1214</v>
      </c>
      <c r="L55" s="42" t="str">
        <f t="shared" si="0"/>
        <v>SEP</v>
      </c>
      <c r="M55" s="42" t="s">
        <v>1213</v>
      </c>
      <c r="N55" s="42" t="s">
        <v>1103</v>
      </c>
      <c r="O55" s="42" t="s">
        <v>1077</v>
      </c>
      <c r="P55" s="44">
        <f>B55</f>
        <v>35</v>
      </c>
      <c r="Q55" s="42" t="s">
        <v>613</v>
      </c>
      <c r="R55" s="45"/>
    </row>
    <row r="56" spans="1:18" ht="15.75" thickBot="1" x14ac:dyDescent="0.3">
      <c r="A56" s="46" t="s">
        <v>756</v>
      </c>
      <c r="B56" s="47" t="s">
        <v>611</v>
      </c>
      <c r="C56" s="47" t="s">
        <v>1211</v>
      </c>
      <c r="D56" s="47"/>
      <c r="E56" s="47" t="s">
        <v>1460</v>
      </c>
      <c r="F56" s="48"/>
      <c r="G56" s="47" t="s">
        <v>1215</v>
      </c>
      <c r="H56" s="47"/>
      <c r="I56" s="47"/>
      <c r="J56" s="47"/>
      <c r="K56" s="47" t="s">
        <v>1216</v>
      </c>
      <c r="L56" s="47" t="str">
        <f t="shared" si="0"/>
        <v/>
      </c>
      <c r="M56" s="47" t="s">
        <v>1213</v>
      </c>
      <c r="N56" s="47" t="s">
        <v>1104</v>
      </c>
      <c r="O56" s="47" t="s">
        <v>1077</v>
      </c>
      <c r="P56" s="49" t="str">
        <f>CONCATENATE(B55,".1")</f>
        <v>35.1</v>
      </c>
      <c r="Q56" s="47" t="s">
        <v>623</v>
      </c>
      <c r="R56" s="50" t="str">
        <f>CONCATENATE(
A55,B55,C55,D55,E55,F55,G55,H55,I55,J55,K55,L55,M55,N55,O55,P55,Q55,
A56,B56,C56,D56,E56,F56,G56,H56,I56,J56,K56,L56,M56,N56,O56,P56,Q56)</f>
        <v>{id:35,year: "2020",typeDoc:"ACUERDO",dateDoc:"29-SEP",numDoc:"CG 35-2020",monthDoc:"SEP",nameDoc:"ESTATUTO CANDIDATURAS INDEPENDIENTES",link: Acuerdos__pdfpath(`./${"2020/"}${"35.pdf"}`),subRows:[{id:"",year: "2020",typeDoc:"",dateDoc:"",numDoc:"",monthDoc:"",nameDoc:"ESTATUTO DE CANDIDATURAS INDEPENDIENTES",link: Acuerdos__pdfpath(`./${"2020/"}${"35.1.pdf"}`),},],},</v>
      </c>
    </row>
    <row r="57" spans="1:18" ht="15.75" thickBot="1" x14ac:dyDescent="0.3">
      <c r="A57" s="38" t="s">
        <v>756</v>
      </c>
      <c r="B57" s="38">
        <v>36</v>
      </c>
      <c r="C57" s="38" t="s">
        <v>1211</v>
      </c>
      <c r="D57" s="38" t="s">
        <v>1217</v>
      </c>
      <c r="E57" s="38" t="s">
        <v>1460</v>
      </c>
      <c r="F57" s="39" t="s">
        <v>111</v>
      </c>
      <c r="G57" s="38" t="s">
        <v>1212</v>
      </c>
      <c r="I57" s="38">
        <f t="shared" ref="I57" si="34">B57</f>
        <v>36</v>
      </c>
      <c r="J57" s="38" t="s">
        <v>0</v>
      </c>
      <c r="K57" s="38" t="s">
        <v>1214</v>
      </c>
      <c r="L57" s="38" t="str">
        <f t="shared" ref="L57" si="35">MID(F57,4,3)</f>
        <v>OCT</v>
      </c>
      <c r="M57" s="38" t="s">
        <v>1213</v>
      </c>
      <c r="N57" s="38" t="s">
        <v>1105</v>
      </c>
      <c r="O57" s="38" t="s">
        <v>1077</v>
      </c>
      <c r="P57" s="40">
        <f>B57</f>
        <v>36</v>
      </c>
      <c r="Q57" s="38" t="s">
        <v>1</v>
      </c>
      <c r="R57" s="53" t="str">
        <f>CONCATENATE(A57,B57,C57,D57,E57,F57,G57,H57,I57,J57,K57,L57,M57,N57,O57,P57,Q57)</f>
        <v>{id:36,year: "2020",typeDoc:"ACUERDO",dateDoc:"12-OCT",numDoc:"CG 36-2020",monthDoc:"OCT",nameDoc:"INTEGRACIÓN Y ADECUACIÓN COMISIONES",link: Acuerdos__pdfpath(`./${"2020/"}${"36.pdf"}`),},</v>
      </c>
    </row>
    <row r="58" spans="1:18" x14ac:dyDescent="0.25">
      <c r="A58" s="41" t="s">
        <v>756</v>
      </c>
      <c r="B58" s="42">
        <v>37</v>
      </c>
      <c r="C58" s="42" t="s">
        <v>1211</v>
      </c>
      <c r="D58" s="42" t="s">
        <v>1217</v>
      </c>
      <c r="E58" s="42" t="s">
        <v>1460</v>
      </c>
      <c r="F58" s="43" t="s">
        <v>111</v>
      </c>
      <c r="G58" s="42" t="s">
        <v>1212</v>
      </c>
      <c r="H58" s="42"/>
      <c r="I58" s="42">
        <f t="shared" ref="I58" si="36">B58</f>
        <v>37</v>
      </c>
      <c r="J58" s="42" t="s">
        <v>0</v>
      </c>
      <c r="K58" s="42" t="s">
        <v>1214</v>
      </c>
      <c r="L58" s="42" t="str">
        <f t="shared" si="0"/>
        <v>OCT</v>
      </c>
      <c r="M58" s="42" t="s">
        <v>1213</v>
      </c>
      <c r="N58" s="42" t="s">
        <v>1106</v>
      </c>
      <c r="O58" s="42" t="s">
        <v>1077</v>
      </c>
      <c r="P58" s="44"/>
      <c r="Q58" s="42" t="s">
        <v>764</v>
      </c>
      <c r="R58" s="45"/>
    </row>
    <row r="59" spans="1:18" ht="15.75" thickBot="1" x14ac:dyDescent="0.3">
      <c r="A59" s="46" t="s">
        <v>756</v>
      </c>
      <c r="B59" s="47" t="s">
        <v>611</v>
      </c>
      <c r="C59" s="47" t="s">
        <v>1211</v>
      </c>
      <c r="D59" s="47"/>
      <c r="E59" s="47" t="s">
        <v>1460</v>
      </c>
      <c r="F59" s="48"/>
      <c r="G59" s="47" t="s">
        <v>1215</v>
      </c>
      <c r="H59" s="47"/>
      <c r="I59" s="47"/>
      <c r="J59" s="47"/>
      <c r="K59" s="47" t="s">
        <v>1216</v>
      </c>
      <c r="L59" s="47" t="str">
        <f t="shared" si="0"/>
        <v/>
      </c>
      <c r="M59" s="47" t="s">
        <v>1213</v>
      </c>
      <c r="N59" s="47" t="s">
        <v>1107</v>
      </c>
      <c r="O59" s="47" t="s">
        <v>1077</v>
      </c>
      <c r="P59" s="49" t="str">
        <f>CONCATENATE(B58,".1")</f>
        <v>37.1</v>
      </c>
      <c r="Q59" s="47" t="s">
        <v>623</v>
      </c>
      <c r="R59" s="50" t="str">
        <f>CONCATENATE(
A58,B58,C58,D58,E58,F58,G58,H58,I58,J58,K58,L58,M58,N58,O58,P58,Q58,
A59,B59,C59,D59,E59,F59,G59,H59,I59,J59,K59,L59,M59,N59,O59,P59,Q59)</f>
        <v>{id:37,year: "2020",typeDoc:"ACUERDO",dateDoc:"12-OCT",numDoc:"CG 37-2020",monthDoc:"OCT",nameDoc:"INFORME VERIFICACIÓN DE CUMPLIMIENTO DE NÚMERO MÍINIMO DE AFILIADOS PPL",link: Acuerdos__pdfpath(`./${"2020/"}${"",subRows:[{id:"",year: "2020",typeDoc:"",dateDoc:"",numDoc:"",monthDoc:"",nameDoc:"ANEXO ÚNICO VERIFICACIÓN DE CUMPLIMIENTO DE NÚMERO MÍINIMO DE AFILIADOS PARTIDOS LOCALES",link: Acuerdos__pdfpath(`./${"2020/"}${"37.1.pdf"}`),},],},</v>
      </c>
    </row>
    <row r="60" spans="1:18" x14ac:dyDescent="0.25">
      <c r="A60" s="41" t="s">
        <v>756</v>
      </c>
      <c r="B60" s="42">
        <v>38</v>
      </c>
      <c r="C60" s="42" t="s">
        <v>1211</v>
      </c>
      <c r="D60" s="42" t="s">
        <v>1217</v>
      </c>
      <c r="E60" s="42" t="s">
        <v>1460</v>
      </c>
      <c r="F60" s="43" t="s">
        <v>111</v>
      </c>
      <c r="G60" s="42" t="s">
        <v>1212</v>
      </c>
      <c r="H60" s="42"/>
      <c r="I60" s="42">
        <f t="shared" ref="I60" si="37">B60</f>
        <v>38</v>
      </c>
      <c r="J60" s="42" t="s">
        <v>0</v>
      </c>
      <c r="K60" s="42" t="s">
        <v>1214</v>
      </c>
      <c r="L60" s="42" t="str">
        <f t="shared" si="0"/>
        <v>OCT</v>
      </c>
      <c r="M60" s="42" t="s">
        <v>1213</v>
      </c>
      <c r="N60" s="42" t="s">
        <v>1108</v>
      </c>
      <c r="O60" s="42" t="s">
        <v>1077</v>
      </c>
      <c r="P60" s="44">
        <f>B60</f>
        <v>38</v>
      </c>
      <c r="Q60" s="42" t="s">
        <v>613</v>
      </c>
      <c r="R60" s="45"/>
    </row>
    <row r="61" spans="1:18" ht="15.75" thickBot="1" x14ac:dyDescent="0.3">
      <c r="A61" s="46" t="s">
        <v>756</v>
      </c>
      <c r="B61" s="47" t="s">
        <v>611</v>
      </c>
      <c r="C61" s="47" t="s">
        <v>1211</v>
      </c>
      <c r="D61" s="47" t="s">
        <v>1217</v>
      </c>
      <c r="E61" s="47" t="s">
        <v>1460</v>
      </c>
      <c r="F61" s="48"/>
      <c r="G61" s="47" t="s">
        <v>1215</v>
      </c>
      <c r="H61" s="47"/>
      <c r="I61" s="47"/>
      <c r="J61" s="47"/>
      <c r="K61" s="47" t="s">
        <v>1216</v>
      </c>
      <c r="L61" s="47" t="str">
        <f t="shared" si="0"/>
        <v/>
      </c>
      <c r="M61" s="47" t="s">
        <v>1213</v>
      </c>
      <c r="N61" s="47" t="s">
        <v>1109</v>
      </c>
      <c r="O61" s="47" t="s">
        <v>1077</v>
      </c>
      <c r="P61" s="49" t="str">
        <f>CONCATENATE(B60,".1")</f>
        <v>38.1</v>
      </c>
      <c r="Q61" s="47" t="s">
        <v>623</v>
      </c>
      <c r="R61" s="50" t="str">
        <f>CONCATENATE(
A60,B60,C60,D60,E60,F60,G60,H60,I60,J60,K60,L60,M60,N60,O60,P60,Q60,
A61,B61,C61,D61,E61,F61,G61,H61,I61,J61,K61,L61,M61,N61,O61,P61,Q61)</f>
        <v>{id:38,year: "2020",typeDoc:"ACUERDO",dateDoc:"12-OCT",numDoc:"CG 38-2020",monthDoc:"OCT",nameDoc:"REGLAMENTO DE TRANSPARENCIA",link: Acuerdos__pdfpath(`./${"2020/"}${"38.pdf"}`),subRows:[{id:"",year: "2020",typeDoc:"ACUERDO",dateDoc:"",numDoc:"",monthDoc:"",nameDoc:"ANEXO ACUERDO ITE-CG 38-2020 12-OCTUBRE-2020 REGLAMENTO DE TRANSPARENCIA Y ACCESO A LA INFORMACIÓN PÚBLICA",link: Acuerdos__pdfpath(`./${"2020/"}${"38.1.pdf"}`),},],},</v>
      </c>
    </row>
    <row r="62" spans="1:18" x14ac:dyDescent="0.25">
      <c r="A62" s="38" t="s">
        <v>756</v>
      </c>
      <c r="B62" s="38">
        <v>39</v>
      </c>
      <c r="C62" s="38" t="s">
        <v>1211</v>
      </c>
      <c r="D62" s="38" t="s">
        <v>1217</v>
      </c>
      <c r="E62" s="38" t="s">
        <v>1460</v>
      </c>
      <c r="F62" s="39" t="s">
        <v>111</v>
      </c>
      <c r="G62" s="38" t="s">
        <v>1212</v>
      </c>
      <c r="I62" s="38">
        <f t="shared" ref="I62:I64" si="38">B62</f>
        <v>39</v>
      </c>
      <c r="J62" s="38" t="s">
        <v>0</v>
      </c>
      <c r="K62" s="38" t="s">
        <v>1214</v>
      </c>
      <c r="L62" s="38" t="str">
        <f t="shared" si="0"/>
        <v>OCT</v>
      </c>
      <c r="M62" s="38" t="s">
        <v>1213</v>
      </c>
      <c r="N62" s="38" t="s">
        <v>1110</v>
      </c>
      <c r="O62" s="38" t="s">
        <v>1077</v>
      </c>
      <c r="P62" s="40">
        <f>B62</f>
        <v>39</v>
      </c>
      <c r="Q62" s="38" t="s">
        <v>1</v>
      </c>
      <c r="R62" s="42" t="str">
        <f t="shared" ref="R62:R63" si="39">CONCATENATE(A62,B62,C62,D62,E62,F62,G62,H62,I62,J62,K62,L62,M62,N62,O62,P62,Q62)</f>
        <v>{id:39,year: "2020",typeDoc:"ACUERDO",dateDoc:"12-OCT",numDoc:"CG 39-2020",monthDoc:"OCT",nameDoc:"DESIGNACIÓN DE TITULAR CONSULTA CIUDADANA",link: Acuerdos__pdfpath(`./${"2020/"}${"39.pdf"}`),},</v>
      </c>
    </row>
    <row r="63" spans="1:18" ht="15.75" thickBot="1" x14ac:dyDescent="0.3">
      <c r="A63" s="38" t="s">
        <v>756</v>
      </c>
      <c r="B63" s="38">
        <v>40</v>
      </c>
      <c r="C63" s="38" t="s">
        <v>1211</v>
      </c>
      <c r="D63" s="38" t="s">
        <v>1218</v>
      </c>
      <c r="E63" s="38" t="s">
        <v>1460</v>
      </c>
      <c r="G63" s="38" t="s">
        <v>1212</v>
      </c>
      <c r="I63" s="38">
        <f t="shared" si="38"/>
        <v>40</v>
      </c>
      <c r="J63" s="38" t="s">
        <v>0</v>
      </c>
      <c r="K63" s="38" t="s">
        <v>1214</v>
      </c>
      <c r="L63" s="38" t="str">
        <f t="shared" ref="L63" si="40">MID(F63,4,3)</f>
        <v/>
      </c>
      <c r="M63" s="38" t="s">
        <v>1213</v>
      </c>
      <c r="N63" s="38" t="s">
        <v>1242</v>
      </c>
      <c r="O63" s="38" t="s">
        <v>1077</v>
      </c>
      <c r="P63" s="40">
        <f>B63</f>
        <v>40</v>
      </c>
      <c r="Q63" s="38" t="s">
        <v>1</v>
      </c>
      <c r="R63" s="47" t="str">
        <f t="shared" si="39"/>
        <v>{id:40,year: "2020",typeDoc:"RESOLUCIÓN",dateDoc:"",numDoc:"CG 40-2020",monthDoc:"",nameDoc:"ACREDITACIÓN ENCUENTRO SOLIDARIO",link: Acuerdos__pdfpath(`./${"2020/"}${"40.pdf"}`),},</v>
      </c>
    </row>
    <row r="64" spans="1:18" x14ac:dyDescent="0.25">
      <c r="A64" s="41" t="s">
        <v>756</v>
      </c>
      <c r="B64" s="42">
        <v>41</v>
      </c>
      <c r="C64" s="42" t="s">
        <v>1211</v>
      </c>
      <c r="D64" s="42" t="s">
        <v>1217</v>
      </c>
      <c r="E64" s="42" t="s">
        <v>1460</v>
      </c>
      <c r="F64" s="43" t="s">
        <v>157</v>
      </c>
      <c r="G64" s="42" t="s">
        <v>1212</v>
      </c>
      <c r="H64" s="42"/>
      <c r="I64" s="42">
        <f t="shared" si="38"/>
        <v>41</v>
      </c>
      <c r="J64" s="42" t="s">
        <v>0</v>
      </c>
      <c r="K64" s="42" t="s">
        <v>1214</v>
      </c>
      <c r="L64" s="42" t="str">
        <f t="shared" si="0"/>
        <v>OCT</v>
      </c>
      <c r="M64" s="42" t="s">
        <v>1213</v>
      </c>
      <c r="N64" s="42" t="s">
        <v>1111</v>
      </c>
      <c r="O64" s="42" t="s">
        <v>1077</v>
      </c>
      <c r="P64" s="44">
        <f>B64</f>
        <v>41</v>
      </c>
      <c r="Q64" s="42" t="s">
        <v>613</v>
      </c>
      <c r="R64" s="45"/>
    </row>
    <row r="65" spans="1:18" x14ac:dyDescent="0.25">
      <c r="A65" s="51" t="s">
        <v>756</v>
      </c>
      <c r="B65" s="38" t="s">
        <v>611</v>
      </c>
      <c r="C65" s="38" t="s">
        <v>1211</v>
      </c>
      <c r="E65" s="38" t="s">
        <v>1460</v>
      </c>
      <c r="G65" s="38" t="s">
        <v>1215</v>
      </c>
      <c r="K65" s="38" t="s">
        <v>1216</v>
      </c>
      <c r="L65" s="38" t="str">
        <f t="shared" si="0"/>
        <v/>
      </c>
      <c r="M65" s="38" t="s">
        <v>1213</v>
      </c>
      <c r="N65" s="38" t="s">
        <v>1112</v>
      </c>
      <c r="O65" s="38" t="s">
        <v>1077</v>
      </c>
      <c r="P65" s="40" t="str">
        <f>CONCATENATE(B64,".1")</f>
        <v>41.1</v>
      </c>
      <c r="Q65" s="38" t="s">
        <v>1</v>
      </c>
      <c r="R65" s="52"/>
    </row>
    <row r="66" spans="1:18" ht="15.75" thickBot="1" x14ac:dyDescent="0.3">
      <c r="A66" s="46" t="s">
        <v>756</v>
      </c>
      <c r="B66" s="47" t="s">
        <v>611</v>
      </c>
      <c r="C66" s="47" t="s">
        <v>1211</v>
      </c>
      <c r="D66" s="47"/>
      <c r="E66" s="47" t="s">
        <v>1460</v>
      </c>
      <c r="F66" s="48"/>
      <c r="G66" s="47" t="s">
        <v>1215</v>
      </c>
      <c r="H66" s="47"/>
      <c r="I66" s="47"/>
      <c r="J66" s="47"/>
      <c r="K66" s="47" t="s">
        <v>1216</v>
      </c>
      <c r="L66" s="47" t="str">
        <f t="shared" si="0"/>
        <v/>
      </c>
      <c r="M66" s="47" t="s">
        <v>1213</v>
      </c>
      <c r="N66" s="47" t="s">
        <v>1113</v>
      </c>
      <c r="O66" s="47" t="s">
        <v>1077</v>
      </c>
      <c r="P66" s="49" t="str">
        <f>CONCATENATE(B64,".2")</f>
        <v>41.2</v>
      </c>
      <c r="Q66" s="47" t="s">
        <v>623</v>
      </c>
      <c r="R66" s="50" t="str">
        <f>CONCATENATE(
A64,B64,C64,D64,E64,F64,G64,H64,I64,J64,K64,L64,M64,N64,O64,P64,Q64,
A65,B65,C65,D65,E65,F65,G65,H65,I65,J65,K65,L65,M65,N65,O65,P65,Q65,
A66,B66,C66,D66,E66,F66,G66,H66,I66,J66,K66,L66,M66,N66,O66,P66,Q66)</f>
        <v>{id:41,year: "2020",typeDoc:"ACUERDO",dateDoc:"15-OCT",numDoc:"CG 41-2020",monthDoc:"OCT",nameDoc:"READECUACIÓN DE PRERROGATIVAS PARTIDOS",link: Acuerdos__pdfpath(`./${"2020/"}${"41.pdf"}`),subRows:[{id:"",year: "2020",typeDoc:"",dateDoc:"",numDoc:"",monthDoc:"",nameDoc:"ANEXO 1 ACUERDO ITE-CG 41-2020 15-OCTUBRE-2020 READECUACIÓN DE PRERROGATIVAS PARTIDOS 2020",link: Acuerdos__pdfpath(`./${"2020/"}${"41.1.pdf"}`),},{id:"",year: "2020",typeDoc:"",dateDoc:"",numDoc:"",monthDoc:"",nameDoc:"ANEXO 2 ACUERDO ITE-CG 41-2020 15-OCTUBRE-2020 READECUACIÓN DE PRERROGATIVAS PARTIDOS 2020",link: Acuerdos__pdfpath(`./${"2020/"}${"41.2.pdf"}`),},],},</v>
      </c>
    </row>
    <row r="67" spans="1:18" x14ac:dyDescent="0.25">
      <c r="A67" s="41" t="s">
        <v>756</v>
      </c>
      <c r="B67" s="42">
        <v>42</v>
      </c>
      <c r="C67" s="42" t="s">
        <v>1211</v>
      </c>
      <c r="D67" s="42" t="s">
        <v>1217</v>
      </c>
      <c r="E67" s="42" t="s">
        <v>1460</v>
      </c>
      <c r="F67" s="43" t="s">
        <v>157</v>
      </c>
      <c r="G67" s="42" t="s">
        <v>1212</v>
      </c>
      <c r="H67" s="42"/>
      <c r="I67" s="42">
        <f t="shared" ref="I67" si="41">B67</f>
        <v>42</v>
      </c>
      <c r="J67" s="42" t="s">
        <v>0</v>
      </c>
      <c r="K67" s="42" t="s">
        <v>1214</v>
      </c>
      <c r="L67" s="42" t="str">
        <f t="shared" ref="L67:L74" si="42">MID(F67,4,3)</f>
        <v>OCT</v>
      </c>
      <c r="M67" s="42" t="s">
        <v>1213</v>
      </c>
      <c r="N67" s="42" t="s">
        <v>1114</v>
      </c>
      <c r="O67" s="42" t="s">
        <v>1077</v>
      </c>
      <c r="P67" s="44">
        <f>B67</f>
        <v>42</v>
      </c>
      <c r="Q67" s="42" t="s">
        <v>613</v>
      </c>
      <c r="R67" s="45"/>
    </row>
    <row r="68" spans="1:18" ht="15.75" thickBot="1" x14ac:dyDescent="0.3">
      <c r="A68" s="46" t="s">
        <v>756</v>
      </c>
      <c r="B68" s="47" t="s">
        <v>611</v>
      </c>
      <c r="C68" s="47" t="s">
        <v>1211</v>
      </c>
      <c r="D68" s="47"/>
      <c r="E68" s="47" t="s">
        <v>1460</v>
      </c>
      <c r="F68" s="48"/>
      <c r="G68" s="47" t="s">
        <v>1215</v>
      </c>
      <c r="H68" s="47"/>
      <c r="I68" s="47"/>
      <c r="J68" s="47"/>
      <c r="K68" s="47" t="s">
        <v>1216</v>
      </c>
      <c r="L68" s="47" t="str">
        <f t="shared" si="42"/>
        <v/>
      </c>
      <c r="M68" s="47" t="s">
        <v>1213</v>
      </c>
      <c r="N68" s="47" t="s">
        <v>1115</v>
      </c>
      <c r="O68" s="47" t="s">
        <v>1077</v>
      </c>
      <c r="P68" s="49" t="str">
        <f>CONCATENATE(B67,".1")</f>
        <v>42.1</v>
      </c>
      <c r="Q68" s="47" t="s">
        <v>623</v>
      </c>
      <c r="R68" s="50" t="str">
        <f>CONCATENATE(
A67,B67,C67,D67,E67,F67,G67,H67,I67,J67,K67,L67,M67,N67,O67,P67,Q67,
A68,B68,C68,D68,E68,F68,G68,H68,I68,J68,K68,L68,M68,N68,O68,P68,Q68)</f>
        <v>{id:42,year: "2020",typeDoc:"ACUERDO",dateDoc:"15-OCT",numDoc:"CG 42-2020",monthDoc:"OCT",nameDoc:"ACTUALIZACIÓN DE MULTAS",link: Acuerdos__pdfpath(`./${"2020/"}${"42.pdf"}`),subRows:[{id:"",year: "2020",typeDoc:"",dateDoc:"",numDoc:"",monthDoc:"",nameDoc:"ANEXO ÚNICO ACUERDO ITE-CG 42-2020 15-OCTUBRE-2020 ACTUALIZACIÓN DE MULTAS 2020",link: Acuerdos__pdfpath(`./${"2020/"}${"42.1.pdf"}`),},],},</v>
      </c>
    </row>
    <row r="69" spans="1:18" x14ac:dyDescent="0.25">
      <c r="A69" s="41" t="s">
        <v>756</v>
      </c>
      <c r="B69" s="42">
        <v>43</v>
      </c>
      <c r="C69" s="42" t="s">
        <v>1211</v>
      </c>
      <c r="D69" s="42" t="s">
        <v>1217</v>
      </c>
      <c r="E69" s="42" t="s">
        <v>1460</v>
      </c>
      <c r="F69" s="43" t="s">
        <v>157</v>
      </c>
      <c r="G69" s="42" t="s">
        <v>1212</v>
      </c>
      <c r="H69" s="42"/>
      <c r="I69" s="42">
        <f t="shared" ref="I69" si="43">B69</f>
        <v>43</v>
      </c>
      <c r="J69" s="42" t="s">
        <v>0</v>
      </c>
      <c r="K69" s="42" t="s">
        <v>1214</v>
      </c>
      <c r="L69" s="42" t="str">
        <f t="shared" si="42"/>
        <v>OCT</v>
      </c>
      <c r="M69" s="42" t="s">
        <v>1213</v>
      </c>
      <c r="N69" s="42" t="s">
        <v>1116</v>
      </c>
      <c r="O69" s="42" t="s">
        <v>1077</v>
      </c>
      <c r="P69" s="44">
        <f>B69</f>
        <v>43</v>
      </c>
      <c r="Q69" s="42" t="s">
        <v>613</v>
      </c>
      <c r="R69" s="45"/>
    </row>
    <row r="70" spans="1:18" ht="15.75" thickBot="1" x14ac:dyDescent="0.3">
      <c r="A70" s="46" t="s">
        <v>756</v>
      </c>
      <c r="B70" s="47" t="s">
        <v>611</v>
      </c>
      <c r="C70" s="47" t="s">
        <v>1211</v>
      </c>
      <c r="D70" s="47"/>
      <c r="E70" s="47" t="s">
        <v>1460</v>
      </c>
      <c r="F70" s="48"/>
      <c r="G70" s="47" t="s">
        <v>1215</v>
      </c>
      <c r="H70" s="47"/>
      <c r="I70" s="47"/>
      <c r="J70" s="47"/>
      <c r="K70" s="47" t="s">
        <v>1216</v>
      </c>
      <c r="L70" s="47" t="str">
        <f t="shared" si="42"/>
        <v/>
      </c>
      <c r="M70" s="47" t="s">
        <v>1213</v>
      </c>
      <c r="N70" s="47" t="s">
        <v>1117</v>
      </c>
      <c r="O70" s="47" t="s">
        <v>1077</v>
      </c>
      <c r="P70" s="49" t="str">
        <f>CONCATENATE(B69,".1")</f>
        <v>43.1</v>
      </c>
      <c r="Q70" s="47" t="s">
        <v>623</v>
      </c>
      <c r="R70" s="50" t="str">
        <f>CONCATENATE(
A69,B69,C69,D69,E69,F69,G69,H69,I69,J69,K69,L69,M69,N69,O69,P69,Q69,
A70,B70,C70,D70,E70,F70,G70,H70,I70,J70,K70,L70,M70,N70,O70,P70,Q70)</f>
        <v>{id:43,year: "2020",typeDoc:"ACUERDO",dateDoc:"15-OCT",numDoc:"CG 43-2020",monthDoc:"OCT",nameDoc:"APROBACIÓN DE CALENDARIO ELECTORAL 2020-2021",link: Acuerdos__pdfpath(`./${"2020/"}${"43.pdf"}`),subRows:[{id:"",year: "2020",typeDoc:"",dateDoc:"",numDoc:"",monthDoc:"",nameDoc:"ANEXO ÚNICO ACUERDO ITE-CG 43-2020 15-OCTUBRE-2020 CALENDARIO ELECTORAL LEGAL 2020-2021",link: Acuerdos__pdfpath(`./${"2020/"}${"43.1.pdf"}`),},],},</v>
      </c>
    </row>
    <row r="71" spans="1:18" x14ac:dyDescent="0.25">
      <c r="A71" s="41" t="s">
        <v>756</v>
      </c>
      <c r="B71" s="42">
        <v>44</v>
      </c>
      <c r="C71" s="42" t="s">
        <v>1211</v>
      </c>
      <c r="D71" s="42" t="s">
        <v>1217</v>
      </c>
      <c r="E71" s="42" t="s">
        <v>1460</v>
      </c>
      <c r="F71" s="43" t="s">
        <v>157</v>
      </c>
      <c r="G71" s="42" t="s">
        <v>1212</v>
      </c>
      <c r="H71" s="42"/>
      <c r="I71" s="42">
        <f t="shared" ref="I71" si="44">B71</f>
        <v>44</v>
      </c>
      <c r="J71" s="42" t="s">
        <v>0</v>
      </c>
      <c r="K71" s="42" t="s">
        <v>1214</v>
      </c>
      <c r="L71" s="42" t="str">
        <f t="shared" si="42"/>
        <v>OCT</v>
      </c>
      <c r="M71" s="42" t="s">
        <v>1213</v>
      </c>
      <c r="N71" s="42" t="s">
        <v>1118</v>
      </c>
      <c r="O71" s="42" t="s">
        <v>1077</v>
      </c>
      <c r="P71" s="44"/>
      <c r="Q71" s="42" t="s">
        <v>764</v>
      </c>
      <c r="R71" s="45"/>
    </row>
    <row r="72" spans="1:18" ht="15.75" thickBot="1" x14ac:dyDescent="0.3">
      <c r="A72" s="46" t="s">
        <v>756</v>
      </c>
      <c r="B72" s="47" t="s">
        <v>611</v>
      </c>
      <c r="C72" s="47" t="s">
        <v>1211</v>
      </c>
      <c r="D72" s="47"/>
      <c r="E72" s="47" t="s">
        <v>1460</v>
      </c>
      <c r="F72" s="48"/>
      <c r="G72" s="47" t="s">
        <v>1215</v>
      </c>
      <c r="H72" s="47"/>
      <c r="I72" s="47"/>
      <c r="J72" s="47"/>
      <c r="K72" s="47" t="s">
        <v>1216</v>
      </c>
      <c r="L72" s="47" t="str">
        <f t="shared" si="42"/>
        <v/>
      </c>
      <c r="M72" s="47" t="s">
        <v>1213</v>
      </c>
      <c r="N72" s="47" t="s">
        <v>1119</v>
      </c>
      <c r="O72" s="47" t="s">
        <v>1077</v>
      </c>
      <c r="P72" s="49" t="str">
        <f>CONCATENATE(B71,".1")</f>
        <v>44.1</v>
      </c>
      <c r="Q72" s="47" t="s">
        <v>623</v>
      </c>
      <c r="R72" s="50" t="str">
        <f>CONCATENATE(
A71,B71,C71,D71,E71,F71,G71,H71,I71,J71,K71,L71,M71,N71,O71,P71,Q71,
A72,B72,C72,D72,E72,F72,G72,H72,I72,J72,K72,L72,M72,N72,O72,P72,Q72)</f>
        <v>{id:44,year: "2020",typeDoc:"ACUERDO",dateDoc:"15-OCT",numDoc:"CG 44-2020",monthDoc:"OCT",nameDoc:"APROBACIÓN DE METODOLOGÍA PARA MONITOREO DE MEDIOS DE COMUNICACIÓN",link: Acuerdos__pdfpath(`./${"2020/"}${"",subRows:[{id:"",year: "2020",typeDoc:"",dateDoc:"",numDoc:"",monthDoc:"",nameDoc:"ANEXO ÚNICO ACUERDO ITE-CG 44-2020 15 DE OCTUBRE-2020 METODOLOGÍA PARA MONITOREO",link: Acuerdos__pdfpath(`./${"2020/"}${"44.1.pdf"}`),},],},</v>
      </c>
    </row>
    <row r="73" spans="1:18" x14ac:dyDescent="0.25">
      <c r="A73" s="41" t="s">
        <v>756</v>
      </c>
      <c r="B73" s="42">
        <v>45</v>
      </c>
      <c r="C73" s="42" t="s">
        <v>1211</v>
      </c>
      <c r="D73" s="42" t="s">
        <v>1217</v>
      </c>
      <c r="E73" s="42" t="s">
        <v>1460</v>
      </c>
      <c r="F73" s="43" t="s">
        <v>201</v>
      </c>
      <c r="G73" s="42" t="s">
        <v>1212</v>
      </c>
      <c r="H73" s="42"/>
      <c r="I73" s="42">
        <f t="shared" ref="I73" si="45">B73</f>
        <v>45</v>
      </c>
      <c r="J73" s="42" t="s">
        <v>0</v>
      </c>
      <c r="K73" s="42" t="s">
        <v>1214</v>
      </c>
      <c r="L73" s="42" t="str">
        <f t="shared" si="42"/>
        <v>OCT</v>
      </c>
      <c r="M73" s="42" t="s">
        <v>1213</v>
      </c>
      <c r="N73" s="42" t="s">
        <v>1120</v>
      </c>
      <c r="O73" s="42" t="s">
        <v>1077</v>
      </c>
      <c r="P73" s="44">
        <f>B73</f>
        <v>45</v>
      </c>
      <c r="Q73" s="42" t="s">
        <v>613</v>
      </c>
      <c r="R73" s="45"/>
    </row>
    <row r="74" spans="1:18" ht="15.75" thickBot="1" x14ac:dyDescent="0.3">
      <c r="A74" s="46" t="s">
        <v>756</v>
      </c>
      <c r="B74" s="47" t="s">
        <v>611</v>
      </c>
      <c r="C74" s="47" t="s">
        <v>1211</v>
      </c>
      <c r="D74" s="47"/>
      <c r="E74" s="47" t="s">
        <v>1460</v>
      </c>
      <c r="F74" s="48"/>
      <c r="G74" s="47" t="s">
        <v>1215</v>
      </c>
      <c r="H74" s="47"/>
      <c r="I74" s="47"/>
      <c r="J74" s="47"/>
      <c r="K74" s="47" t="s">
        <v>1216</v>
      </c>
      <c r="L74" s="47" t="str">
        <f t="shared" si="42"/>
        <v/>
      </c>
      <c r="M74" s="47" t="s">
        <v>1213</v>
      </c>
      <c r="N74" s="47" t="s">
        <v>1121</v>
      </c>
      <c r="O74" s="47" t="s">
        <v>1077</v>
      </c>
      <c r="P74" s="49" t="str">
        <f>CONCATENATE(B73,".1")</f>
        <v>45.1</v>
      </c>
      <c r="Q74" s="47" t="s">
        <v>623</v>
      </c>
      <c r="R74" s="50" t="str">
        <f>CONCATENATE(
A73,B73,C73,D73,E73,F73,G73,H73,I73,J73,K73,L73,M73,N73,O73,P73,Q73,
A74,B74,C74,D74,E74,F74,G74,H74,I74,J74,K74,L74,M74,N74,O74,P74,Q74)</f>
        <v>{id:45,year: "2020",typeDoc:"ACUERDO",dateDoc:"23-OCT",numDoc:"CG 45-2020",monthDoc:"OCT",nameDoc:"CONVOCATORIA A ELECCIONES PELO 2021",link: Acuerdos__pdfpath(`./${"2020/"}${"45.pdf"}`),subRows:[{id:"",year: "2020",typeDoc:"",dateDoc:"",numDoc:"",monthDoc:"",nameDoc:"ANEXO ÚNICO ACUERDO ITE-CG 45-2020 CONVOCATORIA PROCESO ELECTORAL LOCAL ORDINARIO 2020-2021",link: Acuerdos__pdfpath(`./${"2020/"}${"45.1.pdf"}`),},],},</v>
      </c>
    </row>
    <row r="75" spans="1:18" x14ac:dyDescent="0.25">
      <c r="A75" s="41" t="s">
        <v>756</v>
      </c>
      <c r="B75" s="42">
        <v>46</v>
      </c>
      <c r="C75" s="42" t="s">
        <v>1211</v>
      </c>
      <c r="D75" s="42" t="s">
        <v>1217</v>
      </c>
      <c r="E75" s="42" t="s">
        <v>1460</v>
      </c>
      <c r="F75" s="43" t="s">
        <v>201</v>
      </c>
      <c r="G75" s="42" t="s">
        <v>1212</v>
      </c>
      <c r="H75" s="42"/>
      <c r="I75" s="42">
        <f t="shared" si="4"/>
        <v>46</v>
      </c>
      <c r="J75" s="42" t="s">
        <v>0</v>
      </c>
      <c r="K75" s="42" t="s">
        <v>1214</v>
      </c>
      <c r="L75" s="42" t="str">
        <f t="shared" si="0"/>
        <v>OCT</v>
      </c>
      <c r="M75" s="42" t="s">
        <v>1213</v>
      </c>
      <c r="N75" s="42" t="s">
        <v>1122</v>
      </c>
      <c r="O75" s="42" t="s">
        <v>1077</v>
      </c>
      <c r="P75" s="44">
        <f>B75</f>
        <v>46</v>
      </c>
      <c r="Q75" s="42" t="s">
        <v>613</v>
      </c>
      <c r="R75" s="45"/>
    </row>
    <row r="76" spans="1:18" x14ac:dyDescent="0.25">
      <c r="A76" s="51" t="s">
        <v>756</v>
      </c>
      <c r="B76" s="38" t="s">
        <v>611</v>
      </c>
      <c r="C76" s="38" t="s">
        <v>1211</v>
      </c>
      <c r="E76" s="38" t="s">
        <v>1460</v>
      </c>
      <c r="G76" s="38" t="s">
        <v>1215</v>
      </c>
      <c r="K76" s="38" t="s">
        <v>1216</v>
      </c>
      <c r="L76" s="38" t="str">
        <f t="shared" si="0"/>
        <v/>
      </c>
      <c r="M76" s="38" t="s">
        <v>1213</v>
      </c>
      <c r="N76" s="38" t="s">
        <v>1123</v>
      </c>
      <c r="O76" s="38" t="s">
        <v>1077</v>
      </c>
      <c r="P76" s="40" t="str">
        <f>CONCATENATE(B75,".1")</f>
        <v>46.1</v>
      </c>
      <c r="Q76" s="38" t="s">
        <v>1</v>
      </c>
      <c r="R76" s="52"/>
    </row>
    <row r="77" spans="1:18" x14ac:dyDescent="0.25">
      <c r="A77" s="51" t="s">
        <v>756</v>
      </c>
      <c r="B77" s="38" t="s">
        <v>611</v>
      </c>
      <c r="C77" s="38" t="s">
        <v>1211</v>
      </c>
      <c r="E77" s="38" t="s">
        <v>1460</v>
      </c>
      <c r="G77" s="38" t="s">
        <v>1215</v>
      </c>
      <c r="K77" s="38" t="s">
        <v>1216</v>
      </c>
      <c r="L77" s="38" t="str">
        <f t="shared" ref="L77:L78" si="46">MID(F77,4,3)</f>
        <v/>
      </c>
      <c r="M77" s="38" t="s">
        <v>1213</v>
      </c>
      <c r="N77" s="38" t="s">
        <v>1124</v>
      </c>
      <c r="O77" s="38" t="s">
        <v>1077</v>
      </c>
      <c r="P77" s="40" t="str">
        <f>CONCATENATE(B75,".2")</f>
        <v>46.2</v>
      </c>
      <c r="Q77" s="38" t="s">
        <v>1</v>
      </c>
      <c r="R77" s="52"/>
    </row>
    <row r="78" spans="1:18" x14ac:dyDescent="0.25">
      <c r="A78" s="51" t="s">
        <v>756</v>
      </c>
      <c r="B78" s="38" t="s">
        <v>611</v>
      </c>
      <c r="C78" s="38" t="s">
        <v>1211</v>
      </c>
      <c r="E78" s="38" t="s">
        <v>1460</v>
      </c>
      <c r="G78" s="38" t="s">
        <v>1215</v>
      </c>
      <c r="K78" s="38" t="s">
        <v>1216</v>
      </c>
      <c r="L78" s="38" t="str">
        <f t="shared" si="46"/>
        <v/>
      </c>
      <c r="M78" s="38" t="s">
        <v>1213</v>
      </c>
      <c r="N78" s="38" t="s">
        <v>1125</v>
      </c>
      <c r="O78" s="38" t="s">
        <v>1077</v>
      </c>
      <c r="P78" s="40" t="str">
        <f>CONCATENATE(B75,".3")</f>
        <v>46.3</v>
      </c>
      <c r="Q78" s="38" t="s">
        <v>1</v>
      </c>
      <c r="R78" s="52"/>
    </row>
    <row r="79" spans="1:18" x14ac:dyDescent="0.25">
      <c r="A79" s="51" t="s">
        <v>756</v>
      </c>
      <c r="B79" s="38" t="s">
        <v>611</v>
      </c>
      <c r="C79" s="38" t="s">
        <v>1211</v>
      </c>
      <c r="E79" s="38" t="s">
        <v>1460</v>
      </c>
      <c r="G79" s="38" t="s">
        <v>1215</v>
      </c>
      <c r="K79" s="38" t="s">
        <v>1216</v>
      </c>
      <c r="L79" s="38" t="str">
        <f t="shared" ref="L79:L80" si="47">MID(F79,4,3)</f>
        <v/>
      </c>
      <c r="M79" s="38" t="s">
        <v>1213</v>
      </c>
      <c r="N79" s="38" t="s">
        <v>1126</v>
      </c>
      <c r="O79" s="38" t="s">
        <v>1077</v>
      </c>
      <c r="P79" s="40" t="str">
        <f>CONCATENATE(B75,".4")</f>
        <v>46.4</v>
      </c>
      <c r="Q79" s="38" t="s">
        <v>1</v>
      </c>
      <c r="R79" s="52"/>
    </row>
    <row r="80" spans="1:18" x14ac:dyDescent="0.25">
      <c r="A80" s="51" t="s">
        <v>756</v>
      </c>
      <c r="B80" s="38" t="s">
        <v>611</v>
      </c>
      <c r="C80" s="38" t="s">
        <v>1211</v>
      </c>
      <c r="E80" s="38" t="s">
        <v>1460</v>
      </c>
      <c r="G80" s="38" t="s">
        <v>1215</v>
      </c>
      <c r="K80" s="38" t="s">
        <v>1216</v>
      </c>
      <c r="L80" s="38" t="str">
        <f t="shared" si="47"/>
        <v/>
      </c>
      <c r="M80" s="38" t="s">
        <v>1213</v>
      </c>
      <c r="N80" s="38" t="s">
        <v>1127</v>
      </c>
      <c r="O80" s="38" t="s">
        <v>1077</v>
      </c>
      <c r="P80" s="40" t="str">
        <f>CONCATENATE(B75,".5")</f>
        <v>46.5</v>
      </c>
      <c r="Q80" s="38" t="s">
        <v>1</v>
      </c>
      <c r="R80" s="52"/>
    </row>
    <row r="81" spans="1:18" x14ac:dyDescent="0.25">
      <c r="A81" s="51" t="s">
        <v>756</v>
      </c>
      <c r="B81" s="38" t="s">
        <v>611</v>
      </c>
      <c r="C81" s="38" t="s">
        <v>1211</v>
      </c>
      <c r="E81" s="38" t="s">
        <v>1460</v>
      </c>
      <c r="G81" s="38" t="s">
        <v>1215</v>
      </c>
      <c r="K81" s="38" t="s">
        <v>1216</v>
      </c>
      <c r="L81" s="38" t="str">
        <f t="shared" si="0"/>
        <v/>
      </c>
      <c r="M81" s="38" t="s">
        <v>1213</v>
      </c>
      <c r="N81" s="38" t="s">
        <v>1128</v>
      </c>
      <c r="O81" s="38" t="s">
        <v>1077</v>
      </c>
      <c r="P81" s="40" t="str">
        <f>CONCATENATE(B75,".6")</f>
        <v>46.6</v>
      </c>
      <c r="Q81" s="38" t="s">
        <v>1</v>
      </c>
      <c r="R81" s="52"/>
    </row>
    <row r="82" spans="1:18" x14ac:dyDescent="0.25">
      <c r="A82" s="51" t="s">
        <v>756</v>
      </c>
      <c r="B82" s="38" t="s">
        <v>611</v>
      </c>
      <c r="C82" s="38" t="s">
        <v>1211</v>
      </c>
      <c r="E82" s="38" t="s">
        <v>1460</v>
      </c>
      <c r="G82" s="38" t="s">
        <v>1215</v>
      </c>
      <c r="K82" s="38" t="s">
        <v>1216</v>
      </c>
      <c r="L82" s="38" t="str">
        <f t="shared" si="0"/>
        <v/>
      </c>
      <c r="M82" s="38" t="s">
        <v>1213</v>
      </c>
      <c r="N82" s="38" t="s">
        <v>1129</v>
      </c>
      <c r="O82" s="38" t="s">
        <v>1077</v>
      </c>
      <c r="P82" s="40" t="str">
        <f>CONCATENATE(B75,".7")</f>
        <v>46.7</v>
      </c>
      <c r="Q82" s="38" t="s">
        <v>1</v>
      </c>
      <c r="R82" s="52"/>
    </row>
    <row r="83" spans="1:18" ht="15.75" thickBot="1" x14ac:dyDescent="0.3">
      <c r="A83" s="46" t="s">
        <v>756</v>
      </c>
      <c r="B83" s="47" t="s">
        <v>611</v>
      </c>
      <c r="C83" s="47" t="s">
        <v>1211</v>
      </c>
      <c r="D83" s="47"/>
      <c r="E83" s="47" t="s">
        <v>1460</v>
      </c>
      <c r="F83" s="48"/>
      <c r="G83" s="47" t="s">
        <v>1215</v>
      </c>
      <c r="H83" s="47"/>
      <c r="I83" s="47"/>
      <c r="J83" s="47"/>
      <c r="K83" s="47" t="s">
        <v>1216</v>
      </c>
      <c r="L83" s="47" t="str">
        <f t="shared" si="0"/>
        <v/>
      </c>
      <c r="M83" s="47" t="s">
        <v>1213</v>
      </c>
      <c r="N83" s="47" t="s">
        <v>1130</v>
      </c>
      <c r="O83" s="47" t="s">
        <v>1077</v>
      </c>
      <c r="P83" s="49" t="str">
        <f>CONCATENATE(B75,".8")</f>
        <v>46.8</v>
      </c>
      <c r="Q83" s="47" t="s">
        <v>623</v>
      </c>
      <c r="R83" s="50" t="str">
        <f>CONCATENATE(
A75,B75,C75,D75,E75,F75,G75,H75,I75,J75,K75,L75,M75,N75,O75,P75,Q75,
A76,B76,C76,D76,E76,F76,G76,H76,I76,J76,K76,L76,M76,N76,O76,P76,Q76,
A77,B77,C77,D77,E77,F77,G77,H77,I77,J77,K77,L77,M77,N77,O77,P77,Q77,
A78,B78,C78,D78,E78,F78,G78,H78,I78,J78,K78,L78,M78,N78,O78,P78,Q78,
A79,B79,C79,D79,E79,F79,G79,H79,I79,J79,K79,L79,M79,N79,O79,P79,Q79,
A80,B80,C80,D80,E80,F80,G80,H80,I80,J80,K80,L80,M80,N80,O80,P80,Q80,
A81,B81,C81,D81,E81,F81,G81,H81,I81,J81,K81,L81,M81,N81,O81,P81,Q81,
A82,B82,C82,D82,E82,F82,G82,H82,I82,J82,K82,L82,M82,N82,O82,P82,Q82,
A83,B83,C83,D83,E83,F83,G83,H83,I83,J83,K83,L83,M83,N83,O83,P83,Q83)</f>
        <v>{id:46,year: "2020",typeDoc:"ACUERDO",dateDoc:"23-OCT",numDoc:"CG 46-2020",monthDoc:"OCT",nameDoc:"CONVOCATORIA CANDIDATURAS INDEPENDIENTES PELO 2020-2021",link: Acuerdos__pdfpath(`./${"2020/"}${"46.pdf"}`),subRows:[{id:"",year: "2020",typeDoc:"",dateDoc:"",numDoc:"",monthDoc:"",nameDoc:"ANEXO UNO CONVOCATORIA",link: Acuerdos__pdfpath(`./${"2020/"}${"46.1.pdf"}`),},{id:"",year: "2020",typeDoc:"",dateDoc:"",numDoc:"",monthDoc:"",nameDoc:"ANEXO 1 DE CONVOCATORIA ORMATO DE MANIFESTACIÓN DE INTENCIÓN",link: Acuerdos__pdfpath(`./${"2020/"}${"46.2.pdf"}`),},{id:"",year: "2020",typeDoc:"",dateDoc:"",numDoc:"",monthDoc:"",nameDoc:"ANEXO 2 DE CONVOCATORIA FORMATO DE SOLICITUD DE REGISTRO DE CANDIDATURA INDEPENDIENTE",link: Acuerdos__pdfpath(`./${"2020/"}${"46.3.pdf"}`),},{id:"",year: "2020",typeDoc:"",dateDoc:"",numDoc:"",monthDoc:"",nameDoc:"ANEXO 3 DE CONVOCATORIA FORMATO DE MANIFESTACIÓN DE VOLUNTAD",link: Acuerdos__pdfpath(`./${"2020/"}${"46.4.pdf"}`),},{id:"",year: "2020",typeDoc:"",dateDoc:"",numDoc:"",monthDoc:"",nameDoc:"ANEXO 4 DE CONVOCATORIA FORMATO DE NO ACEPTACIÓN DE RECURSOS ILÍCITOS",link: Acuerdos__pdfpath(`./${"2020/"}${"46.5.pdf"}`),},{id:"",year: "2020",typeDoc:"",dateDoc:"",numDoc:"",monthDoc:"",nameDoc:"ANEXO 5 DE CONVOCATORIA FORMATO DE ESCRITO DE CONFORMIDAD PARA LA FISCALIZACIÓN",link: Acuerdos__pdfpath(`./${"2020/"}${"46.6.pdf"}`),},{id:"",year: "2020",typeDoc:"",dateDoc:"",numDoc:"",monthDoc:"",nameDoc:"ANEXO 6 DE CONVOCATORIA FORMATO ESCRITO NO CONDENADO POR VIOLENCIA POLÍTICA EN CONTRA DE LAS MUJERES",link: Acuerdos__pdfpath(`./${"2020/"}${"46.7.pdf"}`),},{id:"",year: "2020",typeDoc:"",dateDoc:"",numDoc:"",monthDoc:"",nameDoc:"ANEXO DOS PORCENTAJE DE APOYO CIUDADANO",link: Acuerdos__pdfpath(`./${"2020/"}${"46.8.pdf"}`),},],},</v>
      </c>
    </row>
    <row r="84" spans="1:18" x14ac:dyDescent="0.25">
      <c r="A84" s="41" t="s">
        <v>756</v>
      </c>
      <c r="B84" s="42">
        <v>47</v>
      </c>
      <c r="C84" s="42" t="s">
        <v>1211</v>
      </c>
      <c r="D84" s="42" t="s">
        <v>1217</v>
      </c>
      <c r="E84" s="42" t="s">
        <v>1460</v>
      </c>
      <c r="F84" s="43" t="s">
        <v>609</v>
      </c>
      <c r="G84" s="42" t="s">
        <v>1212</v>
      </c>
      <c r="H84" s="42"/>
      <c r="I84" s="42">
        <f t="shared" si="4"/>
        <v>47</v>
      </c>
      <c r="J84" s="42" t="s">
        <v>0</v>
      </c>
      <c r="K84" s="42" t="s">
        <v>1214</v>
      </c>
      <c r="L84" s="42" t="str">
        <f t="shared" si="0"/>
        <v>OCT</v>
      </c>
      <c r="M84" s="42" t="s">
        <v>1213</v>
      </c>
      <c r="N84" s="42" t="s">
        <v>1131</v>
      </c>
      <c r="O84" s="42" t="s">
        <v>1077</v>
      </c>
      <c r="P84" s="44">
        <f>B84</f>
        <v>47</v>
      </c>
      <c r="Q84" s="42" t="s">
        <v>613</v>
      </c>
      <c r="R84" s="45"/>
    </row>
    <row r="85" spans="1:18" x14ac:dyDescent="0.25">
      <c r="A85" s="51" t="s">
        <v>756</v>
      </c>
      <c r="B85" s="38" t="s">
        <v>611</v>
      </c>
      <c r="C85" s="38" t="s">
        <v>1211</v>
      </c>
      <c r="E85" s="38" t="s">
        <v>1460</v>
      </c>
      <c r="G85" s="38" t="s">
        <v>1215</v>
      </c>
      <c r="K85" s="38" t="s">
        <v>1216</v>
      </c>
      <c r="L85" s="38" t="str">
        <f t="shared" ref="L85" si="48">MID(F85,4,3)</f>
        <v/>
      </c>
      <c r="M85" s="38" t="s">
        <v>1213</v>
      </c>
      <c r="N85" s="38" t="s">
        <v>1132</v>
      </c>
      <c r="O85" s="38" t="s">
        <v>1077</v>
      </c>
      <c r="P85" s="40" t="str">
        <f>CONCATENATE(B84,".1")</f>
        <v>47.1</v>
      </c>
      <c r="Q85" s="38" t="s">
        <v>1</v>
      </c>
      <c r="R85" s="52"/>
    </row>
    <row r="86" spans="1:18" x14ac:dyDescent="0.25">
      <c r="A86" s="51" t="s">
        <v>756</v>
      </c>
      <c r="B86" s="38" t="s">
        <v>611</v>
      </c>
      <c r="C86" s="38" t="s">
        <v>1211</v>
      </c>
      <c r="E86" s="38" t="s">
        <v>1460</v>
      </c>
      <c r="G86" s="38" t="s">
        <v>1215</v>
      </c>
      <c r="K86" s="38" t="s">
        <v>1216</v>
      </c>
      <c r="L86" s="38" t="str">
        <f t="shared" si="0"/>
        <v/>
      </c>
      <c r="M86" s="38" t="s">
        <v>1213</v>
      </c>
      <c r="N86" s="38" t="s">
        <v>1133</v>
      </c>
      <c r="O86" s="38" t="s">
        <v>1077</v>
      </c>
      <c r="P86" s="40" t="str">
        <f>CONCATENATE(B84,".2")</f>
        <v>47.2</v>
      </c>
      <c r="Q86" s="38" t="s">
        <v>1</v>
      </c>
      <c r="R86" s="52"/>
    </row>
    <row r="87" spans="1:18" ht="15.75" thickBot="1" x14ac:dyDescent="0.3">
      <c r="A87" s="46" t="s">
        <v>756</v>
      </c>
      <c r="B87" s="47" t="s">
        <v>611</v>
      </c>
      <c r="C87" s="47" t="s">
        <v>1211</v>
      </c>
      <c r="D87" s="47"/>
      <c r="E87" s="47" t="s">
        <v>1460</v>
      </c>
      <c r="F87" s="48"/>
      <c r="G87" s="47" t="s">
        <v>1215</v>
      </c>
      <c r="H87" s="47"/>
      <c r="I87" s="47"/>
      <c r="J87" s="47"/>
      <c r="K87" s="47" t="s">
        <v>1216</v>
      </c>
      <c r="L87" s="47" t="str">
        <f t="shared" si="0"/>
        <v/>
      </c>
      <c r="M87" s="47" t="s">
        <v>1213</v>
      </c>
      <c r="N87" s="47" t="s">
        <v>1068</v>
      </c>
      <c r="O87" s="47" t="s">
        <v>1077</v>
      </c>
      <c r="P87" s="49" t="str">
        <f>CONCATENATE(B84,".3")</f>
        <v>47.3</v>
      </c>
      <c r="Q87" s="47" t="s">
        <v>623</v>
      </c>
      <c r="R87" s="50" t="str">
        <f>CONCATENATE(
A84,B84,C84,D84,E84,F84,G84,H84,I84,J84,K84,L84,M84,N84,O84,P84,Q84,
A85,B85,C85,D85,E85,F85,G85,H85,I85,J85,K85,L85,M85,N85,O85,P85,Q85,
A86,B86,C86,D86,E86,F86,G86,H86,I86,J86,K86,L86,M86,N86,O86,P86,Q86,
A87,B87,C87,D87,E87,F87,G87,H87,I87,J87,K87,L87,M87,N87,O87,P87,Q87)</f>
        <v>{id:47,year: "2020",typeDoc:"ACUERDO",dateDoc:"30-OCT",numDoc:"CG 47-2020",monthDoc:"OCT",nameDoc:"LINEAMIENTOS DE PARIDAD DE GÉNERO",link: Acuerdos__pdfpath(`./${"2020/"}${"47.pdf"}`),subRows:[{id:"",year: "2020",typeDoc:"",dateDoc:"",numDoc:"",monthDoc:"",nameDoc:"ANEXO 1 LINEAMIENTOS DE PARIDAD DE GÉNERO",link: Acuerdos__pdfpath(`./${"2020/"}${"47.1.pdf"}`),},{id:"",year: "2020",typeDoc:"",dateDoc:"",numDoc:"",monthDoc:"",nameDoc:"ANEXO ÚNICO DE LOS LINEAMIENTOS DE PARIDAD DE GÉNERO",link: Acuerdos__pdfpath(`./${"2020/"}${"47.2.pdf"}`),},{id:"",year: "2020",typeDoc:"",dateDoc:"",numDoc:"",monthDoc:"",nameDoc:"VOTO CONCURRENTE",link: Acuerdos__pdfpath(`./${"2020/"}${"47.3.pdf"}`),},],},</v>
      </c>
    </row>
    <row r="88" spans="1:18" x14ac:dyDescent="0.25">
      <c r="A88" s="41" t="s">
        <v>756</v>
      </c>
      <c r="B88" s="42">
        <v>48</v>
      </c>
      <c r="C88" s="42" t="s">
        <v>1211</v>
      </c>
      <c r="D88" s="42" t="s">
        <v>1217</v>
      </c>
      <c r="E88" s="42" t="s">
        <v>1460</v>
      </c>
      <c r="F88" s="43" t="s">
        <v>609</v>
      </c>
      <c r="G88" s="42" t="s">
        <v>1212</v>
      </c>
      <c r="H88" s="42"/>
      <c r="I88" s="42">
        <f t="shared" ref="I88" si="49">B88</f>
        <v>48</v>
      </c>
      <c r="J88" s="42" t="s">
        <v>0</v>
      </c>
      <c r="K88" s="42" t="s">
        <v>1214</v>
      </c>
      <c r="L88" s="42" t="str">
        <f t="shared" si="0"/>
        <v>OCT</v>
      </c>
      <c r="M88" s="42" t="s">
        <v>1213</v>
      </c>
      <c r="N88" s="42" t="s">
        <v>1134</v>
      </c>
      <c r="O88" s="42" t="s">
        <v>1077</v>
      </c>
      <c r="P88" s="44">
        <f>B88</f>
        <v>48</v>
      </c>
      <c r="Q88" s="42" t="s">
        <v>613</v>
      </c>
      <c r="R88" s="45"/>
    </row>
    <row r="89" spans="1:18" x14ac:dyDescent="0.25">
      <c r="A89" s="51" t="s">
        <v>756</v>
      </c>
      <c r="B89" s="38" t="s">
        <v>611</v>
      </c>
      <c r="C89" s="38" t="s">
        <v>1211</v>
      </c>
      <c r="E89" s="38" t="s">
        <v>1460</v>
      </c>
      <c r="G89" s="38" t="s">
        <v>1215</v>
      </c>
      <c r="K89" s="38" t="s">
        <v>1216</v>
      </c>
      <c r="L89" s="38" t="str">
        <f t="shared" si="0"/>
        <v/>
      </c>
      <c r="M89" s="38" t="s">
        <v>1213</v>
      </c>
      <c r="N89" s="38" t="s">
        <v>696</v>
      </c>
      <c r="O89" s="38" t="s">
        <v>1077</v>
      </c>
      <c r="P89" s="40" t="str">
        <f>CONCATENATE(B88,".1")</f>
        <v>48.1</v>
      </c>
      <c r="Q89" s="38" t="s">
        <v>1</v>
      </c>
      <c r="R89" s="52"/>
    </row>
    <row r="90" spans="1:18" ht="15.75" thickBot="1" x14ac:dyDescent="0.3">
      <c r="A90" s="46" t="s">
        <v>756</v>
      </c>
      <c r="B90" s="47" t="s">
        <v>611</v>
      </c>
      <c r="C90" s="47" t="s">
        <v>1211</v>
      </c>
      <c r="D90" s="47"/>
      <c r="E90" s="47" t="s">
        <v>1460</v>
      </c>
      <c r="F90" s="48"/>
      <c r="G90" s="47" t="s">
        <v>1215</v>
      </c>
      <c r="H90" s="47"/>
      <c r="I90" s="47"/>
      <c r="J90" s="47"/>
      <c r="K90" s="47" t="s">
        <v>1216</v>
      </c>
      <c r="L90" s="47" t="str">
        <f t="shared" si="0"/>
        <v/>
      </c>
      <c r="M90" s="47" t="s">
        <v>1213</v>
      </c>
      <c r="N90" s="47" t="s">
        <v>712</v>
      </c>
      <c r="O90" s="47" t="s">
        <v>1077</v>
      </c>
      <c r="P90" s="49" t="str">
        <f>CONCATENATE(B88,".2")</f>
        <v>48.2</v>
      </c>
      <c r="Q90" s="47" t="s">
        <v>623</v>
      </c>
      <c r="R90" s="50" t="str">
        <f>CONCATENATE(
A88,B88,C88,D88,E88,F88,G88,H88,I88,J88,K88,L88,M88,N88,O88,P88,Q88,
A89,B89,C89,D89,E89,F89,G89,H89,I89,J89,K89,L89,M89,N89,O89,P89,Q89,
A90,B90,C90,D90,E90,F90,G90,H90,I90,J90,K90,L90,M90,N90,O90,P90,Q90)</f>
        <v>{id:48,year: "2020",typeDoc:"ACUERDO",dateDoc:"30-OCT",numDoc:"CG 48-2020",monthDoc:"OCT",nameDoc:"READECUACIÓN DEL PRESEPUESTO",link: Acuerdos__pdfpath(`./${"2020/"}${"48.pdf"}`),subRows:[{id:"",year: "2020",typeDoc:"",dateDoc:"",numDoc:"",monthDoc:"",nameDoc:"ANEXO 1",link: Acuerdos__pdfpath(`./${"2020/"}${"48.1.pdf"}`),},{id:"",year: "2020",typeDoc:"",dateDoc:"",numDoc:"",monthDoc:"",nameDoc:"ANEXO 2",link: Acuerdos__pdfpath(`./${"2020/"}${"48.2.pdf"}`),},],},</v>
      </c>
    </row>
    <row r="91" spans="1:18" ht="15.75" thickBot="1" x14ac:dyDescent="0.3">
      <c r="A91" s="38" t="s">
        <v>756</v>
      </c>
      <c r="B91" s="38">
        <v>49</v>
      </c>
      <c r="C91" s="38" t="s">
        <v>1211</v>
      </c>
      <c r="D91" s="38" t="s">
        <v>1217</v>
      </c>
      <c r="E91" s="38" t="s">
        <v>1460</v>
      </c>
      <c r="F91" s="39" t="s">
        <v>609</v>
      </c>
      <c r="G91" s="38" t="s">
        <v>1212</v>
      </c>
      <c r="I91" s="38">
        <f t="shared" ref="I91:I94" si="50">B91</f>
        <v>49</v>
      </c>
      <c r="J91" s="38" t="s">
        <v>0</v>
      </c>
      <c r="K91" s="38" t="s">
        <v>1214</v>
      </c>
      <c r="L91" s="38" t="str">
        <f t="shared" si="0"/>
        <v>OCT</v>
      </c>
      <c r="M91" s="38" t="s">
        <v>1213</v>
      </c>
      <c r="N91" s="38" t="s">
        <v>1135</v>
      </c>
      <c r="O91" s="38" t="s">
        <v>1077</v>
      </c>
      <c r="P91" s="40">
        <f>B91</f>
        <v>49</v>
      </c>
      <c r="Q91" s="38" t="s">
        <v>1</v>
      </c>
      <c r="R91" s="47" t="str">
        <f>CONCATENATE(A91,B91,C91,D91,E91,F91,G91,H91,I91,J91,K91,L91,M91,N91,O91,P91,Q91)</f>
        <v>{id:49,year: "2020",typeDoc:"ACUERDO",dateDoc:"30-OCT",numDoc:"CG 49-2020",monthDoc:"OCT",nameDoc:"ROTACIÓN JGE",link: Acuerdos__pdfpath(`./${"2020/"}${"49.pdf"}`),},</v>
      </c>
    </row>
    <row r="92" spans="1:18" x14ac:dyDescent="0.25">
      <c r="A92" s="41" t="s">
        <v>756</v>
      </c>
      <c r="B92" s="42">
        <v>50</v>
      </c>
      <c r="C92" s="42" t="s">
        <v>1211</v>
      </c>
      <c r="D92" s="42" t="s">
        <v>1217</v>
      </c>
      <c r="E92" s="42" t="s">
        <v>1460</v>
      </c>
      <c r="F92" s="43" t="s">
        <v>609</v>
      </c>
      <c r="G92" s="42" t="s">
        <v>1212</v>
      </c>
      <c r="H92" s="42"/>
      <c r="I92" s="42">
        <f t="shared" si="50"/>
        <v>50</v>
      </c>
      <c r="J92" s="42" t="s">
        <v>0</v>
      </c>
      <c r="K92" s="42" t="s">
        <v>1214</v>
      </c>
      <c r="L92" s="42" t="str">
        <f t="shared" ref="L92:L93" si="51">MID(F92,4,3)</f>
        <v>OCT</v>
      </c>
      <c r="M92" s="42" t="s">
        <v>1213</v>
      </c>
      <c r="N92" s="42" t="s">
        <v>1136</v>
      </c>
      <c r="O92" s="42" t="s">
        <v>1077</v>
      </c>
      <c r="P92" s="44">
        <f>B92</f>
        <v>50</v>
      </c>
      <c r="Q92" s="42" t="s">
        <v>613</v>
      </c>
      <c r="R92" s="45"/>
    </row>
    <row r="93" spans="1:18" ht="15.75" thickBot="1" x14ac:dyDescent="0.3">
      <c r="A93" s="46" t="s">
        <v>756</v>
      </c>
      <c r="B93" s="47" t="s">
        <v>611</v>
      </c>
      <c r="C93" s="47" t="s">
        <v>1211</v>
      </c>
      <c r="D93" s="47"/>
      <c r="E93" s="47" t="s">
        <v>1460</v>
      </c>
      <c r="F93" s="48"/>
      <c r="G93" s="47" t="s">
        <v>1215</v>
      </c>
      <c r="H93" s="47"/>
      <c r="I93" s="47"/>
      <c r="J93" s="47"/>
      <c r="K93" s="47" t="s">
        <v>1216</v>
      </c>
      <c r="L93" s="47" t="str">
        <f t="shared" si="51"/>
        <v/>
      </c>
      <c r="M93" s="47" t="s">
        <v>1213</v>
      </c>
      <c r="N93" s="47" t="s">
        <v>1042</v>
      </c>
      <c r="O93" s="47" t="s">
        <v>1077</v>
      </c>
      <c r="P93" s="49" t="str">
        <f>CONCATENATE(B92,".1")</f>
        <v>50.1</v>
      </c>
      <c r="Q93" s="47" t="s">
        <v>623</v>
      </c>
      <c r="R93" s="50" t="str">
        <f>CONCATENATE(
A92,B92,C92,D92,E92,F92,G92,H92,I92,J92,K92,L92,M92,N92,O92,P92,Q92,
A93,B93,C93,D93,E93,F93,G93,H93,I93,J93,K93,L93,M93,N93,O93,P93,Q93)</f>
        <v>{id:50,year: "2020",typeDoc:"ACUERDO",dateDoc:"30-OCT",numDoc:"CG 50-2020",monthDoc:"OCT",nameDoc:"RESPUESTA OFICIO IXCOTLA",link: Acuerdos__pdfpath(`./${"2020/"}${"50.pdf"}`),subRows:[{id:"",year: "2020",typeDoc:"",dateDoc:"",numDoc:"",monthDoc:"",nameDoc:"VOTO PARTICULAR",link: Acuerdos__pdfpath(`./${"2020/"}${"50.1.pdf"}`),},],},</v>
      </c>
    </row>
    <row r="94" spans="1:18" x14ac:dyDescent="0.25">
      <c r="A94" s="41" t="s">
        <v>756</v>
      </c>
      <c r="B94" s="42">
        <v>51</v>
      </c>
      <c r="C94" s="42" t="s">
        <v>1211</v>
      </c>
      <c r="D94" s="42" t="s">
        <v>1217</v>
      </c>
      <c r="E94" s="42" t="s">
        <v>1460</v>
      </c>
      <c r="F94" s="43" t="s">
        <v>609</v>
      </c>
      <c r="G94" s="42" t="s">
        <v>1212</v>
      </c>
      <c r="H94" s="42"/>
      <c r="I94" s="42">
        <f t="shared" si="50"/>
        <v>51</v>
      </c>
      <c r="J94" s="42" t="s">
        <v>0</v>
      </c>
      <c r="K94" s="42" t="s">
        <v>1214</v>
      </c>
      <c r="L94" s="42" t="str">
        <f t="shared" ref="L94:L109" si="52">MID(F94,4,3)</f>
        <v>OCT</v>
      </c>
      <c r="M94" s="42" t="s">
        <v>1213</v>
      </c>
      <c r="N94" s="42" t="s">
        <v>1137</v>
      </c>
      <c r="O94" s="42" t="s">
        <v>1077</v>
      </c>
      <c r="P94" s="44">
        <f>B94</f>
        <v>51</v>
      </c>
      <c r="Q94" s="42" t="s">
        <v>613</v>
      </c>
      <c r="R94" s="45"/>
    </row>
    <row r="95" spans="1:18" x14ac:dyDescent="0.25">
      <c r="A95" s="51" t="s">
        <v>756</v>
      </c>
      <c r="B95" s="38" t="s">
        <v>611</v>
      </c>
      <c r="C95" s="38" t="s">
        <v>1211</v>
      </c>
      <c r="E95" s="38" t="s">
        <v>1460</v>
      </c>
      <c r="G95" s="38" t="s">
        <v>1215</v>
      </c>
      <c r="K95" s="38" t="s">
        <v>1216</v>
      </c>
      <c r="L95" s="38" t="str">
        <f t="shared" si="52"/>
        <v/>
      </c>
      <c r="M95" s="38" t="s">
        <v>1213</v>
      </c>
      <c r="N95" s="38" t="s">
        <v>1138</v>
      </c>
      <c r="O95" s="38" t="s">
        <v>1077</v>
      </c>
      <c r="P95" s="40" t="str">
        <f>CONCATENATE(B94,".1")</f>
        <v>51.1</v>
      </c>
      <c r="Q95" s="38" t="s">
        <v>1</v>
      </c>
      <c r="R95" s="52"/>
    </row>
    <row r="96" spans="1:18" ht="15.75" thickBot="1" x14ac:dyDescent="0.3">
      <c r="A96" s="46" t="s">
        <v>756</v>
      </c>
      <c r="B96" s="47" t="s">
        <v>611</v>
      </c>
      <c r="C96" s="47" t="s">
        <v>1211</v>
      </c>
      <c r="D96" s="47"/>
      <c r="E96" s="47" t="s">
        <v>1460</v>
      </c>
      <c r="F96" s="48"/>
      <c r="G96" s="47" t="s">
        <v>1215</v>
      </c>
      <c r="H96" s="47"/>
      <c r="I96" s="47"/>
      <c r="J96" s="47"/>
      <c r="K96" s="47" t="s">
        <v>1216</v>
      </c>
      <c r="L96" s="47" t="str">
        <f t="shared" si="52"/>
        <v/>
      </c>
      <c r="M96" s="47" t="s">
        <v>1213</v>
      </c>
      <c r="N96" s="47" t="s">
        <v>1139</v>
      </c>
      <c r="O96" s="47" t="s">
        <v>1077</v>
      </c>
      <c r="P96" s="49" t="str">
        <f>CONCATENATE(B94,".2")</f>
        <v>51.2</v>
      </c>
      <c r="Q96" s="47" t="s">
        <v>623</v>
      </c>
      <c r="R96" s="50" t="str">
        <f>CONCATENATE(
A94,B94,C94,D94,E94,F94,G94,H94,I94,J94,K94,L94,M94,N94,O94,P94,Q94,
A95,B95,C95,D95,E95,F95,G95,H95,I95,J95,K95,L95,M95,N95,O95,P95,Q95,
A96,B96,C96,D96,E96,F96,G96,H96,I96,J96,K96,L96,M96,N96,O96,P96,Q96)</f>
        <v>{id:51,year: "2020",typeDoc:"ACUERDO",dateDoc:"30-OCT",numDoc:"CG 51-2020",monthDoc:"OCT",nameDoc:"INCENTIVOS DEL SPEN",link: Acuerdos__pdfpath(`./${"2020/"}${"51.pdf"}`),subRows:[{id:"",year: "2020",typeDoc:"",dateDoc:"",numDoc:"",monthDoc:"",nameDoc:"ANEXO 1 DICTAMEN OTORGAMIENTO DE INCENTIVOS DIANA RÍOS HERNÁNDEZ",link: Acuerdos__pdfpath(`./${"2020/"}${"51.1.pdf"}`),},{id:"",year: "2020",typeDoc:"",dateDoc:"",numDoc:"",monthDoc:"",nameDoc:"ANEXO 2 DICTAMEN OTORGAMIENTO DE INCENTIVOS MIGUEL PÉREZ CASTILLA",link: Acuerdos__pdfpath(`./${"2020/"}${"51.2.pdf"}`),},],},</v>
      </c>
    </row>
    <row r="97" spans="1:18" ht="15.75" thickBot="1" x14ac:dyDescent="0.3">
      <c r="A97" s="38" t="s">
        <v>756</v>
      </c>
      <c r="B97" s="38">
        <v>52</v>
      </c>
      <c r="C97" s="38" t="s">
        <v>1211</v>
      </c>
      <c r="D97" s="38" t="s">
        <v>1217</v>
      </c>
      <c r="E97" s="38" t="s">
        <v>1460</v>
      </c>
      <c r="F97" s="39" t="s">
        <v>609</v>
      </c>
      <c r="G97" s="38" t="s">
        <v>1212</v>
      </c>
      <c r="I97" s="38">
        <f t="shared" ref="I97:I98" si="53">B97</f>
        <v>52</v>
      </c>
      <c r="J97" s="38" t="s">
        <v>0</v>
      </c>
      <c r="K97" s="38" t="s">
        <v>1214</v>
      </c>
      <c r="L97" s="38" t="str">
        <f t="shared" si="52"/>
        <v>OCT</v>
      </c>
      <c r="M97" s="38" t="s">
        <v>1213</v>
      </c>
      <c r="N97" s="38" t="s">
        <v>1140</v>
      </c>
      <c r="O97" s="38" t="s">
        <v>1077</v>
      </c>
      <c r="P97" s="40">
        <f>B97</f>
        <v>52</v>
      </c>
      <c r="Q97" s="38" t="s">
        <v>1</v>
      </c>
      <c r="R97" s="53" t="str">
        <f>CONCATENATE(A97,B97,C97,D97,E97,F97,G97,H97,I97,J97,K97,L97,M97,N97,O97,P97,Q97)</f>
        <v>{id:52,year: "2020",typeDoc:"ACUERDO",dateDoc:"30-OCT",numDoc:"CG 52-2020",monthDoc:"OCT",nameDoc:"PONDERACIONES SPEN",link: Acuerdos__pdfpath(`./${"2020/"}${"52.pdf"}`),},</v>
      </c>
    </row>
    <row r="98" spans="1:18" x14ac:dyDescent="0.25">
      <c r="A98" s="41" t="s">
        <v>756</v>
      </c>
      <c r="B98" s="42">
        <v>53</v>
      </c>
      <c r="C98" s="42" t="s">
        <v>1211</v>
      </c>
      <c r="D98" s="42"/>
      <c r="E98" s="42" t="s">
        <v>1460</v>
      </c>
      <c r="F98" s="43" t="s">
        <v>598</v>
      </c>
      <c r="G98" s="42" t="s">
        <v>1212</v>
      </c>
      <c r="H98" s="42"/>
      <c r="I98" s="42">
        <f t="shared" si="53"/>
        <v>53</v>
      </c>
      <c r="J98" s="42" t="s">
        <v>0</v>
      </c>
      <c r="K98" s="42" t="s">
        <v>1214</v>
      </c>
      <c r="L98" s="42" t="str">
        <f t="shared" si="52"/>
        <v>NOV</v>
      </c>
      <c r="M98" s="42" t="s">
        <v>1213</v>
      </c>
      <c r="N98" s="42" t="s">
        <v>1141</v>
      </c>
      <c r="O98" s="42" t="s">
        <v>1077</v>
      </c>
      <c r="P98" s="44">
        <f>B98</f>
        <v>53</v>
      </c>
      <c r="Q98" s="42" t="s">
        <v>613</v>
      </c>
      <c r="R98" s="45"/>
    </row>
    <row r="99" spans="1:18" x14ac:dyDescent="0.25">
      <c r="A99" s="51" t="s">
        <v>756</v>
      </c>
      <c r="B99" s="38" t="s">
        <v>611</v>
      </c>
      <c r="C99" s="38" t="s">
        <v>1211</v>
      </c>
      <c r="E99" s="38" t="s">
        <v>1460</v>
      </c>
      <c r="G99" s="38" t="s">
        <v>1215</v>
      </c>
      <c r="K99" s="38" t="s">
        <v>1216</v>
      </c>
      <c r="L99" s="38" t="str">
        <f t="shared" si="52"/>
        <v/>
      </c>
      <c r="M99" s="38" t="s">
        <v>1213</v>
      </c>
      <c r="N99" s="38" t="s">
        <v>1142</v>
      </c>
      <c r="O99" s="38" t="s">
        <v>1077</v>
      </c>
      <c r="P99" s="40" t="str">
        <f>CONCATENATE(B98,".1")</f>
        <v>53.1</v>
      </c>
      <c r="Q99" s="38" t="s">
        <v>1</v>
      </c>
      <c r="R99" s="52"/>
    </row>
    <row r="100" spans="1:18" x14ac:dyDescent="0.25">
      <c r="A100" s="51" t="s">
        <v>756</v>
      </c>
      <c r="B100" s="38" t="s">
        <v>611</v>
      </c>
      <c r="C100" s="38" t="s">
        <v>1211</v>
      </c>
      <c r="E100" s="38" t="s">
        <v>1460</v>
      </c>
      <c r="G100" s="38" t="s">
        <v>1215</v>
      </c>
      <c r="K100" s="38" t="s">
        <v>1216</v>
      </c>
      <c r="L100" s="38" t="str">
        <f t="shared" si="52"/>
        <v/>
      </c>
      <c r="M100" s="38" t="s">
        <v>1213</v>
      </c>
      <c r="N100" s="38" t="s">
        <v>1143</v>
      </c>
      <c r="O100" s="38" t="s">
        <v>1077</v>
      </c>
      <c r="P100" s="40" t="str">
        <f>CONCATENATE(B98,".2")</f>
        <v>53.2</v>
      </c>
      <c r="Q100" s="38" t="s">
        <v>1</v>
      </c>
      <c r="R100" s="52"/>
    </row>
    <row r="101" spans="1:18" x14ac:dyDescent="0.25">
      <c r="A101" s="51" t="s">
        <v>756</v>
      </c>
      <c r="B101" s="38" t="s">
        <v>611</v>
      </c>
      <c r="C101" s="38" t="s">
        <v>1211</v>
      </c>
      <c r="E101" s="38" t="s">
        <v>1460</v>
      </c>
      <c r="G101" s="38" t="s">
        <v>1215</v>
      </c>
      <c r="K101" s="38" t="s">
        <v>1216</v>
      </c>
      <c r="L101" s="38" t="str">
        <f t="shared" si="52"/>
        <v/>
      </c>
      <c r="M101" s="38" t="s">
        <v>1213</v>
      </c>
      <c r="N101" s="38" t="s">
        <v>1144</v>
      </c>
      <c r="O101" s="38" t="s">
        <v>1077</v>
      </c>
      <c r="P101" s="40" t="str">
        <f>CONCATENATE(B98,".3")</f>
        <v>53.3</v>
      </c>
      <c r="Q101" s="38" t="s">
        <v>1</v>
      </c>
      <c r="R101" s="52"/>
    </row>
    <row r="102" spans="1:18" x14ac:dyDescent="0.25">
      <c r="A102" s="51" t="s">
        <v>756</v>
      </c>
      <c r="B102" s="38" t="s">
        <v>611</v>
      </c>
      <c r="C102" s="38" t="s">
        <v>1211</v>
      </c>
      <c r="E102" s="38" t="s">
        <v>1460</v>
      </c>
      <c r="G102" s="38" t="s">
        <v>1215</v>
      </c>
      <c r="K102" s="38" t="s">
        <v>1216</v>
      </c>
      <c r="L102" s="38" t="str">
        <f t="shared" si="52"/>
        <v/>
      </c>
      <c r="M102" s="38" t="s">
        <v>1213</v>
      </c>
      <c r="N102" s="38" t="s">
        <v>1145</v>
      </c>
      <c r="O102" s="38" t="s">
        <v>1077</v>
      </c>
      <c r="P102" s="40" t="str">
        <f>CONCATENATE(B98,".4")</f>
        <v>53.4</v>
      </c>
      <c r="Q102" s="38" t="s">
        <v>1</v>
      </c>
      <c r="R102" s="52"/>
    </row>
    <row r="103" spans="1:18" x14ac:dyDescent="0.25">
      <c r="A103" s="51" t="s">
        <v>756</v>
      </c>
      <c r="B103" s="38" t="s">
        <v>611</v>
      </c>
      <c r="C103" s="38" t="s">
        <v>1211</v>
      </c>
      <c r="E103" s="38" t="s">
        <v>1460</v>
      </c>
      <c r="G103" s="38" t="s">
        <v>1215</v>
      </c>
      <c r="K103" s="38" t="s">
        <v>1216</v>
      </c>
      <c r="L103" s="38" t="str">
        <f t="shared" si="52"/>
        <v/>
      </c>
      <c r="M103" s="38" t="s">
        <v>1213</v>
      </c>
      <c r="N103" s="38" t="s">
        <v>1146</v>
      </c>
      <c r="O103" s="38" t="s">
        <v>1077</v>
      </c>
      <c r="P103" s="40" t="str">
        <f>CONCATENATE(B98,".5")</f>
        <v>53.5</v>
      </c>
      <c r="Q103" s="38" t="s">
        <v>1</v>
      </c>
      <c r="R103" s="52"/>
    </row>
    <row r="104" spans="1:18" x14ac:dyDescent="0.25">
      <c r="A104" s="51" t="s">
        <v>756</v>
      </c>
      <c r="B104" s="38" t="s">
        <v>611</v>
      </c>
      <c r="C104" s="38" t="s">
        <v>1211</v>
      </c>
      <c r="E104" s="38" t="s">
        <v>1460</v>
      </c>
      <c r="G104" s="38" t="s">
        <v>1215</v>
      </c>
      <c r="K104" s="38" t="s">
        <v>1216</v>
      </c>
      <c r="L104" s="38" t="str">
        <f t="shared" si="52"/>
        <v/>
      </c>
      <c r="M104" s="38" t="s">
        <v>1213</v>
      </c>
      <c r="N104" s="38" t="s">
        <v>1147</v>
      </c>
      <c r="O104" s="38" t="s">
        <v>1077</v>
      </c>
      <c r="P104" s="40" t="str">
        <f>CONCATENATE(B98,".6")</f>
        <v>53.6</v>
      </c>
      <c r="Q104" s="38" t="s">
        <v>1</v>
      </c>
      <c r="R104" s="52"/>
    </row>
    <row r="105" spans="1:18" x14ac:dyDescent="0.25">
      <c r="A105" s="51" t="s">
        <v>756</v>
      </c>
      <c r="B105" s="38" t="s">
        <v>611</v>
      </c>
      <c r="C105" s="38" t="s">
        <v>1211</v>
      </c>
      <c r="E105" s="38" t="s">
        <v>1460</v>
      </c>
      <c r="G105" s="38" t="s">
        <v>1215</v>
      </c>
      <c r="K105" s="38" t="s">
        <v>1216</v>
      </c>
      <c r="L105" s="38" t="str">
        <f t="shared" si="52"/>
        <v/>
      </c>
      <c r="M105" s="38" t="s">
        <v>1213</v>
      </c>
      <c r="N105" s="38" t="s">
        <v>1148</v>
      </c>
      <c r="O105" s="38" t="s">
        <v>1077</v>
      </c>
      <c r="P105" s="40" t="str">
        <f>CONCATENATE(B98,".7")</f>
        <v>53.7</v>
      </c>
      <c r="Q105" s="38" t="s">
        <v>1</v>
      </c>
      <c r="R105" s="52"/>
    </row>
    <row r="106" spans="1:18" ht="15.75" thickBot="1" x14ac:dyDescent="0.3">
      <c r="A106" s="46" t="s">
        <v>756</v>
      </c>
      <c r="B106" s="47" t="s">
        <v>611</v>
      </c>
      <c r="C106" s="47" t="s">
        <v>1211</v>
      </c>
      <c r="D106" s="47"/>
      <c r="E106" s="47" t="s">
        <v>1460</v>
      </c>
      <c r="F106" s="48"/>
      <c r="G106" s="47" t="s">
        <v>1215</v>
      </c>
      <c r="H106" s="47"/>
      <c r="I106" s="47"/>
      <c r="J106" s="47"/>
      <c r="K106" s="47" t="s">
        <v>1216</v>
      </c>
      <c r="L106" s="47" t="str">
        <f t="shared" si="52"/>
        <v/>
      </c>
      <c r="M106" s="47" t="s">
        <v>1213</v>
      </c>
      <c r="N106" s="47" t="s">
        <v>1149</v>
      </c>
      <c r="O106" s="47" t="s">
        <v>1077</v>
      </c>
      <c r="P106" s="49" t="str">
        <f>CONCATENATE(B98,".8")</f>
        <v>53.8</v>
      </c>
      <c r="Q106" s="47" t="s">
        <v>623</v>
      </c>
      <c r="R106" s="50" t="str">
        <f>CONCATENATE(
A97,B97,C97,D97,E97,F97,G97,H97,I97,J97,K97,L97,M97,N97,O97,P97,Q97,
A98,B98,C98,D98,E98,F98,G98,H98,I98,J98,K98,L98,M98,N98,O98,P98,Q98,
A99,B99,C99,D99,E99,F99,G99,H99,I99,J99,K99,L99,M99,N99,O99,P99,Q99,
A100,B100,C100,D100,E100,F100,G100,H100,I100,J100,K100,L100,M100,N100,O100,P100,Q100,
A101,B101,C101,D101,E101,F101,G101,H101,I101,J101,K101,L101,M101,N101,O101,P101,Q101,
A102,B102,C102,D102,E102,F102,G102,H102,I102,J102,K102,L102,M102,N102,O102,P102,Q102,
A103,B103,C103,D103,E103,F103,G103,H103,I103,J103,K103,L103,M103,N103,O103,P103,Q103,
A104,B104,C104,D104,E104,F104,G104,H104,I104,J104,K104,L104,M104,N104,O104,P104,Q104,
A105,B105,C105,D105,E105,F105,G105,H105,I105,J105,K105,L105,M105,N105,O105,P105,Q105,
A106,B106,C106,D106,E106,F106,G106,H106,I106,J106,K106,L106,M106,N106,O106,P106,Q106)</f>
        <v>{id:52,year: "2020",typeDoc:"ACUERDO",dateDoc:"30-OCT",numDoc:"CG 52-2020",monthDoc:"OCT",nameDoc:"PONDERACIONES SPEN",link: Acuerdos__pdfpath(`./${"2020/"}${"52.pdf"}`),},{id:53,year: "2020",typeDoc:"",dateDoc:"06-NOV",numDoc:"CG 53-2020",monthDoc:"NOV",nameDoc:"INTEGRACIÓN COTAPREP 2020",link: Acuerdos__pdfpath(`./${"2020/"}${"53.pdf"}`),subRows:[{id:"",year: "2020",typeDoc:"",dateDoc:"",numDoc:"",monthDoc:"",nameDoc:"ANEXO ACUERDO ITE-CG 53-2020 CV JUAN FELIPE M.L.",link: Acuerdos__pdfpath(`./${"2020/"}${"53.1.pdf"}`),},{id:"",year: "2020",typeDoc:"",dateDoc:"",numDoc:"",monthDoc:"",nameDoc:"ANEXO ACUERDO ITE-CG 53-2020 CV AVECITA ALEJANDRA FRAGOSO SANCHEZ",link: Acuerdos__pdfpath(`./${"2020/"}${"53.2.pdf"}`),},{id:"",year: "2020",typeDoc:"",dateDoc:"",numDoc:"",monthDoc:"",nameDoc:"ANEXO ACUERDO ITE-CG 53-2020 CV CANDY ATONAL NOLASCO",link: Acuerdos__pdfpath(`./${"2020/"}${"53.3.pdf"}`),},{id:"",year: "2020",typeDoc:"",dateDoc:"",numDoc:"",monthDoc:"",nameDoc:"ANEXO ACUERDO ITE-CG 53-2020 CV ENRIQUE HERRERA FERNÁNDEZ",link: Acuerdos__pdfpath(`./${"2020/"}${"53.4.pdf"}`),},{id:"",year: "2020",typeDoc:"",dateDoc:"",numDoc:"",monthDoc:"",nameDoc:"ANEXO ACUERDO ITE-CG 53-2020 CV GERARDO GRACIA RODRÍGUEZ",link: Acuerdos__pdfpath(`./${"2020/"}${"53.5.pdf"}`),},{id:"",year: "2020",typeDoc:"",dateDoc:"",numDoc:"",monthDoc:"",nameDoc:"ANEXO ACUERDO ITE-CG 53-2020 CV AUGUSTO MELENDEZ",link: Acuerdos__pdfpath(`./${"2020/"}${"53.6.pdf"}`),},{id:"",year: "2020",typeDoc:"",dateDoc:"",numDoc:"",monthDoc:"",nameDoc:"ANEXO ACUERDO ITE-CG 53-2020 CV CRISTÓBAL MEDINA",link: Acuerdos__pdfpath(`./${"2020/"}${"53.7.pdf"}`),},{id:"",year: "2020",typeDoc:"",dateDoc:"",numDoc:"",monthDoc:"",nameDoc:"ANEXO ACUERDO ITE-CG 53-2020 CV JORGE EDUARDO XALTENO",link: Acuerdos__pdfpath(`./${"2020/"}${"53.8.pdf"}`),},],},</v>
      </c>
    </row>
    <row r="107" spans="1:18" x14ac:dyDescent="0.25">
      <c r="A107" s="41" t="s">
        <v>756</v>
      </c>
      <c r="B107" s="42">
        <v>54</v>
      </c>
      <c r="C107" s="42" t="s">
        <v>1211</v>
      </c>
      <c r="D107" s="42"/>
      <c r="E107" s="42" t="s">
        <v>1460</v>
      </c>
      <c r="F107" s="43" t="s">
        <v>698</v>
      </c>
      <c r="G107" s="42" t="s">
        <v>1212</v>
      </c>
      <c r="H107" s="42"/>
      <c r="I107" s="42">
        <f t="shared" ref="I107" si="54">B107</f>
        <v>54</v>
      </c>
      <c r="J107" s="42" t="s">
        <v>0</v>
      </c>
      <c r="K107" s="42" t="s">
        <v>1214</v>
      </c>
      <c r="L107" s="42" t="str">
        <f t="shared" si="52"/>
        <v>NOV</v>
      </c>
      <c r="M107" s="42" t="s">
        <v>1213</v>
      </c>
      <c r="N107" s="42" t="s">
        <v>1174</v>
      </c>
      <c r="O107" s="42" t="s">
        <v>1077</v>
      </c>
      <c r="P107" s="44">
        <f>B107</f>
        <v>54</v>
      </c>
      <c r="Q107" s="42" t="s">
        <v>613</v>
      </c>
      <c r="R107" s="45"/>
    </row>
    <row r="108" spans="1:18" x14ac:dyDescent="0.25">
      <c r="A108" s="51" t="s">
        <v>756</v>
      </c>
      <c r="B108" s="38" t="s">
        <v>611</v>
      </c>
      <c r="C108" s="38" t="s">
        <v>1211</v>
      </c>
      <c r="E108" s="38" t="s">
        <v>1460</v>
      </c>
      <c r="G108" s="38" t="s">
        <v>1215</v>
      </c>
      <c r="K108" s="38" t="s">
        <v>1216</v>
      </c>
      <c r="L108" s="38" t="str">
        <f t="shared" si="52"/>
        <v/>
      </c>
      <c r="M108" s="38" t="s">
        <v>1213</v>
      </c>
      <c r="N108" s="38" t="s">
        <v>1150</v>
      </c>
      <c r="O108" s="38" t="s">
        <v>1077</v>
      </c>
      <c r="P108" s="40" t="str">
        <f>CONCATENATE(B107,".1")</f>
        <v>54.1</v>
      </c>
      <c r="Q108" s="38" t="s">
        <v>1</v>
      </c>
      <c r="R108" s="52"/>
    </row>
    <row r="109" spans="1:18" ht="15.75" thickBot="1" x14ac:dyDescent="0.3">
      <c r="A109" s="46" t="s">
        <v>756</v>
      </c>
      <c r="B109" s="47" t="s">
        <v>611</v>
      </c>
      <c r="C109" s="47" t="s">
        <v>1211</v>
      </c>
      <c r="D109" s="47"/>
      <c r="E109" s="47" t="s">
        <v>1460</v>
      </c>
      <c r="F109" s="48"/>
      <c r="G109" s="47" t="s">
        <v>1215</v>
      </c>
      <c r="H109" s="47"/>
      <c r="I109" s="47"/>
      <c r="J109" s="47"/>
      <c r="K109" s="47" t="s">
        <v>1216</v>
      </c>
      <c r="L109" s="47" t="str">
        <f t="shared" si="52"/>
        <v/>
      </c>
      <c r="M109" s="47" t="s">
        <v>1213</v>
      </c>
      <c r="N109" s="47" t="s">
        <v>1042</v>
      </c>
      <c r="O109" s="47" t="s">
        <v>1077</v>
      </c>
      <c r="P109" s="49" t="str">
        <f>CONCATENATE(B107,".2")</f>
        <v>54.2</v>
      </c>
      <c r="Q109" s="47" t="s">
        <v>623</v>
      </c>
      <c r="R109" s="50" t="str">
        <f>CONCATENATE(
A107,B107,C107,D107,E107,F107,G107,H107,I107,J107,K107,L107,M107,N107,O107,P107,Q107,
A108,B108,C108,D108,E108,F108,G108,H108,I108,J108,K108,L108,M108,N108,O108,P108,Q108,
A109,B109,C109,D109,E109,F109,G109,H109,I109,J109,K109,L109,M109,N109,O109,P109,Q109)</f>
        <v>{id:54,year: "2020",typeDoc:"",dateDoc:"11-NOV",numDoc:"CG 54-2020",monthDoc:"NOV",nameDoc:"REFORMA AL REGLAMENTO DE ADQUISICIONES",link: Acuerdos__pdfpath(`./${"2020/"}${"54.pdf"}`),subRows:[{id:"",year: "2020",typeDoc:"",dateDoc:"",numDoc:"",monthDoc:"",nameDoc:"ANEXO 1 REGLAMENTO DE ADQUISICIONES",link: Acuerdos__pdfpath(`./${"2020/"}${"54.1.pdf"}`),},{id:"",year: "2020",typeDoc:"",dateDoc:"",numDoc:"",monthDoc:"",nameDoc:"VOTO PARTICULAR",link: Acuerdos__pdfpath(`./${"2020/"}${"54.2.pdf"}`),},],},</v>
      </c>
    </row>
    <row r="110" spans="1:18" x14ac:dyDescent="0.25">
      <c r="A110" s="38" t="s">
        <v>756</v>
      </c>
      <c r="B110" s="38">
        <v>55</v>
      </c>
      <c r="C110" s="38" t="s">
        <v>1211</v>
      </c>
      <c r="D110" s="38" t="s">
        <v>1218</v>
      </c>
      <c r="E110" s="38" t="s">
        <v>1460</v>
      </c>
      <c r="F110" s="39" t="s">
        <v>698</v>
      </c>
      <c r="G110" s="38" t="s">
        <v>1212</v>
      </c>
      <c r="I110" s="38">
        <f t="shared" ref="I110" si="55">B110</f>
        <v>55</v>
      </c>
      <c r="J110" s="38" t="s">
        <v>0</v>
      </c>
      <c r="K110" s="38" t="s">
        <v>1214</v>
      </c>
      <c r="L110" s="38" t="str">
        <f t="shared" ref="L110" si="56">MID(F110,4,3)</f>
        <v>NOV</v>
      </c>
      <c r="M110" s="38" t="s">
        <v>1213</v>
      </c>
      <c r="N110" s="38" t="s">
        <v>1243</v>
      </c>
      <c r="O110" s="38" t="s">
        <v>1077</v>
      </c>
      <c r="P110" s="40">
        <f>B110</f>
        <v>55</v>
      </c>
      <c r="Q110" s="38" t="s">
        <v>1</v>
      </c>
      <c r="R110" s="42" t="str">
        <f t="shared" ref="R110:R111" si="57">CONCATENATE(A110,B110,C110,D110,E110,F110,G110,H110,I110,J110,K110,L110,M110,N110,O110,P110,Q110)</f>
        <v>{id:55,year: "2020",typeDoc:"RESOLUCIÓN",dateDoc:"11-NOV",numDoc:"CG 55-2020",monthDoc:"NOV",nameDoc:"ACREDITACIÓN REDES SOCIALES PROGRESISTAS",link: Acuerdos__pdfpath(`./${"2020/"}${"55.pdf"}`),},</v>
      </c>
    </row>
    <row r="111" spans="1:18" ht="15.75" thickBot="1" x14ac:dyDescent="0.3">
      <c r="A111" s="38" t="s">
        <v>756</v>
      </c>
      <c r="B111" s="38">
        <v>56</v>
      </c>
      <c r="C111" s="38" t="s">
        <v>1211</v>
      </c>
      <c r="D111" s="38" t="s">
        <v>1218</v>
      </c>
      <c r="E111" s="38" t="s">
        <v>1460</v>
      </c>
      <c r="F111" s="39" t="s">
        <v>698</v>
      </c>
      <c r="G111" s="38" t="s">
        <v>1212</v>
      </c>
      <c r="I111" s="38">
        <f t="shared" ref="I111:I112" si="58">B111</f>
        <v>56</v>
      </c>
      <c r="J111" s="38" t="s">
        <v>0</v>
      </c>
      <c r="K111" s="38" t="s">
        <v>1214</v>
      </c>
      <c r="L111" s="38" t="str">
        <f t="shared" ref="L111:L135" si="59">MID(F111,4,3)</f>
        <v>NOV</v>
      </c>
      <c r="M111" s="38" t="s">
        <v>1213</v>
      </c>
      <c r="N111" s="38" t="s">
        <v>1244</v>
      </c>
      <c r="O111" s="38" t="s">
        <v>1077</v>
      </c>
      <c r="P111" s="40">
        <f>B111</f>
        <v>56</v>
      </c>
      <c r="Q111" s="38" t="s">
        <v>1</v>
      </c>
      <c r="R111" s="47" t="str">
        <f t="shared" si="57"/>
        <v>{id:56,year: "2020",typeDoc:"RESOLUCIÓN",dateDoc:"11-NOV",numDoc:"CG 56-2020",monthDoc:"NOV",nameDoc:"ACREDITACIÓN FUERZA SOCIAL POR MÉXICO",link: Acuerdos__pdfpath(`./${"2020/"}${"56.pdf"}`),},</v>
      </c>
    </row>
    <row r="112" spans="1:18" x14ac:dyDescent="0.25">
      <c r="A112" s="41" t="s">
        <v>756</v>
      </c>
      <c r="B112" s="42">
        <v>57</v>
      </c>
      <c r="C112" s="42" t="s">
        <v>1211</v>
      </c>
      <c r="D112" s="42" t="s">
        <v>1217</v>
      </c>
      <c r="E112" s="42" t="s">
        <v>1460</v>
      </c>
      <c r="F112" s="43" t="s">
        <v>1177</v>
      </c>
      <c r="G112" s="42" t="s">
        <v>1212</v>
      </c>
      <c r="H112" s="42"/>
      <c r="I112" s="42">
        <f t="shared" si="58"/>
        <v>57</v>
      </c>
      <c r="J112" s="42" t="s">
        <v>0</v>
      </c>
      <c r="K112" s="42" t="s">
        <v>1214</v>
      </c>
      <c r="L112" s="42" t="str">
        <f t="shared" si="59"/>
        <v>NOV</v>
      </c>
      <c r="M112" s="42" t="s">
        <v>1213</v>
      </c>
      <c r="N112" s="42" t="s">
        <v>1245</v>
      </c>
      <c r="O112" s="42" t="s">
        <v>1077</v>
      </c>
      <c r="P112" s="44">
        <f>B112</f>
        <v>57</v>
      </c>
      <c r="Q112" s="42" t="s">
        <v>613</v>
      </c>
      <c r="R112" s="45"/>
    </row>
    <row r="113" spans="1:18" x14ac:dyDescent="0.25">
      <c r="A113" s="51" t="s">
        <v>756</v>
      </c>
      <c r="B113" s="38" t="s">
        <v>611</v>
      </c>
      <c r="C113" s="38" t="s">
        <v>1211</v>
      </c>
      <c r="E113" s="38" t="s">
        <v>1460</v>
      </c>
      <c r="G113" s="38" t="s">
        <v>1215</v>
      </c>
      <c r="K113" s="38" t="s">
        <v>1216</v>
      </c>
      <c r="L113" s="38" t="str">
        <f t="shared" si="59"/>
        <v/>
      </c>
      <c r="M113" s="38" t="s">
        <v>1213</v>
      </c>
      <c r="N113" s="38" t="s">
        <v>1151</v>
      </c>
      <c r="O113" s="38" t="s">
        <v>1077</v>
      </c>
      <c r="P113" s="40" t="str">
        <f>CONCATENATE(B112,".1")</f>
        <v>57.1</v>
      </c>
      <c r="Q113" s="38" t="s">
        <v>1</v>
      </c>
      <c r="R113" s="52"/>
    </row>
    <row r="114" spans="1:18" x14ac:dyDescent="0.25">
      <c r="A114" s="51" t="s">
        <v>756</v>
      </c>
      <c r="B114" s="38" t="s">
        <v>611</v>
      </c>
      <c r="C114" s="38" t="s">
        <v>1211</v>
      </c>
      <c r="E114" s="38" t="s">
        <v>1460</v>
      </c>
      <c r="G114" s="38" t="s">
        <v>1215</v>
      </c>
      <c r="K114" s="38" t="s">
        <v>1216</v>
      </c>
      <c r="L114" s="38" t="str">
        <f t="shared" si="59"/>
        <v/>
      </c>
      <c r="M114" s="38" t="s">
        <v>1213</v>
      </c>
      <c r="N114" s="38" t="s">
        <v>1152</v>
      </c>
      <c r="O114" s="38" t="s">
        <v>1077</v>
      </c>
      <c r="P114" s="40" t="str">
        <f>CONCATENATE(B112,".2")</f>
        <v>57.2</v>
      </c>
      <c r="Q114" s="38" t="s">
        <v>1</v>
      </c>
      <c r="R114" s="52"/>
    </row>
    <row r="115" spans="1:18" x14ac:dyDescent="0.25">
      <c r="A115" s="51" t="s">
        <v>756</v>
      </c>
      <c r="B115" s="38" t="s">
        <v>611</v>
      </c>
      <c r="C115" s="38" t="s">
        <v>1211</v>
      </c>
      <c r="E115" s="38" t="s">
        <v>1460</v>
      </c>
      <c r="G115" s="38" t="s">
        <v>1215</v>
      </c>
      <c r="K115" s="38" t="s">
        <v>1216</v>
      </c>
      <c r="L115" s="38" t="str">
        <f t="shared" si="59"/>
        <v/>
      </c>
      <c r="M115" s="38" t="s">
        <v>1213</v>
      </c>
      <c r="N115" s="38" t="s">
        <v>1153</v>
      </c>
      <c r="O115" s="38" t="s">
        <v>1077</v>
      </c>
      <c r="P115" s="40" t="str">
        <f>CONCATENATE(B112,".3")</f>
        <v>57.3</v>
      </c>
      <c r="Q115" s="38" t="s">
        <v>1</v>
      </c>
      <c r="R115" s="52"/>
    </row>
    <row r="116" spans="1:18" x14ac:dyDescent="0.25">
      <c r="A116" s="51" t="s">
        <v>756</v>
      </c>
      <c r="B116" s="38" t="s">
        <v>611</v>
      </c>
      <c r="C116" s="38" t="s">
        <v>1211</v>
      </c>
      <c r="E116" s="38" t="s">
        <v>1460</v>
      </c>
      <c r="G116" s="38" t="s">
        <v>1215</v>
      </c>
      <c r="K116" s="38" t="s">
        <v>1216</v>
      </c>
      <c r="L116" s="38" t="str">
        <f t="shared" si="59"/>
        <v/>
      </c>
      <c r="M116" s="38" t="s">
        <v>1213</v>
      </c>
      <c r="N116" s="38" t="s">
        <v>1154</v>
      </c>
      <c r="O116" s="38" t="s">
        <v>1077</v>
      </c>
      <c r="P116" s="40" t="str">
        <f>CONCATENATE(B112,".4")</f>
        <v>57.4</v>
      </c>
      <c r="Q116" s="38" t="s">
        <v>1</v>
      </c>
      <c r="R116" s="52"/>
    </row>
    <row r="117" spans="1:18" ht="15.75" thickBot="1" x14ac:dyDescent="0.3">
      <c r="A117" s="46" t="s">
        <v>756</v>
      </c>
      <c r="B117" s="47" t="s">
        <v>611</v>
      </c>
      <c r="C117" s="47" t="s">
        <v>1211</v>
      </c>
      <c r="D117" s="47"/>
      <c r="E117" s="47" t="s">
        <v>1460</v>
      </c>
      <c r="F117" s="48"/>
      <c r="G117" s="47" t="s">
        <v>1215</v>
      </c>
      <c r="H117" s="47"/>
      <c r="I117" s="47"/>
      <c r="J117" s="47"/>
      <c r="K117" s="47" t="s">
        <v>1216</v>
      </c>
      <c r="L117" s="47" t="str">
        <f t="shared" si="59"/>
        <v/>
      </c>
      <c r="M117" s="47" t="s">
        <v>1213</v>
      </c>
      <c r="N117" s="47" t="s">
        <v>1155</v>
      </c>
      <c r="O117" s="47" t="s">
        <v>1077</v>
      </c>
      <c r="P117" s="49" t="str">
        <f>CONCATENATE(B112,".5")</f>
        <v>57.5</v>
      </c>
      <c r="Q117" s="47" t="s">
        <v>623</v>
      </c>
      <c r="R117" s="50" t="str">
        <f>CONCATENATE(
A112,B112,C112,D112,E112,F112,G112,H112,I112,J112,K112,L112,M112,N112,O112,P112,Q112,
A113,B113,C113,D113,E113,F113,G113,H113,I113,J113,K113,L113,M113,N113,O113,P113,Q113,
A114,B114,C114,D114,E114,F114,G114,H114,I114,J114,K114,L114,M114,N114,O114,P114,Q114,
A115,B115,C115,D115,E115,F115,G115,H115,I115,J115,K115,L115,M115,N115,O115,P115,Q115,
A116,B116,C116,D116,E116,F116,G116,H116,I116,J116,K116,L116,M116,N116,O116,P116,Q116,
A117,B117,C117,D117,E117,F117,G117,H117,I117,J117,K117,L117,M117,N117,O117,P117,Q117)</f>
        <v>{id:57,year: "2020",typeDoc:"ACUERDO",dateDoc:"12-NOV",numDoc:"CG 57-2020",monthDoc:"NOV",nameDoc:"PAUTAS DE RADIO Y TV",link: Acuerdos__pdfpath(`./${"2020/"}${"57.pdf"}`),subRows:[{id:"",year: "2020",typeDoc:"",dateDoc:"",numDoc:"",monthDoc:"",nameDoc:"ANEXO 1 ",link: Acuerdos__pdfpath(`./${"2020/"}${"57.1.pdf"}`),},{id:"",year: "2020",typeDoc:"",dateDoc:"",numDoc:"",monthDoc:"",nameDoc:"ANEXO 2 ",link: Acuerdos__pdfpath(`./${"2020/"}${"57.2.pdf"}`),},{id:"",year: "2020",typeDoc:"",dateDoc:"",numDoc:"",monthDoc:"",nameDoc:"ANEXO 3 ",link: Acuerdos__pdfpath(`./${"2020/"}${"57.3.pdf"}`),},{id:"",year: "2020",typeDoc:"",dateDoc:"",numDoc:"",monthDoc:"",nameDoc:"ANEXO 4 ",link: Acuerdos__pdfpath(`./${"2020/"}${"57.4.pdf"}`),},{id:"",year: "2020",typeDoc:"",dateDoc:"",numDoc:"",monthDoc:"",nameDoc:"ANEXO 5 ",link: Acuerdos__pdfpath(`./${"2020/"}${"57.5.pdf"}`),},],},</v>
      </c>
    </row>
    <row r="118" spans="1:18" x14ac:dyDescent="0.25">
      <c r="A118" s="41" t="s">
        <v>756</v>
      </c>
      <c r="B118" s="42">
        <v>58</v>
      </c>
      <c r="C118" s="42" t="s">
        <v>1211</v>
      </c>
      <c r="D118" s="42" t="s">
        <v>1217</v>
      </c>
      <c r="E118" s="42" t="s">
        <v>1460</v>
      </c>
      <c r="F118" s="43" t="s">
        <v>1178</v>
      </c>
      <c r="G118" s="42" t="s">
        <v>1212</v>
      </c>
      <c r="H118" s="42"/>
      <c r="I118" s="42">
        <f t="shared" ref="I118" si="60">B118</f>
        <v>58</v>
      </c>
      <c r="J118" s="42" t="s">
        <v>0</v>
      </c>
      <c r="K118" s="42" t="s">
        <v>1214</v>
      </c>
      <c r="L118" s="42" t="str">
        <f t="shared" si="59"/>
        <v>NOV</v>
      </c>
      <c r="M118" s="42" t="s">
        <v>1213</v>
      </c>
      <c r="N118" s="42" t="s">
        <v>1156</v>
      </c>
      <c r="O118" s="42" t="s">
        <v>1077</v>
      </c>
      <c r="P118" s="44">
        <f>B118</f>
        <v>58</v>
      </c>
      <c r="Q118" s="42" t="s">
        <v>613</v>
      </c>
      <c r="R118" s="45"/>
    </row>
    <row r="119" spans="1:18" x14ac:dyDescent="0.25">
      <c r="A119" s="51" t="s">
        <v>756</v>
      </c>
      <c r="B119" s="38" t="s">
        <v>611</v>
      </c>
      <c r="C119" s="38" t="s">
        <v>1211</v>
      </c>
      <c r="E119" s="38" t="s">
        <v>1460</v>
      </c>
      <c r="G119" s="38" t="s">
        <v>1215</v>
      </c>
      <c r="K119" s="38" t="s">
        <v>1216</v>
      </c>
      <c r="L119" s="38" t="str">
        <f t="shared" si="59"/>
        <v/>
      </c>
      <c r="M119" s="38" t="s">
        <v>1213</v>
      </c>
      <c r="N119" s="38" t="s">
        <v>1157</v>
      </c>
      <c r="O119" s="38" t="s">
        <v>1077</v>
      </c>
      <c r="P119" s="40" t="str">
        <f>CONCATENATE(B118,".1")</f>
        <v>58.1</v>
      </c>
      <c r="Q119" s="38" t="s">
        <v>1</v>
      </c>
      <c r="R119" s="52"/>
    </row>
    <row r="120" spans="1:18" ht="15.75" thickBot="1" x14ac:dyDescent="0.3">
      <c r="A120" s="46" t="s">
        <v>756</v>
      </c>
      <c r="B120" s="47" t="s">
        <v>611</v>
      </c>
      <c r="C120" s="47" t="s">
        <v>1211</v>
      </c>
      <c r="D120" s="47"/>
      <c r="E120" s="47" t="s">
        <v>1460</v>
      </c>
      <c r="F120" s="48"/>
      <c r="G120" s="47" t="s">
        <v>1215</v>
      </c>
      <c r="H120" s="47"/>
      <c r="I120" s="47"/>
      <c r="J120" s="47"/>
      <c r="K120" s="47" t="s">
        <v>1216</v>
      </c>
      <c r="L120" s="47" t="str">
        <f t="shared" si="59"/>
        <v/>
      </c>
      <c r="M120" s="47" t="s">
        <v>1213</v>
      </c>
      <c r="N120" s="47" t="s">
        <v>1068</v>
      </c>
      <c r="O120" s="47" t="s">
        <v>1077</v>
      </c>
      <c r="P120" s="49" t="str">
        <f>CONCATENATE(B118,".2")</f>
        <v>58.2</v>
      </c>
      <c r="Q120" s="47" t="s">
        <v>623</v>
      </c>
      <c r="R120" s="50" t="str">
        <f>CONCATENATE(
A118,B118,C118,D118,E118,F118,G118,H118,I118,J118,K118,L118,M118,N118,O118,P118,Q118,
A119,B119,C119,D119,E119,F119,G119,H119,I119,J119,K119,L119,M119,N119,O119,P119,Q119,
A120,B120,C120,D120,E120,F120,G120,H120,I120,J120,K120,L120,M120,N120,O120,P120,Q120)</f>
        <v>{id:58,year: "2020",typeDoc:"ACUERDO",dateDoc:"26-NOV",numDoc:"CG 58-2020",monthDoc:"NOV",nameDoc:"LINEAMIENTOS LIBERTAD DE EXPRESIÓN",link: Acuerdos__pdfpath(`./${"2020/"}${"58.pdf"}`),subRows:[{id:"",year: "2020",typeDoc:"",dateDoc:"",numDoc:"",monthDoc:"",nameDoc:"ANEXO ÚNICO LINEAMIENTOS",link: Acuerdos__pdfpath(`./${"2020/"}${"58.1.pdf"}`),},{id:"",year: "2020",typeDoc:"",dateDoc:"",numDoc:"",monthDoc:"",nameDoc:"VOTO CONCURRENTE",link: Acuerdos__pdfpath(`./${"2020/"}${"58.2.pdf"}`),},],},</v>
      </c>
    </row>
    <row r="121" spans="1:18" ht="15.75" thickBot="1" x14ac:dyDescent="0.3">
      <c r="A121" s="38" t="s">
        <v>756</v>
      </c>
      <c r="B121" s="38">
        <v>59</v>
      </c>
      <c r="C121" s="38" t="s">
        <v>1211</v>
      </c>
      <c r="D121" s="38" t="s">
        <v>1217</v>
      </c>
      <c r="E121" s="38" t="s">
        <v>1460</v>
      </c>
      <c r="F121" s="39" t="s">
        <v>1178</v>
      </c>
      <c r="G121" s="38" t="s">
        <v>1212</v>
      </c>
      <c r="I121" s="38">
        <f t="shared" ref="I121:I128" si="61">B121</f>
        <v>59</v>
      </c>
      <c r="J121" s="38" t="s">
        <v>0</v>
      </c>
      <c r="K121" s="38" t="s">
        <v>1214</v>
      </c>
      <c r="L121" s="38" t="str">
        <f t="shared" si="59"/>
        <v>NOV</v>
      </c>
      <c r="M121" s="38" t="s">
        <v>1213</v>
      </c>
      <c r="N121" s="38" t="s">
        <v>1158</v>
      </c>
      <c r="O121" s="38" t="s">
        <v>1077</v>
      </c>
      <c r="P121" s="40">
        <f>B121</f>
        <v>59</v>
      </c>
      <c r="Q121" s="38" t="s">
        <v>1</v>
      </c>
      <c r="R121" s="42" t="str">
        <f>CONCATENATE(A121,B121,C121,D121,E121,F121,G121,H121,I121,J121,K121,L121,M121,N121,O121,P121,Q121)</f>
        <v>{id:59,year: "2020",typeDoc:"ACUERDO",dateDoc:"26-NOV",numDoc:"CG 59-2020",monthDoc:"NOV",nameDoc:"CATALOGO DE PROGRAMAS DE RADIO Y TELEVISIÓN",link: Acuerdos__pdfpath(`./${"2020/"}${"59.pdf"}`),},</v>
      </c>
    </row>
    <row r="122" spans="1:18" x14ac:dyDescent="0.25">
      <c r="A122" s="41" t="s">
        <v>756</v>
      </c>
      <c r="B122" s="42">
        <v>60</v>
      </c>
      <c r="C122" s="42" t="s">
        <v>1211</v>
      </c>
      <c r="D122" s="42" t="s">
        <v>1217</v>
      </c>
      <c r="E122" s="42" t="s">
        <v>1460</v>
      </c>
      <c r="F122" s="43" t="s">
        <v>1178</v>
      </c>
      <c r="G122" s="42" t="s">
        <v>1212</v>
      </c>
      <c r="H122" s="42"/>
      <c r="I122" s="42">
        <f t="shared" si="61"/>
        <v>60</v>
      </c>
      <c r="J122" s="42" t="s">
        <v>0</v>
      </c>
      <c r="K122" s="42" t="s">
        <v>1214</v>
      </c>
      <c r="L122" s="42" t="str">
        <f t="shared" si="59"/>
        <v>NOV</v>
      </c>
      <c r="M122" s="42" t="s">
        <v>1213</v>
      </c>
      <c r="N122" s="42" t="s">
        <v>1159</v>
      </c>
      <c r="O122" s="42" t="s">
        <v>1077</v>
      </c>
      <c r="P122" s="44">
        <f>B122</f>
        <v>60</v>
      </c>
      <c r="Q122" s="42" t="s">
        <v>613</v>
      </c>
      <c r="R122" s="45"/>
    </row>
    <row r="123" spans="1:18" x14ac:dyDescent="0.25">
      <c r="A123" s="51" t="s">
        <v>756</v>
      </c>
      <c r="B123" s="38" t="s">
        <v>611</v>
      </c>
      <c r="C123" s="38" t="s">
        <v>1211</v>
      </c>
      <c r="E123" s="38" t="s">
        <v>1460</v>
      </c>
      <c r="G123" s="38" t="s">
        <v>1215</v>
      </c>
      <c r="K123" s="38" t="s">
        <v>1216</v>
      </c>
      <c r="L123" s="38" t="str">
        <f t="shared" si="59"/>
        <v/>
      </c>
      <c r="M123" s="38" t="s">
        <v>1213</v>
      </c>
      <c r="N123" s="38" t="s">
        <v>1160</v>
      </c>
      <c r="O123" s="38" t="s">
        <v>1077</v>
      </c>
      <c r="P123" s="40" t="str">
        <f>CONCATENATE(B122,".1")</f>
        <v>60.1</v>
      </c>
      <c r="Q123" s="38" t="s">
        <v>1</v>
      </c>
      <c r="R123" s="52"/>
    </row>
    <row r="124" spans="1:18" ht="15.75" thickBot="1" x14ac:dyDescent="0.3">
      <c r="A124" s="51" t="s">
        <v>756</v>
      </c>
      <c r="B124" s="38" t="s">
        <v>611</v>
      </c>
      <c r="C124" s="38" t="s">
        <v>1211</v>
      </c>
      <c r="E124" s="38" t="s">
        <v>1460</v>
      </c>
      <c r="G124" s="38" t="s">
        <v>1215</v>
      </c>
      <c r="K124" s="38" t="s">
        <v>1216</v>
      </c>
      <c r="L124" s="38" t="str">
        <f t="shared" si="59"/>
        <v/>
      </c>
      <c r="M124" s="38" t="s">
        <v>1213</v>
      </c>
      <c r="N124" s="38" t="s">
        <v>1130</v>
      </c>
      <c r="O124" s="38" t="s">
        <v>1077</v>
      </c>
      <c r="P124" s="40" t="str">
        <f>CONCATENATE(B122,".2")</f>
        <v>60.2</v>
      </c>
      <c r="Q124" s="38" t="s">
        <v>623</v>
      </c>
      <c r="R124" s="52" t="str">
        <f>CONCATENATE(
A122,B122,C122,D122,E122,F122,G122,H122,I122,J122,K122,L122,M122,N122,O122,P122,Q122,
A123,B123,C123,D123,E123,F123,G123,H123,I123,J123,K123,L123,M123,N123,O123,P123,Q123,
A124,B124,C124,D124,E124,F124,G124,H124,I124,J124,K124,L124,M124,N124,O124,P124,Q124)</f>
        <v>{id:60,year: "2020",typeDoc:"ACUERDO",dateDoc:"26-NOV",numDoc:"CG 60-2020",monthDoc:"NOV",nameDoc:"SENTENCIA TET-JE-43-2020 Y ACUMULADOS",link: Acuerdos__pdfpath(`./${"2020/"}${"60.pdf"}`),subRows:[{id:"",year: "2020",typeDoc:"",dateDoc:"",numDoc:"",monthDoc:"",nameDoc:"ANEXO UNO CONVOCATORIA CANDIDATURAS INDEPENDIENTES",link: Acuerdos__pdfpath(`./${"2020/"}${"60.1.pdf"}`),},{id:"",year: "2020",typeDoc:"",dateDoc:"",numDoc:"",monthDoc:"",nameDoc:"ANEXO DOS PORCENTAJE DE APOYO CIUDADANO",link: Acuerdos__pdfpath(`./${"2020/"}${"60.2.pdf"}`),},],},</v>
      </c>
    </row>
    <row r="125" spans="1:18" x14ac:dyDescent="0.25">
      <c r="A125" s="41" t="s">
        <v>756</v>
      </c>
      <c r="B125" s="42">
        <v>61</v>
      </c>
      <c r="C125" s="42" t="s">
        <v>1211</v>
      </c>
      <c r="D125" s="42" t="s">
        <v>1217</v>
      </c>
      <c r="E125" s="42" t="s">
        <v>1460</v>
      </c>
      <c r="F125" s="43" t="s">
        <v>1178</v>
      </c>
      <c r="G125" s="42" t="s">
        <v>1212</v>
      </c>
      <c r="H125" s="42"/>
      <c r="I125" s="42">
        <f t="shared" ref="I125" si="62">B125</f>
        <v>61</v>
      </c>
      <c r="J125" s="42" t="s">
        <v>0</v>
      </c>
      <c r="K125" s="42" t="s">
        <v>1214</v>
      </c>
      <c r="L125" s="42" t="str">
        <f t="shared" ref="L125:L127" si="63">MID(F125,4,3)</f>
        <v>NOV</v>
      </c>
      <c r="M125" s="42" t="s">
        <v>1213</v>
      </c>
      <c r="N125" s="42" t="s">
        <v>1161</v>
      </c>
      <c r="O125" s="42" t="s">
        <v>1077</v>
      </c>
      <c r="P125" s="44">
        <f>B125</f>
        <v>61</v>
      </c>
      <c r="Q125" s="42" t="s">
        <v>613</v>
      </c>
      <c r="R125" s="45"/>
    </row>
    <row r="126" spans="1:18" x14ac:dyDescent="0.25">
      <c r="A126" s="51" t="s">
        <v>756</v>
      </c>
      <c r="B126" s="38" t="s">
        <v>611</v>
      </c>
      <c r="C126" s="38" t="s">
        <v>1211</v>
      </c>
      <c r="E126" s="38" t="s">
        <v>1460</v>
      </c>
      <c r="G126" s="38" t="s">
        <v>1215</v>
      </c>
      <c r="K126" s="38" t="s">
        <v>1216</v>
      </c>
      <c r="L126" s="38" t="str">
        <f t="shared" si="63"/>
        <v/>
      </c>
      <c r="M126" s="38" t="s">
        <v>1213</v>
      </c>
      <c r="N126" s="38" t="s">
        <v>1162</v>
      </c>
      <c r="O126" s="38" t="s">
        <v>1077</v>
      </c>
      <c r="P126" s="40" t="str">
        <f>CONCATENATE(B125,".1")</f>
        <v>61.1</v>
      </c>
      <c r="Q126" s="38" t="s">
        <v>1</v>
      </c>
      <c r="R126" s="52"/>
    </row>
    <row r="127" spans="1:18" ht="15.75" thickBot="1" x14ac:dyDescent="0.3">
      <c r="A127" s="51" t="s">
        <v>756</v>
      </c>
      <c r="B127" s="38" t="s">
        <v>611</v>
      </c>
      <c r="C127" s="38" t="s">
        <v>1211</v>
      </c>
      <c r="E127" s="38" t="s">
        <v>1460</v>
      </c>
      <c r="G127" s="38" t="s">
        <v>1215</v>
      </c>
      <c r="K127" s="38" t="s">
        <v>1216</v>
      </c>
      <c r="L127" s="38" t="str">
        <f t="shared" si="63"/>
        <v/>
      </c>
      <c r="M127" s="38" t="s">
        <v>1213</v>
      </c>
      <c r="N127" s="38" t="s">
        <v>1163</v>
      </c>
      <c r="O127" s="38" t="s">
        <v>1077</v>
      </c>
      <c r="P127" s="40" t="str">
        <f>CONCATENATE(B125,".2")</f>
        <v>61.2</v>
      </c>
      <c r="Q127" s="38" t="s">
        <v>623</v>
      </c>
      <c r="R127" s="52" t="str">
        <f>CONCATENATE(
A125,B125,C125,D125,E125,F125,G125,H125,I125,J125,K125,L125,M125,N125,O125,P125,Q125,
A126,B126,C126,D126,E126,F126,G126,H126,I126,J126,K126,L126,M126,N126,O126,P126,Q126,
A127,B127,C127,D127,E127,F127,G127,H127,I127,J127,K127,L127,M127,N127,O127,P127,Q127)</f>
        <v>{id:61,year: "2020",typeDoc:"ACUERDO",dateDoc:"26-NOV",numDoc:"CG 61-2020",monthDoc:"NOV",nameDoc:"READECUACIÓN PRERROGATIVAS PARTIDOS 2020",link: Acuerdos__pdfpath(`./${"2020/"}${"61.pdf"}`),subRows:[{id:"",year: "2020",typeDoc:"",dateDoc:"",numDoc:"",monthDoc:"",nameDoc:"ANEXO 1 ACUERDO ITE-CG 61-2020 READECUACIÓN PRERROGATIVAS PARTIDOS 2020",link: Acuerdos__pdfpath(`./${"2020/"}${"61.1.pdf"}`),},{id:"",year: "2020",typeDoc:"",dateDoc:"",numDoc:"",monthDoc:"",nameDoc:"ANEXO 2 ACUERDO ITE-CG 61-2020 READECUACIÓN PRERROGATIVAS PARTIDOS 2020",link: Acuerdos__pdfpath(`./${"2020/"}${"61.2.pdf"}`),},],},</v>
      </c>
    </row>
    <row r="128" spans="1:18" x14ac:dyDescent="0.25">
      <c r="A128" s="41" t="s">
        <v>756</v>
      </c>
      <c r="B128" s="42">
        <v>62</v>
      </c>
      <c r="C128" s="42" t="s">
        <v>1211</v>
      </c>
      <c r="D128" s="42" t="s">
        <v>1217</v>
      </c>
      <c r="E128" s="42" t="s">
        <v>1460</v>
      </c>
      <c r="F128" s="43" t="s">
        <v>1178</v>
      </c>
      <c r="G128" s="42" t="s">
        <v>1212</v>
      </c>
      <c r="H128" s="42"/>
      <c r="I128" s="42">
        <f t="shared" si="61"/>
        <v>62</v>
      </c>
      <c r="J128" s="42" t="s">
        <v>0</v>
      </c>
      <c r="K128" s="42" t="s">
        <v>1214</v>
      </c>
      <c r="L128" s="42" t="str">
        <f t="shared" si="59"/>
        <v>NOV</v>
      </c>
      <c r="M128" s="42" t="s">
        <v>1213</v>
      </c>
      <c r="N128" s="42" t="s">
        <v>1114</v>
      </c>
      <c r="O128" s="42" t="s">
        <v>1077</v>
      </c>
      <c r="P128" s="44">
        <f>B128</f>
        <v>62</v>
      </c>
      <c r="Q128" s="42" t="s">
        <v>613</v>
      </c>
      <c r="R128" s="45"/>
    </row>
    <row r="129" spans="1:18" ht="15.75" thickBot="1" x14ac:dyDescent="0.3">
      <c r="A129" s="46" t="s">
        <v>756</v>
      </c>
      <c r="B129" s="47" t="s">
        <v>611</v>
      </c>
      <c r="C129" s="47" t="s">
        <v>1211</v>
      </c>
      <c r="D129" s="47"/>
      <c r="E129" s="47" t="s">
        <v>1460</v>
      </c>
      <c r="F129" s="48"/>
      <c r="G129" s="47" t="s">
        <v>1215</v>
      </c>
      <c r="H129" s="47"/>
      <c r="I129" s="47"/>
      <c r="J129" s="47"/>
      <c r="K129" s="47" t="s">
        <v>1216</v>
      </c>
      <c r="L129" s="47" t="str">
        <f t="shared" si="59"/>
        <v/>
      </c>
      <c r="M129" s="47" t="s">
        <v>1213</v>
      </c>
      <c r="N129" s="47" t="s">
        <v>1164</v>
      </c>
      <c r="O129" s="47" t="s">
        <v>1077</v>
      </c>
      <c r="P129" s="49" t="str">
        <f>CONCATENATE(B128,".1")</f>
        <v>62.1</v>
      </c>
      <c r="Q129" s="47" t="s">
        <v>623</v>
      </c>
      <c r="R129" s="50" t="str">
        <f>CONCATENATE(
A128,B128,C128,D128,E128,F128,G128,H128,I128,J128,K128,L128,M128,N128,O128,P128,Q128,
A129,B129,C129,D129,E129,F129,G129,H129,I129,J129,K129,L129,M129,N129,O129,P129,Q129)</f>
        <v>{id:62,year: "2020",typeDoc:"ACUERDO",dateDoc:"26-NOV",numDoc:"CG 62-2020",monthDoc:"NOV",nameDoc:"ACTUALIZACIÓN DE MULTAS",link: Acuerdos__pdfpath(`./${"2020/"}${"62.pdf"}`),subRows:[{id:"",year: "2020",typeDoc:"",dateDoc:"",numDoc:"",monthDoc:"",nameDoc:"ANEXO ÙNICO ACUERDO ITE-CG 62-2020 ACTUALIZACIÓN DE MULTAS",link: Acuerdos__pdfpath(`./${"2020/"}${"62.1.pdf"}`),},],},</v>
      </c>
    </row>
    <row r="130" spans="1:18" x14ac:dyDescent="0.25">
      <c r="A130" s="41" t="s">
        <v>756</v>
      </c>
      <c r="B130" s="42">
        <v>63</v>
      </c>
      <c r="C130" s="42" t="s">
        <v>1211</v>
      </c>
      <c r="D130" s="42" t="s">
        <v>1217</v>
      </c>
      <c r="E130" s="42" t="s">
        <v>1460</v>
      </c>
      <c r="F130" s="43" t="s">
        <v>1179</v>
      </c>
      <c r="G130" s="42" t="s">
        <v>1212</v>
      </c>
      <c r="H130" s="42"/>
      <c r="I130" s="42">
        <f t="shared" ref="I130" si="64">B130</f>
        <v>63</v>
      </c>
      <c r="J130" s="42" t="s">
        <v>0</v>
      </c>
      <c r="K130" s="42" t="s">
        <v>1214</v>
      </c>
      <c r="L130" s="42" t="str">
        <f t="shared" si="59"/>
        <v>NOV</v>
      </c>
      <c r="M130" s="42" t="s">
        <v>1213</v>
      </c>
      <c r="N130" s="42" t="s">
        <v>1165</v>
      </c>
      <c r="O130" s="42" t="s">
        <v>1077</v>
      </c>
      <c r="P130" s="44">
        <f>B130</f>
        <v>63</v>
      </c>
      <c r="Q130" s="42" t="s">
        <v>613</v>
      </c>
      <c r="R130" s="45"/>
    </row>
    <row r="131" spans="1:18" x14ac:dyDescent="0.25">
      <c r="A131" s="51" t="s">
        <v>756</v>
      </c>
      <c r="B131" s="38" t="s">
        <v>611</v>
      </c>
      <c r="C131" s="38" t="s">
        <v>1211</v>
      </c>
      <c r="E131" s="38" t="s">
        <v>1460</v>
      </c>
      <c r="G131" s="38" t="s">
        <v>1215</v>
      </c>
      <c r="K131" s="38" t="s">
        <v>1216</v>
      </c>
      <c r="L131" s="38" t="str">
        <f t="shared" si="59"/>
        <v/>
      </c>
      <c r="M131" s="38" t="s">
        <v>1213</v>
      </c>
      <c r="N131" s="38" t="s">
        <v>1166</v>
      </c>
      <c r="O131" s="38" t="s">
        <v>1077</v>
      </c>
      <c r="P131" s="40" t="str">
        <f>CONCATENATE(B130,".1")</f>
        <v>63.1</v>
      </c>
      <c r="Q131" s="38" t="s">
        <v>1</v>
      </c>
      <c r="R131" s="52"/>
    </row>
    <row r="132" spans="1:18" x14ac:dyDescent="0.25">
      <c r="A132" s="51" t="s">
        <v>756</v>
      </c>
      <c r="B132" s="38" t="s">
        <v>611</v>
      </c>
      <c r="C132" s="38" t="s">
        <v>1211</v>
      </c>
      <c r="E132" s="38" t="s">
        <v>1460</v>
      </c>
      <c r="G132" s="38" t="s">
        <v>1215</v>
      </c>
      <c r="K132" s="38" t="s">
        <v>1216</v>
      </c>
      <c r="L132" s="38" t="str">
        <f t="shared" si="59"/>
        <v/>
      </c>
      <c r="M132" s="38" t="s">
        <v>1213</v>
      </c>
      <c r="N132" s="38" t="s">
        <v>1167</v>
      </c>
      <c r="O132" s="38" t="s">
        <v>1077</v>
      </c>
      <c r="P132" s="40" t="str">
        <f>CONCATENATE(B130,".2")</f>
        <v>63.2</v>
      </c>
      <c r="Q132" s="38" t="s">
        <v>1</v>
      </c>
      <c r="R132" s="52"/>
    </row>
    <row r="133" spans="1:18" ht="15.75" thickBot="1" x14ac:dyDescent="0.3">
      <c r="A133" s="46" t="s">
        <v>756</v>
      </c>
      <c r="B133" s="47" t="s">
        <v>611</v>
      </c>
      <c r="C133" s="47" t="s">
        <v>1211</v>
      </c>
      <c r="D133" s="47"/>
      <c r="E133" s="47" t="s">
        <v>1460</v>
      </c>
      <c r="F133" s="48"/>
      <c r="G133" s="47" t="s">
        <v>1215</v>
      </c>
      <c r="H133" s="47"/>
      <c r="I133" s="47"/>
      <c r="J133" s="47"/>
      <c r="K133" s="47" t="s">
        <v>1216</v>
      </c>
      <c r="L133" s="47" t="str">
        <f t="shared" si="59"/>
        <v/>
      </c>
      <c r="M133" s="47" t="s">
        <v>1213</v>
      </c>
      <c r="N133" s="47" t="s">
        <v>1168</v>
      </c>
      <c r="O133" s="47" t="s">
        <v>1077</v>
      </c>
      <c r="P133" s="49" t="str">
        <f>CONCATENATE(B130,".3")</f>
        <v>63.3</v>
      </c>
      <c r="Q133" s="47" t="s">
        <v>623</v>
      </c>
      <c r="R133" s="50" t="str">
        <f>CONCATENATE(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A133,B133,C133,D133,E133,F133,G133,H133,I133,J133,K133,L133,M133,N133,O133,P133,Q133)</f>
        <v>{id:63,year: "2020",typeDoc:"ACUERDO",dateDoc:"28-NOV",numDoc:"CG 63-2020",monthDoc:"NOV",nameDoc:"ACCIÓN AFIRMATIVA",link: Acuerdos__pdfpath(`./${"2020/"}${"63.pdf"}`),subRows:[{id:"",year: "2020",typeDoc:"",dateDoc:"",numDoc:"",monthDoc:"",nameDoc:"ANEXO 1 ADSCRIPCION INDIGENA POR MUNICIPIOS",link: Acuerdos__pdfpath(`./${"2020/"}${"63.1.pdf"}`),},{id:"",year: "2020",typeDoc:"",dateDoc:"",numDoc:"",monthDoc:"",nameDoc:"ANEXO 2 ESTUDIO DE POBLACIÓN INDÍGENA EN TLAXCALA",link: Acuerdos__pdfpath(`./${"2020/"}${"63.2.pdf"}`),},{id:"",year: "2020",typeDoc:"",dateDoc:"",numDoc:"",monthDoc:"",nameDoc:"ANEXO 3 CATALOGO DE COMUNIDADES INDÍGENAS IMPI",link: Acuerdos__pdfpath(`./${"2020/"}${"63.3.pdf"}`),},],},</v>
      </c>
    </row>
    <row r="134" spans="1:18" x14ac:dyDescent="0.25">
      <c r="A134" s="41" t="s">
        <v>756</v>
      </c>
      <c r="B134" s="42">
        <v>64</v>
      </c>
      <c r="C134" s="42" t="s">
        <v>1211</v>
      </c>
      <c r="D134" s="42" t="s">
        <v>1217</v>
      </c>
      <c r="E134" s="42" t="s">
        <v>1460</v>
      </c>
      <c r="F134" s="43" t="s">
        <v>1179</v>
      </c>
      <c r="G134" s="42" t="s">
        <v>1212</v>
      </c>
      <c r="H134" s="42"/>
      <c r="I134" s="42">
        <f t="shared" ref="I134" si="65">B134</f>
        <v>64</v>
      </c>
      <c r="J134" s="42" t="s">
        <v>0</v>
      </c>
      <c r="K134" s="42" t="s">
        <v>1214</v>
      </c>
      <c r="L134" s="42" t="str">
        <f t="shared" si="59"/>
        <v>NOV</v>
      </c>
      <c r="M134" s="42" t="s">
        <v>1213</v>
      </c>
      <c r="N134" s="42" t="s">
        <v>1169</v>
      </c>
      <c r="O134" s="42" t="s">
        <v>1077</v>
      </c>
      <c r="P134" s="44">
        <f>B134</f>
        <v>64</v>
      </c>
      <c r="Q134" s="42" t="s">
        <v>613</v>
      </c>
      <c r="R134" s="45"/>
    </row>
    <row r="135" spans="1:18" ht="15.75" thickBot="1" x14ac:dyDescent="0.3">
      <c r="A135" s="46" t="s">
        <v>756</v>
      </c>
      <c r="B135" s="47" t="s">
        <v>611</v>
      </c>
      <c r="C135" s="47" t="s">
        <v>1211</v>
      </c>
      <c r="D135" s="47"/>
      <c r="E135" s="47" t="s">
        <v>1460</v>
      </c>
      <c r="F135" s="48"/>
      <c r="G135" s="47" t="s">
        <v>1215</v>
      </c>
      <c r="H135" s="47"/>
      <c r="I135" s="47"/>
      <c r="J135" s="47"/>
      <c r="K135" s="47" t="s">
        <v>1216</v>
      </c>
      <c r="L135" s="47" t="str">
        <f t="shared" si="59"/>
        <v/>
      </c>
      <c r="M135" s="47" t="s">
        <v>1213</v>
      </c>
      <c r="N135" s="47" t="s">
        <v>1170</v>
      </c>
      <c r="O135" s="47" t="s">
        <v>1077</v>
      </c>
      <c r="P135" s="49" t="str">
        <f>CONCATENATE(B134,".1")</f>
        <v>64.1</v>
      </c>
      <c r="Q135" s="47" t="s">
        <v>623</v>
      </c>
      <c r="R135" s="50" t="str">
        <f>CONCATENATE(
A134,B134,C134,D134,E134,F134,G134,H134,I134,J134,K134,L134,M134,N134,O134,P134,Q134,
A135,B135,C135,D135,E135,F135,G135,H135,I135,J135,K135,L135,M135,N135,O135,P135,Q135)</f>
        <v>{id:64,year: "2020",typeDoc:"ACUERDO",dateDoc:"28-NOV",numDoc:"CG 64-2020",monthDoc:"NOV",nameDoc:"LINEAMIENTOS DE REGISTRO",link: Acuerdos__pdfpath(`./${"2020/"}${"64.pdf"}`),subRows:[{id:"",year: "2020",typeDoc:"",dateDoc:"",numDoc:"",monthDoc:"",nameDoc:"ANEXO 1 LINEAMIENTOS DE REGISTRO DE CANDIDATURAS",link: Acuerdos__pdfpath(`./${"2020/"}${"64.1.pdf"}`),},],},</v>
      </c>
    </row>
    <row r="136" spans="1:18" x14ac:dyDescent="0.25">
      <c r="A136" s="41" t="s">
        <v>756</v>
      </c>
      <c r="B136" s="42">
        <v>65</v>
      </c>
      <c r="C136" s="42" t="s">
        <v>1211</v>
      </c>
      <c r="D136" s="42" t="s">
        <v>1217</v>
      </c>
      <c r="E136" s="42" t="s">
        <v>1460</v>
      </c>
      <c r="F136" s="43" t="s">
        <v>984</v>
      </c>
      <c r="G136" s="42" t="s">
        <v>1212</v>
      </c>
      <c r="H136" s="42"/>
      <c r="I136" s="42">
        <f t="shared" ref="I136" si="66">B136</f>
        <v>65</v>
      </c>
      <c r="J136" s="42" t="s">
        <v>0</v>
      </c>
      <c r="K136" s="42" t="s">
        <v>1214</v>
      </c>
      <c r="L136" s="42" t="str">
        <f t="shared" ref="L136:L138" si="67">MID(F136,4,3)</f>
        <v>NOV</v>
      </c>
      <c r="M136" s="42" t="s">
        <v>1213</v>
      </c>
      <c r="N136" s="42" t="s">
        <v>1171</v>
      </c>
      <c r="O136" s="42" t="s">
        <v>1077</v>
      </c>
      <c r="P136" s="44">
        <f>B136</f>
        <v>65</v>
      </c>
      <c r="Q136" s="42" t="s">
        <v>613</v>
      </c>
      <c r="R136" s="45"/>
    </row>
    <row r="137" spans="1:18" x14ac:dyDescent="0.25">
      <c r="A137" s="51" t="s">
        <v>756</v>
      </c>
      <c r="B137" s="38" t="s">
        <v>611</v>
      </c>
      <c r="C137" s="38" t="s">
        <v>1211</v>
      </c>
      <c r="E137" s="38" t="s">
        <v>1460</v>
      </c>
      <c r="G137" s="38" t="s">
        <v>1215</v>
      </c>
      <c r="K137" s="38" t="s">
        <v>1216</v>
      </c>
      <c r="L137" s="38" t="str">
        <f t="shared" si="67"/>
        <v/>
      </c>
      <c r="M137" s="38" t="s">
        <v>1213</v>
      </c>
      <c r="N137" s="38" t="s">
        <v>1172</v>
      </c>
      <c r="O137" s="38" t="s">
        <v>1077</v>
      </c>
      <c r="P137" s="40" t="str">
        <f>CONCATENATE(B136,".1")</f>
        <v>65.1</v>
      </c>
      <c r="Q137" s="38" t="s">
        <v>1</v>
      </c>
      <c r="R137" s="52"/>
    </row>
    <row r="138" spans="1:18" ht="15.75" thickBot="1" x14ac:dyDescent="0.3">
      <c r="A138" s="51" t="s">
        <v>756</v>
      </c>
      <c r="B138" s="38" t="s">
        <v>611</v>
      </c>
      <c r="C138" s="38" t="s">
        <v>1211</v>
      </c>
      <c r="E138" s="38" t="s">
        <v>1460</v>
      </c>
      <c r="G138" s="38" t="s">
        <v>1215</v>
      </c>
      <c r="K138" s="38" t="s">
        <v>1216</v>
      </c>
      <c r="L138" s="38" t="str">
        <f t="shared" si="67"/>
        <v/>
      </c>
      <c r="M138" s="38" t="s">
        <v>1213</v>
      </c>
      <c r="N138" s="38" t="s">
        <v>1173</v>
      </c>
      <c r="O138" s="38" t="s">
        <v>1077</v>
      </c>
      <c r="P138" s="40" t="str">
        <f>CONCATENATE(B136,".2")</f>
        <v>65.2</v>
      </c>
      <c r="Q138" s="38" t="s">
        <v>623</v>
      </c>
      <c r="R138" s="52" t="str">
        <f>CONCATENATE(
A136,B136,C136,D136,E136,F136,G136,H136,I136,J136,K136,L136,M136,N136,O136,P136,Q136,
A137,B137,C137,D137,E137,F137,G137,H137,I137,J137,K137,L137,M137,N137,O137,P137,Q137,
A138,B138,C138,D138,E138,F138,G138,H138,I138,J138,K138,L138,M138,N138,O138,P138,Q138)</f>
        <v>{id:65,year: "2020",typeDoc:"ACUERDO",dateDoc:"29-NOV",numDoc:"CG 65-2020",monthDoc:"NOV",nameDoc:"CONVOCATORIA OBSERVADORES ELECTORALES",link: Acuerdos__pdfpath(`./${"2020/"}${"65.pdf"}`),subRows:[{id:"",year: "2020",typeDoc:"",dateDoc:"",numDoc:"",monthDoc:"",nameDoc:"ANEXO UNO CONVOCATORIA OBSERVADORES ELECTORALES",link: Acuerdos__pdfpath(`./${"2020/"}${"65.1.pdf"}`),},{id:"",year: "2020",typeDoc:"",dateDoc:"",numDoc:"",monthDoc:"",nameDoc:"ANEXO DOS SOLICITUD DE ACREDITACIÓN",link: Acuerdos__pdfpath(`./${"2020/"}${"65.2.pdf"}`),},],},</v>
      </c>
    </row>
    <row r="139" spans="1:18" x14ac:dyDescent="0.25">
      <c r="A139" s="41" t="s">
        <v>756</v>
      </c>
      <c r="B139" s="42">
        <v>66</v>
      </c>
      <c r="C139" s="42" t="s">
        <v>1211</v>
      </c>
      <c r="D139" s="42" t="s">
        <v>1217</v>
      </c>
      <c r="E139" s="42" t="s">
        <v>1460</v>
      </c>
      <c r="F139" s="43" t="s">
        <v>287</v>
      </c>
      <c r="G139" s="42" t="s">
        <v>1212</v>
      </c>
      <c r="H139" s="42"/>
      <c r="I139" s="42">
        <f t="shared" ref="I139" si="68">B139</f>
        <v>66</v>
      </c>
      <c r="J139" s="42" t="s">
        <v>0</v>
      </c>
      <c r="K139" s="42" t="s">
        <v>1214</v>
      </c>
      <c r="L139" s="42" t="str">
        <f t="shared" ref="L139:L140" si="69">MID(F139,4,3)</f>
        <v>NOV</v>
      </c>
      <c r="M139" s="42" t="s">
        <v>1213</v>
      </c>
      <c r="N139" s="42" t="s">
        <v>1175</v>
      </c>
      <c r="O139" s="42" t="s">
        <v>1077</v>
      </c>
      <c r="P139" s="44">
        <f>B139</f>
        <v>66</v>
      </c>
      <c r="Q139" s="42" t="s">
        <v>613</v>
      </c>
      <c r="R139" s="45"/>
    </row>
    <row r="140" spans="1:18" ht="15.75" thickBot="1" x14ac:dyDescent="0.3">
      <c r="A140" s="46" t="s">
        <v>756</v>
      </c>
      <c r="B140" s="47" t="s">
        <v>611</v>
      </c>
      <c r="C140" s="47" t="s">
        <v>1211</v>
      </c>
      <c r="D140" s="47"/>
      <c r="E140" s="47" t="s">
        <v>1460</v>
      </c>
      <c r="F140" s="48"/>
      <c r="G140" s="47" t="s">
        <v>1215</v>
      </c>
      <c r="H140" s="47"/>
      <c r="I140" s="47"/>
      <c r="J140" s="47"/>
      <c r="K140" s="47" t="s">
        <v>1216</v>
      </c>
      <c r="L140" s="47" t="str">
        <f t="shared" si="69"/>
        <v/>
      </c>
      <c r="M140" s="47" t="s">
        <v>1213</v>
      </c>
      <c r="N140" s="47" t="s">
        <v>1176</v>
      </c>
      <c r="O140" s="47" t="s">
        <v>1077</v>
      </c>
      <c r="P140" s="49" t="str">
        <f>CONCATENATE(B139,".1")</f>
        <v>66.1</v>
      </c>
      <c r="Q140" s="47" t="s">
        <v>623</v>
      </c>
      <c r="R140" s="50" t="str">
        <f>CONCATENATE(
A139,B139,C139,D139,E139,F139,G139,H139,I139,J139,K139,L139,M139,N139,O139,P139,Q139,
A140,B140,C140,D140,E140,F140,G140,H140,I140,J140,K140,L140,M140,N140,O140,P140,Q140)</f>
        <v>{id:66,year: "2020",typeDoc:"ACUERDO",dateDoc:"30-NOV",numDoc:"CG 66-2020",monthDoc:"NOV",nameDoc:"READECUACIÓN AL PRESUPUESTO",link: Acuerdos__pdfpath(`./${"2020/"}${"66.pdf"}`),subRows:[{id:"",year: "2020",typeDoc:"",dateDoc:"",numDoc:"",monthDoc:"",nameDoc:"ANEXO ÚNICO READECUACIÓN AL PRESUPUESTO",link: Acuerdos__pdfpath(`./${"2020/"}${"66.1.pdf"}`),},],},</v>
      </c>
    </row>
    <row r="141" spans="1:18" x14ac:dyDescent="0.25">
      <c r="A141" s="41" t="s">
        <v>756</v>
      </c>
      <c r="B141" s="42">
        <v>67</v>
      </c>
      <c r="C141" s="42" t="s">
        <v>1211</v>
      </c>
      <c r="D141" s="42" t="s">
        <v>1217</v>
      </c>
      <c r="E141" s="42" t="s">
        <v>1460</v>
      </c>
      <c r="F141" s="43" t="s">
        <v>601</v>
      </c>
      <c r="G141" s="42" t="s">
        <v>1212</v>
      </c>
      <c r="H141" s="42"/>
      <c r="I141" s="42">
        <f t="shared" si="4"/>
        <v>67</v>
      </c>
      <c r="J141" s="42" t="s">
        <v>0</v>
      </c>
      <c r="K141" s="42" t="s">
        <v>1214</v>
      </c>
      <c r="L141" s="42" t="str">
        <f t="shared" si="0"/>
        <v>DIC</v>
      </c>
      <c r="M141" s="42" t="s">
        <v>1213</v>
      </c>
      <c r="N141" s="42" t="s">
        <v>1180</v>
      </c>
      <c r="O141" s="42" t="s">
        <v>1077</v>
      </c>
      <c r="P141" s="44">
        <f>B141</f>
        <v>67</v>
      </c>
      <c r="Q141" s="42" t="s">
        <v>613</v>
      </c>
      <c r="R141" s="45"/>
    </row>
    <row r="142" spans="1:18" ht="15.75" thickBot="1" x14ac:dyDescent="0.3">
      <c r="A142" s="46" t="s">
        <v>756</v>
      </c>
      <c r="B142" s="47" t="s">
        <v>611</v>
      </c>
      <c r="C142" s="47" t="s">
        <v>1211</v>
      </c>
      <c r="D142" s="47"/>
      <c r="E142" s="47" t="s">
        <v>1460</v>
      </c>
      <c r="F142" s="48"/>
      <c r="G142" s="47" t="s">
        <v>1215</v>
      </c>
      <c r="H142" s="47"/>
      <c r="I142" s="47"/>
      <c r="J142" s="47"/>
      <c r="K142" s="47" t="s">
        <v>1216</v>
      </c>
      <c r="L142" s="47" t="str">
        <f t="shared" si="0"/>
        <v/>
      </c>
      <c r="M142" s="47" t="s">
        <v>1213</v>
      </c>
      <c r="N142" s="47" t="s">
        <v>777</v>
      </c>
      <c r="O142" s="47" t="s">
        <v>1077</v>
      </c>
      <c r="P142" s="49" t="str">
        <f>CONCATENATE(B141,".1")</f>
        <v>67.1</v>
      </c>
      <c r="Q142" s="47" t="s">
        <v>623</v>
      </c>
      <c r="R142" s="50" t="str">
        <f>CONCATENATE(
A141,B141,C141,D141,E141,F141,G141,H141,I141,J141,K141,L141,M141,N141,O141,P141,Q141,
A142,B142,C142,D142,E142,F142,G142,H142,I142,J142,K142,L142,M142,N142,O142,P142,Q142)</f>
        <v>{id:67,year: "2020",typeDoc:"ACUERDO",dateDoc:"03-DIC",numDoc:"CG 67-2020",monthDoc:"DIC",nameDoc:"ACUERDO TOPES DE PRECAMPAÑA 2020-2021",link: Acuerdos__pdfpath(`./${"2020/"}${"67.pdf"}`),subRows:[{id:"",year: "2020",typeDoc:"",dateDoc:"",numDoc:"",monthDoc:"",nameDoc:"ANEXO ÚNICO",link: Acuerdos__pdfpath(`./${"2020/"}${"67.1.pdf"}`),},],},</v>
      </c>
    </row>
    <row r="143" spans="1:18" ht="15.75" thickBot="1" x14ac:dyDescent="0.3">
      <c r="A143" s="38" t="s">
        <v>756</v>
      </c>
      <c r="B143" s="38">
        <v>68</v>
      </c>
      <c r="C143" s="38" t="s">
        <v>1211</v>
      </c>
      <c r="D143" s="38" t="s">
        <v>1218</v>
      </c>
      <c r="E143" s="38" t="s">
        <v>1460</v>
      </c>
      <c r="F143" s="39" t="s">
        <v>985</v>
      </c>
      <c r="G143" s="38" t="s">
        <v>1212</v>
      </c>
      <c r="I143" s="38">
        <f t="shared" ref="I143" si="70">B143</f>
        <v>68</v>
      </c>
      <c r="J143" s="38" t="s">
        <v>0</v>
      </c>
      <c r="K143" s="38" t="s">
        <v>1214</v>
      </c>
      <c r="L143" s="38" t="str">
        <f t="shared" ref="L143" si="71">MID(F143,4,3)</f>
        <v>DIC</v>
      </c>
      <c r="M143" s="38" t="s">
        <v>1213</v>
      </c>
      <c r="N143" s="38" t="s">
        <v>1246</v>
      </c>
      <c r="O143" s="38" t="s">
        <v>1077</v>
      </c>
      <c r="P143" s="40">
        <f>B143</f>
        <v>68</v>
      </c>
      <c r="Q143" s="38" t="s">
        <v>1</v>
      </c>
      <c r="R143" s="53"/>
    </row>
    <row r="144" spans="1:18" x14ac:dyDescent="0.25">
      <c r="A144" s="41" t="s">
        <v>756</v>
      </c>
      <c r="B144" s="42">
        <v>69</v>
      </c>
      <c r="C144" s="42" t="s">
        <v>1211</v>
      </c>
      <c r="D144" s="42" t="s">
        <v>1218</v>
      </c>
      <c r="E144" s="42" t="s">
        <v>1460</v>
      </c>
      <c r="F144" s="43" t="s">
        <v>1186</v>
      </c>
      <c r="G144" s="42" t="s">
        <v>1212</v>
      </c>
      <c r="H144" s="42"/>
      <c r="I144" s="42">
        <f t="shared" si="4"/>
        <v>69</v>
      </c>
      <c r="J144" s="42" t="s">
        <v>0</v>
      </c>
      <c r="K144" s="42" t="s">
        <v>1214</v>
      </c>
      <c r="L144" s="42" t="str">
        <f t="shared" si="0"/>
        <v>DIC</v>
      </c>
      <c r="M144" s="42" t="s">
        <v>1213</v>
      </c>
      <c r="N144" s="42" t="s">
        <v>1247</v>
      </c>
      <c r="O144" s="42" t="s">
        <v>1077</v>
      </c>
      <c r="P144" s="44">
        <f>B144</f>
        <v>69</v>
      </c>
      <c r="Q144" s="42" t="s">
        <v>613</v>
      </c>
      <c r="R144" s="45"/>
    </row>
    <row r="145" spans="1:18" ht="15.75" thickBot="1" x14ac:dyDescent="0.3">
      <c r="A145" s="46" t="s">
        <v>756</v>
      </c>
      <c r="B145" s="47" t="s">
        <v>611</v>
      </c>
      <c r="C145" s="47" t="s">
        <v>1211</v>
      </c>
      <c r="D145" s="47"/>
      <c r="E145" s="47" t="s">
        <v>1460</v>
      </c>
      <c r="F145" s="48"/>
      <c r="G145" s="47" t="s">
        <v>1215</v>
      </c>
      <c r="H145" s="47"/>
      <c r="I145" s="47"/>
      <c r="J145" s="47"/>
      <c r="K145" s="47" t="s">
        <v>1216</v>
      </c>
      <c r="L145" s="47" t="str">
        <f t="shared" si="0"/>
        <v/>
      </c>
      <c r="M145" s="47" t="s">
        <v>1213</v>
      </c>
      <c r="N145" s="47" t="s">
        <v>1068</v>
      </c>
      <c r="O145" s="47" t="s">
        <v>1077</v>
      </c>
      <c r="P145" s="49" t="str">
        <f>CONCATENATE(B144,".1")</f>
        <v>69.1</v>
      </c>
      <c r="Q145" s="47" t="s">
        <v>623</v>
      </c>
      <c r="R145" s="50" t="str">
        <f>CONCATENATE(
A144,B144,C144,D144,E144,F144,G144,H144,I144,J144,K144,L144,M144,N144,O144,P144,Q144,
A145,B145,C145,D145,E145,F145,G145,H145,I145,J145,K145,L145,M145,N145,O145,P145,Q145)</f>
        <v>{id:69,year: "2020",typeDoc:"RESOLUCIÓN",dateDoc:"10-DIC",numDoc:"CG 69-2020",monthDoc:"DIC",nameDoc:"MODIFICACIONES ESTATUTOS PAC",link: Acuerdos__pdfpath(`./${"2020/"}${"69.pdf"}`),subRows:[{id:"",year: "2020",typeDoc:"",dateDoc:"",numDoc:"",monthDoc:"",nameDoc:"VOTO CONCURRENTE",link: Acuerdos__pdfpath(`./${"2020/"}${"69.1.pdf"}`),},],},</v>
      </c>
    </row>
    <row r="146" spans="1:18" x14ac:dyDescent="0.25">
      <c r="A146" s="41" t="s">
        <v>756</v>
      </c>
      <c r="B146" s="42">
        <v>70</v>
      </c>
      <c r="C146" s="42" t="s">
        <v>1211</v>
      </c>
      <c r="D146" s="42" t="s">
        <v>1217</v>
      </c>
      <c r="E146" s="42" t="s">
        <v>1460</v>
      </c>
      <c r="F146" s="43" t="s">
        <v>547</v>
      </c>
      <c r="G146" s="42" t="s">
        <v>1212</v>
      </c>
      <c r="H146" s="42"/>
      <c r="I146" s="42">
        <f t="shared" ref="I146" si="72">B146</f>
        <v>70</v>
      </c>
      <c r="J146" s="42" t="s">
        <v>0</v>
      </c>
      <c r="K146" s="42" t="s">
        <v>1214</v>
      </c>
      <c r="L146" s="42" t="str">
        <f t="shared" ref="L146:L149" si="73">MID(F146,4,3)</f>
        <v>DIC</v>
      </c>
      <c r="M146" s="42" t="s">
        <v>1213</v>
      </c>
      <c r="N146" s="42" t="s">
        <v>1248</v>
      </c>
      <c r="O146" s="42" t="s">
        <v>1077</v>
      </c>
      <c r="P146" s="44">
        <f>B146</f>
        <v>70</v>
      </c>
      <c r="Q146" s="42" t="s">
        <v>613</v>
      </c>
      <c r="R146" s="45"/>
    </row>
    <row r="147" spans="1:18" x14ac:dyDescent="0.25">
      <c r="A147" s="51" t="s">
        <v>756</v>
      </c>
      <c r="B147" s="38" t="s">
        <v>611</v>
      </c>
      <c r="C147" s="38" t="s">
        <v>1211</v>
      </c>
      <c r="E147" s="38" t="s">
        <v>1460</v>
      </c>
      <c r="G147" s="38" t="s">
        <v>1215</v>
      </c>
      <c r="K147" s="38" t="s">
        <v>1216</v>
      </c>
      <c r="L147" s="38" t="str">
        <f t="shared" si="73"/>
        <v/>
      </c>
      <c r="M147" s="38" t="s">
        <v>1213</v>
      </c>
      <c r="N147" s="38" t="s">
        <v>1123</v>
      </c>
      <c r="O147" s="38" t="s">
        <v>1077</v>
      </c>
      <c r="P147" s="40" t="str">
        <f>CONCATENATE(B146,".1")</f>
        <v>70.1</v>
      </c>
      <c r="Q147" s="38" t="s">
        <v>1</v>
      </c>
      <c r="R147" s="52"/>
    </row>
    <row r="148" spans="1:18" x14ac:dyDescent="0.25">
      <c r="A148" s="51" t="s">
        <v>756</v>
      </c>
      <c r="B148" s="38" t="s">
        <v>611</v>
      </c>
      <c r="C148" s="38" t="s">
        <v>1211</v>
      </c>
      <c r="E148" s="38" t="s">
        <v>1460</v>
      </c>
      <c r="G148" s="38" t="s">
        <v>1215</v>
      </c>
      <c r="K148" s="38" t="s">
        <v>1216</v>
      </c>
      <c r="L148" s="38" t="str">
        <f t="shared" si="73"/>
        <v/>
      </c>
      <c r="M148" s="38" t="s">
        <v>1213</v>
      </c>
      <c r="N148" s="38" t="s">
        <v>1181</v>
      </c>
      <c r="O148" s="38" t="s">
        <v>1077</v>
      </c>
      <c r="P148" s="40" t="str">
        <f>CONCATENATE(B146,".2")</f>
        <v>70.2</v>
      </c>
      <c r="Q148" s="38" t="s">
        <v>1</v>
      </c>
      <c r="R148" s="52"/>
    </row>
    <row r="149" spans="1:18" ht="15.75" thickBot="1" x14ac:dyDescent="0.3">
      <c r="A149" s="46" t="s">
        <v>756</v>
      </c>
      <c r="B149" s="47" t="s">
        <v>611</v>
      </c>
      <c r="C149" s="47" t="s">
        <v>1211</v>
      </c>
      <c r="D149" s="47"/>
      <c r="E149" s="47" t="s">
        <v>1460</v>
      </c>
      <c r="F149" s="48"/>
      <c r="G149" s="47" t="s">
        <v>1215</v>
      </c>
      <c r="H149" s="47"/>
      <c r="I149" s="47"/>
      <c r="J149" s="47"/>
      <c r="K149" s="47" t="s">
        <v>1216</v>
      </c>
      <c r="L149" s="47" t="str">
        <f t="shared" si="73"/>
        <v/>
      </c>
      <c r="M149" s="47" t="s">
        <v>1213</v>
      </c>
      <c r="N149" s="47" t="s">
        <v>1068</v>
      </c>
      <c r="O149" s="47" t="s">
        <v>1077</v>
      </c>
      <c r="P149" s="49" t="str">
        <f>CONCATENATE(B146,".3")</f>
        <v>70.3</v>
      </c>
      <c r="Q149" s="47" t="s">
        <v>623</v>
      </c>
      <c r="R149" s="50" t="str">
        <f>CONCATENATE(
A146,B146,C146,D146,E146,F146,G146,H146,I146,J146,K146,L146,M146,N146,O146,P146,Q146,
A147,B147,C147,D147,E147,F147,G147,H147,I147,J147,K147,L147,M147,N147,O147,P147,Q147,
A148,B148,C148,D148,E148,F148,G148,H148,I148,J148,K148,L148,M148,N148,O148,P148,Q148,
A149,B149,C149,D149,E149,F149,G149,H149,I149,J149,K149,L149,M149,N149,O149,P149,Q149)</f>
        <v>{id:70,year: "2020",typeDoc:"ACUERDO",dateDoc:"14-DIC",numDoc:"CG 70-2020",monthDoc:"DIC",nameDoc:"CONVOCATORIA A CONSEJOS DISTRITALES Y MUNICIPALES",link: Acuerdos__pdfpath(`./${"2020/"}${"70.pdf"}`),subRows:[{id:"",year: "2020",typeDoc:"",dateDoc:"",numDoc:"",monthDoc:"",nameDoc:"ANEXO UNO CONVOCATORIA",link: Acuerdos__pdfpath(`./${"2020/"}${"70.1.pdf"}`),},{id:"",year: "2020",typeDoc:"",dateDoc:"",numDoc:"",monthDoc:"",nameDoc:"ANEXO DOS PROTOCOLO DE SEGURIDAD SANITARIA",link: Acuerdos__pdfpath(`./${"2020/"}${"70.2.pdf"}`),},{id:"",year: "2020",typeDoc:"",dateDoc:"",numDoc:"",monthDoc:"",nameDoc:"VOTO CONCURRENTE",link: Acuerdos__pdfpath(`./${"2020/"}${"70.3.pdf"}`),},],},</v>
      </c>
    </row>
    <row r="150" spans="1:18" x14ac:dyDescent="0.25">
      <c r="A150" s="41" t="s">
        <v>756</v>
      </c>
      <c r="B150" s="42">
        <v>71</v>
      </c>
      <c r="C150" s="42" t="s">
        <v>1211</v>
      </c>
      <c r="D150" s="42" t="s">
        <v>1217</v>
      </c>
      <c r="E150" s="42" t="s">
        <v>1460</v>
      </c>
      <c r="F150" s="43" t="s">
        <v>547</v>
      </c>
      <c r="G150" s="42" t="s">
        <v>1212</v>
      </c>
      <c r="H150" s="42"/>
      <c r="I150" s="42">
        <f t="shared" si="4"/>
        <v>71</v>
      </c>
      <c r="J150" s="42" t="s">
        <v>0</v>
      </c>
      <c r="K150" s="42" t="s">
        <v>1214</v>
      </c>
      <c r="L150" s="42" t="str">
        <f t="shared" si="0"/>
        <v>DIC</v>
      </c>
      <c r="M150" s="42" t="s">
        <v>1213</v>
      </c>
      <c r="N150" s="42" t="s">
        <v>1249</v>
      </c>
      <c r="O150" s="42" t="s">
        <v>1077</v>
      </c>
      <c r="P150" s="44">
        <f>B150</f>
        <v>71</v>
      </c>
      <c r="Q150" s="42" t="s">
        <v>764</v>
      </c>
      <c r="R150" s="45"/>
    </row>
    <row r="151" spans="1:18" ht="15.75" thickBot="1" x14ac:dyDescent="0.3">
      <c r="A151" s="46" t="s">
        <v>756</v>
      </c>
      <c r="B151" s="47" t="s">
        <v>611</v>
      </c>
      <c r="C151" s="47" t="s">
        <v>1211</v>
      </c>
      <c r="D151" s="47"/>
      <c r="E151" s="47" t="s">
        <v>1460</v>
      </c>
      <c r="F151" s="48"/>
      <c r="G151" s="47" t="s">
        <v>1215</v>
      </c>
      <c r="H151" s="47"/>
      <c r="I151" s="47"/>
      <c r="J151" s="47"/>
      <c r="K151" s="47" t="s">
        <v>1216</v>
      </c>
      <c r="L151" s="47" t="str">
        <f t="shared" si="0"/>
        <v/>
      </c>
      <c r="M151" s="47" t="s">
        <v>1213</v>
      </c>
      <c r="N151" s="47" t="s">
        <v>1182</v>
      </c>
      <c r="O151" s="47" t="s">
        <v>1077</v>
      </c>
      <c r="P151" s="49" t="str">
        <f>CONCATENATE(B150,".1")</f>
        <v>71.1</v>
      </c>
      <c r="Q151" s="47" t="s">
        <v>623</v>
      </c>
      <c r="R151" s="50" t="str">
        <f>CONCATENATE(
A150,B150,C150,D150,E150,F150,G150,H150,I150,J150,K150,L150,M150,N150,O150,P150,Q150,
A151,B151,C151,D151,E151,F151,G151,H151,I151,J151,K151,L151,M151,N151,O151,P151,Q151)</f>
        <v>{id:71,year: "2020",typeDoc:"ACUERDO",dateDoc:"14-DIC",numDoc:"CG 71-2020",monthDoc:"DIC",nameDoc:"SE APRUEBA LA METODOLOGÍA PARA EL MONITOREO CON PERSPECTIVA DE GÉNERO",link: Acuerdos__pdfpath(`./${"2020/"}${"71",subRows:[{id:"",year: "2020",typeDoc:"",dateDoc:"",numDoc:"",monthDoc:"",nameDoc:"ANEXO ÚNICO METODOLOGÍA PARA MONITOREAR CON PERSPECTIVA DE GÉNERO",link: Acuerdos__pdfpath(`./${"2020/"}${"71.1.pdf"}`),},],},</v>
      </c>
    </row>
    <row r="152" spans="1:18" x14ac:dyDescent="0.25">
      <c r="A152" s="41" t="s">
        <v>756</v>
      </c>
      <c r="B152" s="42">
        <v>72</v>
      </c>
      <c r="C152" s="42" t="s">
        <v>1211</v>
      </c>
      <c r="D152" s="42" t="s">
        <v>1217</v>
      </c>
      <c r="E152" s="42" t="s">
        <v>1460</v>
      </c>
      <c r="F152" s="43" t="s">
        <v>547</v>
      </c>
      <c r="G152" s="42" t="s">
        <v>1212</v>
      </c>
      <c r="H152" s="42"/>
      <c r="I152" s="42">
        <f t="shared" ref="I152" si="74">B152</f>
        <v>72</v>
      </c>
      <c r="J152" s="42" t="s">
        <v>0</v>
      </c>
      <c r="K152" s="42" t="s">
        <v>1214</v>
      </c>
      <c r="L152" s="42" t="str">
        <f t="shared" si="0"/>
        <v>DIC</v>
      </c>
      <c r="M152" s="42" t="s">
        <v>1213</v>
      </c>
      <c r="N152" s="42" t="s">
        <v>1250</v>
      </c>
      <c r="O152" s="42" t="s">
        <v>1077</v>
      </c>
      <c r="P152" s="44">
        <f>B152</f>
        <v>72</v>
      </c>
      <c r="Q152" s="42" t="s">
        <v>613</v>
      </c>
      <c r="R152" s="45"/>
    </row>
    <row r="153" spans="1:18" ht="15.75" thickBot="1" x14ac:dyDescent="0.3">
      <c r="A153" s="46" t="s">
        <v>756</v>
      </c>
      <c r="B153" s="47" t="s">
        <v>611</v>
      </c>
      <c r="C153" s="47" t="s">
        <v>1211</v>
      </c>
      <c r="D153" s="47"/>
      <c r="E153" s="47" t="s">
        <v>1460</v>
      </c>
      <c r="F153" s="48"/>
      <c r="G153" s="47" t="s">
        <v>1215</v>
      </c>
      <c r="H153" s="47"/>
      <c r="I153" s="47"/>
      <c r="J153" s="47"/>
      <c r="K153" s="47" t="s">
        <v>1216</v>
      </c>
      <c r="L153" s="47" t="str">
        <f t="shared" si="0"/>
        <v/>
      </c>
      <c r="M153" s="47" t="s">
        <v>1213</v>
      </c>
      <c r="N153" s="47" t="s">
        <v>777</v>
      </c>
      <c r="O153" s="47" t="s">
        <v>1077</v>
      </c>
      <c r="P153" s="49" t="str">
        <f>CONCATENATE(B152,".1")</f>
        <v>72.1</v>
      </c>
      <c r="Q153" s="47" t="s">
        <v>623</v>
      </c>
      <c r="R153" s="50" t="str">
        <f>CONCATENATE(
A152,B152,C152,D152,E152,F152,G152,H152,I152,J152,K152,L152,M152,N152,O152,P152,Q152,
A153,B153,C153,D153,E153,F153,G153,H153,I153,J153,K153,L153,M153,N153,O153,P153,Q153)</f>
        <v>{id:72,year: "2020",typeDoc:"ACUERDO",dateDoc:"14-DIC",numDoc:"CG 72-2020",monthDoc:"DIC",nameDoc:"SE APRUEBA LA METODOLOGÍA PARA EL MONITOREO ESPACIOS RADIO Y TELEVISIÓN",link: Acuerdos__pdfpath(`./${"2020/"}${"72.pdf"}`),subRows:[{id:"",year: "2020",typeDoc:"",dateDoc:"",numDoc:"",monthDoc:"",nameDoc:"ANEXO ÚNICO",link: Acuerdos__pdfpath(`./${"2020/"}${"72.1.pdf"}`),},],},</v>
      </c>
    </row>
    <row r="154" spans="1:18" ht="15.75" thickBot="1" x14ac:dyDescent="0.3">
      <c r="A154" s="38" t="s">
        <v>756</v>
      </c>
      <c r="B154" s="38">
        <v>73</v>
      </c>
      <c r="C154" s="38" t="s">
        <v>1211</v>
      </c>
      <c r="D154" s="38" t="s">
        <v>1218</v>
      </c>
      <c r="E154" s="38" t="s">
        <v>1460</v>
      </c>
      <c r="F154" s="39" t="s">
        <v>1187</v>
      </c>
      <c r="G154" s="38" t="s">
        <v>1212</v>
      </c>
      <c r="I154" s="38">
        <f t="shared" si="4"/>
        <v>73</v>
      </c>
      <c r="J154" s="38" t="s">
        <v>0</v>
      </c>
      <c r="K154" s="38" t="s">
        <v>1214</v>
      </c>
      <c r="L154" s="38" t="str">
        <f t="shared" si="0"/>
        <v>DIC</v>
      </c>
      <c r="M154" s="38" t="s">
        <v>1213</v>
      </c>
      <c r="N154" s="38" t="s">
        <v>1251</v>
      </c>
      <c r="O154" s="38" t="s">
        <v>1077</v>
      </c>
      <c r="P154" s="40">
        <f>B154</f>
        <v>73</v>
      </c>
      <c r="Q154" s="38" t="s">
        <v>1</v>
      </c>
      <c r="R154" s="53" t="str">
        <f>CONCATENATE(A154,B154,C154,D154,E154,F154,G154,H154,I154,J154,K154,L154,M154,N154,O154,P154,Q154)</f>
        <v>{id:73,year: "2020",typeDoc:"RESOLUCIÓN",dateDoc:"17-DIC",numDoc:"CG 73-2020",monthDoc:"DIC",nameDoc:"MEDIDAS CAUTELARES CQD-PE-MRR-CG-002-2020",link: Acuerdos__pdfpath(`./${"2020/"}${"73.pdf"}`),},</v>
      </c>
    </row>
    <row r="155" spans="1:18" x14ac:dyDescent="0.25">
      <c r="A155" s="41" t="s">
        <v>756</v>
      </c>
      <c r="B155" s="42">
        <v>74</v>
      </c>
      <c r="C155" s="42" t="s">
        <v>1211</v>
      </c>
      <c r="D155" s="42" t="s">
        <v>1218</v>
      </c>
      <c r="E155" s="42" t="s">
        <v>1460</v>
      </c>
      <c r="F155" s="43" t="s">
        <v>1188</v>
      </c>
      <c r="G155" s="42" t="s">
        <v>1212</v>
      </c>
      <c r="H155" s="42"/>
      <c r="I155" s="42">
        <f t="shared" si="4"/>
        <v>74</v>
      </c>
      <c r="J155" s="42" t="s">
        <v>0</v>
      </c>
      <c r="K155" s="42" t="s">
        <v>1214</v>
      </c>
      <c r="L155" s="42" t="str">
        <f t="shared" si="0"/>
        <v>DIC</v>
      </c>
      <c r="M155" s="42" t="s">
        <v>1213</v>
      </c>
      <c r="N155" s="42" t="s">
        <v>1252</v>
      </c>
      <c r="O155" s="42" t="s">
        <v>1077</v>
      </c>
      <c r="P155" s="44">
        <f>B155</f>
        <v>74</v>
      </c>
      <c r="Q155" s="42" t="s">
        <v>613</v>
      </c>
      <c r="R155" s="45"/>
    </row>
    <row r="156" spans="1:18" ht="15.75" thickBot="1" x14ac:dyDescent="0.3">
      <c r="A156" s="46" t="s">
        <v>756</v>
      </c>
      <c r="B156" s="47" t="s">
        <v>611</v>
      </c>
      <c r="C156" s="47" t="s">
        <v>1211</v>
      </c>
      <c r="D156" s="47"/>
      <c r="E156" s="47" t="s">
        <v>1460</v>
      </c>
      <c r="F156" s="48"/>
      <c r="G156" s="47" t="s">
        <v>1215</v>
      </c>
      <c r="H156" s="47"/>
      <c r="I156" s="47"/>
      <c r="J156" s="47"/>
      <c r="K156" s="47" t="s">
        <v>1216</v>
      </c>
      <c r="L156" s="47" t="str">
        <f t="shared" si="0"/>
        <v/>
      </c>
      <c r="M156" s="47" t="s">
        <v>1213</v>
      </c>
      <c r="N156" s="47" t="s">
        <v>1068</v>
      </c>
      <c r="O156" s="47" t="s">
        <v>1077</v>
      </c>
      <c r="P156" s="49" t="str">
        <f>CONCATENATE(B155,".1")</f>
        <v>74.1</v>
      </c>
      <c r="Q156" s="47" t="s">
        <v>623</v>
      </c>
      <c r="R156" s="50" t="str">
        <f>CONCATENATE(
A155,B155,C155,D155,E155,F155,G155,H155,I155,J155,K155,L155,M155,N155,O155,P155,Q155,
A156,B156,C156,D156,E156,F156,G156,H156,I156,J156,K156,L156,M156,N156,O156,P156,Q156)</f>
        <v>{id:74,year: "2020",typeDoc:"RESOLUCIÓN",dateDoc:"20-DIC",numDoc:"CG 74-2020",monthDoc:"DIC",nameDoc:"ESTATUTOS PES TLAXCALA",link: Acuerdos__pdfpath(`./${"2020/"}${"74.pdf"}`),subRows:[{id:"",year: "2020",typeDoc:"",dateDoc:"",numDoc:"",monthDoc:"",nameDoc:"VOTO CONCURRENTE",link: Acuerdos__pdfpath(`./${"2020/"}${"74.1.pdf"}`),},],},</v>
      </c>
    </row>
    <row r="157" spans="1:18" x14ac:dyDescent="0.25">
      <c r="A157" s="38" t="s">
        <v>756</v>
      </c>
      <c r="B157" s="38">
        <v>75</v>
      </c>
      <c r="C157" s="38" t="s">
        <v>1211</v>
      </c>
      <c r="D157" s="38" t="s">
        <v>1217</v>
      </c>
      <c r="E157" s="38" t="s">
        <v>1460</v>
      </c>
      <c r="F157" s="39" t="s">
        <v>285</v>
      </c>
      <c r="G157" s="38" t="s">
        <v>1212</v>
      </c>
      <c r="I157" s="38">
        <f t="shared" ref="I157" si="75">B157</f>
        <v>75</v>
      </c>
      <c r="J157" s="38" t="s">
        <v>0</v>
      </c>
      <c r="K157" s="38" t="s">
        <v>1214</v>
      </c>
      <c r="L157" s="38" t="str">
        <f t="shared" si="0"/>
        <v>DIC</v>
      </c>
      <c r="M157" s="38" t="s">
        <v>1213</v>
      </c>
      <c r="N157" s="38" t="s">
        <v>1253</v>
      </c>
      <c r="O157" s="38" t="s">
        <v>1077</v>
      </c>
      <c r="P157" s="40">
        <f t="shared" ref="P157" si="76">B157</f>
        <v>75</v>
      </c>
      <c r="Q157" s="38" t="s">
        <v>1</v>
      </c>
      <c r="R157" s="38" t="str">
        <f t="shared" ref="R157:R158" si="77">CONCATENATE(A157,B157,C157,D157,E157,F157,G157,H157,I157,J157,K157,L157,M157,N157,O157,P157,Q157)</f>
        <v>{id:75,year: "2020",typeDoc:"ACUERDO",dateDoc:"22-DIC",numDoc:"CG 75-2020",monthDoc:"DIC",nameDoc:"ASIGNACIÓN REGIDURIAS",link: Acuerdos__pdfpath(`./${"2020/"}${"75.pdf"}`),},</v>
      </c>
    </row>
    <row r="158" spans="1:18" ht="15.75" thickBot="1" x14ac:dyDescent="0.3">
      <c r="A158" s="38" t="s">
        <v>756</v>
      </c>
      <c r="B158" s="38">
        <v>76</v>
      </c>
      <c r="C158" s="38" t="s">
        <v>1211</v>
      </c>
      <c r="D158" s="38" t="s">
        <v>1217</v>
      </c>
      <c r="E158" s="38" t="s">
        <v>1460</v>
      </c>
      <c r="F158" s="39" t="s">
        <v>285</v>
      </c>
      <c r="G158" s="38" t="s">
        <v>1212</v>
      </c>
      <c r="I158" s="38">
        <f t="shared" ref="I158" si="78">B158</f>
        <v>76</v>
      </c>
      <c r="J158" s="38" t="s">
        <v>0</v>
      </c>
      <c r="K158" s="38" t="s">
        <v>1214</v>
      </c>
      <c r="L158" s="38" t="str">
        <f t="shared" ref="L158" si="79">MID(F158,4,3)</f>
        <v>DIC</v>
      </c>
      <c r="M158" s="38" t="s">
        <v>1213</v>
      </c>
      <c r="N158" s="38" t="s">
        <v>1254</v>
      </c>
      <c r="O158" s="38" t="s">
        <v>1077</v>
      </c>
      <c r="P158" s="40">
        <f t="shared" ref="P158" si="80">B158</f>
        <v>76</v>
      </c>
      <c r="Q158" s="38" t="s">
        <v>1</v>
      </c>
      <c r="R158" s="38" t="str">
        <f t="shared" si="77"/>
        <v>{id:76,year: "2020",typeDoc:"ACUERDO",dateDoc:"22-DIC",numDoc:"CG 76-2020",monthDoc:"DIC",nameDoc:"REGLAS BÁSICAS DE DEBATES",link: Acuerdos__pdfpath(`./${"2020/"}${"76.pdf"}`),},</v>
      </c>
    </row>
    <row r="159" spans="1:18" x14ac:dyDescent="0.25">
      <c r="A159" s="41" t="s">
        <v>756</v>
      </c>
      <c r="B159" s="42">
        <v>77</v>
      </c>
      <c r="C159" s="42" t="s">
        <v>1211</v>
      </c>
      <c r="D159" s="42" t="s">
        <v>1217</v>
      </c>
      <c r="E159" s="42" t="s">
        <v>1460</v>
      </c>
      <c r="F159" s="43" t="s">
        <v>285</v>
      </c>
      <c r="G159" s="42" t="s">
        <v>1212</v>
      </c>
      <c r="H159" s="42"/>
      <c r="I159" s="42">
        <f t="shared" si="4"/>
        <v>77</v>
      </c>
      <c r="J159" s="42" t="s">
        <v>0</v>
      </c>
      <c r="K159" s="42" t="s">
        <v>1214</v>
      </c>
      <c r="L159" s="42" t="str">
        <f t="shared" si="0"/>
        <v>DIC</v>
      </c>
      <c r="M159" s="42" t="s">
        <v>1213</v>
      </c>
      <c r="N159" s="42" t="s">
        <v>1206</v>
      </c>
      <c r="O159" s="42" t="s">
        <v>1077</v>
      </c>
      <c r="P159" s="44">
        <f>B159</f>
        <v>77</v>
      </c>
      <c r="Q159" s="42" t="s">
        <v>613</v>
      </c>
      <c r="R159" s="45"/>
    </row>
    <row r="160" spans="1:18" x14ac:dyDescent="0.25">
      <c r="A160" s="51" t="s">
        <v>756</v>
      </c>
      <c r="B160" s="38" t="s">
        <v>611</v>
      </c>
      <c r="C160" s="38" t="s">
        <v>1211</v>
      </c>
      <c r="E160" s="38" t="s">
        <v>1460</v>
      </c>
      <c r="G160" s="38" t="s">
        <v>1215</v>
      </c>
      <c r="K160" s="38" t="s">
        <v>1216</v>
      </c>
      <c r="L160" s="38" t="str">
        <f t="shared" si="0"/>
        <v/>
      </c>
      <c r="M160" s="38" t="s">
        <v>1213</v>
      </c>
      <c r="N160" s="38" t="s">
        <v>777</v>
      </c>
      <c r="O160" s="38" t="s">
        <v>1077</v>
      </c>
      <c r="P160" s="40" t="str">
        <f>CONCATENATE(B159,".1")</f>
        <v>77.1</v>
      </c>
      <c r="Q160" s="38" t="s">
        <v>1</v>
      </c>
      <c r="R160" s="52"/>
    </row>
    <row r="161" spans="1:18" ht="15.75" thickBot="1" x14ac:dyDescent="0.3">
      <c r="A161" s="46" t="s">
        <v>756</v>
      </c>
      <c r="B161" s="47" t="s">
        <v>611</v>
      </c>
      <c r="C161" s="47" t="s">
        <v>1211</v>
      </c>
      <c r="D161" s="47"/>
      <c r="E161" s="47" t="s">
        <v>1460</v>
      </c>
      <c r="F161" s="48"/>
      <c r="G161" s="47" t="s">
        <v>1215</v>
      </c>
      <c r="H161" s="47"/>
      <c r="I161" s="47"/>
      <c r="J161" s="47"/>
      <c r="K161" s="47" t="s">
        <v>1216</v>
      </c>
      <c r="L161" s="47" t="str">
        <f t="shared" si="0"/>
        <v/>
      </c>
      <c r="M161" s="47" t="s">
        <v>1213</v>
      </c>
      <c r="N161" s="47" t="s">
        <v>1068</v>
      </c>
      <c r="O161" s="47" t="s">
        <v>1077</v>
      </c>
      <c r="P161" s="49" t="str">
        <f>CONCATENATE(B159,".2")</f>
        <v>77.2</v>
      </c>
      <c r="Q161" s="47" t="s">
        <v>623</v>
      </c>
      <c r="R161" s="50" t="str">
        <f>CONCATENATE(
A159,B159,C159,D159,E159,F159,G159,H159,I159,J159,K159,L159,M159,N159,O159,P159,Q159,
A160,B160,C160,D160,E160,F160,G160,H160,I160,J160,K160,L160,M160,N160,O160,P160,Q160,
A161,B161,C161,D161,E161,F161,G161,H161,I161,J161,K161,L161,M161,N161,O161,P161,Q161)</f>
        <v>{id:77,year: "2020",typeDoc:"ACUERDO",dateDoc:"22-DIC",numDoc:"CG 77-2020",monthDoc:"DIC",nameDoc:"REFORMA EL REGLAMENTO DE QUEJAS Y DENUNCIAS DEL ITE",link: Acuerdos__pdfpath(`./${"2020/"}${"77.pdf"}`),subRows:[{id:"",year: "2020",typeDoc:"",dateDoc:"",numDoc:"",monthDoc:"",nameDoc:"ANEXO ÚNICO",link: Acuerdos__pdfpath(`./${"2020/"}${"77.1.pdf"}`),},{id:"",year: "2020",typeDoc:"",dateDoc:"",numDoc:"",monthDoc:"",nameDoc:"VOTO CONCURRENTE",link: Acuerdos__pdfpath(`./${"2020/"}${"77.2.pdf"}`),},],},</v>
      </c>
    </row>
    <row r="162" spans="1:18" x14ac:dyDescent="0.25">
      <c r="A162" s="38" t="s">
        <v>756</v>
      </c>
      <c r="B162" s="38">
        <v>78</v>
      </c>
      <c r="C162" s="38" t="s">
        <v>1211</v>
      </c>
      <c r="D162" s="38" t="s">
        <v>1217</v>
      </c>
      <c r="E162" s="38" t="s">
        <v>1460</v>
      </c>
      <c r="F162" s="39" t="s">
        <v>285</v>
      </c>
      <c r="G162" s="38" t="s">
        <v>1212</v>
      </c>
      <c r="I162" s="38">
        <f t="shared" ref="I162" si="81">B162</f>
        <v>78</v>
      </c>
      <c r="J162" s="38" t="s">
        <v>0</v>
      </c>
      <c r="K162" s="38" t="s">
        <v>1214</v>
      </c>
      <c r="L162" s="38" t="str">
        <f t="shared" ref="L162" si="82">MID(F162,4,3)</f>
        <v>DIC</v>
      </c>
      <c r="M162" s="38" t="s">
        <v>1213</v>
      </c>
      <c r="N162" s="38" t="s">
        <v>1256</v>
      </c>
      <c r="O162" s="38" t="s">
        <v>1077</v>
      </c>
      <c r="P162" s="40">
        <f t="shared" ref="P162" si="83">B162</f>
        <v>78</v>
      </c>
      <c r="Q162" s="38" t="s">
        <v>1</v>
      </c>
      <c r="R162" s="38" t="str">
        <f t="shared" ref="R162:R163" si="84">CONCATENATE(A162,B162,C162,D162,E162,F162,G162,H162,I162,J162,K162,L162,M162,N162,O162,P162,Q162)</f>
        <v>{id:78,year: "2020",typeDoc:"ACUERDO",dateDoc:"22-DIC",numDoc:"CG 78-2020",monthDoc:"DIC",nameDoc:"DESIGNACIÓN E INCORPORACIÓN GANADORAS SPEN 2020",link: Acuerdos__pdfpath(`./${"2020/"}${"78.pdf"}`),},</v>
      </c>
    </row>
    <row r="163" spans="1:18" ht="15.75" thickBot="1" x14ac:dyDescent="0.3">
      <c r="A163" s="38" t="s">
        <v>756</v>
      </c>
      <c r="B163" s="38">
        <v>79</v>
      </c>
      <c r="C163" s="38" t="s">
        <v>1211</v>
      </c>
      <c r="D163" s="38" t="s">
        <v>1218</v>
      </c>
      <c r="E163" s="38" t="s">
        <v>1460</v>
      </c>
      <c r="F163" s="39" t="s">
        <v>619</v>
      </c>
      <c r="G163" s="38" t="s">
        <v>1212</v>
      </c>
      <c r="I163" s="38">
        <f t="shared" ref="I163" si="85">B163</f>
        <v>79</v>
      </c>
      <c r="J163" s="38" t="s">
        <v>0</v>
      </c>
      <c r="K163" s="38" t="s">
        <v>1214</v>
      </c>
      <c r="L163" s="38" t="str">
        <f t="shared" ref="L163" si="86">MID(F163,4,3)</f>
        <v>DIC</v>
      </c>
      <c r="M163" s="38" t="s">
        <v>1213</v>
      </c>
      <c r="N163" s="38" t="s">
        <v>1255</v>
      </c>
      <c r="O163" s="38" t="s">
        <v>1077</v>
      </c>
      <c r="P163" s="40">
        <f t="shared" ref="P163" si="87">B163</f>
        <v>79</v>
      </c>
      <c r="Q163" s="38" t="s">
        <v>1</v>
      </c>
      <c r="R163" s="38" t="str">
        <f t="shared" si="84"/>
        <v>{id:79,year: "2020",typeDoc:"RESOLUCIÓN",dateDoc:"24-DIC",numDoc:"CG 79-2020",monthDoc:"DIC",nameDoc:"PROCEDENCIA MANIFESTACIONES INDEPENDIENTES",link: Acuerdos__pdfpath(`./${"2020/"}${"79.pdf"}`),},</v>
      </c>
    </row>
    <row r="164" spans="1:18" x14ac:dyDescent="0.25">
      <c r="A164" s="41" t="s">
        <v>756</v>
      </c>
      <c r="B164" s="42">
        <v>80</v>
      </c>
      <c r="C164" s="42" t="s">
        <v>1211</v>
      </c>
      <c r="D164" s="42" t="s">
        <v>1217</v>
      </c>
      <c r="E164" s="42" t="s">
        <v>1460</v>
      </c>
      <c r="F164" s="43" t="s">
        <v>619</v>
      </c>
      <c r="G164" s="42" t="s">
        <v>1212</v>
      </c>
      <c r="H164" s="42"/>
      <c r="I164" s="42">
        <f t="shared" ref="I164" si="88">B164</f>
        <v>80</v>
      </c>
      <c r="J164" s="42" t="s">
        <v>0</v>
      </c>
      <c r="K164" s="42" t="s">
        <v>1214</v>
      </c>
      <c r="L164" s="42" t="str">
        <f t="shared" ref="L164:L171" si="89">MID(F164,4,3)</f>
        <v>DIC</v>
      </c>
      <c r="M164" s="42" t="s">
        <v>1213</v>
      </c>
      <c r="N164" s="42" t="s">
        <v>1183</v>
      </c>
      <c r="O164" s="42" t="s">
        <v>1077</v>
      </c>
      <c r="P164" s="44">
        <f>B164</f>
        <v>80</v>
      </c>
      <c r="Q164" s="42" t="s">
        <v>613</v>
      </c>
      <c r="R164" s="45"/>
    </row>
    <row r="165" spans="1:18" ht="15.75" thickBot="1" x14ac:dyDescent="0.3">
      <c r="A165" s="46" t="s">
        <v>756</v>
      </c>
      <c r="B165" s="47" t="s">
        <v>611</v>
      </c>
      <c r="C165" s="47" t="s">
        <v>1211</v>
      </c>
      <c r="D165" s="47"/>
      <c r="E165" s="47" t="s">
        <v>1460</v>
      </c>
      <c r="F165" s="48"/>
      <c r="G165" s="47" t="s">
        <v>1215</v>
      </c>
      <c r="H165" s="47"/>
      <c r="I165" s="47"/>
      <c r="J165" s="47"/>
      <c r="K165" s="47" t="s">
        <v>1216</v>
      </c>
      <c r="L165" s="47" t="str">
        <f t="shared" si="89"/>
        <v/>
      </c>
      <c r="M165" s="47" t="s">
        <v>1213</v>
      </c>
      <c r="N165" s="47" t="s">
        <v>696</v>
      </c>
      <c r="O165" s="47" t="s">
        <v>1077</v>
      </c>
      <c r="P165" s="49" t="str">
        <f>CONCATENATE(B164,".1")</f>
        <v>80.1</v>
      </c>
      <c r="Q165" s="47" t="s">
        <v>623</v>
      </c>
      <c r="R165" s="50" t="str">
        <f>CONCATENATE(
A164,B164,C164,D164,E164,F164,G164,H164,I164,J164,K164,L164,M164,N164,O164,P164,Q164,
A165,B165,C165,D165,E165,F165,G165,H165,I165,J165,K165,L165,M165,N165,O165,P165,Q165)</f>
        <v>{id:80,year: "2020",typeDoc:"ACUERDO",dateDoc:"24-DIC",numDoc:"CG 80-2020",monthDoc:"DIC",nameDoc:"ACUERDO RECOMENDACIONES SANITARIAS PRECAMPAÑAS Y CAPTACIÓN APOYO CIUDADANO",link: Acuerdos__pdfpath(`./${"2020/"}${"80.pdf"}`),subRows:[{id:"",year: "2020",typeDoc:"",dateDoc:"",numDoc:"",monthDoc:"",nameDoc:"ANEXO 1",link: Acuerdos__pdfpath(`./${"2020/"}${"80.1.pdf"}`),},],},</v>
      </c>
    </row>
    <row r="166" spans="1:18" x14ac:dyDescent="0.25">
      <c r="A166" s="41" t="s">
        <v>756</v>
      </c>
      <c r="B166" s="42">
        <v>81</v>
      </c>
      <c r="C166" s="42" t="s">
        <v>1211</v>
      </c>
      <c r="D166" s="42" t="s">
        <v>1217</v>
      </c>
      <c r="E166" s="42" t="s">
        <v>1460</v>
      </c>
      <c r="F166" s="43" t="s">
        <v>619</v>
      </c>
      <c r="G166" s="42" t="s">
        <v>1212</v>
      </c>
      <c r="H166" s="42"/>
      <c r="I166" s="42">
        <f t="shared" ref="I166" si="90">B166</f>
        <v>81</v>
      </c>
      <c r="J166" s="42" t="s">
        <v>0</v>
      </c>
      <c r="K166" s="42" t="s">
        <v>1214</v>
      </c>
      <c r="L166" s="42" t="str">
        <f t="shared" ref="L166:L168" si="91">MID(F166,4,3)</f>
        <v>DIC</v>
      </c>
      <c r="M166" s="42" t="s">
        <v>1213</v>
      </c>
      <c r="N166" s="42" t="s">
        <v>1257</v>
      </c>
      <c r="O166" s="42" t="s">
        <v>1077</v>
      </c>
      <c r="P166" s="44">
        <f>B166</f>
        <v>81</v>
      </c>
      <c r="Q166" s="42" t="s">
        <v>613</v>
      </c>
      <c r="R166" s="45"/>
    </row>
    <row r="167" spans="1:18" x14ac:dyDescent="0.25">
      <c r="A167" s="51" t="s">
        <v>756</v>
      </c>
      <c r="B167" s="38" t="s">
        <v>611</v>
      </c>
      <c r="C167" s="38" t="s">
        <v>1211</v>
      </c>
      <c r="E167" s="38" t="s">
        <v>1460</v>
      </c>
      <c r="G167" s="38" t="s">
        <v>1215</v>
      </c>
      <c r="K167" s="38" t="s">
        <v>1216</v>
      </c>
      <c r="L167" s="38" t="str">
        <f t="shared" si="91"/>
        <v/>
      </c>
      <c r="M167" s="38" t="s">
        <v>1213</v>
      </c>
      <c r="N167" s="38" t="s">
        <v>696</v>
      </c>
      <c r="O167" s="38" t="s">
        <v>1077</v>
      </c>
      <c r="P167" s="40" t="str">
        <f>CONCATENATE(B166,".1")</f>
        <v>81.1</v>
      </c>
      <c r="Q167" s="38" t="s">
        <v>1</v>
      </c>
      <c r="R167" s="52"/>
    </row>
    <row r="168" spans="1:18" ht="15.75" thickBot="1" x14ac:dyDescent="0.3">
      <c r="A168" s="46" t="s">
        <v>756</v>
      </c>
      <c r="B168" s="47" t="s">
        <v>611</v>
      </c>
      <c r="C168" s="47" t="s">
        <v>1211</v>
      </c>
      <c r="D168" s="47"/>
      <c r="E168" s="47" t="s">
        <v>1460</v>
      </c>
      <c r="F168" s="48"/>
      <c r="G168" s="47" t="s">
        <v>1215</v>
      </c>
      <c r="H168" s="47"/>
      <c r="I168" s="47"/>
      <c r="J168" s="47"/>
      <c r="K168" s="47" t="s">
        <v>1216</v>
      </c>
      <c r="L168" s="47" t="str">
        <f t="shared" si="91"/>
        <v/>
      </c>
      <c r="M168" s="47" t="s">
        <v>1213</v>
      </c>
      <c r="N168" s="47" t="s">
        <v>712</v>
      </c>
      <c r="O168" s="47" t="s">
        <v>1077</v>
      </c>
      <c r="P168" s="49" t="str">
        <f>CONCATENATE(B166,".2")</f>
        <v>81.2</v>
      </c>
      <c r="Q168" s="47" t="s">
        <v>623</v>
      </c>
      <c r="R168" s="50" t="str">
        <f>CONCATENATE(
A166,B166,C166,D166,E166,F166,G166,H166,I166,J166,K166,L166,M166,N166,O166,P166,Q166,
A167,B167,C167,D167,E167,F167,G167,H167,I167,J167,K167,L167,M167,N167,O167,P167,Q167,
A168,B168,C168,D168,E168,F168,G168,H168,I168,J168,K168,L168,M168,N168,O168,P168,Q168)</f>
        <v>{id:81,year: "2020",typeDoc:"ACUERDO",dateDoc:"24-DIC",numDoc:"CG 81-2020",monthDoc:"DIC",nameDoc:"READECUACION AL PRESUPUESTO",link: Acuerdos__pdfpath(`./${"2020/"}${"81.pdf"}`),subRows:[{id:"",year: "2020",typeDoc:"",dateDoc:"",numDoc:"",monthDoc:"",nameDoc:"ANEXO 1",link: Acuerdos__pdfpath(`./${"2020/"}${"81.1.pdf"}`),},{id:"",year: "2020",typeDoc:"",dateDoc:"",numDoc:"",monthDoc:"",nameDoc:"ANEXO 2",link: Acuerdos__pdfpath(`./${"2020/"}${"81.2.pdf"}`),},],},</v>
      </c>
    </row>
    <row r="169" spans="1:18" x14ac:dyDescent="0.25">
      <c r="A169" s="38" t="s">
        <v>756</v>
      </c>
      <c r="B169" s="38">
        <v>82</v>
      </c>
      <c r="C169" s="38" t="s">
        <v>1211</v>
      </c>
      <c r="D169" s="38" t="s">
        <v>1218</v>
      </c>
      <c r="E169" s="38" t="s">
        <v>1460</v>
      </c>
      <c r="F169" s="39" t="s">
        <v>619</v>
      </c>
      <c r="G169" s="38" t="s">
        <v>1212</v>
      </c>
      <c r="I169" s="38">
        <f t="shared" ref="I169:I171" si="92">B169</f>
        <v>82</v>
      </c>
      <c r="J169" s="38" t="s">
        <v>0</v>
      </c>
      <c r="K169" s="38" t="s">
        <v>1214</v>
      </c>
      <c r="L169" s="38" t="str">
        <f t="shared" si="89"/>
        <v>DIC</v>
      </c>
      <c r="M169" s="38" t="s">
        <v>1213</v>
      </c>
      <c r="N169" s="38" t="s">
        <v>1258</v>
      </c>
      <c r="O169" s="38" t="s">
        <v>1077</v>
      </c>
      <c r="P169" s="40">
        <f t="shared" ref="P169:P171" si="93">B169</f>
        <v>82</v>
      </c>
      <c r="Q169" s="38" t="s">
        <v>1</v>
      </c>
      <c r="R169" s="38" t="str">
        <f t="shared" ref="R169:R176" si="94">CONCATENATE(A169,B169,C169,D169,E169,F169,G169,H169,I169,J169,K169,L169,M169,N169,O169,P169,Q169)</f>
        <v>{id:82,year: "2020",typeDoc:"RESOLUCIÓN",dateDoc:"24-DIC",numDoc:"CG 82-2020",monthDoc:"DIC",nameDoc:"CQD-Q-CG-001-2020 PAN",link: Acuerdos__pdfpath(`./${"2020/"}${"82.pdf"}`),},</v>
      </c>
    </row>
    <row r="170" spans="1:18" x14ac:dyDescent="0.25">
      <c r="A170" s="38" t="s">
        <v>756</v>
      </c>
      <c r="B170" s="38">
        <v>83</v>
      </c>
      <c r="C170" s="38" t="s">
        <v>1211</v>
      </c>
      <c r="D170" s="38" t="s">
        <v>1218</v>
      </c>
      <c r="E170" s="38" t="s">
        <v>1460</v>
      </c>
      <c r="F170" s="39" t="s">
        <v>619</v>
      </c>
      <c r="G170" s="38" t="s">
        <v>1212</v>
      </c>
      <c r="I170" s="38">
        <f t="shared" si="92"/>
        <v>83</v>
      </c>
      <c r="J170" s="38" t="s">
        <v>0</v>
      </c>
      <c r="K170" s="38" t="s">
        <v>1214</v>
      </c>
      <c r="L170" s="38" t="str">
        <f t="shared" si="89"/>
        <v>DIC</v>
      </c>
      <c r="M170" s="38" t="s">
        <v>1213</v>
      </c>
      <c r="N170" s="38" t="s">
        <v>1259</v>
      </c>
      <c r="O170" s="38" t="s">
        <v>1077</v>
      </c>
      <c r="P170" s="40">
        <f t="shared" si="93"/>
        <v>83</v>
      </c>
      <c r="Q170" s="38" t="s">
        <v>1</v>
      </c>
      <c r="R170" s="38" t="str">
        <f t="shared" si="94"/>
        <v>{id:83,year: "2020",typeDoc:"RESOLUCIÓN",dateDoc:"24-DIC",numDoc:"CG 83-2020",monthDoc:"DIC",nameDoc:"CQD-Q-CG-002-2020 PRI",link: Acuerdos__pdfpath(`./${"2020/"}${"83.pdf"}`),},</v>
      </c>
    </row>
    <row r="171" spans="1:18" x14ac:dyDescent="0.25">
      <c r="A171" s="38" t="s">
        <v>756</v>
      </c>
      <c r="B171" s="38">
        <v>84</v>
      </c>
      <c r="C171" s="38" t="s">
        <v>1211</v>
      </c>
      <c r="D171" s="38" t="s">
        <v>1218</v>
      </c>
      <c r="E171" s="38" t="s">
        <v>1460</v>
      </c>
      <c r="F171" s="39" t="s">
        <v>619</v>
      </c>
      <c r="G171" s="38" t="s">
        <v>1212</v>
      </c>
      <c r="I171" s="38">
        <f t="shared" si="92"/>
        <v>84</v>
      </c>
      <c r="J171" s="38" t="s">
        <v>0</v>
      </c>
      <c r="K171" s="38" t="s">
        <v>1214</v>
      </c>
      <c r="L171" s="38" t="str">
        <f t="shared" si="89"/>
        <v>DIC</v>
      </c>
      <c r="M171" s="38" t="s">
        <v>1213</v>
      </c>
      <c r="N171" s="38" t="s">
        <v>1260</v>
      </c>
      <c r="O171" s="38" t="s">
        <v>1077</v>
      </c>
      <c r="P171" s="40">
        <f t="shared" si="93"/>
        <v>84</v>
      </c>
      <c r="Q171" s="38" t="s">
        <v>1</v>
      </c>
      <c r="R171" s="38" t="str">
        <f t="shared" si="94"/>
        <v>{id:84,year: "2020",typeDoc:"RESOLUCIÓN",dateDoc:"24-DIC",numDoc:"CG 84-2020",monthDoc:"DIC",nameDoc:"CQD-Q-CG-003-2020 PRD",link: Acuerdos__pdfpath(`./${"2020/"}${"84.pdf"}`),},</v>
      </c>
    </row>
    <row r="172" spans="1:18" x14ac:dyDescent="0.25">
      <c r="A172" s="38" t="s">
        <v>756</v>
      </c>
      <c r="B172" s="38">
        <v>85</v>
      </c>
      <c r="C172" s="38" t="s">
        <v>1211</v>
      </c>
      <c r="D172" s="38" t="s">
        <v>1218</v>
      </c>
      <c r="E172" s="38" t="s">
        <v>1460</v>
      </c>
      <c r="F172" s="39" t="s">
        <v>619</v>
      </c>
      <c r="G172" s="38" t="s">
        <v>1212</v>
      </c>
      <c r="I172" s="38">
        <f t="shared" ref="I172:I180" si="95">B172</f>
        <v>85</v>
      </c>
      <c r="J172" s="38" t="s">
        <v>0</v>
      </c>
      <c r="K172" s="38" t="s">
        <v>1214</v>
      </c>
      <c r="L172" s="38" t="str">
        <f t="shared" ref="L172:L180" si="96">MID(F172,4,3)</f>
        <v>DIC</v>
      </c>
      <c r="M172" s="38" t="s">
        <v>1213</v>
      </c>
      <c r="N172" s="38" t="s">
        <v>1261</v>
      </c>
      <c r="O172" s="38" t="s">
        <v>1077</v>
      </c>
      <c r="P172" s="40">
        <f t="shared" ref="P172:P180" si="97">B172</f>
        <v>85</v>
      </c>
      <c r="Q172" s="38" t="s">
        <v>1</v>
      </c>
      <c r="R172" s="38" t="str">
        <f t="shared" si="94"/>
        <v>{id:85,year: "2020",typeDoc:"RESOLUCIÓN",dateDoc:"24-DIC",numDoc:"CG 85-2020",monthDoc:"DIC",nameDoc:"CQD-Q-CG-004-2020 PT",link: Acuerdos__pdfpath(`./${"2020/"}${"85.pdf"}`),},</v>
      </c>
    </row>
    <row r="173" spans="1:18" x14ac:dyDescent="0.25">
      <c r="A173" s="38" t="s">
        <v>756</v>
      </c>
      <c r="B173" s="38">
        <v>86</v>
      </c>
      <c r="C173" s="38" t="s">
        <v>1211</v>
      </c>
      <c r="D173" s="38" t="s">
        <v>1218</v>
      </c>
      <c r="E173" s="38" t="s">
        <v>1460</v>
      </c>
      <c r="F173" s="39" t="s">
        <v>619</v>
      </c>
      <c r="G173" s="38" t="s">
        <v>1212</v>
      </c>
      <c r="I173" s="38">
        <f t="shared" si="95"/>
        <v>86</v>
      </c>
      <c r="J173" s="38" t="s">
        <v>0</v>
      </c>
      <c r="K173" s="38" t="s">
        <v>1214</v>
      </c>
      <c r="L173" s="38" t="str">
        <f t="shared" si="96"/>
        <v>DIC</v>
      </c>
      <c r="M173" s="38" t="s">
        <v>1213</v>
      </c>
      <c r="N173" s="38" t="s">
        <v>1262</v>
      </c>
      <c r="O173" s="38" t="s">
        <v>1077</v>
      </c>
      <c r="P173" s="40">
        <f t="shared" si="97"/>
        <v>86</v>
      </c>
      <c r="Q173" s="38" t="s">
        <v>1</v>
      </c>
      <c r="R173" s="38" t="str">
        <f t="shared" si="94"/>
        <v>{id:86,year: "2020",typeDoc:"RESOLUCIÓN",dateDoc:"24-DIC",numDoc:"CG 86-2020",monthDoc:"DIC",nameDoc:"CQD-Q-CG-005-2020 PVEM",link: Acuerdos__pdfpath(`./${"2020/"}${"86.pdf"}`),},</v>
      </c>
    </row>
    <row r="174" spans="1:18" x14ac:dyDescent="0.25">
      <c r="A174" s="38" t="s">
        <v>756</v>
      </c>
      <c r="B174" s="38">
        <v>87</v>
      </c>
      <c r="C174" s="38" t="s">
        <v>1211</v>
      </c>
      <c r="D174" s="38" t="s">
        <v>1218</v>
      </c>
      <c r="E174" s="38" t="s">
        <v>1460</v>
      </c>
      <c r="F174" s="39" t="s">
        <v>619</v>
      </c>
      <c r="G174" s="38" t="s">
        <v>1212</v>
      </c>
      <c r="I174" s="38">
        <f t="shared" si="95"/>
        <v>87</v>
      </c>
      <c r="J174" s="38" t="s">
        <v>0</v>
      </c>
      <c r="K174" s="38" t="s">
        <v>1214</v>
      </c>
      <c r="L174" s="38" t="str">
        <f t="shared" si="96"/>
        <v>DIC</v>
      </c>
      <c r="M174" s="38" t="s">
        <v>1213</v>
      </c>
      <c r="N174" s="38" t="s">
        <v>1263</v>
      </c>
      <c r="O174" s="38" t="s">
        <v>1077</v>
      </c>
      <c r="P174" s="40">
        <f t="shared" si="97"/>
        <v>87</v>
      </c>
      <c r="Q174" s="38" t="s">
        <v>1</v>
      </c>
      <c r="R174" s="38" t="str">
        <f t="shared" si="94"/>
        <v>{id:87,year: "2020",typeDoc:"RESOLUCIÓN",dateDoc:"24-DIC",numDoc:"CG 87-2020",monthDoc:"DIC",nameDoc:"CQD-Q-CG-006-2020 NA TLAXCALA",link: Acuerdos__pdfpath(`./${"2020/"}${"87.pdf"}`),},</v>
      </c>
    </row>
    <row r="175" spans="1:18" x14ac:dyDescent="0.25">
      <c r="A175" s="38" t="s">
        <v>756</v>
      </c>
      <c r="B175" s="38">
        <v>88</v>
      </c>
      <c r="C175" s="38" t="s">
        <v>1211</v>
      </c>
      <c r="D175" s="38" t="s">
        <v>1218</v>
      </c>
      <c r="E175" s="38" t="s">
        <v>1460</v>
      </c>
      <c r="F175" s="39" t="s">
        <v>619</v>
      </c>
      <c r="G175" s="38" t="s">
        <v>1212</v>
      </c>
      <c r="I175" s="38">
        <f t="shared" si="95"/>
        <v>88</v>
      </c>
      <c r="J175" s="38" t="s">
        <v>0</v>
      </c>
      <c r="K175" s="38" t="s">
        <v>1214</v>
      </c>
      <c r="L175" s="38" t="str">
        <f t="shared" si="96"/>
        <v>DIC</v>
      </c>
      <c r="M175" s="38" t="s">
        <v>1213</v>
      </c>
      <c r="N175" s="38" t="s">
        <v>1264</v>
      </c>
      <c r="O175" s="38" t="s">
        <v>1077</v>
      </c>
      <c r="P175" s="40">
        <f t="shared" si="97"/>
        <v>88</v>
      </c>
      <c r="Q175" s="38" t="s">
        <v>1</v>
      </c>
      <c r="R175" s="38" t="str">
        <f t="shared" si="94"/>
        <v>{id:88,year: "2020",typeDoc:"RESOLUCIÓN",dateDoc:"24-DIC",numDoc:"CG 88-2020",monthDoc:"DIC",nameDoc:"CQD-Q-CG-007-2020 MORENA",link: Acuerdos__pdfpath(`./${"2020/"}${"88.pdf"}`),},</v>
      </c>
    </row>
    <row r="176" spans="1:18" ht="15.75" thickBot="1" x14ac:dyDescent="0.3">
      <c r="A176" s="38" t="s">
        <v>756</v>
      </c>
      <c r="B176" s="38">
        <v>89</v>
      </c>
      <c r="C176" s="38" t="s">
        <v>1211</v>
      </c>
      <c r="D176" s="38" t="s">
        <v>1218</v>
      </c>
      <c r="E176" s="38" t="s">
        <v>1460</v>
      </c>
      <c r="F176" s="39" t="s">
        <v>619</v>
      </c>
      <c r="G176" s="38" t="s">
        <v>1212</v>
      </c>
      <c r="I176" s="38">
        <f t="shared" si="95"/>
        <v>89</v>
      </c>
      <c r="J176" s="38" t="s">
        <v>0</v>
      </c>
      <c r="K176" s="38" t="s">
        <v>1214</v>
      </c>
      <c r="L176" s="38" t="str">
        <f t="shared" si="96"/>
        <v>DIC</v>
      </c>
      <c r="M176" s="38" t="s">
        <v>1213</v>
      </c>
      <c r="N176" s="38" t="s">
        <v>1265</v>
      </c>
      <c r="O176" s="38" t="s">
        <v>1077</v>
      </c>
      <c r="P176" s="40">
        <f t="shared" si="97"/>
        <v>89</v>
      </c>
      <c r="Q176" s="38" t="s">
        <v>1</v>
      </c>
      <c r="R176" s="38" t="str">
        <f t="shared" si="94"/>
        <v>{id:89,year: "2020",typeDoc:"RESOLUCIÓN",dateDoc:"24-DIC",numDoc:"CG 89-2020",monthDoc:"DIC",nameDoc:"CQD-Q-CG-008-2020 PES TLAXCALA",link: Acuerdos__pdfpath(`./${"2020/"}${"89.pdf"}`),},</v>
      </c>
    </row>
    <row r="177" spans="1:18" x14ac:dyDescent="0.25">
      <c r="A177" s="41" t="s">
        <v>756</v>
      </c>
      <c r="B177" s="42">
        <v>90</v>
      </c>
      <c r="C177" s="42" t="s">
        <v>1211</v>
      </c>
      <c r="D177" s="42" t="s">
        <v>1217</v>
      </c>
      <c r="E177" s="42" t="s">
        <v>1460</v>
      </c>
      <c r="F177" s="43" t="s">
        <v>1189</v>
      </c>
      <c r="G177" s="42" t="s">
        <v>1212</v>
      </c>
      <c r="H177" s="42"/>
      <c r="I177" s="42">
        <f t="shared" si="95"/>
        <v>90</v>
      </c>
      <c r="J177" s="42" t="s">
        <v>0</v>
      </c>
      <c r="K177" s="42" t="s">
        <v>1214</v>
      </c>
      <c r="L177" s="42" t="str">
        <f t="shared" si="96"/>
        <v>DIC</v>
      </c>
      <c r="M177" s="42" t="s">
        <v>1213</v>
      </c>
      <c r="N177" s="42" t="s">
        <v>1266</v>
      </c>
      <c r="O177" s="42" t="s">
        <v>1077</v>
      </c>
      <c r="P177" s="44">
        <f>B177</f>
        <v>90</v>
      </c>
      <c r="Q177" s="42" t="s">
        <v>613</v>
      </c>
      <c r="R177" s="45"/>
    </row>
    <row r="178" spans="1:18" x14ac:dyDescent="0.25">
      <c r="A178" s="51" t="s">
        <v>756</v>
      </c>
      <c r="B178" s="38" t="s">
        <v>611</v>
      </c>
      <c r="C178" s="38" t="s">
        <v>1211</v>
      </c>
      <c r="E178" s="38" t="s">
        <v>1460</v>
      </c>
      <c r="G178" s="38" t="s">
        <v>1215</v>
      </c>
      <c r="K178" s="38" t="s">
        <v>1216</v>
      </c>
      <c r="L178" s="38" t="str">
        <f t="shared" si="96"/>
        <v/>
      </c>
      <c r="M178" s="38" t="s">
        <v>1213</v>
      </c>
      <c r="N178" s="38" t="s">
        <v>1184</v>
      </c>
      <c r="O178" s="38" t="s">
        <v>1077</v>
      </c>
      <c r="P178" s="40" t="str">
        <f>CONCATENATE(B177,".1")</f>
        <v>90.1</v>
      </c>
      <c r="Q178" s="38" t="s">
        <v>1</v>
      </c>
      <c r="R178" s="52"/>
    </row>
    <row r="179" spans="1:18" ht="15.75" thickBot="1" x14ac:dyDescent="0.3">
      <c r="A179" s="46" t="s">
        <v>756</v>
      </c>
      <c r="B179" s="47" t="s">
        <v>611</v>
      </c>
      <c r="C179" s="47" t="s">
        <v>1211</v>
      </c>
      <c r="D179" s="47"/>
      <c r="E179" s="47" t="s">
        <v>1460</v>
      </c>
      <c r="F179" s="48"/>
      <c r="G179" s="47" t="s">
        <v>1215</v>
      </c>
      <c r="H179" s="47"/>
      <c r="I179" s="47"/>
      <c r="J179" s="47"/>
      <c r="K179" s="47" t="s">
        <v>1216</v>
      </c>
      <c r="L179" s="47" t="str">
        <f t="shared" si="96"/>
        <v/>
      </c>
      <c r="M179" s="47" t="s">
        <v>1213</v>
      </c>
      <c r="N179" s="47" t="s">
        <v>1185</v>
      </c>
      <c r="O179" s="47" t="s">
        <v>1077</v>
      </c>
      <c r="P179" s="49" t="str">
        <f>CONCATENATE(B177,".2")</f>
        <v>90.2</v>
      </c>
      <c r="Q179" s="47" t="s">
        <v>623</v>
      </c>
      <c r="R179" s="50" t="str">
        <f>CONCATENATE(
A177,B177,C177,D177,E177,F177,G177,H177,I177,J177,K177,L177,M177,N177,O177,P177,Q177,
A178,B178,C178,D178,E178,F178,G178,H178,I178,J178,K178,L178,M178,N178,O178,P178,Q178,
A179,B179,C179,D179,E179,F179,G179,H179,I179,J179,K179,L179,M179,N179,O179,P179,Q179)</f>
        <v>{id:90,year: "2020",typeDoc:"ACUERDO",dateDoc:"25-DIC",numDoc:"CG 90-2020",monthDoc:"DIC",nameDoc:"SE DA CUMPLIMIENTO A TET-JE-038-2020",link: Acuerdos__pdfpath(`./${"2020/"}${"90.pdf"}`),subRows:[{id:"",year: "2020",typeDoc:"",dateDoc:"",numDoc:"",monthDoc:"",nameDoc:"ANEXO ÚNICO LINEAMIENTOS DE PARIDAD DE GÉNERO",link: Acuerdos__pdfpath(`./${"2020/"}${"90.1.pdf"}`),},{id:"",year: "2020",typeDoc:"",dateDoc:"",numDoc:"",monthDoc:"",nameDoc:"ANEXO A LOS LINEAMIENTOS DE PARIDAD RESULTADOS ELECTORALES",link: Acuerdos__pdfpath(`./${"2020/"}${"90.2.pdf"}`),},],},</v>
      </c>
    </row>
    <row r="180" spans="1:18" x14ac:dyDescent="0.25">
      <c r="A180" s="38" t="s">
        <v>756</v>
      </c>
      <c r="B180" s="38">
        <v>91</v>
      </c>
      <c r="C180" s="38" t="s">
        <v>1211</v>
      </c>
      <c r="D180" s="38" t="s">
        <v>1217</v>
      </c>
      <c r="E180" s="38" t="s">
        <v>1460</v>
      </c>
      <c r="F180" s="39" t="s">
        <v>409</v>
      </c>
      <c r="G180" s="38" t="s">
        <v>1212</v>
      </c>
      <c r="I180" s="38">
        <f t="shared" si="95"/>
        <v>91</v>
      </c>
      <c r="J180" s="38" t="s">
        <v>0</v>
      </c>
      <c r="K180" s="38" t="s">
        <v>1214</v>
      </c>
      <c r="L180" s="38" t="str">
        <f t="shared" si="96"/>
        <v>DIC</v>
      </c>
      <c r="M180" s="38" t="s">
        <v>1213</v>
      </c>
      <c r="N180" s="38" t="s">
        <v>1267</v>
      </c>
      <c r="O180" s="38" t="s">
        <v>1077</v>
      </c>
      <c r="P180" s="40">
        <f t="shared" si="97"/>
        <v>91</v>
      </c>
      <c r="Q180" s="38" t="s">
        <v>1</v>
      </c>
      <c r="R180" s="38" t="str">
        <f>CONCATENATE(A180,B180,C180,D180,E180,F180,G180,H180,I180,J180,K180,L180,M180,N180,O180,P180,Q180)</f>
        <v>{id:91,year: "2020",typeDoc:"ACUERDO",dateDoc:"29-DIC",numDoc:"CG 91-2020",monthDoc:"DIC",nameDoc:"SE DA CUMPLIMIENTO A LA SENTENCIA TET-JE-055-2020",link: Acuerdos__pdfpath(`./${"2020/"}${"91.pdf"}`),},</v>
      </c>
    </row>
    <row r="181" spans="1:18" x14ac:dyDescent="0.25">
      <c r="R181" s="38" t="s">
        <v>940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485F-56E8-4CD7-8239-21C5D863B61E}">
  <dimension ref="A2:R85"/>
  <sheetViews>
    <sheetView workbookViewId="0">
      <selection activeCell="R71" sqref="R71"/>
    </sheetView>
  </sheetViews>
  <sheetFormatPr baseColWidth="10" defaultColWidth="11.5703125" defaultRowHeight="15" x14ac:dyDescent="0.25"/>
  <cols>
    <col min="1" max="2" width="4" style="38" bestFit="1" customWidth="1"/>
    <col min="3" max="3" width="21.7109375" style="38" bestFit="1" customWidth="1"/>
    <col min="4" max="4" width="25.85546875" style="38" customWidth="1"/>
    <col min="5" max="5" width="10.28515625" style="38" bestFit="1" customWidth="1"/>
    <col min="6" max="6" width="7.85546875" style="39" bestFit="1" customWidth="1"/>
    <col min="7" max="7" width="14" style="38" bestFit="1" customWidth="1"/>
    <col min="8" max="8" width="2" style="38" bestFit="1" customWidth="1"/>
    <col min="9" max="9" width="4" style="38" bestFit="1" customWidth="1"/>
    <col min="10" max="10" width="1.7109375" style="38" bestFit="1" customWidth="1"/>
    <col min="11" max="11" width="17.140625" style="38" bestFit="1" customWidth="1"/>
    <col min="12" max="12" width="5.140625" style="38" bestFit="1" customWidth="1"/>
    <col min="13" max="13" width="12.140625" style="38" bestFit="1" customWidth="1"/>
    <col min="14" max="14" width="53.42578125" style="38" customWidth="1"/>
    <col min="15" max="15" width="39" style="38" bestFit="1" customWidth="1"/>
    <col min="16" max="16" width="6" style="40" bestFit="1" customWidth="1"/>
    <col min="17" max="17" width="17.28515625" style="38" bestFit="1" customWidth="1"/>
    <col min="18" max="16384" width="11.5703125" style="38"/>
  </cols>
  <sheetData>
    <row r="2" spans="1:18" ht="15.75" thickBot="1" x14ac:dyDescent="0.3">
      <c r="R2" s="38" t="s">
        <v>1034</v>
      </c>
    </row>
    <row r="3" spans="1:18" x14ac:dyDescent="0.25">
      <c r="A3" s="41" t="s">
        <v>756</v>
      </c>
      <c r="B3" s="42">
        <v>1</v>
      </c>
      <c r="C3" s="42" t="s">
        <v>1268</v>
      </c>
      <c r="D3" s="42" t="s">
        <v>1217</v>
      </c>
      <c r="E3" s="42" t="s">
        <v>1460</v>
      </c>
      <c r="F3" s="43" t="s">
        <v>6</v>
      </c>
      <c r="G3" s="42" t="s">
        <v>1212</v>
      </c>
      <c r="H3" s="42">
        <v>0</v>
      </c>
      <c r="I3" s="42">
        <f>B3</f>
        <v>1</v>
      </c>
      <c r="J3" s="42" t="s">
        <v>0</v>
      </c>
      <c r="K3" s="42" t="s">
        <v>1269</v>
      </c>
      <c r="L3" s="42" t="str">
        <f t="shared" ref="L3:L68" si="0">MID(F3,4,3)</f>
        <v>ENE</v>
      </c>
      <c r="M3" s="42" t="s">
        <v>1213</v>
      </c>
      <c r="N3" s="42" t="s">
        <v>1270</v>
      </c>
      <c r="O3" s="42" t="s">
        <v>1035</v>
      </c>
      <c r="P3" s="44">
        <f>B3</f>
        <v>1</v>
      </c>
      <c r="Q3" s="42" t="s">
        <v>613</v>
      </c>
      <c r="R3" s="45"/>
    </row>
    <row r="4" spans="1:18" ht="15.75" thickBot="1" x14ac:dyDescent="0.3">
      <c r="A4" s="46" t="s">
        <v>756</v>
      </c>
      <c r="B4" s="47" t="s">
        <v>611</v>
      </c>
      <c r="C4" s="47" t="s">
        <v>1268</v>
      </c>
      <c r="D4" s="47"/>
      <c r="E4" s="47" t="s">
        <v>1460</v>
      </c>
      <c r="F4" s="48"/>
      <c r="G4" s="47" t="s">
        <v>1215</v>
      </c>
      <c r="H4" s="47"/>
      <c r="I4" s="47"/>
      <c r="J4" s="47"/>
      <c r="K4" s="47" t="s">
        <v>1216</v>
      </c>
      <c r="L4" s="47" t="str">
        <f t="shared" si="0"/>
        <v/>
      </c>
      <c r="M4" s="47" t="s">
        <v>1213</v>
      </c>
      <c r="N4" s="47" t="s">
        <v>696</v>
      </c>
      <c r="O4" s="47" t="s">
        <v>1035</v>
      </c>
      <c r="P4" s="49">
        <v>1.1000000000000001</v>
      </c>
      <c r="Q4" s="47" t="s">
        <v>623</v>
      </c>
      <c r="R4" s="50" t="str">
        <f>CONCATENATE(
A3,B3,C3,D3,E3,F3,G3,H3,I3,J3,K3,L3,M3,N3,O3,P3,Q3,
A4,B4,C4,D4,E4,F4,G4,H4,I4,J4,K4,L4,M4,N4,O4,P4,Q4)</f>
        <v>{id:1,year: "2019",typeDoc:"ACUERDO",dateDoc:"31-ENE",numDoc:"CG 01-2019",monthDoc:"ENE",nameDoc:"READECUACIÓN DE PRERROGATIVAS",link: Acuerdos__pdfpath(`./${"2019/"}${"1.pdf"}`),subRows:[{id:"",year: "2019",typeDoc:"",dateDoc:"",numDoc:"",monthDoc:"",nameDoc:"ANEXO 1",link: Acuerdos__pdfpath(`./${"2019/"}${"1.1.pdf"}`),},],},</v>
      </c>
    </row>
    <row r="5" spans="1:18" x14ac:dyDescent="0.25">
      <c r="A5" s="41" t="s">
        <v>756</v>
      </c>
      <c r="B5" s="42">
        <v>2</v>
      </c>
      <c r="C5" s="42" t="s">
        <v>1268</v>
      </c>
      <c r="D5" s="42" t="s">
        <v>1217</v>
      </c>
      <c r="E5" s="42" t="s">
        <v>1460</v>
      </c>
      <c r="F5" s="43" t="s">
        <v>6</v>
      </c>
      <c r="G5" s="42" t="s">
        <v>1212</v>
      </c>
      <c r="H5" s="42">
        <v>0</v>
      </c>
      <c r="I5" s="42">
        <f t="shared" ref="I5:I66" si="1">B5</f>
        <v>2</v>
      </c>
      <c r="J5" s="42" t="s">
        <v>0</v>
      </c>
      <c r="K5" s="42" t="s">
        <v>1269</v>
      </c>
      <c r="L5" s="42" t="str">
        <f t="shared" si="0"/>
        <v>ENE</v>
      </c>
      <c r="M5" s="42" t="s">
        <v>1213</v>
      </c>
      <c r="N5" s="42" t="s">
        <v>1271</v>
      </c>
      <c r="O5" s="42" t="s">
        <v>1035</v>
      </c>
      <c r="P5" s="44">
        <f>B5</f>
        <v>2</v>
      </c>
      <c r="Q5" s="42" t="s">
        <v>613</v>
      </c>
      <c r="R5" s="45"/>
    </row>
    <row r="6" spans="1:18" ht="15.75" thickBot="1" x14ac:dyDescent="0.3">
      <c r="A6" s="46" t="s">
        <v>756</v>
      </c>
      <c r="B6" s="47" t="s">
        <v>611</v>
      </c>
      <c r="C6" s="47" t="s">
        <v>1268</v>
      </c>
      <c r="D6" s="47"/>
      <c r="E6" s="47" t="s">
        <v>1460</v>
      </c>
      <c r="F6" s="48"/>
      <c r="G6" s="47" t="s">
        <v>1215</v>
      </c>
      <c r="H6" s="47"/>
      <c r="I6" s="47"/>
      <c r="J6" s="47"/>
      <c r="K6" s="47" t="s">
        <v>1216</v>
      </c>
      <c r="L6" s="47" t="str">
        <f t="shared" si="0"/>
        <v/>
      </c>
      <c r="M6" s="47" t="s">
        <v>1213</v>
      </c>
      <c r="N6" s="47" t="s">
        <v>696</v>
      </c>
      <c r="O6" s="47" t="s">
        <v>1035</v>
      </c>
      <c r="P6" s="49">
        <v>2.1</v>
      </c>
      <c r="Q6" s="47" t="s">
        <v>623</v>
      </c>
      <c r="R6" s="50" t="str">
        <f>CONCATENATE(
A5,B5,C5,D5,E5,F5,G5,H5,I5,J5,K5,L5,M5,N5,O5,P5,Q5,
A6,B6,C6,D6,E6,F6,G6,H6,I6,J6,K6,L6,M6,N6,O6,P6,Q6)</f>
        <v>{id:2,year: "2019",typeDoc:"ACUERDO",dateDoc:"31-ENE",numDoc:"CG 02-2019",monthDoc:"ENE",nameDoc:"MULTAS PENDIENTES A PARTIDOS POLÍTICOS",link: Acuerdos__pdfpath(`./${"2019/"}${"2.pdf"}`),subRows:[{id:"",year: "2019",typeDoc:"",dateDoc:"",numDoc:"",monthDoc:"",nameDoc:"ANEXO 1",link: Acuerdos__pdfpath(`./${"2019/"}${"2.1.pdf"}`),},],},</v>
      </c>
    </row>
    <row r="7" spans="1:18" x14ac:dyDescent="0.25">
      <c r="A7" s="41" t="s">
        <v>756</v>
      </c>
      <c r="B7" s="42">
        <v>3</v>
      </c>
      <c r="C7" s="42" t="s">
        <v>1268</v>
      </c>
      <c r="D7" s="42" t="s">
        <v>1217</v>
      </c>
      <c r="E7" s="42" t="s">
        <v>1460</v>
      </c>
      <c r="F7" s="43" t="s">
        <v>9</v>
      </c>
      <c r="G7" s="42" t="s">
        <v>1212</v>
      </c>
      <c r="H7" s="42">
        <v>0</v>
      </c>
      <c r="I7" s="42">
        <f t="shared" si="1"/>
        <v>3</v>
      </c>
      <c r="J7" s="42" t="s">
        <v>0</v>
      </c>
      <c r="K7" s="42" t="s">
        <v>1269</v>
      </c>
      <c r="L7" s="42" t="str">
        <f t="shared" ref="L7:L8" si="2">MID(F7,4,3)</f>
        <v>FEB</v>
      </c>
      <c r="M7" s="42" t="s">
        <v>1213</v>
      </c>
      <c r="N7" s="42" t="s">
        <v>1272</v>
      </c>
      <c r="O7" s="42" t="s">
        <v>1035</v>
      </c>
      <c r="P7" s="44">
        <f>B7</f>
        <v>3</v>
      </c>
      <c r="Q7" s="42" t="s">
        <v>613</v>
      </c>
      <c r="R7" s="45"/>
    </row>
    <row r="8" spans="1:18" ht="15.75" thickBot="1" x14ac:dyDescent="0.3">
      <c r="A8" s="46" t="s">
        <v>756</v>
      </c>
      <c r="B8" s="47" t="s">
        <v>611</v>
      </c>
      <c r="C8" s="47" t="s">
        <v>1268</v>
      </c>
      <c r="D8" s="47"/>
      <c r="E8" s="47" t="s">
        <v>1460</v>
      </c>
      <c r="F8" s="48"/>
      <c r="G8" s="47" t="s">
        <v>1215</v>
      </c>
      <c r="H8" s="47"/>
      <c r="I8" s="47"/>
      <c r="J8" s="47"/>
      <c r="K8" s="47" t="s">
        <v>1216</v>
      </c>
      <c r="L8" s="47" t="str">
        <f t="shared" si="2"/>
        <v/>
      </c>
      <c r="M8" s="47" t="s">
        <v>1213</v>
      </c>
      <c r="N8" s="47" t="s">
        <v>696</v>
      </c>
      <c r="O8" s="47" t="s">
        <v>1035</v>
      </c>
      <c r="P8" s="49" t="str">
        <f>_xlfn.CONCAT(B7,".1")</f>
        <v>3.1</v>
      </c>
      <c r="Q8" s="47" t="s">
        <v>623</v>
      </c>
      <c r="R8" s="50" t="str">
        <f>CONCATENATE(
A7,B7,C7,D7,E7,F7,G7,H7,I7,J7,K7,L7,M7,N7,O7,P7,Q7,
A8,B8,C8,D8,E8,F8,G8,H8,I8,J8,K8,L8,M8,N8,O8,P8,Q8)</f>
        <v>{id:3,year: "2019",typeDoc:"ACUERDO",dateDoc:"14-FEB",numDoc:"CG 03-2019",monthDoc:"FEB",nameDoc:"ADECUACIÓN PRESUPUESTO EJERCICIO FISCAL 2019",link: Acuerdos__pdfpath(`./${"2019/"}${"3.pdf"}`),subRows:[{id:"",year: "2019",typeDoc:"",dateDoc:"",numDoc:"",monthDoc:"",nameDoc:"ANEXO 1",link: Acuerdos__pdfpath(`./${"2019/"}${"3.1.pdf"}`),},],},</v>
      </c>
    </row>
    <row r="9" spans="1:18" ht="15.75" thickBot="1" x14ac:dyDescent="0.3">
      <c r="A9" s="38" t="s">
        <v>756</v>
      </c>
      <c r="B9" s="38">
        <v>4</v>
      </c>
      <c r="C9" s="38" t="s">
        <v>1268</v>
      </c>
      <c r="D9" s="38" t="s">
        <v>1217</v>
      </c>
      <c r="E9" s="38" t="s">
        <v>1460</v>
      </c>
      <c r="F9" s="39" t="s">
        <v>9</v>
      </c>
      <c r="G9" s="38" t="s">
        <v>1212</v>
      </c>
      <c r="H9" s="38">
        <v>0</v>
      </c>
      <c r="I9" s="38">
        <f t="shared" si="1"/>
        <v>4</v>
      </c>
      <c r="J9" s="38" t="s">
        <v>0</v>
      </c>
      <c r="K9" s="38" t="s">
        <v>1269</v>
      </c>
      <c r="L9" s="38" t="str">
        <f t="shared" si="0"/>
        <v>FEB</v>
      </c>
      <c r="M9" s="38" t="s">
        <v>1213</v>
      </c>
      <c r="N9" s="38" t="s">
        <v>1273</v>
      </c>
      <c r="O9" s="38" t="s">
        <v>1035</v>
      </c>
      <c r="P9" s="40">
        <f>B9</f>
        <v>4</v>
      </c>
      <c r="Q9" s="38" t="s">
        <v>1</v>
      </c>
      <c r="R9" s="38" t="str">
        <f t="shared" ref="R9" si="3">CONCATENATE(A9,B9,C9,D9,E9,F9,G9,H9,I9,J9,K9,L9,M9,N9,O9,P9,Q9)</f>
        <v>{id:4,year: "2019",typeDoc:"ACUERDO",dateDoc:"14-FEB",numDoc:"CG 04-2019",monthDoc:"FEB",nameDoc:"DELEGACIÓN DE ESTUDIOS DOCUMENTACIÓN ELECTORAL",link: Acuerdos__pdfpath(`./${"2019/"}${"4.pdf"}`),},</v>
      </c>
    </row>
    <row r="10" spans="1:18" x14ac:dyDescent="0.25">
      <c r="A10" s="41" t="s">
        <v>756</v>
      </c>
      <c r="B10" s="42">
        <v>5</v>
      </c>
      <c r="C10" s="42" t="s">
        <v>1268</v>
      </c>
      <c r="D10" s="42" t="s">
        <v>1217</v>
      </c>
      <c r="E10" s="42" t="s">
        <v>1460</v>
      </c>
      <c r="F10" s="43" t="s">
        <v>9</v>
      </c>
      <c r="G10" s="42" t="s">
        <v>1212</v>
      </c>
      <c r="H10" s="42">
        <v>0</v>
      </c>
      <c r="I10" s="42">
        <f t="shared" si="1"/>
        <v>5</v>
      </c>
      <c r="J10" s="42" t="s">
        <v>0</v>
      </c>
      <c r="K10" s="42" t="s">
        <v>1269</v>
      </c>
      <c r="L10" s="42" t="str">
        <f t="shared" ref="L10:L12" si="4">MID(F10,4,3)</f>
        <v>FEB</v>
      </c>
      <c r="M10" s="42" t="s">
        <v>1213</v>
      </c>
      <c r="N10" s="42" t="s">
        <v>1222</v>
      </c>
      <c r="O10" s="42" t="s">
        <v>1035</v>
      </c>
      <c r="P10" s="44">
        <f>B10</f>
        <v>5</v>
      </c>
      <c r="Q10" s="42" t="s">
        <v>613</v>
      </c>
      <c r="R10" s="45"/>
    </row>
    <row r="11" spans="1:18" ht="15.75" thickBot="1" x14ac:dyDescent="0.3">
      <c r="A11" s="46" t="s">
        <v>756</v>
      </c>
      <c r="B11" s="47" t="s">
        <v>611</v>
      </c>
      <c r="C11" s="47" t="s">
        <v>1268</v>
      </c>
      <c r="D11" s="47"/>
      <c r="E11" s="47" t="s">
        <v>1460</v>
      </c>
      <c r="F11" s="48"/>
      <c r="G11" s="47" t="s">
        <v>1215</v>
      </c>
      <c r="H11" s="47"/>
      <c r="I11" s="47"/>
      <c r="J11" s="47"/>
      <c r="K11" s="47" t="s">
        <v>1216</v>
      </c>
      <c r="L11" s="47" t="str">
        <f t="shared" si="4"/>
        <v/>
      </c>
      <c r="M11" s="47" t="s">
        <v>1213</v>
      </c>
      <c r="N11" s="47" t="s">
        <v>696</v>
      </c>
      <c r="O11" s="47" t="s">
        <v>1035</v>
      </c>
      <c r="P11" s="49" t="str">
        <f>_xlfn.CONCAT(B10,".1")</f>
        <v>5.1</v>
      </c>
      <c r="Q11" s="47" t="s">
        <v>623</v>
      </c>
      <c r="R11" s="50" t="str">
        <f>CONCATENATE(
A10,B10,C10,D10,E10,F10,G10,H10,I10,J10,K10,L10,M10,N10,O10,P10,Q10,
A11,B11,C11,D11,E11,F11,G11,H11,I11,J11,K11,L11,M11,N11,O11,P11,Q11)</f>
        <v>{id:5,year: "2019",typeDoc:"ACUERDO",dateDoc:"14-FEB",numDoc:"CG 05-2019",monthDoc:"FEB",nameDoc:"APROBACIÓN DE PROGRAMA DE IMPARTICIÓN DE CURSOS",link: Acuerdos__pdfpath(`./${"2019/"}${"5.pdf"}`),subRows:[{id:"",year: "2019",typeDoc:"",dateDoc:"",numDoc:"",monthDoc:"",nameDoc:"ANEXO 1",link: Acuerdos__pdfpath(`./${"2019/"}${"5.1.pdf"}`),},],},</v>
      </c>
    </row>
    <row r="12" spans="1:18" ht="15.75" thickBot="1" x14ac:dyDescent="0.3">
      <c r="A12" s="38" t="s">
        <v>756</v>
      </c>
      <c r="B12" s="38">
        <v>6</v>
      </c>
      <c r="C12" s="38" t="s">
        <v>1268</v>
      </c>
      <c r="D12" s="38" t="s">
        <v>1217</v>
      </c>
      <c r="E12" s="38" t="s">
        <v>1460</v>
      </c>
      <c r="F12" s="39" t="s">
        <v>9</v>
      </c>
      <c r="G12" s="38" t="s">
        <v>1212</v>
      </c>
      <c r="I12" s="38">
        <f t="shared" si="1"/>
        <v>6</v>
      </c>
      <c r="J12" s="38" t="s">
        <v>0</v>
      </c>
      <c r="K12" s="38" t="s">
        <v>1269</v>
      </c>
      <c r="L12" s="38" t="str">
        <f t="shared" si="4"/>
        <v>FEB</v>
      </c>
      <c r="M12" s="38" t="s">
        <v>1213</v>
      </c>
      <c r="N12" s="38" t="s">
        <v>1274</v>
      </c>
      <c r="O12" s="38" t="s">
        <v>1035</v>
      </c>
      <c r="P12" s="40">
        <f>B12</f>
        <v>6</v>
      </c>
      <c r="Q12" s="38" t="s">
        <v>1</v>
      </c>
      <c r="R12" s="38" t="str">
        <f t="shared" ref="R12" si="5">CONCATENATE(A12,B12,C12,D12,E12,F12,G12,H12,I12,J12,K12,L12,M12,N12,O12,P12,Q12)</f>
        <v>{id:6,year: "2019",typeDoc:"ACUERDO",dateDoc:"14-FEB",numDoc:"CG 6-2019",monthDoc:"FEB",nameDoc:"DESIGNACIÓN TITULARES ÁREA TÉCNICA",link: Acuerdos__pdfpath(`./${"2019/"}${"6.pdf"}`),},</v>
      </c>
    </row>
    <row r="13" spans="1:18" x14ac:dyDescent="0.25">
      <c r="A13" s="41" t="s">
        <v>756</v>
      </c>
      <c r="B13" s="42">
        <v>7</v>
      </c>
      <c r="C13" s="42" t="s">
        <v>1268</v>
      </c>
      <c r="D13" s="42" t="s">
        <v>1217</v>
      </c>
      <c r="E13" s="42" t="s">
        <v>1460</v>
      </c>
      <c r="F13" s="43" t="s">
        <v>30</v>
      </c>
      <c r="G13" s="42" t="s">
        <v>1212</v>
      </c>
      <c r="H13" s="42">
        <v>0</v>
      </c>
      <c r="I13" s="42">
        <f t="shared" si="1"/>
        <v>7</v>
      </c>
      <c r="J13" s="42" t="s">
        <v>0</v>
      </c>
      <c r="K13" s="42" t="s">
        <v>1269</v>
      </c>
      <c r="L13" s="42" t="str">
        <f t="shared" ref="L13:L47" si="6">MID(F13,4,3)</f>
        <v>FEB</v>
      </c>
      <c r="M13" s="42" t="s">
        <v>1213</v>
      </c>
      <c r="N13" s="42" t="s">
        <v>1275</v>
      </c>
      <c r="O13" s="42" t="s">
        <v>1035</v>
      </c>
      <c r="P13" s="44">
        <f>B13</f>
        <v>7</v>
      </c>
      <c r="Q13" s="42" t="s">
        <v>613</v>
      </c>
      <c r="R13" s="45"/>
    </row>
    <row r="14" spans="1:18" ht="15.75" thickBot="1" x14ac:dyDescent="0.3">
      <c r="A14" s="46" t="s">
        <v>756</v>
      </c>
      <c r="B14" s="47" t="s">
        <v>611</v>
      </c>
      <c r="C14" s="47" t="s">
        <v>1268</v>
      </c>
      <c r="D14" s="47"/>
      <c r="E14" s="47" t="s">
        <v>1460</v>
      </c>
      <c r="F14" s="48"/>
      <c r="G14" s="47" t="s">
        <v>1215</v>
      </c>
      <c r="H14" s="47"/>
      <c r="I14" s="47"/>
      <c r="J14" s="47"/>
      <c r="K14" s="47" t="s">
        <v>1216</v>
      </c>
      <c r="L14" s="47" t="str">
        <f t="shared" si="6"/>
        <v/>
      </c>
      <c r="M14" s="47" t="s">
        <v>1213</v>
      </c>
      <c r="N14" s="47" t="s">
        <v>1036</v>
      </c>
      <c r="O14" s="47" t="s">
        <v>1035</v>
      </c>
      <c r="P14" s="49" t="str">
        <f>_xlfn.CONCAT(B13,".1")</f>
        <v>7.1</v>
      </c>
      <c r="Q14" s="47" t="s">
        <v>623</v>
      </c>
      <c r="R14" s="50" t="str">
        <f>CONCATENATE(
A13,B13,C13,D13,E13,F13,G13,H13,I13,J13,K13,L13,M13,N13,O13,P13,Q13,
A14,B14,C14,D14,E14,F14,G14,H14,I14,J14,K14,L14,M14,N14,O14,P14,Q14)</f>
        <v>{id:7,year: "2019",typeDoc:"ACUERDO",dateDoc:"28-FEB",numDoc:"CG 07-2019",monthDoc:"FEB",nameDoc:"FORMA DE EJECUTAR LAS MULTAS",link: Acuerdos__pdfpath(`./${"2019/"}${"7.pdf"}`),subRows:[{id:"",year: "2019",typeDoc:"",dateDoc:"",numDoc:"",monthDoc:"",nameDoc:"RETENCIÓN DE MULTAS. ANEXO",link: Acuerdos__pdfpath(`./${"2019/"}${"7.1.pdf"}`),},],},</v>
      </c>
    </row>
    <row r="15" spans="1:18" x14ac:dyDescent="0.25">
      <c r="A15" s="38" t="s">
        <v>756</v>
      </c>
      <c r="B15" s="38">
        <v>8</v>
      </c>
      <c r="C15" s="38" t="s">
        <v>1268</v>
      </c>
      <c r="D15" s="38" t="s">
        <v>1217</v>
      </c>
      <c r="E15" s="38" t="s">
        <v>1460</v>
      </c>
      <c r="F15" s="39" t="s">
        <v>30</v>
      </c>
      <c r="G15" s="38" t="s">
        <v>1212</v>
      </c>
      <c r="H15" s="38">
        <v>0</v>
      </c>
      <c r="I15" s="38">
        <f t="shared" si="1"/>
        <v>8</v>
      </c>
      <c r="J15" s="38" t="s">
        <v>0</v>
      </c>
      <c r="K15" s="38" t="s">
        <v>1269</v>
      </c>
      <c r="L15" s="38" t="str">
        <f t="shared" si="6"/>
        <v>FEB</v>
      </c>
      <c r="M15" s="38" t="s">
        <v>1213</v>
      </c>
      <c r="N15" s="38" t="s">
        <v>1276</v>
      </c>
      <c r="O15" s="38" t="s">
        <v>1035</v>
      </c>
      <c r="P15" s="40">
        <f>B15</f>
        <v>8</v>
      </c>
      <c r="Q15" s="38" t="s">
        <v>1</v>
      </c>
      <c r="R15" s="38" t="str">
        <f t="shared" ref="R15:R16" si="7">CONCATENATE(A15,B15,C15,D15,E15,F15,G15,H15,I15,J15,K15,L15,M15,N15,O15,P15,Q15)</f>
        <v>{id:8,year: "2019",typeDoc:"ACUERDO",dateDoc:"28-FEB",numDoc:"CG 08-2019",monthDoc:"FEB",nameDoc:"INTEGRACIÓN COMISIONES",link: Acuerdos__pdfpath(`./${"2019/"}${"8.pdf"}`),},</v>
      </c>
    </row>
    <row r="16" spans="1:18" ht="15.75" thickBot="1" x14ac:dyDescent="0.3">
      <c r="A16" s="38" t="s">
        <v>756</v>
      </c>
      <c r="B16" s="38">
        <v>9</v>
      </c>
      <c r="C16" s="38" t="s">
        <v>1268</v>
      </c>
      <c r="D16" s="38" t="s">
        <v>1217</v>
      </c>
      <c r="E16" s="38" t="s">
        <v>1460</v>
      </c>
      <c r="F16" s="39" t="s">
        <v>30</v>
      </c>
      <c r="G16" s="38" t="s">
        <v>1212</v>
      </c>
      <c r="H16" s="38">
        <v>0</v>
      </c>
      <c r="I16" s="38">
        <f t="shared" si="1"/>
        <v>9</v>
      </c>
      <c r="J16" s="38" t="s">
        <v>0</v>
      </c>
      <c r="K16" s="38" t="s">
        <v>1269</v>
      </c>
      <c r="L16" s="38" t="str">
        <f t="shared" si="6"/>
        <v>FEB</v>
      </c>
      <c r="M16" s="38" t="s">
        <v>1213</v>
      </c>
      <c r="N16" s="38" t="s">
        <v>120</v>
      </c>
      <c r="O16" s="38" t="s">
        <v>1035</v>
      </c>
      <c r="P16" s="40">
        <f>B16</f>
        <v>9</v>
      </c>
      <c r="Q16" s="38" t="s">
        <v>1</v>
      </c>
      <c r="R16" s="38" t="str">
        <f t="shared" si="7"/>
        <v>{id:9,year: "2019",typeDoc:"ACUERDO",dateDoc:"28-FEB",numDoc:"CG 09-2019",monthDoc:"FEB",nameDoc:"COMITÉ DE ADQUISICIONES",link: Acuerdos__pdfpath(`./${"2019/"}${"9.pdf"}`),},</v>
      </c>
    </row>
    <row r="17" spans="1:18" x14ac:dyDescent="0.25">
      <c r="A17" s="41" t="s">
        <v>756</v>
      </c>
      <c r="B17" s="42">
        <v>10</v>
      </c>
      <c r="C17" s="42" t="s">
        <v>1268</v>
      </c>
      <c r="D17" s="42" t="s">
        <v>1217</v>
      </c>
      <c r="E17" s="42" t="s">
        <v>1460</v>
      </c>
      <c r="F17" s="43" t="s">
        <v>1037</v>
      </c>
      <c r="G17" s="42" t="s">
        <v>1212</v>
      </c>
      <c r="H17" s="42"/>
      <c r="I17" s="42">
        <f t="shared" si="1"/>
        <v>10</v>
      </c>
      <c r="J17" s="42" t="s">
        <v>0</v>
      </c>
      <c r="K17" s="42" t="s">
        <v>1269</v>
      </c>
      <c r="L17" s="42" t="str">
        <f t="shared" si="6"/>
        <v>MAR</v>
      </c>
      <c r="M17" s="42" t="s">
        <v>1213</v>
      </c>
      <c r="N17" s="42" t="s">
        <v>1038</v>
      </c>
      <c r="O17" s="42" t="s">
        <v>1035</v>
      </c>
      <c r="P17" s="44">
        <f>B17</f>
        <v>10</v>
      </c>
      <c r="Q17" s="42" t="s">
        <v>613</v>
      </c>
      <c r="R17" s="45"/>
    </row>
    <row r="18" spans="1:18" ht="15.75" thickBot="1" x14ac:dyDescent="0.3">
      <c r="A18" s="46" t="s">
        <v>756</v>
      </c>
      <c r="B18" s="47" t="s">
        <v>611</v>
      </c>
      <c r="C18" s="47" t="s">
        <v>1268</v>
      </c>
      <c r="D18" s="47"/>
      <c r="E18" s="47" t="s">
        <v>1460</v>
      </c>
      <c r="F18" s="48"/>
      <c r="G18" s="47" t="s">
        <v>1215</v>
      </c>
      <c r="H18" s="47"/>
      <c r="I18" s="47"/>
      <c r="J18" s="47"/>
      <c r="K18" s="47" t="s">
        <v>1216</v>
      </c>
      <c r="L18" s="47" t="str">
        <f t="shared" si="6"/>
        <v/>
      </c>
      <c r="M18" s="47" t="s">
        <v>1213</v>
      </c>
      <c r="N18" s="47" t="s">
        <v>1039</v>
      </c>
      <c r="O18" s="47" t="s">
        <v>1035</v>
      </c>
      <c r="P18" s="49" t="str">
        <f>_xlfn.CONCAT(B17,".1")</f>
        <v>10.1</v>
      </c>
      <c r="Q18" s="47" t="s">
        <v>623</v>
      </c>
      <c r="R18" s="50" t="str">
        <f>CONCATENATE(
A17,B17,C17,D17,E17,F17,G17,H17,I17,J17,K17,L17,M17,N17,O17,P17,Q17,
A18,B18,C18,D18,E18,F18,G18,H18,I18,J18,K18,L18,M18,N18,O18,P18,Q18)</f>
        <v>{id:10,year: "2019",typeDoc:"ACUERDO",dateDoc:"21-MAR",numDoc:"CG 10-2019",monthDoc:"MAR",nameDoc:"CUMPLIMIENTO SENT SALA REG PTE COMUNIDAD IXCOTLA",link: Acuerdos__pdfpath(`./${"2019/"}${"10.pdf"}`),subRows:[{id:"",year: "2019",typeDoc:"",dateDoc:"",numDoc:"",monthDoc:"",nameDoc:"VOTO PARTICULAR CUMPLIMIENTO SENT SALA REG PTE COMUNIDAD IXCOTLA",link: Acuerdos__pdfpath(`./${"2019/"}${"10.1.pdf"}`),},],},</v>
      </c>
    </row>
    <row r="19" spans="1:18" ht="15.75" thickBot="1" x14ac:dyDescent="0.3">
      <c r="A19" s="38" t="s">
        <v>756</v>
      </c>
      <c r="B19" s="38">
        <v>11</v>
      </c>
      <c r="C19" s="38" t="s">
        <v>1268</v>
      </c>
      <c r="D19" s="38" t="s">
        <v>1217</v>
      </c>
      <c r="E19" s="38" t="s">
        <v>1460</v>
      </c>
      <c r="F19" s="39" t="s">
        <v>704</v>
      </c>
      <c r="G19" s="38" t="s">
        <v>1212</v>
      </c>
      <c r="I19" s="38">
        <f t="shared" ref="I19:I20" si="8">B19</f>
        <v>11</v>
      </c>
      <c r="J19" s="38" t="s">
        <v>0</v>
      </c>
      <c r="K19" s="38" t="s">
        <v>1269</v>
      </c>
      <c r="L19" s="38" t="str">
        <f t="shared" si="6"/>
        <v>MAR</v>
      </c>
      <c r="M19" s="38" t="s">
        <v>1213</v>
      </c>
      <c r="N19" s="38" t="s">
        <v>1040</v>
      </c>
      <c r="O19" s="38" t="s">
        <v>1035</v>
      </c>
      <c r="P19" s="40">
        <f>B19</f>
        <v>11</v>
      </c>
      <c r="Q19" s="38" t="s">
        <v>1</v>
      </c>
      <c r="R19" s="38" t="s">
        <v>2300</v>
      </c>
    </row>
    <row r="20" spans="1:18" x14ac:dyDescent="0.25">
      <c r="A20" s="41" t="s">
        <v>756</v>
      </c>
      <c r="B20" s="42">
        <v>12</v>
      </c>
      <c r="C20" s="42" t="s">
        <v>1268</v>
      </c>
      <c r="D20" s="42"/>
      <c r="E20" s="42" t="s">
        <v>1460</v>
      </c>
      <c r="F20" s="43" t="s">
        <v>704</v>
      </c>
      <c r="G20" s="42" t="s">
        <v>1212</v>
      </c>
      <c r="H20" s="42"/>
      <c r="I20" s="42">
        <f t="shared" si="8"/>
        <v>12</v>
      </c>
      <c r="J20" s="42" t="s">
        <v>0</v>
      </c>
      <c r="K20" s="42" t="s">
        <v>1269</v>
      </c>
      <c r="L20" s="42" t="str">
        <f t="shared" si="6"/>
        <v>MAR</v>
      </c>
      <c r="M20" s="42" t="s">
        <v>1213</v>
      </c>
      <c r="N20" s="42" t="s">
        <v>1041</v>
      </c>
      <c r="O20" s="42" t="s">
        <v>1035</v>
      </c>
      <c r="P20" s="44">
        <f>B20</f>
        <v>12</v>
      </c>
      <c r="Q20" s="42" t="s">
        <v>613</v>
      </c>
      <c r="R20" s="45"/>
    </row>
    <row r="21" spans="1:18" ht="15.75" thickBot="1" x14ac:dyDescent="0.3">
      <c r="A21" s="46" t="s">
        <v>756</v>
      </c>
      <c r="B21" s="47" t="s">
        <v>611</v>
      </c>
      <c r="C21" s="47" t="s">
        <v>1268</v>
      </c>
      <c r="D21" s="47"/>
      <c r="E21" s="47" t="s">
        <v>1460</v>
      </c>
      <c r="F21" s="48"/>
      <c r="G21" s="47" t="s">
        <v>1215</v>
      </c>
      <c r="H21" s="47"/>
      <c r="I21" s="47"/>
      <c r="J21" s="47"/>
      <c r="K21" s="47" t="s">
        <v>1216</v>
      </c>
      <c r="L21" s="47" t="str">
        <f t="shared" si="6"/>
        <v/>
      </c>
      <c r="M21" s="47" t="s">
        <v>1213</v>
      </c>
      <c r="N21" s="47" t="s">
        <v>1042</v>
      </c>
      <c r="O21" s="47" t="s">
        <v>1035</v>
      </c>
      <c r="P21" s="49" t="str">
        <f>_xlfn.CONCAT(B20,".1")</f>
        <v>12.1</v>
      </c>
      <c r="Q21" s="47" t="s">
        <v>623</v>
      </c>
      <c r="R21" s="50" t="str">
        <f>CONCATENATE(
A20,B20,C20,D20,E20,F20,G20,H20,I20,J20,K20,L20,M20,N20,O20,P20,Q20,
A21,B21,C21,D21,E21,F21,G21,H21,I21,J21,K21,L21,M21,N21,O21,P21,Q21)</f>
        <v>{id:12,year: "2019",typeDoc:"",dateDoc:"29-MAR",numDoc:"CG 12-2019",monthDoc:"MAR",nameDoc:"COMISIÓN DE GOBIERNO INTERNO",link: Acuerdos__pdfpath(`./${"2019/"}${"12.pdf"}`),subRows:[{id:"",year: "2019",typeDoc:"",dateDoc:"",numDoc:"",monthDoc:"",nameDoc:"VOTO PARTICULAR",link: Acuerdos__pdfpath(`./${"2019/"}${"12.1.pdf"}`),},],},</v>
      </c>
    </row>
    <row r="22" spans="1:18" x14ac:dyDescent="0.25">
      <c r="A22" s="41" t="s">
        <v>756</v>
      </c>
      <c r="B22" s="42">
        <v>13</v>
      </c>
      <c r="C22" s="42" t="s">
        <v>1268</v>
      </c>
      <c r="D22" s="42" t="s">
        <v>1218</v>
      </c>
      <c r="E22" s="42" t="s">
        <v>1460</v>
      </c>
      <c r="F22" s="43" t="s">
        <v>704</v>
      </c>
      <c r="G22" s="42" t="s">
        <v>1212</v>
      </c>
      <c r="H22" s="42"/>
      <c r="I22" s="42">
        <f t="shared" ref="I22" si="9">B22</f>
        <v>13</v>
      </c>
      <c r="J22" s="42" t="s">
        <v>0</v>
      </c>
      <c r="K22" s="42" t="s">
        <v>1269</v>
      </c>
      <c r="L22" s="42" t="str">
        <f t="shared" si="6"/>
        <v>MAR</v>
      </c>
      <c r="M22" s="42" t="s">
        <v>1213</v>
      </c>
      <c r="N22" s="42" t="s">
        <v>1277</v>
      </c>
      <c r="O22" s="42" t="s">
        <v>1035</v>
      </c>
      <c r="P22" s="44">
        <f>B22</f>
        <v>13</v>
      </c>
      <c r="Q22" s="42" t="s">
        <v>613</v>
      </c>
      <c r="R22" s="45"/>
    </row>
    <row r="23" spans="1:18" ht="15.75" thickBot="1" x14ac:dyDescent="0.3">
      <c r="A23" s="46" t="s">
        <v>756</v>
      </c>
      <c r="B23" s="47" t="s">
        <v>611</v>
      </c>
      <c r="C23" s="47" t="s">
        <v>1268</v>
      </c>
      <c r="D23" s="47"/>
      <c r="E23" s="47" t="s">
        <v>1460</v>
      </c>
      <c r="F23" s="48"/>
      <c r="G23" s="47" t="s">
        <v>1215</v>
      </c>
      <c r="H23" s="47"/>
      <c r="I23" s="47"/>
      <c r="J23" s="47"/>
      <c r="K23" s="47" t="s">
        <v>1216</v>
      </c>
      <c r="L23" s="47" t="str">
        <f t="shared" si="6"/>
        <v/>
      </c>
      <c r="M23" s="47" t="s">
        <v>1213</v>
      </c>
      <c r="N23" s="47" t="s">
        <v>879</v>
      </c>
      <c r="O23" s="47" t="s">
        <v>1035</v>
      </c>
      <c r="P23" s="49" t="str">
        <f>_xlfn.CONCAT(B22,".1")</f>
        <v>13.1</v>
      </c>
      <c r="Q23" s="47" t="s">
        <v>623</v>
      </c>
      <c r="R23" s="50" t="str">
        <f>CONCATENATE(
A22,B22,C22,D22,E22,F22,G22,H22,I22,J22,K22,L22,M22,N22,O22,P22,Q22,
A23,B23,C23,D23,E23,F23,G23,H23,I23,J23,K23,L23,M23,N23,O23,P23,Q23)</f>
        <v>{id:13,year: "2019",typeDoc:"RESOLUCIÓN",dateDoc:"29-MAR",numDoc:"CG 13-2019",monthDoc:"MAR",nameDoc:"IMPACTO SOCIAL SI",link: Acuerdos__pdfpath(`./${"2019/"}${"13.pdf"}`),subRows:[{id:"",year: "2019",typeDoc:"",dateDoc:"",numDoc:"",monthDoc:"",nameDoc:"ANEXO",link: Acuerdos__pdfpath(`./${"2019/"}${"13.1.pdf"}`),},],},</v>
      </c>
    </row>
    <row r="24" spans="1:18" x14ac:dyDescent="0.25">
      <c r="A24" s="41" t="s">
        <v>756</v>
      </c>
      <c r="B24" s="42">
        <v>14</v>
      </c>
      <c r="C24" s="42" t="s">
        <v>1268</v>
      </c>
      <c r="D24" s="42" t="s">
        <v>1218</v>
      </c>
      <c r="E24" s="42" t="s">
        <v>1460</v>
      </c>
      <c r="F24" s="43" t="s">
        <v>430</v>
      </c>
      <c r="G24" s="42" t="s">
        <v>1212</v>
      </c>
      <c r="H24" s="42"/>
      <c r="I24" s="42">
        <f t="shared" ref="I24" si="10">B24</f>
        <v>14</v>
      </c>
      <c r="J24" s="42" t="s">
        <v>0</v>
      </c>
      <c r="K24" s="42" t="s">
        <v>1269</v>
      </c>
      <c r="L24" s="42" t="str">
        <f t="shared" si="6"/>
        <v>ABR</v>
      </c>
      <c r="M24" s="42" t="s">
        <v>1213</v>
      </c>
      <c r="N24" s="42" t="s">
        <v>1278</v>
      </c>
      <c r="O24" s="42" t="s">
        <v>1035</v>
      </c>
      <c r="P24" s="44">
        <f>B24</f>
        <v>14</v>
      </c>
      <c r="Q24" s="42" t="s">
        <v>613</v>
      </c>
      <c r="R24" s="45"/>
    </row>
    <row r="25" spans="1:18" ht="15.75" thickBot="1" x14ac:dyDescent="0.3">
      <c r="A25" s="46" t="s">
        <v>756</v>
      </c>
      <c r="B25" s="47" t="s">
        <v>611</v>
      </c>
      <c r="C25" s="47" t="s">
        <v>1268</v>
      </c>
      <c r="D25" s="47"/>
      <c r="E25" s="47" t="s">
        <v>1460</v>
      </c>
      <c r="F25" s="48"/>
      <c r="G25" s="47" t="s">
        <v>1215</v>
      </c>
      <c r="H25" s="47"/>
      <c r="I25" s="47"/>
      <c r="J25" s="47"/>
      <c r="K25" s="47" t="s">
        <v>1216</v>
      </c>
      <c r="L25" s="47" t="str">
        <f t="shared" si="6"/>
        <v/>
      </c>
      <c r="M25" s="47" t="s">
        <v>1213</v>
      </c>
      <c r="N25" s="47" t="s">
        <v>1043</v>
      </c>
      <c r="O25" s="47" t="s">
        <v>1035</v>
      </c>
      <c r="P25" s="49" t="str">
        <f>_xlfn.CONCAT(B24,".1")</f>
        <v>14.1</v>
      </c>
      <c r="Q25" s="47" t="s">
        <v>623</v>
      </c>
      <c r="R25" s="50" t="str">
        <f>CONCATENATE(
A24,B24,C24,D24,E24,F24,G24,H24,I24,J24,K24,L24,M24,N24,O24,P24,Q24,
A25,B25,C25,D25,E25,F25,G25,H25,I25,J25,K25,L25,M25,N25,O25,P25,Q25)</f>
        <v>{id:14,year: "2019",typeDoc:"RESOLUCIÓN",dateDoc:"15-ABR",numDoc:"CG 14-2019",monthDoc:"ABR",nameDoc:"DICTAMEN ENCUENTRO SOCIAL TLAXCALA",link: Acuerdos__pdfpath(`./${"2019/"}${"14.pdf"}`),subRows:[{id:"",year: "2019",typeDoc:"",dateDoc:"",numDoc:"",monthDoc:"",nameDoc:"ANEXO RESOLUCIÓN",link: Acuerdos__pdfpath(`./${"2019/"}${"14.1.pdf"}`),},],},</v>
      </c>
    </row>
    <row r="26" spans="1:18" x14ac:dyDescent="0.25">
      <c r="A26" s="41" t="s">
        <v>756</v>
      </c>
      <c r="B26" s="42">
        <v>15</v>
      </c>
      <c r="C26" s="42" t="s">
        <v>1268</v>
      </c>
      <c r="D26" s="42" t="s">
        <v>1217</v>
      </c>
      <c r="E26" s="42" t="s">
        <v>1460</v>
      </c>
      <c r="F26" s="43" t="s">
        <v>15</v>
      </c>
      <c r="G26" s="42" t="s">
        <v>1212</v>
      </c>
      <c r="H26" s="42"/>
      <c r="I26" s="42">
        <f t="shared" ref="I26" si="11">B26</f>
        <v>15</v>
      </c>
      <c r="J26" s="42" t="s">
        <v>0</v>
      </c>
      <c r="K26" s="42" t="s">
        <v>1269</v>
      </c>
      <c r="L26" s="42" t="str">
        <f t="shared" si="6"/>
        <v>ABR</v>
      </c>
      <c r="M26" s="42" t="s">
        <v>1213</v>
      </c>
      <c r="N26" s="42" t="s">
        <v>1044</v>
      </c>
      <c r="O26" s="42" t="s">
        <v>1035</v>
      </c>
      <c r="P26" s="44">
        <f>B26</f>
        <v>15</v>
      </c>
      <c r="Q26" s="42" t="s">
        <v>613</v>
      </c>
      <c r="R26" s="45"/>
    </row>
    <row r="27" spans="1:18" x14ac:dyDescent="0.25">
      <c r="A27" s="51" t="s">
        <v>756</v>
      </c>
      <c r="B27" s="38" t="s">
        <v>611</v>
      </c>
      <c r="C27" s="38" t="s">
        <v>1268</v>
      </c>
      <c r="E27" s="38" t="s">
        <v>1460</v>
      </c>
      <c r="G27" s="38" t="s">
        <v>1215</v>
      </c>
      <c r="K27" s="38" t="s">
        <v>1216</v>
      </c>
      <c r="L27" s="38" t="str">
        <f t="shared" si="6"/>
        <v/>
      </c>
      <c r="M27" s="38" t="s">
        <v>1213</v>
      </c>
      <c r="N27" s="38" t="s">
        <v>696</v>
      </c>
      <c r="O27" s="38" t="s">
        <v>1035</v>
      </c>
      <c r="P27" s="40" t="str">
        <f t="shared" ref="P27" si="12">_xlfn.CONCAT(B26,".1")</f>
        <v>15.1</v>
      </c>
      <c r="Q27" s="38" t="s">
        <v>1</v>
      </c>
      <c r="R27" s="52"/>
    </row>
    <row r="28" spans="1:18" ht="15.75" thickBot="1" x14ac:dyDescent="0.3">
      <c r="A28" s="46" t="s">
        <v>756</v>
      </c>
      <c r="B28" s="47" t="s">
        <v>611</v>
      </c>
      <c r="C28" s="47" t="s">
        <v>1268</v>
      </c>
      <c r="D28" s="47"/>
      <c r="E28" s="47" t="s">
        <v>1460</v>
      </c>
      <c r="F28" s="48"/>
      <c r="G28" s="47" t="s">
        <v>1215</v>
      </c>
      <c r="H28" s="47"/>
      <c r="I28" s="47"/>
      <c r="J28" s="47"/>
      <c r="K28" s="47" t="s">
        <v>1216</v>
      </c>
      <c r="L28" s="47" t="str">
        <f t="shared" si="6"/>
        <v/>
      </c>
      <c r="M28" s="47" t="s">
        <v>1213</v>
      </c>
      <c r="N28" s="47" t="s">
        <v>712</v>
      </c>
      <c r="O28" s="47" t="s">
        <v>1035</v>
      </c>
      <c r="P28" s="49" t="str">
        <f>_xlfn.CONCAT(B26,".2")</f>
        <v>15.2</v>
      </c>
      <c r="Q28" s="47" t="s">
        <v>623</v>
      </c>
      <c r="R28" s="50" t="str">
        <f>CONCATENATE(
A26,B26,C26,D26,E26,F26,G26,H26,I26,J26,K26,L26,M26,N26,O26,P26,Q26,
A27,B27,C27,D27,E27,F27,G27,H27,I27,J27,K27,L27,M27,N27,O27,P27,Q27,
A28,B28,C28,D28,E28,F28,G28,H28,I28,J28,K28,L28,M28,N28,O28,P28,Q28)</f>
        <v>{id:15,year: "2019",typeDoc:"ACUERDO",dateDoc:"30-ABR",numDoc:"CG 15-2019",monthDoc:"ABR",nameDoc:"READECUACIÓN PRERROGATIVAS PARTIDOS",link: Acuerdos__pdfpath(`./${"2019/"}${"15.pdf"}`),subRows:[{id:"",year: "2019",typeDoc:"",dateDoc:"",numDoc:"",monthDoc:"",nameDoc:"ANEXO 1",link: Acuerdos__pdfpath(`./${"2019/"}${"15.1.pdf"}`),},{id:"",year: "2019",typeDoc:"",dateDoc:"",numDoc:"",monthDoc:"",nameDoc:"ANEXO 2",link: Acuerdos__pdfpath(`./${"2019/"}${"15.2.pdf"}`),},],},</v>
      </c>
    </row>
    <row r="29" spans="1:18" x14ac:dyDescent="0.25">
      <c r="A29" s="41" t="s">
        <v>756</v>
      </c>
      <c r="B29" s="42">
        <v>16</v>
      </c>
      <c r="C29" s="42" t="s">
        <v>1268</v>
      </c>
      <c r="D29" s="42" t="s">
        <v>1217</v>
      </c>
      <c r="E29" s="42" t="s">
        <v>1460</v>
      </c>
      <c r="F29" s="43" t="s">
        <v>15</v>
      </c>
      <c r="G29" s="42" t="s">
        <v>1212</v>
      </c>
      <c r="H29" s="42"/>
      <c r="I29" s="42">
        <f t="shared" ref="I29" si="13">B29</f>
        <v>16</v>
      </c>
      <c r="J29" s="42" t="s">
        <v>0</v>
      </c>
      <c r="K29" s="42" t="s">
        <v>1269</v>
      </c>
      <c r="L29" s="42" t="str">
        <f t="shared" si="6"/>
        <v>ABR</v>
      </c>
      <c r="M29" s="42" t="s">
        <v>1213</v>
      </c>
      <c r="N29" s="42" t="s">
        <v>1045</v>
      </c>
      <c r="O29" s="42" t="s">
        <v>1035</v>
      </c>
      <c r="P29" s="44">
        <f>B29</f>
        <v>16</v>
      </c>
      <c r="Q29" s="42" t="s">
        <v>613</v>
      </c>
      <c r="R29" s="45"/>
    </row>
    <row r="30" spans="1:18" ht="15.75" thickBot="1" x14ac:dyDescent="0.3">
      <c r="A30" s="46" t="s">
        <v>756</v>
      </c>
      <c r="B30" s="47" t="s">
        <v>611</v>
      </c>
      <c r="C30" s="47" t="s">
        <v>1268</v>
      </c>
      <c r="D30" s="47"/>
      <c r="E30" s="47" t="s">
        <v>1460</v>
      </c>
      <c r="F30" s="48"/>
      <c r="G30" s="47" t="s">
        <v>1215</v>
      </c>
      <c r="H30" s="47"/>
      <c r="I30" s="47"/>
      <c r="J30" s="47"/>
      <c r="K30" s="47" t="s">
        <v>1216</v>
      </c>
      <c r="L30" s="47" t="str">
        <f t="shared" si="6"/>
        <v/>
      </c>
      <c r="M30" s="47" t="s">
        <v>1213</v>
      </c>
      <c r="N30" s="47" t="s">
        <v>777</v>
      </c>
      <c r="O30" s="47" t="s">
        <v>1035</v>
      </c>
      <c r="P30" s="49" t="str">
        <f>_xlfn.CONCAT(B29,".1")</f>
        <v>16.1</v>
      </c>
      <c r="Q30" s="47" t="s">
        <v>623</v>
      </c>
      <c r="R30" s="50" t="str">
        <f>CONCATENATE(
A29,B29,C29,D29,E29,F29,G29,H29,I29,J29,K29,L29,M29,N29,O29,P29,Q29,
A30,B30,C30,D30,E30,F30,G30,H30,I30,J30,K30,L30,M30,N30,O30,P30,Q30)</f>
        <v>{id:16,year: "2019",typeDoc:"ACUERDO",dateDoc:"30-ABR",numDoc:"CG 16-2019",monthDoc:"ABR",nameDoc:"MULTAS PENDIENTES",link: Acuerdos__pdfpath(`./${"2019/"}${"16.pdf"}`),subRows:[{id:"",year: "2019",typeDoc:"",dateDoc:"",numDoc:"",monthDoc:"",nameDoc:"ANEXO ÚNICO",link: Acuerdos__pdfpath(`./${"2019/"}${"16.1.pdf"}`),},],},</v>
      </c>
    </row>
    <row r="31" spans="1:18" x14ac:dyDescent="0.25">
      <c r="A31" s="41" t="s">
        <v>756</v>
      </c>
      <c r="B31" s="42">
        <v>17</v>
      </c>
      <c r="C31" s="42" t="s">
        <v>1268</v>
      </c>
      <c r="D31" s="42" t="s">
        <v>1217</v>
      </c>
      <c r="E31" s="42" t="s">
        <v>1460</v>
      </c>
      <c r="F31" s="43" t="s">
        <v>15</v>
      </c>
      <c r="G31" s="42" t="s">
        <v>1212</v>
      </c>
      <c r="H31" s="42"/>
      <c r="I31" s="42">
        <f t="shared" ref="I31" si="14">B31</f>
        <v>17</v>
      </c>
      <c r="J31" s="42" t="s">
        <v>0</v>
      </c>
      <c r="K31" s="42" t="s">
        <v>1269</v>
      </c>
      <c r="L31" s="42" t="str">
        <f t="shared" si="6"/>
        <v>ABR</v>
      </c>
      <c r="M31" s="42" t="s">
        <v>1213</v>
      </c>
      <c r="N31" s="42" t="s">
        <v>1046</v>
      </c>
      <c r="O31" s="42" t="s">
        <v>1035</v>
      </c>
      <c r="P31" s="44">
        <f>B31</f>
        <v>17</v>
      </c>
      <c r="Q31" s="42" t="s">
        <v>613</v>
      </c>
      <c r="R31" s="45"/>
    </row>
    <row r="32" spans="1:18" ht="15.75" thickBot="1" x14ac:dyDescent="0.3">
      <c r="A32" s="46" t="s">
        <v>756</v>
      </c>
      <c r="B32" s="47" t="s">
        <v>611</v>
      </c>
      <c r="C32" s="47" t="s">
        <v>1268</v>
      </c>
      <c r="D32" s="47"/>
      <c r="E32" s="47" t="s">
        <v>1460</v>
      </c>
      <c r="F32" s="48"/>
      <c r="G32" s="47" t="s">
        <v>1215</v>
      </c>
      <c r="H32" s="47"/>
      <c r="I32" s="47"/>
      <c r="J32" s="47"/>
      <c r="K32" s="47" t="s">
        <v>1216</v>
      </c>
      <c r="L32" s="47" t="str">
        <f t="shared" si="6"/>
        <v/>
      </c>
      <c r="M32" s="47" t="s">
        <v>1213</v>
      </c>
      <c r="N32" s="47" t="s">
        <v>777</v>
      </c>
      <c r="O32" s="47" t="s">
        <v>1035</v>
      </c>
      <c r="P32" s="49" t="str">
        <f>_xlfn.CONCAT(B31,".1")</f>
        <v>17.1</v>
      </c>
      <c r="Q32" s="47" t="s">
        <v>623</v>
      </c>
      <c r="R32" s="50" t="str">
        <f>CONCATENATE(
A31,B31,C31,D31,E31,F31,G31,H31,I31,J31,K31,L31,M31,N31,O31,P31,Q31,
A32,B32,C32,D32,E32,F32,G32,H32,I32,J32,K32,L32,M32,N32,O32,P32,Q32)</f>
        <v>{id:17,year: "2019",typeDoc:"ACUERDO",dateDoc:"30-ABR",numDoc:"CG 17-2019",monthDoc:"ABR",nameDoc:"ACTUALIZACIÓN CANTIDADES A RETENER RESPECTO DE MULTAS",link: Acuerdos__pdfpath(`./${"2019/"}${"17.pdf"}`),subRows:[{id:"",year: "2019",typeDoc:"",dateDoc:"",numDoc:"",monthDoc:"",nameDoc:"ANEXO ÚNICO",link: Acuerdos__pdfpath(`./${"2019/"}${"17.1.pdf"}`),},],},</v>
      </c>
    </row>
    <row r="33" spans="1:18" x14ac:dyDescent="0.25">
      <c r="A33" s="41" t="s">
        <v>756</v>
      </c>
      <c r="B33" s="42">
        <v>18</v>
      </c>
      <c r="C33" s="42" t="s">
        <v>1268</v>
      </c>
      <c r="D33" s="42"/>
      <c r="E33" s="42" t="s">
        <v>1460</v>
      </c>
      <c r="F33" s="43" t="s">
        <v>714</v>
      </c>
      <c r="G33" s="42" t="s">
        <v>1212</v>
      </c>
      <c r="H33" s="42"/>
      <c r="I33" s="42">
        <f t="shared" ref="I33" si="15">B33</f>
        <v>18</v>
      </c>
      <c r="J33" s="42" t="s">
        <v>0</v>
      </c>
      <c r="K33" s="42" t="s">
        <v>1269</v>
      </c>
      <c r="L33" s="42" t="str">
        <f t="shared" si="6"/>
        <v>MAY</v>
      </c>
      <c r="M33" s="42" t="s">
        <v>1213</v>
      </c>
      <c r="N33" s="42" t="s">
        <v>1047</v>
      </c>
      <c r="O33" s="42" t="s">
        <v>763</v>
      </c>
      <c r="P33" s="44"/>
      <c r="Q33" s="42" t="s">
        <v>764</v>
      </c>
      <c r="R33" s="45"/>
    </row>
    <row r="34" spans="1:18" ht="15.75" thickBot="1" x14ac:dyDescent="0.3">
      <c r="A34" s="46" t="s">
        <v>756</v>
      </c>
      <c r="B34" s="47" t="s">
        <v>611</v>
      </c>
      <c r="C34" s="47" t="s">
        <v>1268</v>
      </c>
      <c r="D34" s="47"/>
      <c r="E34" s="47" t="s">
        <v>1460</v>
      </c>
      <c r="F34" s="48"/>
      <c r="G34" s="47" t="s">
        <v>1215</v>
      </c>
      <c r="H34" s="47"/>
      <c r="I34" s="47"/>
      <c r="J34" s="47"/>
      <c r="K34" s="47" t="s">
        <v>1216</v>
      </c>
      <c r="L34" s="47" t="str">
        <f t="shared" si="6"/>
        <v/>
      </c>
      <c r="M34" s="47" t="s">
        <v>1213</v>
      </c>
      <c r="N34" s="47" t="s">
        <v>696</v>
      </c>
      <c r="O34" s="47" t="s">
        <v>1035</v>
      </c>
      <c r="P34" s="49" t="str">
        <f>_xlfn.CONCAT(B33,".1")</f>
        <v>18.1</v>
      </c>
      <c r="Q34" s="47" t="s">
        <v>623</v>
      </c>
      <c r="R34" s="50" t="str">
        <f>CONCATENATE(
A33,B33,C33,D33,E33,F33,G33,H33,I33,J33,K33,L33,M33,N33,O33,P33,Q33,
A34,B34,C34,D34,E34,F34,G34,H34,I34,J34,K34,L34,M34,N34,O34,P34,Q34)</f>
        <v>{id:18,year: "2019",typeDoc:"",dateDoc:"16-MAY",numDoc:"CG 18-2019",monthDoc:"MAY",nameDoc:"RESULTADOS DE EVALUACIÓN",link: "",subRows:[{id:"",year: "2019",typeDoc:"",dateDoc:"",numDoc:"",monthDoc:"",nameDoc:"ANEXO 1",link: Acuerdos__pdfpath(`./${"2019/"}${"18.1.pdf"}`),},],},</v>
      </c>
    </row>
    <row r="35" spans="1:18" ht="15.75" thickBot="1" x14ac:dyDescent="0.3">
      <c r="A35" s="38" t="s">
        <v>756</v>
      </c>
      <c r="B35" s="38">
        <v>19</v>
      </c>
      <c r="C35" s="38" t="s">
        <v>1268</v>
      </c>
      <c r="D35" s="38" t="s">
        <v>1217</v>
      </c>
      <c r="E35" s="38" t="s">
        <v>1460</v>
      </c>
      <c r="F35" s="39" t="s">
        <v>291</v>
      </c>
      <c r="G35" s="38" t="s">
        <v>1212</v>
      </c>
      <c r="I35" s="38">
        <f t="shared" ref="I35:I36" si="16">B35</f>
        <v>19</v>
      </c>
      <c r="J35" s="38" t="s">
        <v>0</v>
      </c>
      <c r="K35" s="38" t="s">
        <v>1269</v>
      </c>
      <c r="L35" s="38" t="str">
        <f t="shared" si="6"/>
        <v>MAY</v>
      </c>
      <c r="M35" s="38" t="s">
        <v>1213</v>
      </c>
      <c r="N35" s="38" t="s">
        <v>1279</v>
      </c>
      <c r="O35" s="38" t="s">
        <v>1035</v>
      </c>
      <c r="P35" s="40">
        <f>B35</f>
        <v>19</v>
      </c>
      <c r="Q35" s="38" t="s">
        <v>1</v>
      </c>
      <c r="R35" s="53" t="str">
        <f t="shared" ref="R35" si="17">CONCATENATE(A35,B35,C35,D35,E35,F35,G35,H35,I35,J35,K35,L35,M35,N35,O35,P35,Q35)</f>
        <v>{id:19,year: "2019",typeDoc:"ACUERDO",dateDoc:"30-MAY",numDoc:"CG 19-2019",monthDoc:"MAY",nameDoc:"SE ADECÚAN COMISIONES",link: Acuerdos__pdfpath(`./${"2019/"}${"19.pdf"}`),},</v>
      </c>
    </row>
    <row r="36" spans="1:18" x14ac:dyDescent="0.25">
      <c r="A36" s="41" t="s">
        <v>756</v>
      </c>
      <c r="B36" s="42">
        <v>20</v>
      </c>
      <c r="C36" s="42" t="s">
        <v>1268</v>
      </c>
      <c r="D36" s="42" t="s">
        <v>1217</v>
      </c>
      <c r="E36" s="42" t="s">
        <v>1460</v>
      </c>
      <c r="F36" s="43" t="s">
        <v>58</v>
      </c>
      <c r="G36" s="42" t="s">
        <v>1212</v>
      </c>
      <c r="H36" s="42"/>
      <c r="I36" s="42">
        <f t="shared" si="16"/>
        <v>20</v>
      </c>
      <c r="J36" s="42" t="s">
        <v>0</v>
      </c>
      <c r="K36" s="42" t="s">
        <v>1269</v>
      </c>
      <c r="L36" s="42" t="str">
        <f t="shared" si="6"/>
        <v>JUN</v>
      </c>
      <c r="M36" s="42" t="s">
        <v>1213</v>
      </c>
      <c r="N36" s="42" t="s">
        <v>1048</v>
      </c>
      <c r="O36" s="42" t="s">
        <v>1035</v>
      </c>
      <c r="P36" s="44">
        <f>B36</f>
        <v>20</v>
      </c>
      <c r="Q36" s="42" t="s">
        <v>613</v>
      </c>
      <c r="R36" s="45"/>
    </row>
    <row r="37" spans="1:18" ht="15.75" thickBot="1" x14ac:dyDescent="0.3">
      <c r="A37" s="46" t="s">
        <v>756</v>
      </c>
      <c r="B37" s="47" t="s">
        <v>611</v>
      </c>
      <c r="C37" s="47" t="s">
        <v>1268</v>
      </c>
      <c r="D37" s="47"/>
      <c r="E37" s="47" t="s">
        <v>1460</v>
      </c>
      <c r="F37" s="48"/>
      <c r="G37" s="47" t="s">
        <v>1215</v>
      </c>
      <c r="H37" s="47"/>
      <c r="I37" s="47"/>
      <c r="J37" s="47"/>
      <c r="K37" s="47" t="s">
        <v>1216</v>
      </c>
      <c r="L37" s="47" t="str">
        <f t="shared" si="6"/>
        <v/>
      </c>
      <c r="M37" s="47" t="s">
        <v>1213</v>
      </c>
      <c r="N37" s="47" t="s">
        <v>1049</v>
      </c>
      <c r="O37" s="47" t="s">
        <v>1035</v>
      </c>
      <c r="P37" s="49" t="str">
        <f>_xlfn.CONCAT(B36,".1")</f>
        <v>20.1</v>
      </c>
      <c r="Q37" s="47" t="s">
        <v>623</v>
      </c>
      <c r="R37" s="50" t="str">
        <f>CONCATENATE(
A36,B36,C36,D36,E36,F36,G36,H36,I36,J36,K36,L36,M36,N36,O36,P36,Q36,
A37,B37,C37,D37,E37,F37,G37,H37,I37,J37,K37,L37,M37,N37,O37,P37,Q37)</f>
        <v>{id:20,year: "2019",typeDoc:"ACUERDO",dateDoc:"28-JUN",numDoc:"CG 20-2019",monthDoc:"JUN",nameDoc:"REFORMA REGLAMENTO INTERIOR DEL ITE",link: Acuerdos__pdfpath(`./${"2019/"}${"20.pdf"}`),subRows:[{id:"",year: "2019",typeDoc:"",dateDoc:"",numDoc:"",monthDoc:"",nameDoc:"ANEXO REGLAMENTO INTERIOR DEL ITE",link: Acuerdos__pdfpath(`./${"2019/"}${"20.1.pdf"}`),},],},</v>
      </c>
    </row>
    <row r="38" spans="1:18" x14ac:dyDescent="0.25">
      <c r="A38" s="41" t="s">
        <v>756</v>
      </c>
      <c r="B38" s="42">
        <v>21</v>
      </c>
      <c r="C38" s="42" t="s">
        <v>1268</v>
      </c>
      <c r="D38" s="42" t="s">
        <v>1217</v>
      </c>
      <c r="E38" s="42" t="s">
        <v>1460</v>
      </c>
      <c r="F38" s="43" t="s">
        <v>58</v>
      </c>
      <c r="G38" s="42" t="s">
        <v>1212</v>
      </c>
      <c r="H38" s="42"/>
      <c r="I38" s="42">
        <f t="shared" ref="I38" si="18">B38</f>
        <v>21</v>
      </c>
      <c r="J38" s="42" t="s">
        <v>0</v>
      </c>
      <c r="K38" s="42" t="s">
        <v>1269</v>
      </c>
      <c r="L38" s="42" t="str">
        <f t="shared" si="6"/>
        <v>JUN</v>
      </c>
      <c r="M38" s="42" t="s">
        <v>1213</v>
      </c>
      <c r="N38" s="42" t="s">
        <v>1050</v>
      </c>
      <c r="O38" s="42" t="s">
        <v>1035</v>
      </c>
      <c r="P38" s="44">
        <f>B38</f>
        <v>21</v>
      </c>
      <c r="Q38" s="42" t="s">
        <v>613</v>
      </c>
      <c r="R38" s="45"/>
    </row>
    <row r="39" spans="1:18" ht="15.75" thickBot="1" x14ac:dyDescent="0.3">
      <c r="A39" s="46" t="s">
        <v>756</v>
      </c>
      <c r="B39" s="47" t="s">
        <v>611</v>
      </c>
      <c r="C39" s="47" t="s">
        <v>1268</v>
      </c>
      <c r="D39" s="47"/>
      <c r="E39" s="47" t="s">
        <v>1460</v>
      </c>
      <c r="F39" s="48"/>
      <c r="G39" s="47" t="s">
        <v>1215</v>
      </c>
      <c r="H39" s="47"/>
      <c r="I39" s="47"/>
      <c r="J39" s="47"/>
      <c r="K39" s="47" t="s">
        <v>1216</v>
      </c>
      <c r="L39" s="47" t="str">
        <f t="shared" si="6"/>
        <v/>
      </c>
      <c r="M39" s="47" t="s">
        <v>1213</v>
      </c>
      <c r="N39" s="47" t="s">
        <v>1051</v>
      </c>
      <c r="O39" s="47" t="s">
        <v>1035</v>
      </c>
      <c r="P39" s="49" t="str">
        <f>_xlfn.CONCAT(B38,".1")</f>
        <v>21.1</v>
      </c>
      <c r="Q39" s="47" t="s">
        <v>623</v>
      </c>
      <c r="R39" s="50" t="str">
        <f>CONCATENATE(
A38,B38,C38,D38,E38,F38,G38,H38,I38,J38,K38,L38,M38,N38,O38,P38,Q38,
A39,B39,C39,D39,E39,F39,G39,H39,I39,J39,K39,L39,M39,N39,O39,P39,Q39)</f>
        <v>{id:21,year: "2019",typeDoc:"ACUERDO",dateDoc:"28-JUN",numDoc:"CG 21-2019",monthDoc:"JUN",nameDoc:"REFORMA REGLAMENTO DE LA JGE",link: Acuerdos__pdfpath(`./${"2019/"}${"21.pdf"}`),subRows:[{id:"",year: "2019",typeDoc:"",dateDoc:"",numDoc:"",monthDoc:"",nameDoc:"ANEXO REGLAMENTO JUNTA GENERAL",link: Acuerdos__pdfpath(`./${"2019/"}${"21.1.pdf"}`),},],},</v>
      </c>
    </row>
    <row r="40" spans="1:18" x14ac:dyDescent="0.25">
      <c r="A40" s="41" t="s">
        <v>756</v>
      </c>
      <c r="B40" s="42">
        <v>22</v>
      </c>
      <c r="C40" s="42" t="s">
        <v>1268</v>
      </c>
      <c r="D40" s="42" t="s">
        <v>1217</v>
      </c>
      <c r="E40" s="42" t="s">
        <v>1460</v>
      </c>
      <c r="F40" s="43" t="s">
        <v>58</v>
      </c>
      <c r="G40" s="42" t="s">
        <v>1212</v>
      </c>
      <c r="H40" s="42"/>
      <c r="I40" s="42">
        <f t="shared" ref="I40" si="19">B40</f>
        <v>22</v>
      </c>
      <c r="J40" s="42" t="s">
        <v>0</v>
      </c>
      <c r="K40" s="42" t="s">
        <v>1269</v>
      </c>
      <c r="L40" s="42" t="str">
        <f t="shared" si="6"/>
        <v>JUN</v>
      </c>
      <c r="M40" s="42" t="s">
        <v>1213</v>
      </c>
      <c r="N40" s="42" t="s">
        <v>1052</v>
      </c>
      <c r="O40" s="42" t="s">
        <v>763</v>
      </c>
      <c r="P40" s="44"/>
      <c r="Q40" s="42" t="s">
        <v>764</v>
      </c>
      <c r="R40" s="45"/>
    </row>
    <row r="41" spans="1:18" ht="15.75" thickBot="1" x14ac:dyDescent="0.3">
      <c r="A41" s="46" t="s">
        <v>756</v>
      </c>
      <c r="B41" s="47" t="s">
        <v>611</v>
      </c>
      <c r="C41" s="47" t="s">
        <v>1268</v>
      </c>
      <c r="D41" s="47"/>
      <c r="E41" s="47" t="s">
        <v>1460</v>
      </c>
      <c r="F41" s="48"/>
      <c r="G41" s="47" t="s">
        <v>1215</v>
      </c>
      <c r="H41" s="47"/>
      <c r="I41" s="47"/>
      <c r="J41" s="47"/>
      <c r="K41" s="47" t="s">
        <v>1216</v>
      </c>
      <c r="L41" s="47" t="str">
        <f t="shared" si="6"/>
        <v/>
      </c>
      <c r="M41" s="47" t="s">
        <v>1213</v>
      </c>
      <c r="N41" s="47" t="s">
        <v>1053</v>
      </c>
      <c r="O41" s="47" t="s">
        <v>1035</v>
      </c>
      <c r="P41" s="49" t="str">
        <f>_xlfn.CONCAT(B40,".1")</f>
        <v>22.1</v>
      </c>
      <c r="Q41" s="47" t="s">
        <v>623</v>
      </c>
      <c r="R41" s="50" t="str">
        <f>CONCATENATE(
A40,B40,C40,D40,E40,F40,G40,H40,I40,J40,K40,L40,M40,N40,O40,P40,Q40,
A41,B41,C41,D41,E41,F41,G41,H41,I41,J41,K41,L41,M41,N41,O41,P41,Q41)</f>
        <v>{id:22,year: "2019",typeDoc:"ACUERDO",dateDoc:"28-JUN",numDoc:"CG 22-2019",monthDoc:"JUN",nameDoc:"MANUAL DE CONTROL DE BIENES",link: "",subRows:[{id:"",year: "2019",typeDoc:"",dateDoc:"",numDoc:"",monthDoc:"",nameDoc:"ANEXO MANUAL DE CONTROL DE BIENES",link: Acuerdos__pdfpath(`./${"2019/"}${"22.1.pdf"}`),},],},</v>
      </c>
    </row>
    <row r="42" spans="1:18" x14ac:dyDescent="0.25">
      <c r="A42" s="41" t="s">
        <v>756</v>
      </c>
      <c r="B42" s="42">
        <v>23</v>
      </c>
      <c r="C42" s="42" t="s">
        <v>1268</v>
      </c>
      <c r="D42" s="42" t="s">
        <v>1217</v>
      </c>
      <c r="E42" s="42" t="s">
        <v>1460</v>
      </c>
      <c r="F42" s="43" t="s">
        <v>58</v>
      </c>
      <c r="G42" s="42" t="s">
        <v>1212</v>
      </c>
      <c r="H42" s="42"/>
      <c r="I42" s="42">
        <f t="shared" ref="I42" si="20">B42</f>
        <v>23</v>
      </c>
      <c r="J42" s="42" t="s">
        <v>0</v>
      </c>
      <c r="K42" s="42" t="s">
        <v>1269</v>
      </c>
      <c r="L42" s="42" t="str">
        <f t="shared" si="6"/>
        <v>JUN</v>
      </c>
      <c r="M42" s="42" t="s">
        <v>1213</v>
      </c>
      <c r="N42" s="42" t="s">
        <v>1054</v>
      </c>
      <c r="O42" s="42" t="s">
        <v>1035</v>
      </c>
      <c r="P42" s="44">
        <f>B42</f>
        <v>23</v>
      </c>
      <c r="Q42" s="42" t="s">
        <v>613</v>
      </c>
      <c r="R42" s="45"/>
    </row>
    <row r="43" spans="1:18" ht="15.75" thickBot="1" x14ac:dyDescent="0.3">
      <c r="A43" s="46" t="s">
        <v>756</v>
      </c>
      <c r="B43" s="47" t="s">
        <v>611</v>
      </c>
      <c r="C43" s="47" t="s">
        <v>1268</v>
      </c>
      <c r="D43" s="47"/>
      <c r="E43" s="47" t="s">
        <v>1460</v>
      </c>
      <c r="F43" s="48"/>
      <c r="G43" s="47" t="s">
        <v>1215</v>
      </c>
      <c r="H43" s="47"/>
      <c r="I43" s="47"/>
      <c r="J43" s="47"/>
      <c r="K43" s="47" t="s">
        <v>1216</v>
      </c>
      <c r="L43" s="47" t="str">
        <f t="shared" si="6"/>
        <v/>
      </c>
      <c r="M43" s="47" t="s">
        <v>1213</v>
      </c>
      <c r="N43" s="47" t="s">
        <v>1055</v>
      </c>
      <c r="O43" s="47" t="s">
        <v>1035</v>
      </c>
      <c r="P43" s="49" t="str">
        <f>_xlfn.CONCAT(B42,".1")</f>
        <v>23.1</v>
      </c>
      <c r="Q43" s="47" t="s">
        <v>623</v>
      </c>
      <c r="R43" s="50" t="str">
        <f>CONCATENATE(
A42,B42,C42,D42,E42,F42,G42,H42,I42,J42,K42,L42,M42,N42,O42,P42,Q42,
A43,B43,C43,D43,E43,F43,G43,H43,I43,J43,K43,L43,M43,N43,O43,P43,Q43)</f>
        <v>{id:23,year: "2019",typeDoc:"ACUERDO",dateDoc:"28-JUN",numDoc:"CG 23-2019",monthDoc:"JUN",nameDoc:"MANUAL DE ORGANIZACIÓN DEL ITE",link: Acuerdos__pdfpath(`./${"2019/"}${"23.pdf"}`),subRows:[{id:"",year: "2019",typeDoc:"",dateDoc:"",numDoc:"",monthDoc:"",nameDoc:"ANEXO MANUAL DE ORGANIZACIÓN",link: Acuerdos__pdfpath(`./${"2019/"}${"23.1.pdf"}`),},],},</v>
      </c>
    </row>
    <row r="44" spans="1:18" ht="15.75" thickBot="1" x14ac:dyDescent="0.3">
      <c r="A44" s="38" t="s">
        <v>756</v>
      </c>
      <c r="B44" s="38">
        <v>24</v>
      </c>
      <c r="C44" s="38" t="s">
        <v>1268</v>
      </c>
      <c r="D44" s="38" t="s">
        <v>1217</v>
      </c>
      <c r="E44" s="38" t="s">
        <v>1460</v>
      </c>
      <c r="F44" s="39" t="s">
        <v>1059</v>
      </c>
      <c r="G44" s="38" t="s">
        <v>1212</v>
      </c>
      <c r="I44" s="38">
        <f t="shared" ref="I44:I45" si="21">B44</f>
        <v>24</v>
      </c>
      <c r="J44" s="38" t="s">
        <v>0</v>
      </c>
      <c r="K44" s="38" t="s">
        <v>1269</v>
      </c>
      <c r="L44" s="38" t="str">
        <f t="shared" si="6"/>
        <v>jul</v>
      </c>
      <c r="M44" s="38" t="s">
        <v>1213</v>
      </c>
      <c r="N44" s="38" t="s">
        <v>1056</v>
      </c>
      <c r="O44" s="38" t="s">
        <v>1035</v>
      </c>
      <c r="P44" s="40">
        <f>B44</f>
        <v>24</v>
      </c>
      <c r="Q44" s="38" t="s">
        <v>1</v>
      </c>
      <c r="R44" s="53" t="str">
        <f t="shared" ref="R44" si="22">CONCATENATE(A44,B44,C44,D44,E44,F44,G44,H44,I44,J44,K44,L44,M44,N44,O44,P44,Q44)</f>
        <v>{id:24,year: "2019",typeDoc:"ACUERDO",dateDoc:"04-jul",numDoc:"CG 24-2019",monthDoc:"jul",nameDoc:"INTEGRACIÓN DE COMISION SPEN",link: Acuerdos__pdfpath(`./${"2019/"}${"24.pdf"}`),},</v>
      </c>
    </row>
    <row r="45" spans="1:18" x14ac:dyDescent="0.25">
      <c r="A45" s="41" t="s">
        <v>756</v>
      </c>
      <c r="B45" s="42">
        <v>25</v>
      </c>
      <c r="C45" s="42" t="s">
        <v>1268</v>
      </c>
      <c r="D45" s="42" t="s">
        <v>1218</v>
      </c>
      <c r="E45" s="42" t="s">
        <v>1460</v>
      </c>
      <c r="F45" s="43" t="s">
        <v>1060</v>
      </c>
      <c r="G45" s="42" t="s">
        <v>1212</v>
      </c>
      <c r="H45" s="42"/>
      <c r="I45" s="42">
        <f t="shared" si="21"/>
        <v>25</v>
      </c>
      <c r="J45" s="42" t="s">
        <v>0</v>
      </c>
      <c r="K45" s="42" t="s">
        <v>1269</v>
      </c>
      <c r="L45" s="42" t="str">
        <f t="shared" si="6"/>
        <v>jul</v>
      </c>
      <c r="M45" s="42" t="s">
        <v>1213</v>
      </c>
      <c r="N45" s="42" t="s">
        <v>1280</v>
      </c>
      <c r="O45" s="42" t="s">
        <v>1035</v>
      </c>
      <c r="P45" s="44">
        <f>B45</f>
        <v>25</v>
      </c>
      <c r="Q45" s="42" t="s">
        <v>613</v>
      </c>
      <c r="R45" s="45"/>
    </row>
    <row r="46" spans="1:18" x14ac:dyDescent="0.25">
      <c r="A46" s="51" t="s">
        <v>756</v>
      </c>
      <c r="B46" s="38" t="s">
        <v>611</v>
      </c>
      <c r="C46" s="38" t="s">
        <v>1268</v>
      </c>
      <c r="E46" s="38" t="s">
        <v>1460</v>
      </c>
      <c r="G46" s="38" t="s">
        <v>1215</v>
      </c>
      <c r="K46" s="38" t="s">
        <v>1216</v>
      </c>
      <c r="L46" s="38" t="str">
        <f t="shared" si="6"/>
        <v/>
      </c>
      <c r="M46" s="38" t="s">
        <v>1213</v>
      </c>
      <c r="N46" s="38" t="s">
        <v>1057</v>
      </c>
      <c r="O46" s="38" t="s">
        <v>1035</v>
      </c>
      <c r="P46" s="40" t="str">
        <f t="shared" ref="P46" si="23">_xlfn.CONCAT(B45,".1")</f>
        <v>25.1</v>
      </c>
      <c r="Q46" s="38" t="s">
        <v>1</v>
      </c>
      <c r="R46" s="52"/>
    </row>
    <row r="47" spans="1:18" ht="15.75" thickBot="1" x14ac:dyDescent="0.3">
      <c r="A47" s="46" t="s">
        <v>756</v>
      </c>
      <c r="B47" s="47" t="s">
        <v>611</v>
      </c>
      <c r="C47" s="47" t="s">
        <v>1268</v>
      </c>
      <c r="D47" s="47"/>
      <c r="E47" s="47" t="s">
        <v>1460</v>
      </c>
      <c r="F47" s="48"/>
      <c r="G47" s="47" t="s">
        <v>1215</v>
      </c>
      <c r="H47" s="47"/>
      <c r="I47" s="47"/>
      <c r="J47" s="47"/>
      <c r="K47" s="47" t="s">
        <v>1216</v>
      </c>
      <c r="L47" s="47" t="str">
        <f t="shared" si="6"/>
        <v/>
      </c>
      <c r="M47" s="47" t="s">
        <v>1213</v>
      </c>
      <c r="N47" s="47" t="s">
        <v>1058</v>
      </c>
      <c r="O47" s="47" t="s">
        <v>1035</v>
      </c>
      <c r="P47" s="49" t="str">
        <f>_xlfn.CONCAT(B45,".2")</f>
        <v>25.2</v>
      </c>
      <c r="Q47" s="47" t="s">
        <v>623</v>
      </c>
      <c r="R47" s="50" t="str">
        <f>CONCATENATE(
A45,B45,C45,D45,E45,F45,G45,H45,I45,J45,K45,L45,M45,N45,O45,P45,Q45,
A46,B46,C46,D46,E46,F46,G46,H46,I46,J46,K46,L46,M46,N46,O46,P46,Q46,
A47,B47,C47,D47,E47,F47,G47,H47,I47,J47,K47,L47,M47,N47,O47,P47,Q47)</f>
        <v>{id:25,year: "2019",typeDoc:"RESOLUCIÓN",dateDoc:"18-jul",numDoc:"CG 25-2019",monthDoc:"jul",nameDoc:"DICTÁMENES DE IMPACTO SOCIAL SI",link: Acuerdos__pdfpath(`./${"2019/"}${"25.pdf"}`),subRows:[{id:"",year: "2019",typeDoc:"",dateDoc:"",numDoc:"",monthDoc:"",nameDoc:"ANEXO 1 INFORMES MENSUALES SOLICITUD DE REGISTRO",link: Acuerdos__pdfpath(`./${"2019/"}${"25.1.pdf"}`),},{id:"",year: "2019",typeDoc:"",dateDoc:"",numDoc:"",monthDoc:"",nameDoc:"ANEXO 2 INFORMES MENSUALES PROCEDENCIA DE REGISTRO",link: Acuerdos__pdfpath(`./${"2019/"}${"25.2.pdf"}`),},],},</v>
      </c>
    </row>
    <row r="48" spans="1:18" x14ac:dyDescent="0.25">
      <c r="A48" s="41" t="s">
        <v>756</v>
      </c>
      <c r="B48" s="42">
        <v>26</v>
      </c>
      <c r="C48" s="42" t="s">
        <v>1268</v>
      </c>
      <c r="D48" s="42" t="s">
        <v>1217</v>
      </c>
      <c r="E48" s="42" t="s">
        <v>1460</v>
      </c>
      <c r="F48" s="43" t="s">
        <v>1065</v>
      </c>
      <c r="G48" s="42" t="s">
        <v>1212</v>
      </c>
      <c r="H48" s="42"/>
      <c r="I48" s="42">
        <f t="shared" si="1"/>
        <v>26</v>
      </c>
      <c r="J48" s="42" t="s">
        <v>0</v>
      </c>
      <c r="K48" s="42" t="s">
        <v>1269</v>
      </c>
      <c r="L48" s="42" t="str">
        <f t="shared" si="0"/>
        <v>AGO</v>
      </c>
      <c r="M48" s="42" t="s">
        <v>1213</v>
      </c>
      <c r="N48" s="42" t="s">
        <v>1061</v>
      </c>
      <c r="O48" s="42" t="s">
        <v>1035</v>
      </c>
      <c r="P48" s="44">
        <f>B48</f>
        <v>26</v>
      </c>
      <c r="Q48" s="42" t="s">
        <v>613</v>
      </c>
      <c r="R48" s="45"/>
    </row>
    <row r="49" spans="1:18" x14ac:dyDescent="0.25">
      <c r="A49" s="51" t="s">
        <v>756</v>
      </c>
      <c r="B49" s="38" t="s">
        <v>611</v>
      </c>
      <c r="C49" s="38" t="s">
        <v>1268</v>
      </c>
      <c r="E49" s="38" t="s">
        <v>1460</v>
      </c>
      <c r="G49" s="38" t="s">
        <v>1215</v>
      </c>
      <c r="K49" s="38" t="s">
        <v>1216</v>
      </c>
      <c r="L49" s="38" t="str">
        <f t="shared" si="0"/>
        <v/>
      </c>
      <c r="M49" s="38" t="s">
        <v>1213</v>
      </c>
      <c r="N49" s="38" t="s">
        <v>1062</v>
      </c>
      <c r="O49" s="38" t="s">
        <v>1035</v>
      </c>
      <c r="P49" s="40" t="str">
        <f t="shared" ref="P49" si="24">_xlfn.CONCAT(B48,".1")</f>
        <v>26.1</v>
      </c>
      <c r="Q49" s="38" t="s">
        <v>1</v>
      </c>
      <c r="R49" s="52"/>
    </row>
    <row r="50" spans="1:18" x14ac:dyDescent="0.25">
      <c r="A50" s="51" t="s">
        <v>756</v>
      </c>
      <c r="B50" s="38" t="s">
        <v>611</v>
      </c>
      <c r="C50" s="38" t="s">
        <v>1268</v>
      </c>
      <c r="E50" s="38" t="s">
        <v>1460</v>
      </c>
      <c r="G50" s="38" t="s">
        <v>1215</v>
      </c>
      <c r="K50" s="38" t="s">
        <v>1216</v>
      </c>
      <c r="L50" s="38" t="str">
        <f t="shared" si="0"/>
        <v/>
      </c>
      <c r="M50" s="38" t="s">
        <v>1213</v>
      </c>
      <c r="N50" s="38" t="s">
        <v>1063</v>
      </c>
      <c r="O50" s="38" t="s">
        <v>1035</v>
      </c>
      <c r="P50" s="40" t="str">
        <f>_xlfn.CONCAT(B48,".2")</f>
        <v>26.2</v>
      </c>
      <c r="Q50" s="38" t="s">
        <v>1</v>
      </c>
      <c r="R50" s="52"/>
    </row>
    <row r="51" spans="1:18" ht="15.75" thickBot="1" x14ac:dyDescent="0.3">
      <c r="A51" s="46" t="s">
        <v>756</v>
      </c>
      <c r="B51" s="47" t="s">
        <v>611</v>
      </c>
      <c r="C51" s="47" t="s">
        <v>1268</v>
      </c>
      <c r="D51" s="47"/>
      <c r="E51" s="47" t="s">
        <v>1460</v>
      </c>
      <c r="F51" s="48"/>
      <c r="G51" s="47" t="s">
        <v>1215</v>
      </c>
      <c r="H51" s="47"/>
      <c r="I51" s="47"/>
      <c r="J51" s="47"/>
      <c r="K51" s="47" t="s">
        <v>1216</v>
      </c>
      <c r="L51" s="47" t="str">
        <f t="shared" si="0"/>
        <v/>
      </c>
      <c r="M51" s="47" t="s">
        <v>1213</v>
      </c>
      <c r="N51" s="47" t="s">
        <v>1064</v>
      </c>
      <c r="O51" s="47" t="s">
        <v>1035</v>
      </c>
      <c r="P51" s="49" t="str">
        <f>_xlfn.CONCAT(B48,".3")</f>
        <v>26.3</v>
      </c>
      <c r="Q51" s="47" t="s">
        <v>623</v>
      </c>
      <c r="R51" s="50" t="str">
        <f>CONCATENATE(
A48,B48,C48,D48,E48,F48,G48,H48,I48,J48,K48,L48,M48,N48,O48,P48,Q48,
A49,B49,C49,D49,E49,F49,G49,H49,I49,J49,K49,L49,M49,N49,O49,P49,Q49,
A50,B50,C50,D50,E50,F50,G50,H50,I50,J50,K50,L50,M50,N50,O50,P50,Q50,
A51,B51,C51,D51,E51,F51,G51,H51,I51,J51,K51,L51,M51,N51,O51,P51,Q51)</f>
        <v>{id:26,year: "2019",typeDoc:"ACUERDO",dateDoc:"14-AGO",numDoc:"CG 26-2019",monthDoc:"AGO",nameDoc:"INCENTIVOS SPEN",link: Acuerdos__pdfpath(`./${"2019/"}${"26.pdf"}`),subRows:[{id:"",year: "2019",typeDoc:"",dateDoc:"",numDoc:"",monthDoc:"",nameDoc:"ANEXO 1 DICAMEN PARA EL OTORGAMIENTO DE INCENTIVOS 2019",link: Acuerdos__pdfpath(`./${"2019/"}${"26.1.pdf"}`),},{id:"",year: "2019",typeDoc:"",dateDoc:"",numDoc:"",monthDoc:"",nameDoc:"ANEXO 2 DICTAMEN ACTUALIZADO DRH",link: Acuerdos__pdfpath(`./${"2019/"}${"26.2.pdf"}`),},{id:"",year: "2019",typeDoc:"",dateDoc:"",numDoc:"",monthDoc:"",nameDoc:"ANEXO 3 DICTAMEN ACTUALIZADO JFPT",link: Acuerdos__pdfpath(`./${"2019/"}${"26.3.pdf"}`),},],},</v>
      </c>
    </row>
    <row r="52" spans="1:18" x14ac:dyDescent="0.25">
      <c r="A52" s="41" t="s">
        <v>756</v>
      </c>
      <c r="B52" s="42">
        <v>27</v>
      </c>
      <c r="C52" s="42" t="s">
        <v>1268</v>
      </c>
      <c r="D52" s="42" t="s">
        <v>1217</v>
      </c>
      <c r="E52" s="42" t="s">
        <v>1460</v>
      </c>
      <c r="F52" s="43" t="s">
        <v>883</v>
      </c>
      <c r="G52" s="42" t="s">
        <v>1212</v>
      </c>
      <c r="H52" s="42"/>
      <c r="I52" s="42">
        <f t="shared" si="1"/>
        <v>27</v>
      </c>
      <c r="J52" s="42" t="s">
        <v>0</v>
      </c>
      <c r="K52" s="42" t="s">
        <v>1269</v>
      </c>
      <c r="L52" s="42" t="str">
        <f t="shared" si="0"/>
        <v>SEP</v>
      </c>
      <c r="M52" s="42" t="s">
        <v>1213</v>
      </c>
      <c r="N52" s="42" t="s">
        <v>1066</v>
      </c>
      <c r="O52" s="42" t="s">
        <v>1035</v>
      </c>
      <c r="P52" s="44">
        <f>B52</f>
        <v>27</v>
      </c>
      <c r="Q52" s="42" t="s">
        <v>613</v>
      </c>
      <c r="R52" s="45"/>
    </row>
    <row r="53" spans="1:18" x14ac:dyDescent="0.25">
      <c r="A53" s="51" t="s">
        <v>756</v>
      </c>
      <c r="B53" s="38" t="s">
        <v>611</v>
      </c>
      <c r="C53" s="38" t="s">
        <v>1268</v>
      </c>
      <c r="E53" s="38" t="s">
        <v>1460</v>
      </c>
      <c r="G53" s="38" t="s">
        <v>1215</v>
      </c>
      <c r="K53" s="38" t="s">
        <v>1216</v>
      </c>
      <c r="L53" s="38" t="str">
        <f t="shared" si="0"/>
        <v/>
      </c>
      <c r="M53" s="38" t="s">
        <v>1213</v>
      </c>
      <c r="N53" s="38" t="s">
        <v>1067</v>
      </c>
      <c r="O53" s="38" t="s">
        <v>1035</v>
      </c>
      <c r="P53" s="40" t="str">
        <f t="shared" ref="P53" si="25">_xlfn.CONCAT(B52,".1")</f>
        <v>27.1</v>
      </c>
      <c r="Q53" s="38" t="s">
        <v>1</v>
      </c>
      <c r="R53" s="52"/>
    </row>
    <row r="54" spans="1:18" ht="15.75" thickBot="1" x14ac:dyDescent="0.3">
      <c r="A54" s="46" t="s">
        <v>756</v>
      </c>
      <c r="B54" s="47" t="s">
        <v>611</v>
      </c>
      <c r="C54" s="47" t="s">
        <v>1268</v>
      </c>
      <c r="D54" s="47"/>
      <c r="E54" s="47" t="s">
        <v>1460</v>
      </c>
      <c r="F54" s="48"/>
      <c r="G54" s="47" t="s">
        <v>1215</v>
      </c>
      <c r="H54" s="47"/>
      <c r="I54" s="47"/>
      <c r="J54" s="47"/>
      <c r="K54" s="47" t="s">
        <v>1216</v>
      </c>
      <c r="L54" s="47" t="str">
        <f t="shared" si="0"/>
        <v/>
      </c>
      <c r="M54" s="47" t="s">
        <v>1213</v>
      </c>
      <c r="N54" s="47" t="s">
        <v>1068</v>
      </c>
      <c r="O54" s="47" t="s">
        <v>1035</v>
      </c>
      <c r="P54" s="49" t="str">
        <f>_xlfn.CONCAT(B52,".2")</f>
        <v>27.2</v>
      </c>
      <c r="Q54" s="47" t="s">
        <v>623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{id:27,year: "2019",typeDoc:"ACUERDO",dateDoc:"27-SEP",numDoc:"CG 27-2019",monthDoc:"SEP",nameDoc:"ACUERDO DEL PRESUPUESTO DE EGRESOS 2020",link: Acuerdos__pdfpath(`./${"2019/"}${"27.pdf"}`),subRows:[{id:"",year: "2019",typeDoc:"",dateDoc:"",numDoc:"",monthDoc:"",nameDoc:"ANEXO PRESUPUESTO DE EGRESOS",link: Acuerdos__pdfpath(`./${"2019/"}${"27.1.pdf"}`),},{id:"",year: "2019",typeDoc:"",dateDoc:"",numDoc:"",monthDoc:"",nameDoc:"VOTO CONCURRENTE",link: Acuerdos__pdfpath(`./${"2019/"}${"27.2.pdf"}`),},],},</v>
      </c>
    </row>
    <row r="55" spans="1:18" x14ac:dyDescent="0.25">
      <c r="A55" s="38" t="s">
        <v>756</v>
      </c>
      <c r="B55" s="38">
        <v>28</v>
      </c>
      <c r="C55" s="38" t="s">
        <v>1268</v>
      </c>
      <c r="D55" s="38" t="s">
        <v>1217</v>
      </c>
      <c r="E55" s="38" t="s">
        <v>1460</v>
      </c>
      <c r="F55" s="39" t="s">
        <v>87</v>
      </c>
      <c r="G55" s="38" t="s">
        <v>1212</v>
      </c>
      <c r="I55" s="38">
        <f t="shared" ref="I55:I56" si="26">B55</f>
        <v>28</v>
      </c>
      <c r="J55" s="38" t="s">
        <v>0</v>
      </c>
      <c r="K55" s="38" t="s">
        <v>1269</v>
      </c>
      <c r="L55" s="38" t="str">
        <f t="shared" ref="L55:L56" si="27">MID(F55,4,3)</f>
        <v>SEP</v>
      </c>
      <c r="M55" s="38" t="s">
        <v>1213</v>
      </c>
      <c r="N55" s="38" t="s">
        <v>1281</v>
      </c>
      <c r="O55" s="38" t="s">
        <v>1035</v>
      </c>
      <c r="P55" s="40">
        <f>B55</f>
        <v>28</v>
      </c>
      <c r="Q55" s="38" t="s">
        <v>1</v>
      </c>
      <c r="R55" s="42" t="str">
        <f t="shared" ref="R55:R56" si="28">CONCATENATE(A55,B55,C55,D55,E55,F55,G55,H55,I55,J55,K55,L55,M55,N55,O55,P55,Q55)</f>
        <v>{id:28,year: "2019",typeDoc:"ACUERDO",dateDoc:"28-SEP",numDoc:"CG 28-2019",monthDoc:"SEP",nameDoc:"COMITÉ DE IGUALDAD LABORAL",link: Acuerdos__pdfpath(`./${"2019/"}${"28.pdf"}`),},</v>
      </c>
    </row>
    <row r="56" spans="1:18" ht="15.75" thickBot="1" x14ac:dyDescent="0.3">
      <c r="A56" s="38" t="s">
        <v>756</v>
      </c>
      <c r="B56" s="38">
        <v>29</v>
      </c>
      <c r="C56" s="38" t="s">
        <v>1268</v>
      </c>
      <c r="D56" s="38" t="s">
        <v>1218</v>
      </c>
      <c r="E56" s="38" t="s">
        <v>1460</v>
      </c>
      <c r="F56" s="39" t="s">
        <v>594</v>
      </c>
      <c r="G56" s="38" t="s">
        <v>1212</v>
      </c>
      <c r="I56" s="38">
        <f t="shared" si="26"/>
        <v>29</v>
      </c>
      <c r="J56" s="38" t="s">
        <v>0</v>
      </c>
      <c r="K56" s="38" t="s">
        <v>1269</v>
      </c>
      <c r="L56" s="38" t="str">
        <f t="shared" si="27"/>
        <v>OCT</v>
      </c>
      <c r="M56" s="38" t="s">
        <v>1213</v>
      </c>
      <c r="N56" s="38" t="s">
        <v>1069</v>
      </c>
      <c r="O56" s="38" t="s">
        <v>1035</v>
      </c>
      <c r="P56" s="40">
        <f>B56</f>
        <v>29</v>
      </c>
      <c r="Q56" s="38" t="s">
        <v>1</v>
      </c>
      <c r="R56" s="47" t="str">
        <f t="shared" si="28"/>
        <v>{id:29,year: "2019",typeDoc:"RESOLUCIÓN",dateDoc:"14-OCT",numDoc:"CG 29-2019",monthDoc:"OCT",nameDoc:"RESOLUCIÓN DE LAS MODIFICACIONES DE LOS ESTATUTOS DEL PAC",link: Acuerdos__pdfpath(`./${"2019/"}${"29.pdf"}`),},</v>
      </c>
    </row>
    <row r="57" spans="1:18" x14ac:dyDescent="0.25">
      <c r="A57" s="41" t="s">
        <v>756</v>
      </c>
      <c r="B57" s="42">
        <v>30</v>
      </c>
      <c r="C57" s="42" t="s">
        <v>1268</v>
      </c>
      <c r="D57" s="42" t="s">
        <v>1217</v>
      </c>
      <c r="E57" s="42" t="s">
        <v>1460</v>
      </c>
      <c r="F57" s="43" t="s">
        <v>594</v>
      </c>
      <c r="G57" s="42" t="s">
        <v>1212</v>
      </c>
      <c r="H57" s="42"/>
      <c r="I57" s="42">
        <f t="shared" si="1"/>
        <v>30</v>
      </c>
      <c r="J57" s="42" t="s">
        <v>0</v>
      </c>
      <c r="K57" s="42" t="s">
        <v>1269</v>
      </c>
      <c r="L57" s="42" t="str">
        <f t="shared" si="0"/>
        <v>OCT</v>
      </c>
      <c r="M57" s="42" t="s">
        <v>1213</v>
      </c>
      <c r="N57" s="42" t="s">
        <v>1282</v>
      </c>
      <c r="O57" s="42" t="s">
        <v>1035</v>
      </c>
      <c r="P57" s="44">
        <f>B57</f>
        <v>30</v>
      </c>
      <c r="Q57" s="42" t="s">
        <v>613</v>
      </c>
      <c r="R57" s="45"/>
    </row>
    <row r="58" spans="1:18" ht="15.75" thickBot="1" x14ac:dyDescent="0.3">
      <c r="A58" s="46" t="s">
        <v>756</v>
      </c>
      <c r="B58" s="47" t="s">
        <v>611</v>
      </c>
      <c r="C58" s="47" t="s">
        <v>1268</v>
      </c>
      <c r="D58" s="47"/>
      <c r="E58" s="47" t="s">
        <v>1460</v>
      </c>
      <c r="F58" s="48"/>
      <c r="G58" s="47" t="s">
        <v>1215</v>
      </c>
      <c r="H58" s="47"/>
      <c r="I58" s="47"/>
      <c r="J58" s="47"/>
      <c r="K58" s="47" t="s">
        <v>1216</v>
      </c>
      <c r="L58" s="47" t="str">
        <f t="shared" si="0"/>
        <v/>
      </c>
      <c r="M58" s="47" t="s">
        <v>1213</v>
      </c>
      <c r="N58" s="47" t="s">
        <v>777</v>
      </c>
      <c r="O58" s="47" t="s">
        <v>1035</v>
      </c>
      <c r="P58" s="49" t="str">
        <f>_xlfn.CONCAT(B57,".1")</f>
        <v>30.1</v>
      </c>
      <c r="Q58" s="47" t="s">
        <v>623</v>
      </c>
      <c r="R58" s="50" t="str">
        <f>CONCATENATE(
A57,B57,C57,D57,E57,F57,G57,H57,I57,J57,K57,L57,M57,N57,O57,P57,Q57,
A58,B58,C58,D58,E58,F58,G58,H58,I58,J58,K58,L58,M58,N58,O58,P58,Q58)</f>
        <v>{id:30,year: "2019",typeDoc:"ACUERDO",dateDoc:"14-OCT",numDoc:"CG 30-2019",monthDoc:"OCT",nameDoc:"RENDIMIENTOS Y RECURSO NO EROGADO",link: Acuerdos__pdfpath(`./${"2019/"}${"30.pdf"}`),subRows:[{id:"",year: "2019",typeDoc:"",dateDoc:"",numDoc:"",monthDoc:"",nameDoc:"ANEXO ÚNICO",link: Acuerdos__pdfpath(`./${"2019/"}${"30.1.pdf"}`),},],},</v>
      </c>
    </row>
    <row r="59" spans="1:18" x14ac:dyDescent="0.25">
      <c r="A59" s="41" t="s">
        <v>756</v>
      </c>
      <c r="B59" s="42">
        <v>31</v>
      </c>
      <c r="C59" s="42" t="s">
        <v>1268</v>
      </c>
      <c r="D59" s="42" t="s">
        <v>1217</v>
      </c>
      <c r="E59" s="42" t="s">
        <v>1460</v>
      </c>
      <c r="F59" s="43" t="s">
        <v>594</v>
      </c>
      <c r="G59" s="42" t="s">
        <v>1212</v>
      </c>
      <c r="H59" s="42"/>
      <c r="I59" s="42">
        <f t="shared" si="1"/>
        <v>31</v>
      </c>
      <c r="J59" s="42" t="s">
        <v>0</v>
      </c>
      <c r="K59" s="42" t="s">
        <v>1269</v>
      </c>
      <c r="L59" s="42" t="str">
        <f t="shared" si="0"/>
        <v>OCT</v>
      </c>
      <c r="M59" s="42" t="s">
        <v>1213</v>
      </c>
      <c r="N59" s="42" t="s">
        <v>1283</v>
      </c>
      <c r="O59" s="42" t="s">
        <v>1035</v>
      </c>
      <c r="P59" s="44">
        <f>B59</f>
        <v>31</v>
      </c>
      <c r="Q59" s="42" t="s">
        <v>613</v>
      </c>
      <c r="R59" s="45"/>
    </row>
    <row r="60" spans="1:18" ht="15.75" thickBot="1" x14ac:dyDescent="0.3">
      <c r="A60" s="46" t="s">
        <v>756</v>
      </c>
      <c r="B60" s="47" t="s">
        <v>611</v>
      </c>
      <c r="C60" s="47" t="s">
        <v>1268</v>
      </c>
      <c r="D60" s="47"/>
      <c r="E60" s="47" t="s">
        <v>1460</v>
      </c>
      <c r="F60" s="48"/>
      <c r="G60" s="47" t="s">
        <v>1215</v>
      </c>
      <c r="H60" s="47"/>
      <c r="I60" s="47"/>
      <c r="J60" s="47"/>
      <c r="K60" s="47" t="s">
        <v>1216</v>
      </c>
      <c r="L60" s="47" t="str">
        <f t="shared" si="0"/>
        <v/>
      </c>
      <c r="M60" s="47" t="s">
        <v>1213</v>
      </c>
      <c r="N60" s="47" t="s">
        <v>777</v>
      </c>
      <c r="O60" s="47" t="s">
        <v>1035</v>
      </c>
      <c r="P60" s="49" t="str">
        <f>_xlfn.CONCAT(B59,".1")</f>
        <v>31.1</v>
      </c>
      <c r="Q60" s="47" t="s">
        <v>623</v>
      </c>
      <c r="R60" s="50" t="str">
        <f>CONCATENATE(
A59,B59,C59,D59,E59,F59,G59,H59,I59,J59,K59,L59,M59,N59,O59,P59,Q59,
A60,B60,C60,D60,E60,F60,G60,H60,I60,J60,K60,L60,M60,N60,O60,P60,Q60)</f>
        <v>{id:31,year: "2019",typeDoc:"ACUERDO",dateDoc:"14-OCT",numDoc:"CG 31-2019",monthDoc:"OCT",nameDoc:"FORMA DE RETENER MONTOS REMANENTES NO EJERCIDOS",link: Acuerdos__pdfpath(`./${"2019/"}${"31.pdf"}`),subRows:[{id:"",year: "2019",typeDoc:"",dateDoc:"",numDoc:"",monthDoc:"",nameDoc:"ANEXO ÚNICO",link: Acuerdos__pdfpath(`./${"2019/"}${"31.1.pdf"}`),},],},</v>
      </c>
    </row>
    <row r="61" spans="1:18" x14ac:dyDescent="0.25">
      <c r="A61" s="41" t="s">
        <v>756</v>
      </c>
      <c r="B61" s="42">
        <v>32</v>
      </c>
      <c r="C61" s="42" t="s">
        <v>1268</v>
      </c>
      <c r="D61" s="42" t="s">
        <v>1217</v>
      </c>
      <c r="E61" s="42" t="s">
        <v>1460</v>
      </c>
      <c r="F61" s="43" t="s">
        <v>594</v>
      </c>
      <c r="G61" s="42" t="s">
        <v>1212</v>
      </c>
      <c r="H61" s="42"/>
      <c r="I61" s="42">
        <f t="shared" si="1"/>
        <v>32</v>
      </c>
      <c r="J61" s="42" t="s">
        <v>0</v>
      </c>
      <c r="K61" s="42" t="s">
        <v>1269</v>
      </c>
      <c r="L61" s="42" t="str">
        <f t="shared" si="0"/>
        <v>OCT</v>
      </c>
      <c r="M61" s="42" t="s">
        <v>1213</v>
      </c>
      <c r="N61" s="42" t="s">
        <v>1221</v>
      </c>
      <c r="O61" s="42" t="s">
        <v>763</v>
      </c>
      <c r="P61" s="44"/>
      <c r="Q61" s="42" t="s">
        <v>764</v>
      </c>
      <c r="R61" s="45"/>
    </row>
    <row r="62" spans="1:18" ht="15.75" thickBot="1" x14ac:dyDescent="0.3">
      <c r="A62" s="46" t="s">
        <v>756</v>
      </c>
      <c r="B62" s="47" t="s">
        <v>611</v>
      </c>
      <c r="C62" s="47" t="s">
        <v>1268</v>
      </c>
      <c r="D62" s="47"/>
      <c r="E62" s="47" t="s">
        <v>1460</v>
      </c>
      <c r="F62" s="48"/>
      <c r="G62" s="47" t="s">
        <v>1215</v>
      </c>
      <c r="H62" s="47"/>
      <c r="I62" s="47"/>
      <c r="J62" s="47"/>
      <c r="K62" s="47" t="s">
        <v>1216</v>
      </c>
      <c r="L62" s="47" t="str">
        <f t="shared" si="0"/>
        <v/>
      </c>
      <c r="M62" s="47" t="s">
        <v>1213</v>
      </c>
      <c r="N62" s="47" t="s">
        <v>696</v>
      </c>
      <c r="O62" s="47" t="s">
        <v>1035</v>
      </c>
      <c r="P62" s="49" t="str">
        <f>_xlfn.CONCAT(B61,".1")</f>
        <v>32.1</v>
      </c>
      <c r="Q62" s="47" t="s">
        <v>623</v>
      </c>
      <c r="R62" s="50" t="str">
        <f>CONCATENATE(
A61,B61,C61,D61,E61,F61,G61,H61,I61,J61,K61,L61,M61,N61,O61,P61,Q61,
A62,B62,C62,D62,E62,F62,G62,H62,I62,J62,K62,L62,M62,N62,O62,P62,Q62)</f>
        <v>{id:32,year: "2019",typeDoc:"ACUERDO",dateDoc:"14-OCT",numDoc:"CG 32-2019",monthDoc:"OCT",nameDoc:"FORMA DE EJECUTAR MULTAS",link: "",subRows:[{id:"",year: "2019",typeDoc:"",dateDoc:"",numDoc:"",monthDoc:"",nameDoc:"ANEXO 1",link: Acuerdos__pdfpath(`./${"2019/"}${"32.1.pdf"}`),},],},</v>
      </c>
    </row>
    <row r="63" spans="1:18" x14ac:dyDescent="0.25">
      <c r="A63" s="41" t="s">
        <v>756</v>
      </c>
      <c r="B63" s="42">
        <v>33</v>
      </c>
      <c r="C63" s="42" t="s">
        <v>1268</v>
      </c>
      <c r="D63" s="42" t="s">
        <v>1217</v>
      </c>
      <c r="E63" s="42" t="s">
        <v>1460</v>
      </c>
      <c r="F63" s="43" t="s">
        <v>201</v>
      </c>
      <c r="G63" s="42" t="s">
        <v>1212</v>
      </c>
      <c r="H63" s="42"/>
      <c r="I63" s="42">
        <f t="shared" ref="I63" si="29">B63</f>
        <v>33</v>
      </c>
      <c r="J63" s="42" t="s">
        <v>0</v>
      </c>
      <c r="K63" s="42" t="s">
        <v>1269</v>
      </c>
      <c r="L63" s="42" t="str">
        <f t="shared" ref="L63:L64" si="30">MID(F63,4,3)</f>
        <v>OCT</v>
      </c>
      <c r="M63" s="42" t="s">
        <v>1213</v>
      </c>
      <c r="N63" s="42" t="s">
        <v>1284</v>
      </c>
      <c r="O63" s="42" t="s">
        <v>1035</v>
      </c>
      <c r="P63" s="44">
        <f>B63</f>
        <v>33</v>
      </c>
      <c r="Q63" s="42" t="s">
        <v>613</v>
      </c>
      <c r="R63" s="45"/>
    </row>
    <row r="64" spans="1:18" ht="15.75" thickBot="1" x14ac:dyDescent="0.3">
      <c r="A64" s="46" t="s">
        <v>756</v>
      </c>
      <c r="B64" s="47" t="s">
        <v>611</v>
      </c>
      <c r="C64" s="47" t="s">
        <v>1268</v>
      </c>
      <c r="D64" s="47"/>
      <c r="E64" s="47" t="s">
        <v>1460</v>
      </c>
      <c r="F64" s="48"/>
      <c r="G64" s="47" t="s">
        <v>1215</v>
      </c>
      <c r="H64" s="47"/>
      <c r="I64" s="47"/>
      <c r="J64" s="47"/>
      <c r="K64" s="47" t="s">
        <v>1216</v>
      </c>
      <c r="L64" s="47" t="str">
        <f t="shared" si="30"/>
        <v/>
      </c>
      <c r="M64" s="47" t="s">
        <v>1213</v>
      </c>
      <c r="N64" s="47" t="s">
        <v>1042</v>
      </c>
      <c r="O64" s="47" t="s">
        <v>1035</v>
      </c>
      <c r="P64" s="49" t="str">
        <f>_xlfn.CONCAT(B63,".1")</f>
        <v>33.1</v>
      </c>
      <c r="Q64" s="47" t="s">
        <v>623</v>
      </c>
      <c r="R64" s="50" t="str">
        <f>CONCATENATE(
A63,B63,C63,D63,E63,F63,G63,H63,I63,J63,K63,L63,M63,N63,O63,P63,Q63,
A64,B64,C64,D64,E64,F64,G64,H64,I64,J64,K64,L64,M64,N64,O64,P64,Q64)</f>
        <v>{id:33,year: "2019",typeDoc:"ACUERDO",dateDoc:"23-OCT",numDoc:"CG 33-2019",monthDoc:"OCT",nameDoc:"COMISIÓN DE QUEJAS Y DENUNCIAS",link: Acuerdos__pdfpath(`./${"2019/"}${"33.pdf"}`),subRows:[{id:"",year: "2019",typeDoc:"",dateDoc:"",numDoc:"",monthDoc:"",nameDoc:"VOTO PARTICULAR",link: Acuerdos__pdfpath(`./${"2019/"}${"33.1.pdf"}`),},],},</v>
      </c>
    </row>
    <row r="65" spans="1:18" ht="15.75" thickBot="1" x14ac:dyDescent="0.3">
      <c r="A65" s="38" t="s">
        <v>756</v>
      </c>
      <c r="B65" s="38">
        <v>34</v>
      </c>
      <c r="C65" s="38" t="s">
        <v>1268</v>
      </c>
      <c r="D65" s="38" t="s">
        <v>1217</v>
      </c>
      <c r="E65" s="38" t="s">
        <v>1460</v>
      </c>
      <c r="F65" s="39" t="s">
        <v>24</v>
      </c>
      <c r="G65" s="38" t="s">
        <v>1212</v>
      </c>
      <c r="I65" s="38">
        <f t="shared" si="1"/>
        <v>34</v>
      </c>
      <c r="J65" s="38" t="s">
        <v>0</v>
      </c>
      <c r="K65" s="38" t="s">
        <v>1269</v>
      </c>
      <c r="L65" s="38" t="str">
        <f t="shared" si="0"/>
        <v>OCT</v>
      </c>
      <c r="M65" s="38" t="s">
        <v>1213</v>
      </c>
      <c r="N65" s="38" t="s">
        <v>1293</v>
      </c>
      <c r="O65" s="38" t="s">
        <v>1035</v>
      </c>
      <c r="P65" s="40">
        <f>B65</f>
        <v>34</v>
      </c>
      <c r="Q65" s="38" t="s">
        <v>1</v>
      </c>
      <c r="R65" s="53" t="str">
        <f t="shared" ref="R65" si="31">CONCATENATE(A65,B65,C65,D65,E65,F65,G65,H65,I65,J65,K65,L65,M65,N65,O65,P65,Q65)</f>
        <v>{id:34,year: "2019",typeDoc:"ACUERDO",dateDoc:"31-OCT",numDoc:"CG 34-2019",monthDoc:"OCT",nameDoc:"JGE",link: Acuerdos__pdfpath(`./${"2019/"}${"34.pdf"}`),},</v>
      </c>
    </row>
    <row r="66" spans="1:18" x14ac:dyDescent="0.25">
      <c r="A66" s="41" t="s">
        <v>756</v>
      </c>
      <c r="B66" s="42">
        <v>35</v>
      </c>
      <c r="C66" s="42" t="s">
        <v>1268</v>
      </c>
      <c r="D66" s="42" t="s">
        <v>1217</v>
      </c>
      <c r="E66" s="42" t="s">
        <v>1460</v>
      </c>
      <c r="F66" s="43" t="s">
        <v>24</v>
      </c>
      <c r="G66" s="42" t="s">
        <v>1212</v>
      </c>
      <c r="H66" s="42"/>
      <c r="I66" s="42">
        <f t="shared" si="1"/>
        <v>35</v>
      </c>
      <c r="J66" s="42" t="s">
        <v>0</v>
      </c>
      <c r="K66" s="42" t="s">
        <v>1269</v>
      </c>
      <c r="L66" s="42" t="str">
        <f t="shared" si="0"/>
        <v>OCT</v>
      </c>
      <c r="M66" s="42" t="s">
        <v>1213</v>
      </c>
      <c r="N66" s="42" t="s">
        <v>1294</v>
      </c>
      <c r="O66" s="42" t="s">
        <v>1035</v>
      </c>
      <c r="P66" s="44">
        <f>B66</f>
        <v>35</v>
      </c>
      <c r="Q66" s="42" t="s">
        <v>613</v>
      </c>
      <c r="R66" s="45"/>
    </row>
    <row r="67" spans="1:18" x14ac:dyDescent="0.25">
      <c r="A67" s="51" t="s">
        <v>756</v>
      </c>
      <c r="B67" s="38" t="s">
        <v>611</v>
      </c>
      <c r="C67" s="38" t="s">
        <v>1268</v>
      </c>
      <c r="E67" s="38" t="s">
        <v>1460</v>
      </c>
      <c r="G67" s="38" t="s">
        <v>1215</v>
      </c>
      <c r="K67" s="38" t="s">
        <v>1216</v>
      </c>
      <c r="L67" s="38" t="str">
        <f t="shared" si="0"/>
        <v/>
      </c>
      <c r="M67" s="38" t="s">
        <v>1213</v>
      </c>
      <c r="N67" s="38" t="s">
        <v>1070</v>
      </c>
      <c r="O67" s="38" t="s">
        <v>1035</v>
      </c>
      <c r="P67" s="40" t="str">
        <f t="shared" ref="P67" si="32">_xlfn.CONCAT(B66,".1")</f>
        <v>35.1</v>
      </c>
      <c r="Q67" s="38" t="s">
        <v>1</v>
      </c>
      <c r="R67" s="52"/>
    </row>
    <row r="68" spans="1:18" ht="15.75" thickBot="1" x14ac:dyDescent="0.3">
      <c r="A68" s="46" t="s">
        <v>756</v>
      </c>
      <c r="B68" s="47" t="s">
        <v>611</v>
      </c>
      <c r="C68" s="47" t="s">
        <v>1268</v>
      </c>
      <c r="D68" s="47"/>
      <c r="E68" s="47" t="s">
        <v>1460</v>
      </c>
      <c r="F68" s="48"/>
      <c r="G68" s="47" t="s">
        <v>1215</v>
      </c>
      <c r="H68" s="47"/>
      <c r="I68" s="47"/>
      <c r="J68" s="47"/>
      <c r="K68" s="47" t="s">
        <v>1216</v>
      </c>
      <c r="L68" s="47" t="str">
        <f t="shared" si="0"/>
        <v/>
      </c>
      <c r="M68" s="47" t="s">
        <v>1213</v>
      </c>
      <c r="N68" s="47" t="s">
        <v>1068</v>
      </c>
      <c r="O68" s="47" t="s">
        <v>1035</v>
      </c>
      <c r="P68" s="49" t="str">
        <f>_xlfn.CONCAT(B66,".2")</f>
        <v>35.2</v>
      </c>
      <c r="Q68" s="47" t="s">
        <v>623</v>
      </c>
      <c r="R68" s="50" t="str">
        <f>CONCATENATE(
A66,B66,C66,D66,E66,F66,G66,H66,I66,J66,K66,L66,M66,N66,O66,P66,Q66,
A67,B67,C67,D67,E67,F67,G67,H67,I67,J67,K67,L67,M67,N67,O67,P67,Q67,
A68,B68,C68,D68,E68,F68,G68,H68,I68,J68,K68,L68,M68,N68,O68,P68,Q68)</f>
        <v>{id:35,year: "2019",typeDoc:"ACUERDO",dateDoc:"31-OCT",numDoc:"CG 35-2019",monthDoc:"OCT",nameDoc:"REGLAMENTO DE ADQUISICIONES",link: Acuerdos__pdfpath(`./${"2019/"}${"35.pdf"}`),subRows:[{id:"",year: "2019",typeDoc:"",dateDoc:"",numDoc:"",monthDoc:"",nameDoc:"ANEXO 1 REGLAMENTO DE ADQUISICIONES ITE",link: Acuerdos__pdfpath(`./${"2019/"}${"35.1.pdf"}`),},{id:"",year: "2019",typeDoc:"",dateDoc:"",numDoc:"",monthDoc:"",nameDoc:"VOTO CONCURRENTE",link: Acuerdos__pdfpath(`./${"2019/"}${"35.2.pdf"}`),},],},</v>
      </c>
    </row>
    <row r="69" spans="1:18" x14ac:dyDescent="0.25">
      <c r="A69" s="41" t="s">
        <v>756</v>
      </c>
      <c r="B69" s="42">
        <v>36</v>
      </c>
      <c r="C69" s="42" t="s">
        <v>1268</v>
      </c>
      <c r="D69" s="42" t="s">
        <v>1217</v>
      </c>
      <c r="E69" s="42" t="s">
        <v>1460</v>
      </c>
      <c r="F69" s="43" t="s">
        <v>24</v>
      </c>
      <c r="G69" s="42" t="s">
        <v>1212</v>
      </c>
      <c r="H69" s="42"/>
      <c r="I69" s="42">
        <f t="shared" ref="I69" si="33">B69</f>
        <v>36</v>
      </c>
      <c r="J69" s="42" t="s">
        <v>0</v>
      </c>
      <c r="K69" s="42" t="s">
        <v>1269</v>
      </c>
      <c r="L69" s="42" t="str">
        <f t="shared" ref="L69:L84" si="34">MID(F69,4,3)</f>
        <v>OCT</v>
      </c>
      <c r="M69" s="42" t="s">
        <v>1213</v>
      </c>
      <c r="N69" s="42" t="s">
        <v>1285</v>
      </c>
      <c r="O69" s="42" t="s">
        <v>1035</v>
      </c>
      <c r="P69" s="44">
        <f>B69</f>
        <v>36</v>
      </c>
      <c r="Q69" s="42" t="s">
        <v>613</v>
      </c>
      <c r="R69" s="45"/>
    </row>
    <row r="70" spans="1:18" ht="15.75" thickBot="1" x14ac:dyDescent="0.3">
      <c r="A70" s="46" t="s">
        <v>756</v>
      </c>
      <c r="B70" s="47" t="s">
        <v>611</v>
      </c>
      <c r="C70" s="47" t="s">
        <v>1268</v>
      </c>
      <c r="D70" s="47"/>
      <c r="E70" s="47" t="s">
        <v>1460</v>
      </c>
      <c r="F70" s="48"/>
      <c r="G70" s="47" t="s">
        <v>1215</v>
      </c>
      <c r="H70" s="47"/>
      <c r="I70" s="47"/>
      <c r="J70" s="47"/>
      <c r="K70" s="47" t="s">
        <v>1216</v>
      </c>
      <c r="L70" s="47" t="str">
        <f t="shared" si="34"/>
        <v/>
      </c>
      <c r="M70" s="47" t="s">
        <v>1213</v>
      </c>
      <c r="N70" s="47" t="s">
        <v>1042</v>
      </c>
      <c r="O70" s="47" t="s">
        <v>1035</v>
      </c>
      <c r="P70" s="49" t="str">
        <f>_xlfn.CONCAT(B69,".1")</f>
        <v>36.1</v>
      </c>
      <c r="Q70" s="47" t="s">
        <v>623</v>
      </c>
      <c r="R70" s="50" t="str">
        <f>CONCATENATE(
A69,B69,C69,D69,E69,F69,G69,H69,I69,J69,K69,L69,M69,N69,O69,P69,Q69,
A70,B70,C70,D70,E70,F70,G70,H70,I70,J70,K70,L70,M70,N70,O70,P70,Q70)</f>
        <v>{id:36,year: "2019",typeDoc:"ACUERDO",dateDoc:"31-OCT",numDoc:"CG 36-2019",monthDoc:"OCT",nameDoc:"DESIGNACIÓN TITULAR ÁREA TÉCNICA DE TRANSPARENCIA",link: Acuerdos__pdfpath(`./${"2019/"}${"36.pdf"}`),subRows:[{id:"",year: "2019",typeDoc:"",dateDoc:"",numDoc:"",monthDoc:"",nameDoc:"VOTO PARTICULAR",link: Acuerdos__pdfpath(`./${"2019/"}${"36.1.pdf"}`),},],},</v>
      </c>
    </row>
    <row r="71" spans="1:18" ht="15.75" thickBot="1" x14ac:dyDescent="0.3">
      <c r="A71" s="38" t="s">
        <v>756</v>
      </c>
      <c r="B71" s="38">
        <v>37</v>
      </c>
      <c r="C71" s="38" t="s">
        <v>1268</v>
      </c>
      <c r="D71" s="38" t="s">
        <v>1218</v>
      </c>
      <c r="E71" s="38" t="s">
        <v>1460</v>
      </c>
      <c r="F71" s="39" t="s">
        <v>217</v>
      </c>
      <c r="G71" s="38" t="s">
        <v>1212</v>
      </c>
      <c r="I71" s="38">
        <f t="shared" ref="I71:I72" si="35">B71</f>
        <v>37</v>
      </c>
      <c r="J71" s="38" t="s">
        <v>0</v>
      </c>
      <c r="K71" s="38" t="s">
        <v>1269</v>
      </c>
      <c r="L71" s="38" t="str">
        <f t="shared" si="34"/>
        <v>NOV</v>
      </c>
      <c r="M71" s="38" t="s">
        <v>1213</v>
      </c>
      <c r="N71" s="38" t="s">
        <v>1286</v>
      </c>
      <c r="O71" s="38" t="s">
        <v>1035</v>
      </c>
      <c r="P71" s="40">
        <f t="shared" ref="P71" si="36">B71</f>
        <v>37</v>
      </c>
      <c r="Q71" s="38" t="s">
        <v>1</v>
      </c>
      <c r="R71" s="38" t="str">
        <f t="shared" ref="R71" si="37">CONCATENATE(A71,B71,C71,D71,E71,F71,G71,H71,I71,J71,K71,L71,M71,N71,O71,P71,Q71)</f>
        <v>{id:37,year: "2019",typeDoc:"RESOLUCIÓN",dateDoc:"08-NOV",numDoc:"CG 37-2019",monthDoc:"NOV",nameDoc:"NUEVA ALIANZA",link: Acuerdos__pdfpath(`./${"2019/"}${"37.pdf"}`),},</v>
      </c>
    </row>
    <row r="72" spans="1:18" x14ac:dyDescent="0.25">
      <c r="A72" s="41" t="s">
        <v>756</v>
      </c>
      <c r="B72" s="42">
        <v>38</v>
      </c>
      <c r="C72" s="42" t="s">
        <v>1268</v>
      </c>
      <c r="D72" s="42" t="s">
        <v>1217</v>
      </c>
      <c r="E72" s="42" t="s">
        <v>1460</v>
      </c>
      <c r="F72" s="43" t="s">
        <v>217</v>
      </c>
      <c r="G72" s="42" t="s">
        <v>1212</v>
      </c>
      <c r="H72" s="42"/>
      <c r="I72" s="42">
        <f t="shared" si="35"/>
        <v>38</v>
      </c>
      <c r="J72" s="42" t="s">
        <v>0</v>
      </c>
      <c r="K72" s="42" t="s">
        <v>1269</v>
      </c>
      <c r="L72" s="42" t="str">
        <f t="shared" si="34"/>
        <v>NOV</v>
      </c>
      <c r="M72" s="42" t="s">
        <v>1213</v>
      </c>
      <c r="N72" s="42" t="s">
        <v>1287</v>
      </c>
      <c r="O72" s="42" t="s">
        <v>1035</v>
      </c>
      <c r="P72" s="44">
        <f>B72</f>
        <v>38</v>
      </c>
      <c r="Q72" s="42" t="s">
        <v>613</v>
      </c>
      <c r="R72" s="45"/>
    </row>
    <row r="73" spans="1:18" ht="15.75" thickBot="1" x14ac:dyDescent="0.3">
      <c r="A73" s="46" t="s">
        <v>756</v>
      </c>
      <c r="B73" s="47" t="s">
        <v>611</v>
      </c>
      <c r="C73" s="47" t="s">
        <v>1268</v>
      </c>
      <c r="D73" s="47"/>
      <c r="E73" s="47" t="s">
        <v>1460</v>
      </c>
      <c r="F73" s="48"/>
      <c r="G73" s="47" t="s">
        <v>1215</v>
      </c>
      <c r="H73" s="47"/>
      <c r="I73" s="47"/>
      <c r="J73" s="47"/>
      <c r="K73" s="47" t="s">
        <v>1216</v>
      </c>
      <c r="L73" s="47" t="str">
        <f t="shared" si="34"/>
        <v/>
      </c>
      <c r="M73" s="47" t="s">
        <v>1213</v>
      </c>
      <c r="N73" s="47" t="s">
        <v>1068</v>
      </c>
      <c r="O73" s="47" t="s">
        <v>1035</v>
      </c>
      <c r="P73" s="49" t="str">
        <f>_xlfn.CONCAT(B72,".1")</f>
        <v>38.1</v>
      </c>
      <c r="Q73" s="47" t="s">
        <v>623</v>
      </c>
      <c r="R73" s="50" t="str">
        <f>CONCATENATE(
A72,B72,C72,D72,E72,F72,G72,H72,I72,J72,K72,L72,M72,N72,O72,P72,Q72,
A73,B73,C73,D73,E73,F73,G73,H73,I73,J73,K73,L73,M73,N73,O73,P73,Q73)</f>
        <v>{id:38,year: "2019",typeDoc:"ACUERDO",dateDoc:"08-NOV",numDoc:"CG 38-2019",monthDoc:"NOV",nameDoc:"SERVICIOS ESPECIALIZADOS",link: Acuerdos__pdfpath(`./${"2019/"}${"38.pdf"}`),subRows:[{id:"",year: "2019",typeDoc:"",dateDoc:"",numDoc:"",monthDoc:"",nameDoc:"VOTO CONCURRENTE",link: Acuerdos__pdfpath(`./${"2019/"}${"38.1.pdf"}`),},],},</v>
      </c>
    </row>
    <row r="74" spans="1:18" x14ac:dyDescent="0.25">
      <c r="A74" s="41" t="s">
        <v>756</v>
      </c>
      <c r="B74" s="42">
        <v>39</v>
      </c>
      <c r="C74" s="42" t="s">
        <v>1268</v>
      </c>
      <c r="D74" s="42" t="s">
        <v>1217</v>
      </c>
      <c r="E74" s="42" t="s">
        <v>1460</v>
      </c>
      <c r="F74" s="43" t="s">
        <v>615</v>
      </c>
      <c r="G74" s="42" t="s">
        <v>1212</v>
      </c>
      <c r="H74" s="42"/>
      <c r="I74" s="42">
        <f t="shared" ref="I74" si="38">B74</f>
        <v>39</v>
      </c>
      <c r="J74" s="42" t="s">
        <v>0</v>
      </c>
      <c r="K74" s="42" t="s">
        <v>1269</v>
      </c>
      <c r="L74" s="42" t="str">
        <f t="shared" si="34"/>
        <v>NOV</v>
      </c>
      <c r="M74" s="42" t="s">
        <v>1213</v>
      </c>
      <c r="N74" s="42" t="s">
        <v>1288</v>
      </c>
      <c r="O74" s="42" t="s">
        <v>1035</v>
      </c>
      <c r="P74" s="44">
        <f>B74</f>
        <v>39</v>
      </c>
      <c r="Q74" s="42" t="s">
        <v>613</v>
      </c>
      <c r="R74" s="45"/>
    </row>
    <row r="75" spans="1:18" x14ac:dyDescent="0.25">
      <c r="A75" s="51" t="s">
        <v>756</v>
      </c>
      <c r="B75" s="38" t="s">
        <v>611</v>
      </c>
      <c r="C75" s="38" t="s">
        <v>1268</v>
      </c>
      <c r="E75" s="38" t="s">
        <v>1460</v>
      </c>
      <c r="G75" s="38" t="s">
        <v>1215</v>
      </c>
      <c r="K75" s="38" t="s">
        <v>1216</v>
      </c>
      <c r="L75" s="38" t="str">
        <f t="shared" si="34"/>
        <v/>
      </c>
      <c r="M75" s="38" t="s">
        <v>1213</v>
      </c>
      <c r="N75" s="38" t="s">
        <v>1068</v>
      </c>
      <c r="O75" s="38" t="s">
        <v>1035</v>
      </c>
      <c r="P75" s="40" t="str">
        <f t="shared" ref="P75" si="39">_xlfn.CONCAT(B74,".1")</f>
        <v>39.1</v>
      </c>
      <c r="Q75" s="38" t="s">
        <v>1</v>
      </c>
      <c r="R75" s="52"/>
    </row>
    <row r="76" spans="1:18" ht="15.75" thickBot="1" x14ac:dyDescent="0.3">
      <c r="A76" s="51" t="s">
        <v>756</v>
      </c>
      <c r="B76" s="38" t="s">
        <v>611</v>
      </c>
      <c r="C76" s="38" t="s">
        <v>1268</v>
      </c>
      <c r="E76" s="38" t="s">
        <v>1460</v>
      </c>
      <c r="G76" s="38" t="s">
        <v>1215</v>
      </c>
      <c r="K76" s="38" t="s">
        <v>1216</v>
      </c>
      <c r="L76" s="38" t="str">
        <f t="shared" ref="L76" si="40">MID(F76,4,3)</f>
        <v/>
      </c>
      <c r="M76" s="38" t="s">
        <v>1213</v>
      </c>
      <c r="N76" s="38" t="s">
        <v>1071</v>
      </c>
      <c r="O76" s="38" t="s">
        <v>1035</v>
      </c>
      <c r="P76" s="40" t="str">
        <f>_xlfn.CONCAT(B74,".2")</f>
        <v>39.2</v>
      </c>
      <c r="Q76" s="38" t="s">
        <v>1</v>
      </c>
      <c r="R76" s="52" t="str">
        <f>CONCATENATE(
A74,B74,C74,D74,E74,F74,G74,H74,I74,J74,K74,L74,M74,N74,O74,P74,Q74,
A75,B75,C75,D75,E75,F75,G75,H75,I75,J75,K75,L75,M75,N75,O75,P75,Q75,
A76,B76,C76,D76,E76,F76,G76,H76,I76,J76,K76,L76,M76,N76,O76,P76,Q76)</f>
        <v>{id:39,year: "2019",typeDoc:"ACUERDO",dateDoc:"27-NOV",numDoc:"CG 39-2019",monthDoc:"NOV",nameDoc:"RENDIMIENTOS FINANCIEROS",link: Acuerdos__pdfpath(`./${"2019/"}${"39.pdf"}`),subRows:[{id:"",year: "2019",typeDoc:"",dateDoc:"",numDoc:"",monthDoc:"",nameDoc:"VOTO CONCURRENTE",link: Acuerdos__pdfpath(`./${"2019/"}${"39.1.pdf"}`),},{id:"",year: "2019",typeDoc:"",dateDoc:"",numDoc:"",monthDoc:"",nameDoc:"ANEXO 1 RENDIMIENTOS",link: Acuerdos__pdfpath(`./${"2019/"}${"39.2.pdf"}`),},</v>
      </c>
    </row>
    <row r="77" spans="1:18" x14ac:dyDescent="0.25">
      <c r="A77" s="41" t="s">
        <v>756</v>
      </c>
      <c r="B77" s="42">
        <v>40</v>
      </c>
      <c r="C77" s="42" t="s">
        <v>1268</v>
      </c>
      <c r="D77" s="42" t="s">
        <v>1217</v>
      </c>
      <c r="E77" s="42" t="s">
        <v>1460</v>
      </c>
      <c r="F77" s="43" t="s">
        <v>615</v>
      </c>
      <c r="G77" s="42" t="s">
        <v>1212</v>
      </c>
      <c r="H77" s="42"/>
      <c r="I77" s="42">
        <f t="shared" ref="I77" si="41">B77</f>
        <v>40</v>
      </c>
      <c r="J77" s="42" t="s">
        <v>0</v>
      </c>
      <c r="K77" s="42" t="s">
        <v>1269</v>
      </c>
      <c r="L77" s="42" t="str">
        <f t="shared" ref="L77:L79" si="42">MID(F77,4,3)</f>
        <v>NOV</v>
      </c>
      <c r="M77" s="42" t="s">
        <v>1213</v>
      </c>
      <c r="N77" s="42" t="s">
        <v>1072</v>
      </c>
      <c r="O77" s="42" t="s">
        <v>1035</v>
      </c>
      <c r="P77" s="44">
        <f>B77</f>
        <v>40</v>
      </c>
      <c r="Q77" s="42" t="s">
        <v>613</v>
      </c>
      <c r="R77" s="45"/>
    </row>
    <row r="78" spans="1:18" ht="15.75" thickBot="1" x14ac:dyDescent="0.3">
      <c r="A78" s="46" t="s">
        <v>756</v>
      </c>
      <c r="B78" s="47" t="s">
        <v>611</v>
      </c>
      <c r="C78" s="47" t="s">
        <v>1268</v>
      </c>
      <c r="D78" s="47"/>
      <c r="E78" s="47" t="s">
        <v>1460</v>
      </c>
      <c r="F78" s="48"/>
      <c r="G78" s="47" t="s">
        <v>1215</v>
      </c>
      <c r="H78" s="47"/>
      <c r="I78" s="47"/>
      <c r="J78" s="47"/>
      <c r="K78" s="47" t="s">
        <v>1216</v>
      </c>
      <c r="L78" s="47" t="str">
        <f t="shared" si="42"/>
        <v/>
      </c>
      <c r="M78" s="47" t="s">
        <v>1213</v>
      </c>
      <c r="N78" s="47" t="s">
        <v>1073</v>
      </c>
      <c r="O78" s="47" t="s">
        <v>1035</v>
      </c>
      <c r="P78" s="49" t="str">
        <f>_xlfn.CONCAT(B77,".1")</f>
        <v>40.1</v>
      </c>
      <c r="Q78" s="47" t="s">
        <v>623</v>
      </c>
      <c r="R78" s="50" t="str">
        <f>CONCATENATE(
A77,B77,C77,D77,E77,F77,G77,H77,I77,J77,K77,L77,M77,N77,O77,P77,Q77,
A78,B78,C78,D78,E78,F78,G78,H78,I78,J78,K78,L78,M78,N78,O78,P78,Q78)</f>
        <v>{id:40,year: "2019",typeDoc:"ACUERDO",dateDoc:"27-NOV",numDoc:"CG 40-2019",monthDoc:"NOV",nameDoc:"REGLAMENTO COMITÉ DE IGUALDAD",link: Acuerdos__pdfpath(`./${"2019/"}${"40.pdf"}`),subRows:[{id:"",year: "2019",typeDoc:"",dateDoc:"",numDoc:"",monthDoc:"",nameDoc:"ANEXO 1 REGLAMENTO DEL COMITÉ DE IGUALDAD DE GÉNERO Y LABORAL",link: Acuerdos__pdfpath(`./${"2019/"}${"40.1.pdf"}`),},],},</v>
      </c>
    </row>
    <row r="79" spans="1:18" ht="15.75" thickBot="1" x14ac:dyDescent="0.3">
      <c r="A79" s="38" t="s">
        <v>756</v>
      </c>
      <c r="B79" s="38">
        <v>41</v>
      </c>
      <c r="C79" s="38" t="s">
        <v>1268</v>
      </c>
      <c r="D79" s="38" t="s">
        <v>1217</v>
      </c>
      <c r="E79" s="38" t="s">
        <v>1460</v>
      </c>
      <c r="F79" s="39" t="s">
        <v>620</v>
      </c>
      <c r="G79" s="38" t="s">
        <v>1212</v>
      </c>
      <c r="I79" s="38">
        <f t="shared" ref="I79" si="43">B79</f>
        <v>41</v>
      </c>
      <c r="J79" s="38" t="s">
        <v>0</v>
      </c>
      <c r="K79" s="38" t="s">
        <v>1269</v>
      </c>
      <c r="L79" s="38" t="str">
        <f t="shared" si="42"/>
        <v>DIC</v>
      </c>
      <c r="M79" s="38" t="s">
        <v>1213</v>
      </c>
      <c r="N79" s="38" t="s">
        <v>1289</v>
      </c>
      <c r="O79" s="38" t="s">
        <v>1035</v>
      </c>
      <c r="P79" s="40">
        <f>B79</f>
        <v>41</v>
      </c>
      <c r="Q79" s="38" t="s">
        <v>1</v>
      </c>
      <c r="R79" s="38" t="str">
        <f t="shared" ref="R79" si="44">CONCATENATE(A79,B79,C79,D79,E79,F79,G79,H79,I79,J79,K79,L79,M79,N79,O79,P79,Q79)</f>
        <v>{id:41,year: "2019",typeDoc:"ACUERDO",dateDoc:"12-DIC",numDoc:"CG 41-2019",monthDoc:"DIC",nameDoc:"SISTEMA INSTITUCIONAL DE ARCHIVOS",link: Acuerdos__pdfpath(`./${"2019/"}${"41.pdf"}`),},</v>
      </c>
    </row>
    <row r="80" spans="1:18" x14ac:dyDescent="0.25">
      <c r="A80" s="41" t="s">
        <v>756</v>
      </c>
      <c r="B80" s="42">
        <v>42</v>
      </c>
      <c r="C80" s="42" t="s">
        <v>1268</v>
      </c>
      <c r="D80" s="42" t="s">
        <v>1217</v>
      </c>
      <c r="E80" s="42" t="s">
        <v>1460</v>
      </c>
      <c r="F80" s="43" t="s">
        <v>620</v>
      </c>
      <c r="G80" s="42" t="s">
        <v>1212</v>
      </c>
      <c r="H80" s="42"/>
      <c r="I80" s="42">
        <f t="shared" ref="I80" si="45">B80</f>
        <v>42</v>
      </c>
      <c r="J80" s="42" t="s">
        <v>0</v>
      </c>
      <c r="K80" s="42" t="s">
        <v>1269</v>
      </c>
      <c r="L80" s="42" t="str">
        <f t="shared" si="34"/>
        <v>DIC</v>
      </c>
      <c r="M80" s="42" t="s">
        <v>1213</v>
      </c>
      <c r="N80" s="42" t="s">
        <v>1290</v>
      </c>
      <c r="O80" s="42" t="s">
        <v>1035</v>
      </c>
      <c r="P80" s="44">
        <f>B80</f>
        <v>42</v>
      </c>
      <c r="Q80" s="42" t="s">
        <v>613</v>
      </c>
      <c r="R80" s="45"/>
    </row>
    <row r="81" spans="1:18" ht="15.75" thickBot="1" x14ac:dyDescent="0.3">
      <c r="A81" s="46" t="s">
        <v>756</v>
      </c>
      <c r="B81" s="47" t="s">
        <v>611</v>
      </c>
      <c r="C81" s="47" t="s">
        <v>1268</v>
      </c>
      <c r="D81" s="47"/>
      <c r="E81" s="47" t="s">
        <v>1460</v>
      </c>
      <c r="F81" s="48"/>
      <c r="G81" s="47" t="s">
        <v>1215</v>
      </c>
      <c r="H81" s="47"/>
      <c r="I81" s="47"/>
      <c r="J81" s="47"/>
      <c r="K81" s="47" t="s">
        <v>1216</v>
      </c>
      <c r="L81" s="47" t="str">
        <f t="shared" si="34"/>
        <v/>
      </c>
      <c r="M81" s="47" t="s">
        <v>1213</v>
      </c>
      <c r="N81" s="47" t="s">
        <v>1074</v>
      </c>
      <c r="O81" s="47" t="s">
        <v>1035</v>
      </c>
      <c r="P81" s="49" t="str">
        <f>_xlfn.CONCAT(B80,".1")</f>
        <v>42.1</v>
      </c>
      <c r="Q81" s="47" t="s">
        <v>623</v>
      </c>
      <c r="R81" s="50" t="str">
        <f>CONCATENATE(
A80,B80,C80,D80,E80,F80,G80,H80,I80,J80,K80,L80,M80,N80,O80,P80,Q80,
A81,B81,C81,D81,E81,F81,G81,H81,I81,J81,K81,L81,M81,N81,O81,P81,Q81)</f>
        <v>{id:42,year: "2019",typeDoc:"ACUERDO",dateDoc:"12-DIC",numDoc:"CG 42-2019",monthDoc:"DIC",nameDoc:"SE EMITE CÓDIGO DE CONDUCTA",link: Acuerdos__pdfpath(`./${"2019/"}${"42.pdf"}`),subRows:[{id:"",year: "2019",typeDoc:"",dateDoc:"",numDoc:"",monthDoc:"",nameDoc:"ANEXO 1 CÓDIGO DE CONDUCTA DE LAS Y LOS SERVIDORES PÚBLICOS",link: Acuerdos__pdfpath(`./${"2019/"}${"42.1.pdf"}`),},],},</v>
      </c>
    </row>
    <row r="82" spans="1:18" x14ac:dyDescent="0.25">
      <c r="A82" s="41" t="s">
        <v>756</v>
      </c>
      <c r="B82" s="42">
        <v>43</v>
      </c>
      <c r="C82" s="42" t="s">
        <v>1268</v>
      </c>
      <c r="D82" s="42" t="s">
        <v>1217</v>
      </c>
      <c r="E82" s="42" t="s">
        <v>1460</v>
      </c>
      <c r="F82" s="43" t="s">
        <v>620</v>
      </c>
      <c r="G82" s="42" t="s">
        <v>1212</v>
      </c>
      <c r="H82" s="42"/>
      <c r="I82" s="42">
        <f t="shared" ref="I82" si="46">B82</f>
        <v>43</v>
      </c>
      <c r="J82" s="42" t="s">
        <v>0</v>
      </c>
      <c r="K82" s="42" t="s">
        <v>1269</v>
      </c>
      <c r="L82" s="42" t="str">
        <f t="shared" si="34"/>
        <v>DIC</v>
      </c>
      <c r="M82" s="42" t="s">
        <v>1213</v>
      </c>
      <c r="N82" s="42" t="s">
        <v>1291</v>
      </c>
      <c r="O82" s="42" t="s">
        <v>1035</v>
      </c>
      <c r="P82" s="44">
        <f>B82</f>
        <v>43</v>
      </c>
      <c r="Q82" s="42" t="s">
        <v>613</v>
      </c>
      <c r="R82" s="45"/>
    </row>
    <row r="83" spans="1:18" ht="15.75" thickBot="1" x14ac:dyDescent="0.3">
      <c r="A83" s="46" t="s">
        <v>756</v>
      </c>
      <c r="B83" s="47" t="s">
        <v>611</v>
      </c>
      <c r="C83" s="47" t="s">
        <v>1268</v>
      </c>
      <c r="D83" s="47"/>
      <c r="E83" s="47" t="s">
        <v>1460</v>
      </c>
      <c r="F83" s="48"/>
      <c r="G83" s="47" t="s">
        <v>1215</v>
      </c>
      <c r="H83" s="47"/>
      <c r="I83" s="47"/>
      <c r="J83" s="47"/>
      <c r="K83" s="47" t="s">
        <v>1216</v>
      </c>
      <c r="L83" s="47" t="str">
        <f t="shared" si="34"/>
        <v/>
      </c>
      <c r="M83" s="47" t="s">
        <v>1213</v>
      </c>
      <c r="N83" s="47" t="s">
        <v>1075</v>
      </c>
      <c r="O83" s="47" t="s">
        <v>1035</v>
      </c>
      <c r="P83" s="49" t="str">
        <f>_xlfn.CONCAT(B82,".1")</f>
        <v>43.1</v>
      </c>
      <c r="Q83" s="47" t="s">
        <v>623</v>
      </c>
      <c r="R83" s="50" t="str">
        <f>CONCATENATE(
A82,B82,C82,D82,E82,F82,G82,H82,I82,J82,K82,L82,M82,N82,O82,P82,Q82,
A83,B83,C83,D83,E83,F83,G83,H83,I83,J83,K83,L83,M83,N83,O83,P83,Q83)</f>
        <v>{id:43,year: "2019",typeDoc:"ACUERDO",dateDoc:"12-DIC",numDoc:"CG 43-2019",monthDoc:"DIC",nameDoc:"READECUACIÓN DEL PRESUPUESTO",link: Acuerdos__pdfpath(`./${"2019/"}${"43.pdf"}`),subRows:[{id:"",year: "2019",typeDoc:"",dateDoc:"",numDoc:"",monthDoc:"",nameDoc:"ANEXO 1 READECUACIÓN DEL PRESUPUESTO",link: Acuerdos__pdfpath(`./${"2019/"}${"43.1.pdf"}`),},],},</v>
      </c>
    </row>
    <row r="84" spans="1:18" x14ac:dyDescent="0.25">
      <c r="A84" s="38" t="s">
        <v>756</v>
      </c>
      <c r="B84" s="38">
        <v>44</v>
      </c>
      <c r="C84" s="38" t="s">
        <v>1268</v>
      </c>
      <c r="D84" s="38" t="s">
        <v>1217</v>
      </c>
      <c r="E84" s="38" t="s">
        <v>1460</v>
      </c>
      <c r="F84" s="39" t="s">
        <v>620</v>
      </c>
      <c r="G84" s="38" t="s">
        <v>1212</v>
      </c>
      <c r="I84" s="38">
        <f t="shared" ref="I84" si="47">B84</f>
        <v>44</v>
      </c>
      <c r="J84" s="38" t="s">
        <v>0</v>
      </c>
      <c r="K84" s="38" t="s">
        <v>1269</v>
      </c>
      <c r="L84" s="38" t="str">
        <f t="shared" si="34"/>
        <v>DIC</v>
      </c>
      <c r="M84" s="38" t="s">
        <v>1213</v>
      </c>
      <c r="N84" s="38" t="s">
        <v>1292</v>
      </c>
      <c r="O84" s="38" t="s">
        <v>1035</v>
      </c>
      <c r="P84" s="40">
        <f>B84</f>
        <v>44</v>
      </c>
      <c r="Q84" s="38" t="s">
        <v>1</v>
      </c>
      <c r="R84" s="38" t="str">
        <f t="shared" ref="R84" si="48">CONCATENATE(A84,B84,C84,D84,E84,F84,G84,H84,I84,J84,K84,L84,M84,N84,O84,P84,Q84)</f>
        <v>{id:44,year: "2019",typeDoc:"ACUERDO",dateDoc:"12-DIC",numDoc:"CG 44-2019",monthDoc:"DIC",nameDoc:"OFICIO DE REQUERIMIENTO",link: Acuerdos__pdfpath(`./${"2019/"}${"44.pdf"}`),},</v>
      </c>
    </row>
    <row r="85" spans="1:18" x14ac:dyDescent="0.25">
      <c r="R85" s="38" t="s">
        <v>940</v>
      </c>
    </row>
  </sheetData>
  <pageMargins left="0.7" right="0.7" top="0.75" bottom="0.75" header="0.3" footer="0.3"/>
  <pageSetup orientation="portrait" r:id="rId1"/>
  <ignoredErrors>
    <ignoredError sqref="P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B79-062D-48E5-95CD-C92FE59B80D9}">
  <dimension ref="A2:R158"/>
  <sheetViews>
    <sheetView topLeftCell="A106" workbookViewId="0">
      <selection activeCell="R146" sqref="R146"/>
    </sheetView>
  </sheetViews>
  <sheetFormatPr baseColWidth="10" defaultColWidth="11.5703125" defaultRowHeight="15" x14ac:dyDescent="0.25"/>
  <cols>
    <col min="1" max="2" width="4" style="3" bestFit="1" customWidth="1"/>
    <col min="3" max="3" width="21.7109375" style="3" bestFit="1" customWidth="1"/>
    <col min="4" max="4" width="12.28515625" style="3" bestFit="1" customWidth="1"/>
    <col min="5" max="5" width="10.28515625" style="3" bestFit="1" customWidth="1"/>
    <col min="6" max="6" width="7.85546875" style="7" bestFit="1" customWidth="1"/>
    <col min="7" max="7" width="15.28515625" style="3" bestFit="1" customWidth="1"/>
    <col min="8" max="8" width="2" style="3" bestFit="1" customWidth="1"/>
    <col min="9" max="9" width="4" style="3" bestFit="1" customWidth="1"/>
    <col min="10" max="10" width="1.7109375" style="3" bestFit="1" customWidth="1"/>
    <col min="11" max="11" width="17.140625" style="3" bestFit="1" customWidth="1"/>
    <col min="12" max="12" width="5.140625" style="3" bestFit="1" customWidth="1"/>
    <col min="13" max="13" width="12.140625" style="3" bestFit="1" customWidth="1"/>
    <col min="14" max="14" width="53.42578125" style="3" customWidth="1"/>
    <col min="15" max="15" width="39" style="3" bestFit="1" customWidth="1"/>
    <col min="16" max="16" width="6" style="3" bestFit="1" customWidth="1"/>
    <col min="17" max="17" width="17.28515625" style="3" bestFit="1" customWidth="1"/>
    <col min="18" max="16384" width="11.5703125" style="3"/>
  </cols>
  <sheetData>
    <row r="2" spans="1:18" ht="15.75" thickBot="1" x14ac:dyDescent="0.3">
      <c r="R2" s="3" t="s">
        <v>939</v>
      </c>
    </row>
    <row r="3" spans="1:18" x14ac:dyDescent="0.25">
      <c r="A3" s="17" t="s">
        <v>756</v>
      </c>
      <c r="B3" s="10">
        <v>1</v>
      </c>
      <c r="C3" s="10" t="s">
        <v>1307</v>
      </c>
      <c r="D3" s="10" t="s">
        <v>1217</v>
      </c>
      <c r="E3" s="10" t="s">
        <v>1460</v>
      </c>
      <c r="F3" s="18" t="s">
        <v>765</v>
      </c>
      <c r="G3" s="10" t="s">
        <v>1212</v>
      </c>
      <c r="H3" s="10">
        <v>0</v>
      </c>
      <c r="I3" s="10">
        <v>1</v>
      </c>
      <c r="J3" s="10" t="s">
        <v>0</v>
      </c>
      <c r="K3" s="10" t="s">
        <v>1296</v>
      </c>
      <c r="L3" s="10" t="str">
        <f t="shared" ref="L3:L34" si="0">MID(F3,4,3)</f>
        <v>ENE</v>
      </c>
      <c r="M3" s="10" t="s">
        <v>1213</v>
      </c>
      <c r="N3" s="10" t="s">
        <v>771</v>
      </c>
      <c r="O3" s="10" t="s">
        <v>770</v>
      </c>
      <c r="P3" s="10">
        <f>B3</f>
        <v>1</v>
      </c>
      <c r="Q3" s="10" t="s">
        <v>613</v>
      </c>
      <c r="R3" s="19"/>
    </row>
    <row r="4" spans="1:18" ht="15.75" thickBot="1" x14ac:dyDescent="0.3">
      <c r="A4" s="22" t="s">
        <v>756</v>
      </c>
      <c r="B4" s="15" t="s">
        <v>611</v>
      </c>
      <c r="C4" s="15" t="s">
        <v>1307</v>
      </c>
      <c r="D4" s="15"/>
      <c r="E4" s="15" t="s">
        <v>1460</v>
      </c>
      <c r="F4" s="23"/>
      <c r="G4" s="15" t="s">
        <v>1215</v>
      </c>
      <c r="H4" s="15"/>
      <c r="I4" s="15"/>
      <c r="J4" s="15"/>
      <c r="K4" s="15" t="s">
        <v>1216</v>
      </c>
      <c r="L4" s="15" t="str">
        <f t="shared" si="0"/>
        <v/>
      </c>
      <c r="M4" s="15" t="s">
        <v>1213</v>
      </c>
      <c r="N4" s="15" t="s">
        <v>772</v>
      </c>
      <c r="O4" s="15" t="s">
        <v>770</v>
      </c>
      <c r="P4" s="15">
        <v>1.1000000000000001</v>
      </c>
      <c r="Q4" s="15" t="s">
        <v>623</v>
      </c>
      <c r="R4" s="24" t="str">
        <f>CONCATENATE(
A3,B3,C3,D3,E3,F3,G3,H3,I3,J3,K3,L3,M3,N3,O3,P3,Q3,
A4,B4,C4,D4,E4,F4,G4,H4,I4,J4,K4,L4,M4,N4,O4,P4,Q4)</f>
        <v>{id:1,year: "2018",typeDoc:"ACUERDO",dateDoc:"01-ENE",numDoc:"CG 01-2018",monthDoc:"ENE",nameDoc:"ACUERDO CONVOCATOTIA OBSERVADORES PROCESO ELECTORAL LOCAL 2018",link: Acuerdos__pdfpath(`./${"2018/"}${"1.pdf"}`),subRows:[{id:"",year: "2018",typeDoc:"",dateDoc:"",numDoc:"",monthDoc:"",nameDoc:"ANEXO CONVOCATORIA OBSERVADORES ELECTORALES",link: Acuerdos__pdfpath(`./${"2018/"}${"1.1.pdf"}`),},],},</v>
      </c>
    </row>
    <row r="5" spans="1:18" x14ac:dyDescent="0.25">
      <c r="A5" s="17" t="s">
        <v>756</v>
      </c>
      <c r="B5" s="10">
        <v>2</v>
      </c>
      <c r="C5" s="10" t="s">
        <v>1307</v>
      </c>
      <c r="D5" s="10" t="s">
        <v>1217</v>
      </c>
      <c r="E5" s="10" t="s">
        <v>1460</v>
      </c>
      <c r="F5" s="18" t="s">
        <v>766</v>
      </c>
      <c r="G5" s="10" t="s">
        <v>1212</v>
      </c>
      <c r="H5" s="10">
        <v>0</v>
      </c>
      <c r="I5" s="10">
        <v>2</v>
      </c>
      <c r="J5" s="10" t="s">
        <v>0</v>
      </c>
      <c r="K5" s="10" t="s">
        <v>1296</v>
      </c>
      <c r="L5" s="10" t="str">
        <f t="shared" si="0"/>
        <v>ENE</v>
      </c>
      <c r="M5" s="10" t="s">
        <v>1213</v>
      </c>
      <c r="N5" s="10" t="s">
        <v>773</v>
      </c>
      <c r="O5" s="10" t="s">
        <v>770</v>
      </c>
      <c r="P5" s="10">
        <f>B5</f>
        <v>2</v>
      </c>
      <c r="Q5" s="10" t="s">
        <v>613</v>
      </c>
      <c r="R5" s="19"/>
    </row>
    <row r="6" spans="1:18" ht="15.75" thickBot="1" x14ac:dyDescent="0.3">
      <c r="A6" s="22" t="s">
        <v>756</v>
      </c>
      <c r="B6" s="15" t="s">
        <v>611</v>
      </c>
      <c r="C6" s="15" t="s">
        <v>1307</v>
      </c>
      <c r="D6" s="15"/>
      <c r="E6" s="15" t="s">
        <v>1460</v>
      </c>
      <c r="F6" s="23"/>
      <c r="G6" s="15" t="s">
        <v>1215</v>
      </c>
      <c r="H6" s="15"/>
      <c r="I6" s="15"/>
      <c r="J6" s="15"/>
      <c r="K6" s="15" t="s">
        <v>1216</v>
      </c>
      <c r="L6" s="15" t="str">
        <f t="shared" si="0"/>
        <v/>
      </c>
      <c r="M6" s="15" t="s">
        <v>1213</v>
      </c>
      <c r="N6" s="15" t="s">
        <v>774</v>
      </c>
      <c r="O6" s="15" t="s">
        <v>770</v>
      </c>
      <c r="P6" s="15">
        <v>2.1</v>
      </c>
      <c r="Q6" s="15" t="s">
        <v>623</v>
      </c>
      <c r="R6" s="24" t="str">
        <f>CONCATENATE(
A5,B5,C5,D5,E5,F5,G5,H5,I5,J5,K5,L5,M5,N5,O5,P5,Q5,
A6,B6,C6,D6,E6,F6,G6,H6,I6,J6,K6,L6,M6,N6,O6,P6,Q6)</f>
        <v>{id:2,year: "2018",typeDoc:"ACUERDO",dateDoc:"03-ENE",numDoc:"CG 02-2018",monthDoc:"ENE",nameDoc:"ACUERDO CATALOGO DE PROGRAMAS DE RADIO Y TELEVISIÓN PELO 2018",link: Acuerdos__pdfpath(`./${"2018/"}${"2.pdf"}`),subRows:[{id:"",year: "2018",typeDoc:"",dateDoc:"",numDoc:"",monthDoc:"",nameDoc:"ANEXO LISTADO DE NOTICIARIOS",link: Acuerdos__pdfpath(`./${"2018/"}${"2.1.pdf"}`),},],},</v>
      </c>
    </row>
    <row r="7" spans="1:18" ht="15.75" thickBot="1" x14ac:dyDescent="0.3">
      <c r="A7" s="3" t="s">
        <v>756</v>
      </c>
      <c r="B7" s="3">
        <v>3</v>
      </c>
      <c r="C7" s="3" t="s">
        <v>1307</v>
      </c>
      <c r="D7" s="3" t="s">
        <v>1217</v>
      </c>
      <c r="E7" s="3" t="s">
        <v>1460</v>
      </c>
      <c r="F7" s="7" t="s">
        <v>767</v>
      </c>
      <c r="G7" s="3" t="s">
        <v>1212</v>
      </c>
      <c r="H7" s="3">
        <v>0</v>
      </c>
      <c r="I7" s="3">
        <f>B7</f>
        <v>3</v>
      </c>
      <c r="J7" s="3" t="s">
        <v>0</v>
      </c>
      <c r="K7" s="3" t="s">
        <v>1296</v>
      </c>
      <c r="L7" s="3" t="str">
        <f t="shared" si="0"/>
        <v>ENE</v>
      </c>
      <c r="M7" s="3" t="s">
        <v>1213</v>
      </c>
      <c r="N7" s="3" t="s">
        <v>775</v>
      </c>
      <c r="O7" s="3" t="s">
        <v>770</v>
      </c>
      <c r="P7" s="3">
        <f>B7</f>
        <v>3</v>
      </c>
      <c r="Q7" s="3" t="s">
        <v>1</v>
      </c>
      <c r="R7" s="3" t="str">
        <f t="shared" ref="R7" si="1">CONCATENATE(A7,B7,C7,D7,E7,F7,G7,H7,I7,J7,K7,L7,M7,N7,O7,P7,Q7)</f>
        <v>{id:3,year: "2018",typeDoc:"ACUERDO",dateDoc:"06-ENE",numDoc:"CG 03-2018",monthDoc:"ENE",nameDoc:"ACUERDO POR EL QUE SE RESUELVE LA PROCEDENCIA DE MANIFESTANCIONES DE INTENCIÓN CI PELO 2018",link: Acuerdos__pdfpath(`./${"2018/"}${"3.pdf"}`),},</v>
      </c>
    </row>
    <row r="8" spans="1:18" x14ac:dyDescent="0.25">
      <c r="A8" s="17" t="s">
        <v>756</v>
      </c>
      <c r="B8" s="10">
        <v>4</v>
      </c>
      <c r="C8" s="10" t="s">
        <v>1307</v>
      </c>
      <c r="D8" s="10" t="s">
        <v>1217</v>
      </c>
      <c r="E8" s="10" t="s">
        <v>1460</v>
      </c>
      <c r="F8" s="18" t="s">
        <v>415</v>
      </c>
      <c r="G8" s="10" t="s">
        <v>1212</v>
      </c>
      <c r="H8" s="10">
        <v>0</v>
      </c>
      <c r="I8" s="10">
        <f>B8</f>
        <v>4</v>
      </c>
      <c r="J8" s="10" t="s">
        <v>0</v>
      </c>
      <c r="K8" s="10" t="s">
        <v>1296</v>
      </c>
      <c r="L8" s="10" t="str">
        <f t="shared" si="0"/>
        <v>ENE</v>
      </c>
      <c r="M8" s="10" t="s">
        <v>1213</v>
      </c>
      <c r="N8" s="10" t="s">
        <v>776</v>
      </c>
      <c r="O8" s="10" t="s">
        <v>770</v>
      </c>
      <c r="P8" s="10">
        <f>B8</f>
        <v>4</v>
      </c>
      <c r="Q8" s="10" t="s">
        <v>613</v>
      </c>
      <c r="R8" s="19"/>
    </row>
    <row r="9" spans="1:18" x14ac:dyDescent="0.25">
      <c r="A9" s="20" t="s">
        <v>756</v>
      </c>
      <c r="B9" s="3" t="s">
        <v>611</v>
      </c>
      <c r="C9" s="3" t="s">
        <v>1307</v>
      </c>
      <c r="E9" s="3" t="s">
        <v>1460</v>
      </c>
      <c r="G9" s="3" t="s">
        <v>1215</v>
      </c>
      <c r="K9" s="3" t="s">
        <v>1216</v>
      </c>
      <c r="L9" s="3" t="str">
        <f t="shared" si="0"/>
        <v/>
      </c>
      <c r="M9" s="3" t="s">
        <v>1213</v>
      </c>
      <c r="N9" s="3" t="s">
        <v>777</v>
      </c>
      <c r="O9" s="3" t="s">
        <v>770</v>
      </c>
      <c r="P9" s="3">
        <v>4.0999999999999996</v>
      </c>
      <c r="Q9" s="3" t="s">
        <v>1</v>
      </c>
      <c r="R9" s="21"/>
    </row>
    <row r="10" spans="1:18" x14ac:dyDescent="0.25">
      <c r="A10" s="20" t="s">
        <v>756</v>
      </c>
      <c r="B10" s="3" t="s">
        <v>611</v>
      </c>
      <c r="C10" s="3" t="s">
        <v>1307</v>
      </c>
      <c r="E10" s="3" t="s">
        <v>1460</v>
      </c>
      <c r="G10" s="3" t="s">
        <v>1215</v>
      </c>
      <c r="K10" s="3" t="s">
        <v>1216</v>
      </c>
      <c r="L10" s="3" t="str">
        <f t="shared" si="0"/>
        <v/>
      </c>
      <c r="M10" s="3" t="s">
        <v>1213</v>
      </c>
      <c r="N10" s="3" t="s">
        <v>778</v>
      </c>
      <c r="O10" s="3" t="s">
        <v>770</v>
      </c>
      <c r="P10" s="3">
        <v>4.2</v>
      </c>
      <c r="Q10" s="3" t="s">
        <v>1</v>
      </c>
      <c r="R10" s="21"/>
    </row>
    <row r="11" spans="1:18" ht="15.75" thickBot="1" x14ac:dyDescent="0.3">
      <c r="A11" s="22" t="s">
        <v>756</v>
      </c>
      <c r="B11" s="15" t="s">
        <v>611</v>
      </c>
      <c r="C11" s="15" t="s">
        <v>1307</v>
      </c>
      <c r="D11" s="15"/>
      <c r="E11" s="15" t="s">
        <v>1460</v>
      </c>
      <c r="F11" s="23"/>
      <c r="G11" s="15" t="s">
        <v>1215</v>
      </c>
      <c r="H11" s="15"/>
      <c r="I11" s="15"/>
      <c r="J11" s="15"/>
      <c r="K11" s="15" t="s">
        <v>1216</v>
      </c>
      <c r="L11" s="15" t="str">
        <f t="shared" si="0"/>
        <v/>
      </c>
      <c r="M11" s="15" t="s">
        <v>1213</v>
      </c>
      <c r="N11" s="15" t="s">
        <v>779</v>
      </c>
      <c r="O11" s="15" t="s">
        <v>770</v>
      </c>
      <c r="P11" s="15">
        <v>4.3</v>
      </c>
      <c r="Q11" s="15" t="s">
        <v>623</v>
      </c>
      <c r="R11" s="24" t="str">
        <f>CONCATENATE(
A8,B8,C8,D8,E8,F8,G8,H8,I8,J8,K8,L8,M8,N8,O8,P8,Q8,
A9,B9,C9,D9,E9,F9,G9,H9,I9,J9,K9,L9,M9,N9,O9,P9,Q9,
A10,B10,C10,D10,E10,F10,G10,H10,I10,J10,K10,L10,M10,N10,O10,P10,Q10,
A11,B11,C11,D11,E11,F11,G11,H11,I11,J11,K11,L11,M11,N11,O11,P11,Q11)</f>
        <v>{id:4,year: "2018",typeDoc:"ACUERDO",dateDoc:"13-ENE",numDoc:"CG 04-2018",monthDoc:"ENE",nameDoc:"ACUERDO DE ADECUACIÓN AL PRESUPUESTO DE EGRESOS DEL ITE CUMPLIMIENTO A LA SENTENCIA SCM JRC 21 2017 Y AMPLIACIÓN PRESUPUESTAL",link: Acuerdos__pdfpath(`./${"2018/"}${"4.pdf"}`),subRows:[{id:"",year: "2018",typeDoc:"",dateDoc:"",numDoc:"",monthDoc:"",nameDoc:"ANEXO ÚNICO",link: Acuerdos__pdfpath(`./${"2018/"}${"4.1.pdf"}`),},{id:"",year: "2018",typeDoc:"",dateDoc:"",numDoc:"",monthDoc:"",nameDoc:"VOTO CONCURRENTE CONSEJERA ELECTORAL DORA RODRÍGUEZ SORIANO 3",link: Acuerdos__pdfpath(`./${"2018/"}${"4.2.pdf"}`),},{id:"",year: "2018",typeDoc:"",dateDoc:"",numDoc:"",monthDoc:"",nameDoc:"VOTO CONCURRENTE CONSEJERO ELECTORAL JUAN CARLOS MINOR MÁRQUEZ",link: Acuerdos__pdfpath(`./${"2018/"}${"4.3.pdf"}`),},],},</v>
      </c>
    </row>
    <row r="12" spans="1:18" x14ac:dyDescent="0.25">
      <c r="A12" s="17" t="s">
        <v>756</v>
      </c>
      <c r="B12" s="10">
        <v>5</v>
      </c>
      <c r="C12" s="10" t="s">
        <v>1307</v>
      </c>
      <c r="D12" s="10" t="s">
        <v>1217</v>
      </c>
      <c r="E12" s="10" t="s">
        <v>1460</v>
      </c>
      <c r="F12" s="18" t="s">
        <v>768</v>
      </c>
      <c r="G12" s="10" t="s">
        <v>1212</v>
      </c>
      <c r="H12" s="10">
        <v>0</v>
      </c>
      <c r="I12" s="10">
        <f>B12</f>
        <v>5</v>
      </c>
      <c r="J12" s="10" t="s">
        <v>0</v>
      </c>
      <c r="K12" s="10" t="s">
        <v>1296</v>
      </c>
      <c r="L12" s="10" t="str">
        <f t="shared" si="0"/>
        <v>ENE</v>
      </c>
      <c r="M12" s="10" t="s">
        <v>1213</v>
      </c>
      <c r="N12" s="10" t="s">
        <v>780</v>
      </c>
      <c r="O12" s="10" t="s">
        <v>770</v>
      </c>
      <c r="P12" s="10">
        <f>B12</f>
        <v>5</v>
      </c>
      <c r="Q12" s="10" t="s">
        <v>613</v>
      </c>
      <c r="R12" s="19"/>
    </row>
    <row r="13" spans="1:18" x14ac:dyDescent="0.25">
      <c r="A13" s="20" t="s">
        <v>756</v>
      </c>
      <c r="B13" s="3" t="s">
        <v>611</v>
      </c>
      <c r="C13" s="3" t="s">
        <v>1307</v>
      </c>
      <c r="E13" s="3" t="s">
        <v>1460</v>
      </c>
      <c r="G13" s="3" t="s">
        <v>1215</v>
      </c>
      <c r="K13" s="3" t="s">
        <v>1216</v>
      </c>
      <c r="L13" s="3" t="str">
        <f t="shared" si="0"/>
        <v/>
      </c>
      <c r="M13" s="3" t="s">
        <v>1213</v>
      </c>
      <c r="N13" s="3" t="s">
        <v>781</v>
      </c>
      <c r="O13" s="3" t="s">
        <v>770</v>
      </c>
      <c r="P13" s="3">
        <v>5.0999999999999996</v>
      </c>
      <c r="Q13" s="3" t="s">
        <v>1</v>
      </c>
      <c r="R13" s="21"/>
    </row>
    <row r="14" spans="1:18" ht="15.75" thickBot="1" x14ac:dyDescent="0.3">
      <c r="A14" s="22" t="s">
        <v>756</v>
      </c>
      <c r="B14" s="15" t="s">
        <v>611</v>
      </c>
      <c r="C14" s="15" t="s">
        <v>1307</v>
      </c>
      <c r="D14" s="15"/>
      <c r="E14" s="15" t="s">
        <v>1460</v>
      </c>
      <c r="F14" s="23"/>
      <c r="G14" s="15" t="s">
        <v>1215</v>
      </c>
      <c r="H14" s="15"/>
      <c r="I14" s="15"/>
      <c r="J14" s="15"/>
      <c r="K14" s="15" t="s">
        <v>1216</v>
      </c>
      <c r="L14" s="15" t="str">
        <f t="shared" si="0"/>
        <v/>
      </c>
      <c r="M14" s="15" t="s">
        <v>1213</v>
      </c>
      <c r="N14" s="15" t="s">
        <v>782</v>
      </c>
      <c r="O14" s="15" t="s">
        <v>770</v>
      </c>
      <c r="P14" s="15">
        <v>5.2</v>
      </c>
      <c r="Q14" s="15" t="s">
        <v>623</v>
      </c>
      <c r="R14" s="24" t="str">
        <f>CONCATENATE(
A12,B12,C12,D12,E12,F12,G12,H12,I12,J12,K12,L12,M12,N12,O12,P12,Q12,
A13,B13,C13,D13,E13,F13,G13,H13,I13,J13,K13,L13,M13,N13,O13,P13,Q13,
A14,B14,C14,D14,E14,F14,G14,H14,I14,J14,K14,L14,M14,N14,O14,P14,Q14)</f>
        <v>{id:5,year: "2018",typeDoc:"ACUERDO",dateDoc:"19-ENE",numDoc:"CG 05-2018",monthDoc:"ENE",nameDoc:"ACUERDO POR EL QUE SE ESTABLECE LA FORMA DE EJECUTAR LAS MULTAS PREVISTAS EN LA RESOLUCIÓN INE CG309 2017 Y ACUERDO INE CG461 2017",link: Acuerdos__pdfpath(`./${"2018/"}${"5.pdf"}`),subRows:[{id:"",year: "2018",typeDoc:"",dateDoc:"",numDoc:"",monthDoc:"",nameDoc:"ANEXO UNO",link: Acuerdos__pdfpath(`./${"2018/"}${"5.1.pdf"}`),},{id:"",year: "2018",typeDoc:"",dateDoc:"",numDoc:"",monthDoc:"",nameDoc:"ANEXO DOS",link: Acuerdos__pdfpath(`./${"2018/"}${"5.2.pdf"}`),},],},</v>
      </c>
    </row>
    <row r="15" spans="1:18" x14ac:dyDescent="0.25">
      <c r="A15" s="17" t="s">
        <v>756</v>
      </c>
      <c r="B15" s="10">
        <v>6</v>
      </c>
      <c r="C15" s="10" t="s">
        <v>1307</v>
      </c>
      <c r="D15" s="10" t="s">
        <v>1217</v>
      </c>
      <c r="E15" s="10" t="s">
        <v>1460</v>
      </c>
      <c r="F15" s="18" t="s">
        <v>768</v>
      </c>
      <c r="G15" s="10" t="s">
        <v>1212</v>
      </c>
      <c r="H15" s="10">
        <v>0</v>
      </c>
      <c r="I15" s="10">
        <v>6</v>
      </c>
      <c r="J15" s="10" t="s">
        <v>0</v>
      </c>
      <c r="K15" s="10" t="s">
        <v>1296</v>
      </c>
      <c r="L15" s="10" t="str">
        <f t="shared" si="0"/>
        <v>ENE</v>
      </c>
      <c r="M15" s="10" t="s">
        <v>1213</v>
      </c>
      <c r="N15" s="10" t="s">
        <v>783</v>
      </c>
      <c r="O15" s="10" t="s">
        <v>770</v>
      </c>
      <c r="P15" s="10">
        <f>B15</f>
        <v>6</v>
      </c>
      <c r="Q15" s="10" t="s">
        <v>613</v>
      </c>
      <c r="R15" s="19"/>
    </row>
    <row r="16" spans="1:18" ht="15.75" thickBot="1" x14ac:dyDescent="0.3">
      <c r="A16" s="22" t="s">
        <v>756</v>
      </c>
      <c r="B16" s="15" t="s">
        <v>611</v>
      </c>
      <c r="C16" s="15" t="s">
        <v>1307</v>
      </c>
      <c r="D16" s="15"/>
      <c r="E16" s="15" t="s">
        <v>1460</v>
      </c>
      <c r="F16" s="23"/>
      <c r="G16" s="15" t="s">
        <v>1215</v>
      </c>
      <c r="H16" s="15"/>
      <c r="I16" s="15"/>
      <c r="J16" s="15"/>
      <c r="K16" s="15" t="s">
        <v>1216</v>
      </c>
      <c r="L16" s="15" t="str">
        <f t="shared" si="0"/>
        <v/>
      </c>
      <c r="M16" s="15" t="s">
        <v>1213</v>
      </c>
      <c r="N16" s="15" t="s">
        <v>784</v>
      </c>
      <c r="O16" s="15" t="s">
        <v>770</v>
      </c>
      <c r="P16" s="15">
        <v>6.1</v>
      </c>
      <c r="Q16" s="15" t="s">
        <v>623</v>
      </c>
      <c r="R16" s="24" t="str">
        <f>CONCATENATE(
A15,B15,C15,D15,E15,F15,G15,H15,I15,J15,K15,L15,M15,N15,O15,P15,Q15,
A16,B16,C16,D16,E16,F16,G16,H16,I16,J16,K16,L16,M16,N16,O16,P16,Q16)</f>
        <v>{id:6,year: "2018",typeDoc:"ACUERDO",dateDoc:"19-ENE",numDoc:"CG 06-2018",monthDoc:"ENE",nameDoc:"ACUERDO POR EL QUE SE REFORMAN LOS LINEAMIENTOS PARA REGULAR LOS CÓMPUTOS DISTRITALES Y ESTATAL DE DIPUTADOS LOCALES, PELO 2018",link: Acuerdos__pdfpath(`./${"2018/"}${"6.pdf"}`),subRows:[{id:"",year: "2018",typeDoc:"",dateDoc:"",numDoc:"",monthDoc:"",nameDoc:"ANEXO ÚNICO LINEAMIENTOS CÓMPUTOS DISTRITALES Y ESTATAL DE LA ELECCIÓN DE DIPUTADOS LOCALES PELO 2018",link: Acuerdos__pdfpath(`./${"2018/"}${"6.1.pdf"}`),},],},</v>
      </c>
    </row>
    <row r="17" spans="1:18" x14ac:dyDescent="0.25">
      <c r="A17" s="17" t="s">
        <v>756</v>
      </c>
      <c r="B17" s="10">
        <v>7</v>
      </c>
      <c r="C17" s="10" t="s">
        <v>1307</v>
      </c>
      <c r="D17" s="10" t="s">
        <v>1217</v>
      </c>
      <c r="E17" s="10" t="s">
        <v>1460</v>
      </c>
      <c r="F17" s="18" t="s">
        <v>769</v>
      </c>
      <c r="G17" s="10" t="s">
        <v>1212</v>
      </c>
      <c r="H17" s="10">
        <v>0</v>
      </c>
      <c r="I17" s="10">
        <v>7</v>
      </c>
      <c r="J17" s="10" t="s">
        <v>0</v>
      </c>
      <c r="K17" s="10" t="s">
        <v>1296</v>
      </c>
      <c r="L17" s="10" t="str">
        <f t="shared" si="0"/>
        <v>ENE</v>
      </c>
      <c r="M17" s="10" t="s">
        <v>1213</v>
      </c>
      <c r="N17" s="10" t="s">
        <v>785</v>
      </c>
      <c r="O17" s="10" t="s">
        <v>770</v>
      </c>
      <c r="P17" s="10">
        <f>B17</f>
        <v>7</v>
      </c>
      <c r="Q17" s="10" t="s">
        <v>613</v>
      </c>
      <c r="R17" s="19"/>
    </row>
    <row r="18" spans="1:18" ht="15.75" thickBot="1" x14ac:dyDescent="0.3">
      <c r="A18" s="22" t="s">
        <v>756</v>
      </c>
      <c r="B18" s="15" t="s">
        <v>611</v>
      </c>
      <c r="C18" s="15" t="s">
        <v>1307</v>
      </c>
      <c r="D18" s="15"/>
      <c r="E18" s="15" t="s">
        <v>1460</v>
      </c>
      <c r="F18" s="23"/>
      <c r="G18" s="15" t="s">
        <v>1215</v>
      </c>
      <c r="H18" s="15"/>
      <c r="I18" s="15"/>
      <c r="J18" s="15"/>
      <c r="K18" s="15" t="s">
        <v>1216</v>
      </c>
      <c r="L18" s="15" t="str">
        <f t="shared" si="0"/>
        <v/>
      </c>
      <c r="M18" s="15" t="s">
        <v>1213</v>
      </c>
      <c r="N18" s="15" t="s">
        <v>786</v>
      </c>
      <c r="O18" s="15" t="s">
        <v>770</v>
      </c>
      <c r="P18" s="15">
        <v>7.1</v>
      </c>
      <c r="Q18" s="15" t="s">
        <v>623</v>
      </c>
      <c r="R18" s="24" t="str">
        <f>CONCATENATE(
A17,B17,C17,D17,E17,F17,G17,H17,I17,J17,K17,L17,M17,N17,O17,P17,Q17,
A18,B18,C18,D18,E18,F18,G18,H18,I18,J18,K18,L18,M18,N18,O18,P18,Q18)</f>
        <v>{id:7,year: "2018",typeDoc:"ACUERDO",dateDoc:"25-ENE",numDoc:"CG 07-2018",monthDoc:"ENE",nameDoc:"ACUERDO POR EL QUE SE DA CUMPLIMIENTO A LA SENTENCIA EMITIDA POR EL TRIBUNAL ELECTORAL DE TLAXCALA DICTADA DENTRO DEL EXPEDIENTE TET JE 060 2017",link: Acuerdos__pdfpath(`./${"2018/"}${"7.pdf"}`),subRows:[{id:"",year: "2018",typeDoc:"",dateDoc:"",numDoc:"",monthDoc:"",nameDoc:"ANEXO ÚNICO LINEAMIENTOS PARIDAD DE GÉNERO PELO 2018",link: Acuerdos__pdfpath(`./${"2018/"}${"7.1.pdf"}`),},],},</v>
      </c>
    </row>
    <row r="19" spans="1:18" x14ac:dyDescent="0.25">
      <c r="A19" s="17" t="s">
        <v>756</v>
      </c>
      <c r="B19" s="10">
        <v>8</v>
      </c>
      <c r="C19" s="10" t="s">
        <v>1307</v>
      </c>
      <c r="D19" s="10"/>
      <c r="E19" s="10" t="s">
        <v>1460</v>
      </c>
      <c r="F19" s="18" t="s">
        <v>606</v>
      </c>
      <c r="G19" s="10" t="s">
        <v>1212</v>
      </c>
      <c r="H19" s="10">
        <v>0</v>
      </c>
      <c r="I19" s="10">
        <f>B19</f>
        <v>8</v>
      </c>
      <c r="J19" s="10" t="s">
        <v>0</v>
      </c>
      <c r="K19" s="10" t="s">
        <v>1296</v>
      </c>
      <c r="L19" s="10" t="str">
        <f t="shared" si="0"/>
        <v>ENE</v>
      </c>
      <c r="M19" s="10" t="s">
        <v>1213</v>
      </c>
      <c r="N19" s="10"/>
      <c r="O19" s="10" t="s">
        <v>763</v>
      </c>
      <c r="P19" s="10"/>
      <c r="Q19" s="10" t="s">
        <v>764</v>
      </c>
      <c r="R19" s="19"/>
    </row>
    <row r="20" spans="1:18" ht="15.75" thickBot="1" x14ac:dyDescent="0.3">
      <c r="A20" s="22" t="s">
        <v>756</v>
      </c>
      <c r="B20" s="15" t="s">
        <v>611</v>
      </c>
      <c r="C20" s="15" t="s">
        <v>1307</v>
      </c>
      <c r="D20" s="15"/>
      <c r="E20" s="15" t="s">
        <v>1460</v>
      </c>
      <c r="F20" s="23"/>
      <c r="G20" s="15" t="s">
        <v>1215</v>
      </c>
      <c r="H20" s="15"/>
      <c r="I20" s="15"/>
      <c r="J20" s="15"/>
      <c r="K20" s="15" t="s">
        <v>1216</v>
      </c>
      <c r="L20" s="15" t="str">
        <f t="shared" si="0"/>
        <v/>
      </c>
      <c r="M20" s="15" t="s">
        <v>1213</v>
      </c>
      <c r="N20" s="15" t="s">
        <v>787</v>
      </c>
      <c r="O20" s="15" t="s">
        <v>770</v>
      </c>
      <c r="P20" s="15">
        <v>8.1</v>
      </c>
      <c r="Q20" s="15" t="s">
        <v>623</v>
      </c>
      <c r="R20" s="24" t="str">
        <f>CONCATENATE(
A19,B19,C19,D19,E19,F19,G19,H19,I19,J19,K19,L19,M19,N19,O19,P19,Q19,
A20,B20,C20,D20,E20,F20,G20,H20,I20,J20,K20,L20,M20,N20,O20,P20,Q20)</f>
        <v>{id:8,year: "2018",typeDoc:"",dateDoc:"30-ENE",numDoc:"CG 08-2018",monthDoc:"ENE",nameDoc:"",link: "",subRows:[{id:"",year: "2018",typeDoc:"",dateDoc:"",numDoc:"",monthDoc:"",nameDoc:"CONVOCATORIA CONSEJOS DISTRITALES",link: Acuerdos__pdfpath(`./${"2018/"}${"8.1.pdf"}`),},],},</v>
      </c>
    </row>
    <row r="21" spans="1:18" ht="15.75" thickBot="1" x14ac:dyDescent="0.3">
      <c r="A21" s="3" t="s">
        <v>756</v>
      </c>
      <c r="B21" s="3">
        <v>9</v>
      </c>
      <c r="C21" s="3" t="s">
        <v>1307</v>
      </c>
      <c r="D21" s="3" t="s">
        <v>1218</v>
      </c>
      <c r="E21" s="3" t="s">
        <v>1460</v>
      </c>
      <c r="F21" s="7" t="s">
        <v>788</v>
      </c>
      <c r="G21" s="3" t="s">
        <v>1212</v>
      </c>
      <c r="H21" s="3">
        <v>0</v>
      </c>
      <c r="I21" s="3">
        <v>9</v>
      </c>
      <c r="J21" s="3" t="s">
        <v>0</v>
      </c>
      <c r="K21" s="3" t="s">
        <v>1296</v>
      </c>
      <c r="L21" s="3" t="str">
        <f t="shared" si="0"/>
        <v>FEB</v>
      </c>
      <c r="M21" s="3" t="s">
        <v>1213</v>
      </c>
      <c r="N21" s="3" t="s">
        <v>791</v>
      </c>
      <c r="O21" s="3" t="s">
        <v>770</v>
      </c>
      <c r="P21" s="3">
        <f>B21</f>
        <v>9</v>
      </c>
      <c r="Q21" s="3" t="s">
        <v>1</v>
      </c>
      <c r="R21" s="25" t="str">
        <f t="shared" ref="R21" si="2">CONCATENATE(A21,B21,C21,D21,E21,F21,G21,H21,I21,J21,K21,L21,M21,N21,O21,P21,Q21)</f>
        <v>{id:9,year: "2018",typeDoc:"RESOLUCIÓN",dateDoc:"01-FEB",numDoc:"CG 09-2018",monthDoc:"FEB",nameDoc:"RESOLUCIÓN A LA SOLICITUD DE RERGISTRO DE CONVENIO DE COALICIÓN PAN PRD PAC PARA LA ELECCIÓN DE DIPUTADOS PELO 2018",link: Acuerdos__pdfpath(`./${"2018/"}${"9.pdf"}`),},</v>
      </c>
    </row>
    <row r="22" spans="1:18" x14ac:dyDescent="0.25">
      <c r="A22" s="17" t="s">
        <v>756</v>
      </c>
      <c r="B22" s="10">
        <v>10</v>
      </c>
      <c r="C22" s="10" t="s">
        <v>1307</v>
      </c>
      <c r="D22" s="10" t="s">
        <v>1218</v>
      </c>
      <c r="E22" s="10" t="s">
        <v>1460</v>
      </c>
      <c r="F22" s="18" t="s">
        <v>789</v>
      </c>
      <c r="G22" s="10" t="s">
        <v>1212</v>
      </c>
      <c r="H22" s="10"/>
      <c r="I22" s="10">
        <f>B22</f>
        <v>10</v>
      </c>
      <c r="J22" s="10" t="s">
        <v>0</v>
      </c>
      <c r="K22" s="10" t="s">
        <v>1296</v>
      </c>
      <c r="L22" s="10" t="str">
        <f t="shared" si="0"/>
        <v>FEB</v>
      </c>
      <c r="M22" s="10" t="s">
        <v>1213</v>
      </c>
      <c r="N22" s="10" t="s">
        <v>792</v>
      </c>
      <c r="O22" s="10" t="s">
        <v>770</v>
      </c>
      <c r="P22" s="10">
        <f>B22</f>
        <v>10</v>
      </c>
      <c r="Q22" s="10" t="s">
        <v>613</v>
      </c>
      <c r="R22" s="19"/>
    </row>
    <row r="23" spans="1:18" x14ac:dyDescent="0.25">
      <c r="A23" s="20" t="s">
        <v>756</v>
      </c>
      <c r="B23" s="3" t="s">
        <v>611</v>
      </c>
      <c r="C23" s="3" t="s">
        <v>1307</v>
      </c>
      <c r="E23" s="3" t="s">
        <v>1460</v>
      </c>
      <c r="G23" s="3" t="s">
        <v>1215</v>
      </c>
      <c r="K23" s="3" t="s">
        <v>1216</v>
      </c>
      <c r="L23" s="3" t="str">
        <f t="shared" si="0"/>
        <v/>
      </c>
      <c r="M23" s="3" t="s">
        <v>1213</v>
      </c>
      <c r="N23" s="3" t="s">
        <v>793</v>
      </c>
      <c r="O23" s="3" t="s">
        <v>770</v>
      </c>
      <c r="P23" s="3">
        <v>10.1</v>
      </c>
      <c r="Q23" s="3" t="s">
        <v>1</v>
      </c>
      <c r="R23" s="21"/>
    </row>
    <row r="24" spans="1:18" ht="15.75" thickBot="1" x14ac:dyDescent="0.3">
      <c r="A24" s="22" t="s">
        <v>756</v>
      </c>
      <c r="B24" s="15" t="s">
        <v>611</v>
      </c>
      <c r="C24" s="15" t="s">
        <v>1307</v>
      </c>
      <c r="D24" s="15"/>
      <c r="E24" s="15" t="s">
        <v>1460</v>
      </c>
      <c r="F24" s="23"/>
      <c r="G24" s="15" t="s">
        <v>1215</v>
      </c>
      <c r="H24" s="15"/>
      <c r="I24" s="15"/>
      <c r="J24" s="15"/>
      <c r="K24" s="15" t="s">
        <v>1216</v>
      </c>
      <c r="L24" s="15" t="str">
        <f t="shared" si="0"/>
        <v/>
      </c>
      <c r="M24" s="15" t="s">
        <v>1213</v>
      </c>
      <c r="N24" s="15" t="s">
        <v>794</v>
      </c>
      <c r="O24" s="15" t="s">
        <v>770</v>
      </c>
      <c r="P24" s="15">
        <v>10.199999999999999</v>
      </c>
      <c r="Q24" s="15" t="s">
        <v>623</v>
      </c>
      <c r="R24" s="24" t="str">
        <f>CONCATENATE(
A22,B22,C22,D22,E22,F22,G22,H22,I22,J22,K22,L22,M22,N22,O22,P22,Q22,
A23,B23,C23,D23,E23,F23,G23,H23,I23,J23,K23,L23,M23,N23,O23,P23,Q23,
A24,B24,C24,D24,E24,F24,G24,H24,I24,J24,K24,L24,M24,N24,O24,P24,Q24)</f>
        <v>{id:10,year: "2018",typeDoc:"RESOLUCIÓN",dateDoc:"02-FEB",numDoc:"CG 10-2018",monthDoc:"FEB",nameDoc:"RESOLUCIÓN DEL CONSEJO GENERAL RESPECTO A LA SOLICITUD DE REGISTRO DEL CONVENIO DE COALICIÓN PARCIAL JUNTOS HAREMOS HISTORIA, MORENA, PT Y PES",link: Acuerdos__pdfpath(`./${"2018/"}${"10.pdf"}`),subRows:[{id:"",year: "2018",typeDoc:"",dateDoc:"",numDoc:"",monthDoc:"",nameDoc:"VOTO CONCURRENTE DRA. DORA RODRÍGUEZ SORIANO",link: Acuerdos__pdfpath(`./${"2018/"}${"10.1.pdf"}`),},{id:"",year: "2018",typeDoc:"",dateDoc:"",numDoc:"",monthDoc:"",nameDoc:"VOTO PARTICULAR MTRA. YARELI ALVAREZ MEZA",link: Acuerdos__pdfpath(`./${"2018/"}${"10.2.pdf"}`),},],},</v>
      </c>
    </row>
    <row r="25" spans="1:18" x14ac:dyDescent="0.25">
      <c r="A25" s="17" t="s">
        <v>756</v>
      </c>
      <c r="B25" s="10">
        <v>11</v>
      </c>
      <c r="C25" s="10" t="s">
        <v>1307</v>
      </c>
      <c r="D25" s="10" t="s">
        <v>1217</v>
      </c>
      <c r="E25" s="10" t="s">
        <v>1460</v>
      </c>
      <c r="F25" s="18" t="s">
        <v>790</v>
      </c>
      <c r="G25" s="10" t="s">
        <v>1212</v>
      </c>
      <c r="H25" s="10"/>
      <c r="I25" s="10">
        <f>B25</f>
        <v>11</v>
      </c>
      <c r="J25" s="10" t="s">
        <v>0</v>
      </c>
      <c r="K25" s="10" t="s">
        <v>1296</v>
      </c>
      <c r="L25" s="10" t="str">
        <f t="shared" si="0"/>
        <v>FEB</v>
      </c>
      <c r="M25" s="10" t="s">
        <v>1213</v>
      </c>
      <c r="N25" s="10" t="s">
        <v>795</v>
      </c>
      <c r="O25" s="10" t="s">
        <v>770</v>
      </c>
      <c r="P25" s="10">
        <f>B25</f>
        <v>11</v>
      </c>
      <c r="Q25" s="10" t="s">
        <v>613</v>
      </c>
      <c r="R25" s="19"/>
    </row>
    <row r="26" spans="1:18" x14ac:dyDescent="0.25">
      <c r="A26" s="20" t="s">
        <v>756</v>
      </c>
      <c r="B26" s="3" t="s">
        <v>611</v>
      </c>
      <c r="C26" s="3" t="s">
        <v>1307</v>
      </c>
      <c r="E26" s="3" t="s">
        <v>1460</v>
      </c>
      <c r="G26" s="3" t="s">
        <v>1215</v>
      </c>
      <c r="K26" s="3" t="s">
        <v>1216</v>
      </c>
      <c r="L26" s="3" t="str">
        <f t="shared" si="0"/>
        <v/>
      </c>
      <c r="M26" s="3" t="s">
        <v>1213</v>
      </c>
      <c r="N26" s="3" t="s">
        <v>796</v>
      </c>
      <c r="O26" s="3" t="s">
        <v>770</v>
      </c>
      <c r="P26" s="3">
        <v>11.1</v>
      </c>
      <c r="Q26" s="3" t="s">
        <v>1</v>
      </c>
      <c r="R26" s="21"/>
    </row>
    <row r="27" spans="1:18" ht="15.75" thickBot="1" x14ac:dyDescent="0.3">
      <c r="A27" s="22" t="s">
        <v>756</v>
      </c>
      <c r="B27" s="15" t="s">
        <v>611</v>
      </c>
      <c r="C27" s="15" t="s">
        <v>1307</v>
      </c>
      <c r="D27" s="15"/>
      <c r="E27" s="15" t="s">
        <v>1460</v>
      </c>
      <c r="F27" s="23"/>
      <c r="G27" s="15" t="s">
        <v>1215</v>
      </c>
      <c r="H27" s="15"/>
      <c r="I27" s="15"/>
      <c r="J27" s="15"/>
      <c r="K27" s="15" t="s">
        <v>1216</v>
      </c>
      <c r="L27" s="15" t="str">
        <f t="shared" si="0"/>
        <v/>
      </c>
      <c r="M27" s="15" t="s">
        <v>1213</v>
      </c>
      <c r="N27" s="15" t="s">
        <v>797</v>
      </c>
      <c r="O27" s="15" t="s">
        <v>770</v>
      </c>
      <c r="P27" s="15">
        <v>11.2</v>
      </c>
      <c r="Q27" s="15" t="s">
        <v>623</v>
      </c>
      <c r="R27" s="24" t="str">
        <f>CONCATENATE(
A25,B25,C25,D25,E25,F25,G25,H25,I25,J25,K25,L25,M25,N25,O25,P25,Q25,
A26,B26,C26,D26,E26,F26,G26,H26,I26,J26,K26,L26,M26,N26,O26,P26,Q26,
A27,B27,C27,D27,E27,F27,G27,H27,I27,J27,K27,L27,M27,N27,O27,P27,Q27)</f>
        <v>{id:11,year: "2018",typeDoc:"ACUERDO",dateDoc:"06-FEB",numDoc:"CG 11-2018",monthDoc:"FEB",nameDoc:"ACUERDO POR EL QUE SE APRUEBA EL PROCESO TÉCNICO OPERATIVO PREP",link: Acuerdos__pdfpath(`./${"2018/"}${"11.pdf"}`),subRows:[{id:"",year: "2018",typeDoc:"",dateDoc:"",numDoc:"",monthDoc:"",nameDoc:"PROCESO TÉCNICO OPERATIVO PREP 2018",link: Acuerdos__pdfpath(`./${"2018/"}${"11.1.pdf"}`),},{id:"",year: "2018",typeDoc:"",dateDoc:"",numDoc:"",monthDoc:"",nameDoc:"VOTO RAZONADO MTRA. YARELI ALVAREZ MEZA",link: Acuerdos__pdfpath(`./${"2018/"}${"11.2.pdf"}`),},],},</v>
      </c>
    </row>
    <row r="28" spans="1:18" x14ac:dyDescent="0.25">
      <c r="A28" s="3" t="s">
        <v>756</v>
      </c>
      <c r="B28" s="3">
        <v>12</v>
      </c>
      <c r="C28" s="3" t="s">
        <v>1307</v>
      </c>
      <c r="D28" s="3" t="s">
        <v>1217</v>
      </c>
      <c r="E28" s="3" t="s">
        <v>1460</v>
      </c>
      <c r="F28" s="7" t="s">
        <v>29</v>
      </c>
      <c r="G28" s="3" t="s">
        <v>1212</v>
      </c>
      <c r="I28" s="3">
        <f>B28</f>
        <v>12</v>
      </c>
      <c r="J28" s="3" t="s">
        <v>0</v>
      </c>
      <c r="K28" s="3" t="s">
        <v>1296</v>
      </c>
      <c r="L28" s="3" t="str">
        <f t="shared" si="0"/>
        <v>FEB</v>
      </c>
      <c r="M28" s="3" t="s">
        <v>1213</v>
      </c>
      <c r="N28" s="3" t="s">
        <v>798</v>
      </c>
      <c r="O28" s="3" t="s">
        <v>770</v>
      </c>
      <c r="P28" s="3">
        <f>B28</f>
        <v>12</v>
      </c>
      <c r="Q28" s="3" t="s">
        <v>1</v>
      </c>
      <c r="R28" s="3" t="str">
        <f t="shared" ref="R28:R30" si="3">CONCATENATE(A28,B28,C28,D28,E28,F28,G28,H28,I28,J28,K28,L28,M28,N28,O28,P28,Q28)</f>
        <v>{id:12,year: "2018",typeDoc:"ACUERDO",dateDoc:"16-FEB",numDoc:"CG 12-2018",monthDoc:"FEB",nameDoc:"CUMPLIMIENTO SENTENCIA DICTADA DENTRO DEL EXPEDIENTE TET JDC 003 2018",link: Acuerdos__pdfpath(`./${"2018/"}${"12.pdf"}`),},</v>
      </c>
    </row>
    <row r="29" spans="1:18" x14ac:dyDescent="0.25">
      <c r="A29" s="3" t="s">
        <v>756</v>
      </c>
      <c r="B29" s="3">
        <v>13</v>
      </c>
      <c r="C29" s="3" t="s">
        <v>1307</v>
      </c>
      <c r="D29" s="3" t="s">
        <v>1218</v>
      </c>
      <c r="E29" s="3" t="s">
        <v>1460</v>
      </c>
      <c r="F29" s="7" t="s">
        <v>29</v>
      </c>
      <c r="G29" s="3" t="s">
        <v>1212</v>
      </c>
      <c r="I29" s="3">
        <f>B29</f>
        <v>13</v>
      </c>
      <c r="J29" s="3" t="s">
        <v>0</v>
      </c>
      <c r="K29" s="3" t="s">
        <v>1296</v>
      </c>
      <c r="L29" s="3" t="str">
        <f t="shared" si="0"/>
        <v>FEB</v>
      </c>
      <c r="M29" s="3" t="s">
        <v>1213</v>
      </c>
      <c r="N29" s="3" t="s">
        <v>799</v>
      </c>
      <c r="O29" s="3" t="s">
        <v>770</v>
      </c>
      <c r="P29" s="3">
        <f>B29</f>
        <v>13</v>
      </c>
      <c r="Q29" s="3" t="s">
        <v>1</v>
      </c>
      <c r="R29" s="3" t="str">
        <f t="shared" si="3"/>
        <v>{id:13,year: "2018",typeDoc:"RESOLUCIÓN",dateDoc:"16-FEB",numDoc:"CG 13-2018",monthDoc:"FEB",nameDoc:"RESOLUCIÓN CANDIDATURA COMÚN PRI PVEM PANAL Y PS",link: Acuerdos__pdfpath(`./${"2018/"}${"13.pdf"}`),},</v>
      </c>
    </row>
    <row r="30" spans="1:18" ht="15.75" thickBot="1" x14ac:dyDescent="0.3">
      <c r="A30" s="3" t="s">
        <v>756</v>
      </c>
      <c r="B30" s="3">
        <v>14</v>
      </c>
      <c r="C30" s="3" t="s">
        <v>1307</v>
      </c>
      <c r="D30" s="3" t="s">
        <v>1217</v>
      </c>
      <c r="E30" s="3" t="s">
        <v>1460</v>
      </c>
      <c r="F30" s="7" t="s">
        <v>633</v>
      </c>
      <c r="G30" s="3" t="s">
        <v>1212</v>
      </c>
      <c r="I30" s="3">
        <f>B30</f>
        <v>14</v>
      </c>
      <c r="J30" s="3" t="s">
        <v>0</v>
      </c>
      <c r="K30" s="3" t="s">
        <v>1296</v>
      </c>
      <c r="L30" s="3" t="str">
        <f t="shared" si="0"/>
        <v>FEB</v>
      </c>
      <c r="M30" s="3" t="s">
        <v>1213</v>
      </c>
      <c r="N30" s="3" t="s">
        <v>800</v>
      </c>
      <c r="O30" s="3" t="s">
        <v>770</v>
      </c>
      <c r="P30" s="3">
        <f>B30</f>
        <v>14</v>
      </c>
      <c r="Q30" s="3" t="s">
        <v>1</v>
      </c>
      <c r="R30" s="3" t="str">
        <f t="shared" si="3"/>
        <v>{id:14,year: "2018",typeDoc:"ACUERDO",dateDoc:"20-FEB",numDoc:"CG 14-2018",monthDoc:"FEB",nameDoc:"ACUERDO AJUSTE DE PLAZO PARA VERIFICACIÓN DE APOYO CIUDADANO ASPIRANTES A CANDIDATOS INDEPENDIENTES",link: Acuerdos__pdfpath(`./${"2018/"}${"14.pdf"}`),},</v>
      </c>
    </row>
    <row r="31" spans="1:18" x14ac:dyDescent="0.25">
      <c r="A31" s="17" t="s">
        <v>756</v>
      </c>
      <c r="B31" s="10">
        <v>15</v>
      </c>
      <c r="C31" s="10" t="s">
        <v>1307</v>
      </c>
      <c r="D31" s="10" t="s">
        <v>1217</v>
      </c>
      <c r="E31" s="10" t="s">
        <v>1460</v>
      </c>
      <c r="F31" s="18" t="s">
        <v>803</v>
      </c>
      <c r="G31" s="10" t="s">
        <v>1212</v>
      </c>
      <c r="H31" s="10"/>
      <c r="I31" s="10">
        <f>B31</f>
        <v>15</v>
      </c>
      <c r="J31" s="10" t="s">
        <v>0</v>
      </c>
      <c r="K31" s="10" t="s">
        <v>1296</v>
      </c>
      <c r="L31" s="10" t="str">
        <f t="shared" si="0"/>
        <v>FEB</v>
      </c>
      <c r="M31" s="10" t="s">
        <v>1213</v>
      </c>
      <c r="N31" s="10" t="s">
        <v>801</v>
      </c>
      <c r="O31" s="10" t="s">
        <v>770</v>
      </c>
      <c r="P31" s="10">
        <f>B31</f>
        <v>15</v>
      </c>
      <c r="Q31" s="10" t="s">
        <v>613</v>
      </c>
      <c r="R31" s="19"/>
    </row>
    <row r="32" spans="1:18" ht="15.75" thickBot="1" x14ac:dyDescent="0.3">
      <c r="A32" s="22" t="s">
        <v>756</v>
      </c>
      <c r="B32" s="15" t="s">
        <v>611</v>
      </c>
      <c r="C32" s="15" t="s">
        <v>1307</v>
      </c>
      <c r="D32" s="15"/>
      <c r="E32" s="15" t="s">
        <v>1460</v>
      </c>
      <c r="F32" s="23"/>
      <c r="G32" s="15" t="s">
        <v>1215</v>
      </c>
      <c r="H32" s="15"/>
      <c r="I32" s="15"/>
      <c r="J32" s="15"/>
      <c r="K32" s="15" t="s">
        <v>1216</v>
      </c>
      <c r="L32" s="15" t="str">
        <f t="shared" si="0"/>
        <v/>
      </c>
      <c r="M32" s="15" t="s">
        <v>1213</v>
      </c>
      <c r="N32" s="15" t="s">
        <v>802</v>
      </c>
      <c r="O32" s="15" t="s">
        <v>770</v>
      </c>
      <c r="P32" s="15">
        <v>15.1</v>
      </c>
      <c r="Q32" s="15" t="s">
        <v>623</v>
      </c>
      <c r="R32" s="24" t="str">
        <f>CONCATENATE(
A31,B31,C31,D31,E31,F31,G31,H31,I31,J31,K31,L31,M31,N31,O31,P31,Q31,
A32,B32,C32,D32,E32,F32,G32,H32,I32,J32,K32,L32,M32,N32,O32,P32,Q32)</f>
        <v>{id:15,year: "2018",typeDoc:"ACUERDO",dateDoc:"27-FEB",numDoc:"CG 15-2018",monthDoc:"FEB",nameDoc:"ACUERDO POR EL QUE SE DA RESPUESTA A CIUDADANO MOISÉS PALACIOS PAREDES IMPACTO SOCIAL",link: Acuerdos__pdfpath(`./${"2018/"}${"15.pdf"}`),subRows:[{id:"",year: "2018",typeDoc:"",dateDoc:"",numDoc:"",monthDoc:"",nameDoc:"VOTO CONCURRENTE CONSEJERA YARELI ALVAREZ MEZA",link: Acuerdos__pdfpath(`./${"2018/"}${"15.1.pdf"}`),},],},</v>
      </c>
    </row>
    <row r="33" spans="1:18" x14ac:dyDescent="0.25">
      <c r="A33" s="17" t="s">
        <v>756</v>
      </c>
      <c r="B33" s="10">
        <v>16</v>
      </c>
      <c r="C33" s="10" t="s">
        <v>1307</v>
      </c>
      <c r="D33" s="10" t="s">
        <v>1217</v>
      </c>
      <c r="E33" s="10" t="s">
        <v>1460</v>
      </c>
      <c r="F33" s="18" t="s">
        <v>635</v>
      </c>
      <c r="G33" s="10" t="s">
        <v>1212</v>
      </c>
      <c r="H33" s="10"/>
      <c r="I33" s="10">
        <f>B33</f>
        <v>16</v>
      </c>
      <c r="J33" s="10" t="s">
        <v>0</v>
      </c>
      <c r="K33" s="10" t="s">
        <v>1296</v>
      </c>
      <c r="L33" s="10" t="str">
        <f t="shared" si="0"/>
        <v>MAR</v>
      </c>
      <c r="M33" s="10" t="s">
        <v>1213</v>
      </c>
      <c r="N33" s="10" t="s">
        <v>805</v>
      </c>
      <c r="O33" s="10" t="s">
        <v>770</v>
      </c>
      <c r="P33" s="10">
        <f>B33</f>
        <v>16</v>
      </c>
      <c r="Q33" s="10" t="s">
        <v>613</v>
      </c>
      <c r="R33" s="19"/>
    </row>
    <row r="34" spans="1:18" ht="15.75" thickBot="1" x14ac:dyDescent="0.3">
      <c r="A34" s="22" t="s">
        <v>756</v>
      </c>
      <c r="B34" s="15" t="s">
        <v>611</v>
      </c>
      <c r="C34" s="15" t="s">
        <v>1307</v>
      </c>
      <c r="D34" s="15"/>
      <c r="E34" s="15" t="s">
        <v>1460</v>
      </c>
      <c r="F34" s="23"/>
      <c r="G34" s="15" t="s">
        <v>1215</v>
      </c>
      <c r="H34" s="15"/>
      <c r="I34" s="15"/>
      <c r="J34" s="15"/>
      <c r="K34" s="15" t="s">
        <v>1216</v>
      </c>
      <c r="L34" s="15" t="str">
        <f t="shared" si="0"/>
        <v/>
      </c>
      <c r="M34" s="15" t="s">
        <v>1213</v>
      </c>
      <c r="N34" s="15" t="s">
        <v>806</v>
      </c>
      <c r="O34" s="15" t="s">
        <v>770</v>
      </c>
      <c r="P34" s="15">
        <v>16.100000000000001</v>
      </c>
      <c r="Q34" s="15" t="s">
        <v>623</v>
      </c>
      <c r="R34" s="24" t="str">
        <f>CONCATENATE(
A33,B33,C33,D33,E33,F33,G33,H33,I33,J33,K33,L33,M33,N33,O33,P33,Q33,
A34,B34,C34,D34,E34,F34,G34,H34,I34,J34,K34,L34,M34,N34,O34,P34,Q34)</f>
        <v>{id:16,year: "2018",typeDoc:"ACUERDO",dateDoc:"02-MAR",numDoc:"CG 16-2018",monthDoc:"MAR",nameDoc:"ACUERDO CUMPLIMIENTO SENTENCIA TET JE 002 2018",link: Acuerdos__pdfpath(`./${"2018/"}${"16.pdf"}`),subRows:[{id:"",year: "2018",typeDoc:"",dateDoc:"",numDoc:"",monthDoc:"",nameDoc:"VOTO PARTICULAR CONSEJERO ELECTORAL JUAN CARLOS MINOR MÁRQUEZ",link: Acuerdos__pdfpath(`./${"2018/"}${"16.1.pdf"}`),},],},</v>
      </c>
    </row>
    <row r="35" spans="1:18" x14ac:dyDescent="0.25">
      <c r="A35" s="17" t="s">
        <v>756</v>
      </c>
      <c r="B35" s="10">
        <v>17</v>
      </c>
      <c r="C35" s="10" t="s">
        <v>1307</v>
      </c>
      <c r="D35" s="10" t="s">
        <v>1217</v>
      </c>
      <c r="E35" s="10" t="s">
        <v>1460</v>
      </c>
      <c r="F35" s="18" t="s">
        <v>804</v>
      </c>
      <c r="G35" s="10" t="s">
        <v>1212</v>
      </c>
      <c r="H35" s="10"/>
      <c r="I35" s="10">
        <f>B35</f>
        <v>17</v>
      </c>
      <c r="J35" s="10" t="s">
        <v>0</v>
      </c>
      <c r="K35" s="10" t="s">
        <v>1296</v>
      </c>
      <c r="L35" s="10" t="str">
        <f t="shared" ref="L35:L66" si="4">MID(F35,4,3)</f>
        <v>MAR</v>
      </c>
      <c r="M35" s="10" t="s">
        <v>1213</v>
      </c>
      <c r="N35" s="10" t="s">
        <v>610</v>
      </c>
      <c r="O35" s="10" t="s">
        <v>770</v>
      </c>
      <c r="P35" s="10">
        <f>B35</f>
        <v>17</v>
      </c>
      <c r="Q35" s="10" t="s">
        <v>613</v>
      </c>
      <c r="R35" s="19"/>
    </row>
    <row r="36" spans="1:18" ht="15.75" thickBot="1" x14ac:dyDescent="0.3">
      <c r="A36" s="22" t="s">
        <v>756</v>
      </c>
      <c r="B36" s="15" t="s">
        <v>611</v>
      </c>
      <c r="C36" s="15" t="s">
        <v>1307</v>
      </c>
      <c r="D36" s="15"/>
      <c r="E36" s="15" t="s">
        <v>1460</v>
      </c>
      <c r="F36" s="23"/>
      <c r="G36" s="15" t="s">
        <v>1215</v>
      </c>
      <c r="H36" s="15"/>
      <c r="I36" s="15"/>
      <c r="J36" s="15"/>
      <c r="K36" s="15" t="s">
        <v>1216</v>
      </c>
      <c r="L36" s="15" t="str">
        <f t="shared" si="4"/>
        <v/>
      </c>
      <c r="M36" s="15" t="s">
        <v>1213</v>
      </c>
      <c r="N36" s="15" t="s">
        <v>807</v>
      </c>
      <c r="O36" s="15" t="s">
        <v>770</v>
      </c>
      <c r="P36" s="15">
        <v>17.100000000000001</v>
      </c>
      <c r="Q36" s="15" t="s">
        <v>623</v>
      </c>
      <c r="R36" s="24" t="str">
        <f>CONCATENATE(
A35,B35,C35,D35,E35,F35,G35,H35,I35,J35,K35,L35,M35,N35,O35,P35,Q35,
A36,B36,C36,D36,E36,F36,G36,H36,I36,J36,K36,L36,M36,N36,O36,P36,Q36)</f>
        <v>{id:17,year: "2018",typeDoc:"ACUERDO",dateDoc:"07-MAR",numDoc:"CG 17-2018",monthDoc:"MAR",nameDoc:"ACUERDO LINEAMIENTOS REGISTRO DE CANDIDATOS",link: Acuerdos__pdfpath(`./${"2018/"}${"17.pdf"}`),subRows:[{id:"",year: "2018",typeDoc:"",dateDoc:"",numDoc:"",monthDoc:"",nameDoc:"MANUAL DE REGISTRO DE CANDIDATOS ITE 2018",link: Acuerdos__pdfpath(`./${"2018/"}${"17.1.pdf"}`),},],},</v>
      </c>
    </row>
    <row r="37" spans="1:18" x14ac:dyDescent="0.25">
      <c r="A37" s="17" t="s">
        <v>756</v>
      </c>
      <c r="B37" s="10">
        <v>18</v>
      </c>
      <c r="C37" s="10" t="s">
        <v>1307</v>
      </c>
      <c r="D37" s="10" t="s">
        <v>1217</v>
      </c>
      <c r="E37" s="10" t="s">
        <v>1460</v>
      </c>
      <c r="F37" s="18" t="s">
        <v>804</v>
      </c>
      <c r="G37" s="10" t="s">
        <v>1212</v>
      </c>
      <c r="H37" s="10"/>
      <c r="I37" s="10">
        <v>21</v>
      </c>
      <c r="J37" s="10" t="s">
        <v>0</v>
      </c>
      <c r="K37" s="10" t="s">
        <v>1296</v>
      </c>
      <c r="L37" s="10" t="str">
        <f t="shared" si="4"/>
        <v>MAR</v>
      </c>
      <c r="M37" s="10" t="s">
        <v>1213</v>
      </c>
      <c r="N37" s="10" t="s">
        <v>808</v>
      </c>
      <c r="O37" s="10" t="s">
        <v>770</v>
      </c>
      <c r="P37" s="10">
        <f>B37</f>
        <v>18</v>
      </c>
      <c r="Q37" s="10" t="s">
        <v>613</v>
      </c>
      <c r="R37" s="19"/>
    </row>
    <row r="38" spans="1:18" ht="15.75" thickBot="1" x14ac:dyDescent="0.3">
      <c r="A38" s="22" t="s">
        <v>756</v>
      </c>
      <c r="B38" s="15" t="s">
        <v>611</v>
      </c>
      <c r="C38" s="15" t="s">
        <v>1307</v>
      </c>
      <c r="D38" s="15"/>
      <c r="E38" s="15" t="s">
        <v>1460</v>
      </c>
      <c r="F38" s="23"/>
      <c r="G38" s="15" t="s">
        <v>1215</v>
      </c>
      <c r="H38" s="15"/>
      <c r="I38" s="15"/>
      <c r="J38" s="15"/>
      <c r="K38" s="15" t="s">
        <v>1216</v>
      </c>
      <c r="L38" s="15" t="str">
        <f t="shared" si="4"/>
        <v/>
      </c>
      <c r="M38" s="15" t="s">
        <v>1213</v>
      </c>
      <c r="N38" s="15" t="s">
        <v>809</v>
      </c>
      <c r="O38" s="15" t="s">
        <v>770</v>
      </c>
      <c r="P38" s="15">
        <v>18.100000000000001</v>
      </c>
      <c r="Q38" s="15" t="s">
        <v>623</v>
      </c>
      <c r="R38" s="24" t="str">
        <f>CONCATENATE(
A37,B37,C37,D37,E37,F37,G37,H37,I37,J37,K37,L37,M37,N37,O37,P37,Q37,
A38,B38,C38,D38,E38,F38,G38,H38,I38,J38,K38,L38,M38,N38,O38,P38,Q38)</f>
        <v>{id:18,year: "2018",typeDoc:"ACUERDO",dateDoc:"07-MAR",numDoc:"CG 21-2018",monthDoc:"MAR",nameDoc:"ACUERDO LINEAMIENTOS DE DEBATES",link: Acuerdos__pdfpath(`./${"2018/"}${"18.pdf"}`),subRows:[{id:"",year: "2018",typeDoc:"",dateDoc:"",numDoc:"",monthDoc:"",nameDoc:"LINEAMIENTOS DEBATES",link: Acuerdos__pdfpath(`./${"2018/"}${"18.1.pdf"}`),},],},</v>
      </c>
    </row>
    <row r="39" spans="1:18" x14ac:dyDescent="0.25">
      <c r="A39" s="17" t="s">
        <v>756</v>
      </c>
      <c r="B39" s="10">
        <v>19</v>
      </c>
      <c r="C39" s="10" t="s">
        <v>1307</v>
      </c>
      <c r="D39" s="10" t="s">
        <v>1217</v>
      </c>
      <c r="E39" s="10" t="s">
        <v>1460</v>
      </c>
      <c r="F39" s="18" t="s">
        <v>804</v>
      </c>
      <c r="G39" s="10" t="s">
        <v>1212</v>
      </c>
      <c r="H39" s="10"/>
      <c r="I39" s="10">
        <f>B39</f>
        <v>19</v>
      </c>
      <c r="J39" s="10" t="s">
        <v>0</v>
      </c>
      <c r="K39" s="10" t="s">
        <v>1296</v>
      </c>
      <c r="L39" s="10" t="str">
        <f t="shared" si="4"/>
        <v>MAR</v>
      </c>
      <c r="M39" s="10" t="s">
        <v>1213</v>
      </c>
      <c r="N39" s="10" t="s">
        <v>810</v>
      </c>
      <c r="O39" s="10" t="s">
        <v>770</v>
      </c>
      <c r="P39" s="10">
        <f>B39</f>
        <v>19</v>
      </c>
      <c r="Q39" s="10" t="s">
        <v>613</v>
      </c>
      <c r="R39" s="19"/>
    </row>
    <row r="40" spans="1:18" ht="15.75" thickBot="1" x14ac:dyDescent="0.3">
      <c r="A40" s="22" t="s">
        <v>756</v>
      </c>
      <c r="B40" s="15" t="s">
        <v>611</v>
      </c>
      <c r="C40" s="15" t="s">
        <v>1307</v>
      </c>
      <c r="D40" s="15"/>
      <c r="E40" s="15" t="s">
        <v>1460</v>
      </c>
      <c r="F40" s="23"/>
      <c r="G40" s="15" t="s">
        <v>1215</v>
      </c>
      <c r="H40" s="15"/>
      <c r="I40" s="15"/>
      <c r="J40" s="15"/>
      <c r="K40" s="15" t="s">
        <v>1216</v>
      </c>
      <c r="L40" s="15" t="str">
        <f t="shared" si="4"/>
        <v/>
      </c>
      <c r="M40" s="15" t="s">
        <v>1213</v>
      </c>
      <c r="N40" s="15" t="s">
        <v>811</v>
      </c>
      <c r="O40" s="15" t="s">
        <v>770</v>
      </c>
      <c r="P40" s="15">
        <v>19.100000000000001</v>
      </c>
      <c r="Q40" s="15" t="s">
        <v>623</v>
      </c>
      <c r="R40" s="24" t="str">
        <f>CONCATENATE(
A39,B39,C39,D39,E39,F39,G39,H39,I39,J39,K39,L39,M39,N39,O39,P39,Q39,
A40,B40,C40,D40,E40,F40,G40,H40,I40,J40,K40,L40,M40,N40,O40,P40,Q40)</f>
        <v>{id:19,year: "2018",typeDoc:"ACUERDO",dateDoc:"07-MAR",numDoc:"CG 19-2018",monthDoc:"MAR",nameDoc:"ACUERDO REGLAMENTO EN MATERIA DE TRANSPARENCIA Y ACCESO A LA INFORMACIÓN PUBLICA.",link: Acuerdos__pdfpath(`./${"2018/"}${"19.pdf"}`),subRows:[{id:"",year: "2018",typeDoc:"",dateDoc:"",numDoc:"",monthDoc:"",nameDoc:"REGLAMENTO TRANSPARENCIA",link: Acuerdos__pdfpath(`./${"2018/"}${"19.1.pdf"}`),},],},</v>
      </c>
    </row>
    <row r="41" spans="1:18" x14ac:dyDescent="0.25">
      <c r="A41" s="17" t="s">
        <v>756</v>
      </c>
      <c r="B41" s="10">
        <v>20</v>
      </c>
      <c r="C41" s="10" t="s">
        <v>1307</v>
      </c>
      <c r="D41" s="10" t="s">
        <v>1217</v>
      </c>
      <c r="E41" s="10" t="s">
        <v>1460</v>
      </c>
      <c r="F41" s="18" t="s">
        <v>804</v>
      </c>
      <c r="G41" s="10" t="s">
        <v>1212</v>
      </c>
      <c r="H41" s="10"/>
      <c r="I41" s="10">
        <f>B41</f>
        <v>20</v>
      </c>
      <c r="J41" s="10" t="s">
        <v>0</v>
      </c>
      <c r="K41" s="10" t="s">
        <v>1296</v>
      </c>
      <c r="L41" s="10" t="str">
        <f t="shared" si="4"/>
        <v>MAR</v>
      </c>
      <c r="M41" s="10" t="s">
        <v>1213</v>
      </c>
      <c r="N41" s="10" t="s">
        <v>812</v>
      </c>
      <c r="O41" s="10" t="s">
        <v>770</v>
      </c>
      <c r="P41" s="10">
        <f>B41</f>
        <v>20</v>
      </c>
      <c r="Q41" s="10" t="s">
        <v>613</v>
      </c>
      <c r="R41" s="19"/>
    </row>
    <row r="42" spans="1:18" ht="15.75" thickBot="1" x14ac:dyDescent="0.3">
      <c r="A42" s="22" t="s">
        <v>756</v>
      </c>
      <c r="B42" s="15" t="s">
        <v>611</v>
      </c>
      <c r="C42" s="15" t="s">
        <v>1307</v>
      </c>
      <c r="D42" s="15"/>
      <c r="E42" s="15" t="s">
        <v>1460</v>
      </c>
      <c r="F42" s="23"/>
      <c r="G42" s="15" t="s">
        <v>1215</v>
      </c>
      <c r="H42" s="15"/>
      <c r="I42" s="15"/>
      <c r="J42" s="15"/>
      <c r="K42" s="15" t="s">
        <v>1216</v>
      </c>
      <c r="L42" s="15" t="str">
        <f t="shared" si="4"/>
        <v/>
      </c>
      <c r="M42" s="15" t="s">
        <v>1213</v>
      </c>
      <c r="N42" s="15" t="s">
        <v>813</v>
      </c>
      <c r="O42" s="15" t="s">
        <v>770</v>
      </c>
      <c r="P42" s="15">
        <v>20.100000000000001</v>
      </c>
      <c r="Q42" s="15" t="s">
        <v>623</v>
      </c>
      <c r="R42" s="24" t="str">
        <f>CONCATENATE(
A41,B41,C41,D41,E41,F41,G41,H41,I41,J41,K41,L41,M41,N41,O41,P41,Q41,
A42,B42,C42,D42,E42,F42,G42,H42,I42,J42,K42,L42,M42,N42,O42,P42,Q42)</f>
        <v>{id:20,year: "2018",typeDoc:"ACUERDO",dateDoc:"07-MAR",numDoc:"CG 20-2018",monthDoc:"MAR",nameDoc:"ACUERDO DE CLASIFICACIÓN Y DESCLASIFIACIÓN DE LA INFORMACIÓN",link: Acuerdos__pdfpath(`./${"2018/"}${"20.pdf"}`),subRows:[{id:"",year: "2018",typeDoc:"",dateDoc:"",numDoc:"",monthDoc:"",nameDoc:"REGLAMENTO PARA LA CLASIFICACIÓN Y DESCLASIFICACIÓN DE LA INFORMACIÓN DEL INSTITUTO TLAXCALTECA DE ELECCIONES FINAL",link: Acuerdos__pdfpath(`./${"2018/"}${"20.1.pdf"}`),},],},</v>
      </c>
    </row>
    <row r="43" spans="1:18" x14ac:dyDescent="0.25">
      <c r="A43" s="17" t="s">
        <v>756</v>
      </c>
      <c r="B43" s="10">
        <v>21</v>
      </c>
      <c r="C43" s="10" t="s">
        <v>1307</v>
      </c>
      <c r="D43" s="10" t="s">
        <v>1217</v>
      </c>
      <c r="E43" s="10" t="s">
        <v>1460</v>
      </c>
      <c r="F43" s="18" t="s">
        <v>804</v>
      </c>
      <c r="G43" s="10" t="s">
        <v>1212</v>
      </c>
      <c r="H43" s="10"/>
      <c r="I43" s="10">
        <v>21</v>
      </c>
      <c r="J43" s="10" t="s">
        <v>0</v>
      </c>
      <c r="K43" s="10" t="s">
        <v>1296</v>
      </c>
      <c r="L43" s="10" t="str">
        <f t="shared" si="4"/>
        <v>MAR</v>
      </c>
      <c r="M43" s="10" t="s">
        <v>1213</v>
      </c>
      <c r="N43" s="10" t="s">
        <v>814</v>
      </c>
      <c r="O43" s="10" t="s">
        <v>770</v>
      </c>
      <c r="P43" s="10">
        <f>B43</f>
        <v>21</v>
      </c>
      <c r="Q43" s="10" t="s">
        <v>613</v>
      </c>
      <c r="R43" s="19"/>
    </row>
    <row r="44" spans="1:18" ht="15.75" thickBot="1" x14ac:dyDescent="0.3">
      <c r="A44" s="22" t="s">
        <v>756</v>
      </c>
      <c r="B44" s="15" t="s">
        <v>611</v>
      </c>
      <c r="C44" s="15" t="s">
        <v>1307</v>
      </c>
      <c r="D44" s="15"/>
      <c r="E44" s="15" t="s">
        <v>1460</v>
      </c>
      <c r="F44" s="23"/>
      <c r="G44" s="15" t="s">
        <v>1215</v>
      </c>
      <c r="H44" s="15"/>
      <c r="I44" s="15"/>
      <c r="J44" s="15"/>
      <c r="K44" s="15" t="s">
        <v>1216</v>
      </c>
      <c r="L44" s="15" t="str">
        <f t="shared" si="4"/>
        <v/>
      </c>
      <c r="M44" s="15" t="s">
        <v>1213</v>
      </c>
      <c r="N44" s="15" t="s">
        <v>815</v>
      </c>
      <c r="O44" s="15" t="s">
        <v>770</v>
      </c>
      <c r="P44" s="15">
        <v>21.1</v>
      </c>
      <c r="Q44" s="15" t="s">
        <v>623</v>
      </c>
      <c r="R44" s="24" t="str">
        <f>CONCATENATE(
A43,B43,C43,D43,E43,F43,G43,H43,I43,J43,K43,L43,M43,N43,O43,P43,Q43,
A44,B44,C44,D44,E44,F44,G44,H44,I44,J44,K44,L44,M44,N44,O44,P44,Q44)</f>
        <v>{id:21,year: "2018",typeDoc:"ACUERDO",dateDoc:"07-MAR",numDoc:"CG 21-2018",monthDoc:"MAR",nameDoc:"ACUERDO DE LINEAMIENTOS PARA LA PROTECCIÓN DE DATOS PERSONALES",link: Acuerdos__pdfpath(`./${"2018/"}${"21.pdf"}`),subRows:[{id:"",year: "2018",typeDoc:"",dateDoc:"",numDoc:"",monthDoc:"",nameDoc:"LINEAMIENTOS PARA LA PROTECCIÓN DE DATOS PERSONALES EN POSESIÓN DEL INSTITUTO TLAXCALTECA DE ELECCIONES",link: Acuerdos__pdfpath(`./${"2018/"}${"21.1.pdf"}`),},],},</v>
      </c>
    </row>
    <row r="45" spans="1:18" x14ac:dyDescent="0.25">
      <c r="A45" s="17" t="s">
        <v>756</v>
      </c>
      <c r="B45" s="10">
        <v>22</v>
      </c>
      <c r="C45" s="10" t="s">
        <v>1307</v>
      </c>
      <c r="D45" s="10" t="s">
        <v>1217</v>
      </c>
      <c r="E45" s="10" t="s">
        <v>1460</v>
      </c>
      <c r="F45" s="18" t="s">
        <v>12</v>
      </c>
      <c r="G45" s="10" t="s">
        <v>1212</v>
      </c>
      <c r="H45" s="10"/>
      <c r="I45" s="10">
        <f>B45</f>
        <v>22</v>
      </c>
      <c r="J45" s="10" t="s">
        <v>0</v>
      </c>
      <c r="K45" s="10" t="s">
        <v>1296</v>
      </c>
      <c r="L45" s="10" t="str">
        <f t="shared" si="4"/>
        <v>MAR</v>
      </c>
      <c r="M45" s="10" t="s">
        <v>1213</v>
      </c>
      <c r="N45" s="10" t="s">
        <v>816</v>
      </c>
      <c r="O45" s="10" t="s">
        <v>770</v>
      </c>
      <c r="P45" s="10">
        <f>B45</f>
        <v>22</v>
      </c>
      <c r="Q45" s="10" t="s">
        <v>613</v>
      </c>
      <c r="R45" s="19"/>
    </row>
    <row r="46" spans="1:18" x14ac:dyDescent="0.25">
      <c r="A46" s="20" t="s">
        <v>756</v>
      </c>
      <c r="B46" s="3" t="s">
        <v>611</v>
      </c>
      <c r="C46" s="3" t="s">
        <v>1307</v>
      </c>
      <c r="E46" s="3" t="s">
        <v>1460</v>
      </c>
      <c r="G46" s="3" t="s">
        <v>1215</v>
      </c>
      <c r="K46" s="3" t="s">
        <v>1216</v>
      </c>
      <c r="L46" s="3" t="str">
        <f t="shared" si="4"/>
        <v/>
      </c>
      <c r="M46" s="3" t="s">
        <v>1213</v>
      </c>
      <c r="N46" s="3" t="s">
        <v>779</v>
      </c>
      <c r="O46" s="3" t="s">
        <v>770</v>
      </c>
      <c r="P46" s="3">
        <v>22.1</v>
      </c>
      <c r="Q46" s="3" t="s">
        <v>1</v>
      </c>
      <c r="R46" s="21"/>
    </row>
    <row r="47" spans="1:18" ht="15.75" thickBot="1" x14ac:dyDescent="0.3">
      <c r="A47" s="22" t="s">
        <v>756</v>
      </c>
      <c r="B47" s="15" t="s">
        <v>611</v>
      </c>
      <c r="C47" s="15" t="s">
        <v>1307</v>
      </c>
      <c r="D47" s="15"/>
      <c r="E47" s="15" t="s">
        <v>1460</v>
      </c>
      <c r="F47" s="23"/>
      <c r="G47" s="15" t="s">
        <v>1215</v>
      </c>
      <c r="H47" s="15"/>
      <c r="I47" s="15"/>
      <c r="J47" s="15"/>
      <c r="K47" s="15" t="s">
        <v>1216</v>
      </c>
      <c r="L47" s="15" t="str">
        <f t="shared" si="4"/>
        <v/>
      </c>
      <c r="M47" s="15" t="s">
        <v>1213</v>
      </c>
      <c r="N47" s="15" t="s">
        <v>817</v>
      </c>
      <c r="O47" s="15" t="s">
        <v>770</v>
      </c>
      <c r="P47" s="15">
        <v>22.2</v>
      </c>
      <c r="Q47" s="15" t="s">
        <v>623</v>
      </c>
      <c r="R47" s="24" t="str">
        <f>CONCATENATE(
A45,B45,C45,D45,E45,F45,G45,H45,I45,J45,K45,L45,M45,N45,O45,P45,Q45,
A46,B46,C46,D46,E46,F46,G46,H46,I46,J46,K46,L46,M46,N46,O46,P46,Q46,
A47,B47,C47,D47,E47,F47,G47,H47,I47,J47,K47,L47,M47,N47,O47,P47,Q47)</f>
        <v>{id:22,year: "2018",typeDoc:"ACUERDO",dateDoc:"13-MAR",numDoc:"CG 22-2018",monthDoc:"MAR",nameDoc:"ACUERDO INTEGRACIÓN CONSEJOS DISTRITALES",link: Acuerdos__pdfpath(`./${"2018/"}${"22.pdf"}`),subRows:[{id:"",year: "2018",typeDoc:"",dateDoc:"",numDoc:"",monthDoc:"",nameDoc:"VOTO CONCURRENTE CONSEJERO ELECTORAL JUAN CARLOS MINOR MÁRQUEZ",link: Acuerdos__pdfpath(`./${"2018/"}${"22.1.pdf"}`),},{id:"",year: "2018",typeDoc:"",dateDoc:"",numDoc:"",monthDoc:"",nameDoc:"VOTO PARTICULAR CONSEJERA ELECTORAL YARELI ALVAREZ MEZA",link: Acuerdos__pdfpath(`./${"2018/"}${"22.2.pdf"}`),},],},</v>
      </c>
    </row>
    <row r="48" spans="1:18" x14ac:dyDescent="0.25">
      <c r="A48" s="17" t="s">
        <v>756</v>
      </c>
      <c r="B48" s="10">
        <v>23</v>
      </c>
      <c r="C48" s="10" t="s">
        <v>1307</v>
      </c>
      <c r="D48" s="10" t="s">
        <v>1217</v>
      </c>
      <c r="E48" s="10" t="s">
        <v>1460</v>
      </c>
      <c r="F48" s="18" t="s">
        <v>12</v>
      </c>
      <c r="G48" s="10" t="s">
        <v>1212</v>
      </c>
      <c r="H48" s="10"/>
      <c r="I48" s="10">
        <f>B48</f>
        <v>23</v>
      </c>
      <c r="J48" s="10" t="s">
        <v>0</v>
      </c>
      <c r="K48" s="10" t="s">
        <v>1296</v>
      </c>
      <c r="L48" s="10" t="str">
        <f t="shared" si="4"/>
        <v>MAR</v>
      </c>
      <c r="M48" s="10" t="s">
        <v>1213</v>
      </c>
      <c r="N48" s="10" t="s">
        <v>818</v>
      </c>
      <c r="O48" s="10" t="s">
        <v>770</v>
      </c>
      <c r="P48" s="10">
        <f>B48</f>
        <v>23</v>
      </c>
      <c r="Q48" s="10" t="s">
        <v>613</v>
      </c>
      <c r="R48" s="19"/>
    </row>
    <row r="49" spans="1:18" x14ac:dyDescent="0.25">
      <c r="A49" s="20" t="s">
        <v>756</v>
      </c>
      <c r="B49" s="3" t="s">
        <v>611</v>
      </c>
      <c r="C49" s="3" t="s">
        <v>1307</v>
      </c>
      <c r="E49" s="3" t="s">
        <v>1460</v>
      </c>
      <c r="G49" s="3" t="s">
        <v>1215</v>
      </c>
      <c r="K49" s="3" t="s">
        <v>1216</v>
      </c>
      <c r="L49" s="3" t="str">
        <f t="shared" si="4"/>
        <v/>
      </c>
      <c r="M49" s="3" t="s">
        <v>1213</v>
      </c>
      <c r="N49" s="3" t="s">
        <v>779</v>
      </c>
      <c r="O49" s="3" t="s">
        <v>770</v>
      </c>
      <c r="P49" s="3">
        <v>23.1</v>
      </c>
      <c r="Q49" s="3" t="s">
        <v>1</v>
      </c>
      <c r="R49" s="21"/>
    </row>
    <row r="50" spans="1:18" ht="15.75" thickBot="1" x14ac:dyDescent="0.3">
      <c r="A50" s="22" t="s">
        <v>756</v>
      </c>
      <c r="B50" s="15" t="s">
        <v>611</v>
      </c>
      <c r="C50" s="15" t="s">
        <v>1307</v>
      </c>
      <c r="D50" s="15"/>
      <c r="E50" s="15" t="s">
        <v>1460</v>
      </c>
      <c r="F50" s="23"/>
      <c r="G50" s="15" t="s">
        <v>1215</v>
      </c>
      <c r="H50" s="15"/>
      <c r="I50" s="15"/>
      <c r="J50" s="15"/>
      <c r="K50" s="15" t="s">
        <v>1216</v>
      </c>
      <c r="L50" s="15" t="str">
        <f t="shared" si="4"/>
        <v/>
      </c>
      <c r="M50" s="15" t="s">
        <v>1213</v>
      </c>
      <c r="N50" s="15" t="s">
        <v>817</v>
      </c>
      <c r="O50" s="15" t="s">
        <v>770</v>
      </c>
      <c r="P50" s="15">
        <v>23.2</v>
      </c>
      <c r="Q50" s="15" t="s">
        <v>623</v>
      </c>
      <c r="R50" s="24" t="str">
        <f>CONCATENATE(
A48,B48,C48,D48,E48,F48,G48,H48,I48,J48,K48,L48,M48,N48,O48,P48,Q48,
A49,B49,C49,D49,E49,F49,G49,H49,I49,J49,K49,L49,M49,N49,O49,P49,Q49,
A50,B50,C50,D50,E50,F50,G50,H50,I50,J50,K50,L50,M50,N50,O50,P50,Q50)</f>
        <v>{id:23,year: "2018",typeDoc:"ACUERDO",dateDoc:"13-MAR",numDoc:"CG 23-2018",monthDoc:"MAR",nameDoc:"ACUERDO DE UBICACIÓN DE LOS CATD",link: Acuerdos__pdfpath(`./${"2018/"}${"23.pdf"}`),subRows:[{id:"",year: "2018",typeDoc:"",dateDoc:"",numDoc:"",monthDoc:"",nameDoc:"VOTO CONCURRENTE CONSEJERO ELECTORAL JUAN CARLOS MINOR MÁRQUEZ",link: Acuerdos__pdfpath(`./${"2018/"}${"23.1.pdf"}`),},{id:"",year: "2018",typeDoc:"",dateDoc:"",numDoc:"",monthDoc:"",nameDoc:"VOTO PARTICULAR CONSEJERA ELECTORAL YARELI ALVAREZ MEZA",link: Acuerdos__pdfpath(`./${"2018/"}${"23.2.pdf"}`),},],},</v>
      </c>
    </row>
    <row r="51" spans="1:18" x14ac:dyDescent="0.25">
      <c r="A51" s="17" t="s">
        <v>756</v>
      </c>
      <c r="B51" s="10">
        <v>24</v>
      </c>
      <c r="C51" s="10" t="s">
        <v>1307</v>
      </c>
      <c r="D51" s="10" t="s">
        <v>1217</v>
      </c>
      <c r="E51" s="10" t="s">
        <v>1460</v>
      </c>
      <c r="F51" s="18" t="s">
        <v>12</v>
      </c>
      <c r="G51" s="10" t="s">
        <v>1212</v>
      </c>
      <c r="H51" s="10"/>
      <c r="I51" s="10">
        <f>B51</f>
        <v>24</v>
      </c>
      <c r="J51" s="10" t="s">
        <v>0</v>
      </c>
      <c r="K51" s="10" t="s">
        <v>1296</v>
      </c>
      <c r="L51" s="10" t="str">
        <f t="shared" si="4"/>
        <v>MAR</v>
      </c>
      <c r="M51" s="10" t="s">
        <v>1213</v>
      </c>
      <c r="N51" s="10" t="s">
        <v>819</v>
      </c>
      <c r="O51" s="10" t="s">
        <v>770</v>
      </c>
      <c r="P51" s="10">
        <f>B51</f>
        <v>24</v>
      </c>
      <c r="Q51" s="10" t="s">
        <v>613</v>
      </c>
      <c r="R51" s="19"/>
    </row>
    <row r="52" spans="1:18" ht="15.75" thickBot="1" x14ac:dyDescent="0.3">
      <c r="A52" s="22" t="s">
        <v>756</v>
      </c>
      <c r="B52" s="15" t="s">
        <v>611</v>
      </c>
      <c r="C52" s="15" t="s">
        <v>1307</v>
      </c>
      <c r="D52" s="15"/>
      <c r="E52" s="15" t="s">
        <v>1460</v>
      </c>
      <c r="F52" s="23"/>
      <c r="G52" s="15" t="s">
        <v>1215</v>
      </c>
      <c r="H52" s="15"/>
      <c r="I52" s="15"/>
      <c r="J52" s="15"/>
      <c r="K52" s="15" t="s">
        <v>1216</v>
      </c>
      <c r="L52" s="15" t="str">
        <f t="shared" si="4"/>
        <v/>
      </c>
      <c r="M52" s="15" t="s">
        <v>1213</v>
      </c>
      <c r="N52" s="15" t="s">
        <v>820</v>
      </c>
      <c r="O52" s="15" t="s">
        <v>770</v>
      </c>
      <c r="P52" s="15">
        <v>24.1</v>
      </c>
      <c r="Q52" s="15" t="s">
        <v>623</v>
      </c>
      <c r="R52" s="24" t="str">
        <f>CONCATENATE(
A51,B51,C51,D51,E51,F51,G51,H51,I51,J51,K51,L51,M51,N51,O51,P51,Q51,
A52,B52,C52,D52,E52,F52,G52,H52,I52,J52,K52,L52,M52,N52,O52,P52,Q52)</f>
        <v>{id:24,year: "2018",typeDoc:"ACUERDO",dateDoc:"13-MAR",numDoc:"CG 24-2018",monthDoc:"MAR",nameDoc:"ACUERDO DE TOPES DE GASTO DE CAMPAÑA",link: Acuerdos__pdfpath(`./${"2018/"}${"24.pdf"}`),subRows:[{id:"",year: "2018",typeDoc:"",dateDoc:"",numDoc:"",monthDoc:"",nameDoc:"VOTO RAZONADO CONSEJERA ELECTORAL YARELI ALVAREZ MEZA",link: Acuerdos__pdfpath(`./${"2018/"}${"24.1.pdf"}`),},],},</v>
      </c>
    </row>
    <row r="53" spans="1:18" x14ac:dyDescent="0.25">
      <c r="A53" s="3" t="s">
        <v>756</v>
      </c>
      <c r="B53" s="3">
        <v>25</v>
      </c>
      <c r="C53" s="3" t="s">
        <v>1307</v>
      </c>
      <c r="D53" s="3" t="s">
        <v>1217</v>
      </c>
      <c r="E53" s="3" t="s">
        <v>1460</v>
      </c>
      <c r="F53" s="7" t="s">
        <v>12</v>
      </c>
      <c r="G53" s="3" t="s">
        <v>1212</v>
      </c>
      <c r="I53" s="3">
        <f t="shared" ref="I53:I59" si="5">B53</f>
        <v>25</v>
      </c>
      <c r="J53" s="3" t="s">
        <v>0</v>
      </c>
      <c r="K53" s="3" t="s">
        <v>1296</v>
      </c>
      <c r="L53" s="3" t="str">
        <f t="shared" si="4"/>
        <v>MAR</v>
      </c>
      <c r="M53" s="3" t="s">
        <v>1213</v>
      </c>
      <c r="N53" s="3" t="s">
        <v>821</v>
      </c>
      <c r="O53" s="3" t="s">
        <v>770</v>
      </c>
      <c r="P53" s="3">
        <f t="shared" ref="P53:P59" si="6">B53</f>
        <v>25</v>
      </c>
      <c r="Q53" s="3" t="s">
        <v>1</v>
      </c>
      <c r="R53" s="3" t="str">
        <f t="shared" ref="R53:R58" si="7">CONCATENATE(A53,B53,C53,D53,E53,F53,G53,H53,I53,J53,K53,L53,M53,N53,O53,P53,Q53)</f>
        <v>{id:25,year: "2018",typeDoc:"ACUERDO",dateDoc:"13-MAR",numDoc:"CG 25-2018",monthDoc:"MAR",nameDoc:"ACUERDO PLATAFORMA ELECTORAL PT",link: Acuerdos__pdfpath(`./${"2018/"}${"25.pdf"}`),},</v>
      </c>
    </row>
    <row r="54" spans="1:18" x14ac:dyDescent="0.25">
      <c r="A54" s="3" t="s">
        <v>756</v>
      </c>
      <c r="B54" s="3">
        <v>26</v>
      </c>
      <c r="C54" s="3" t="s">
        <v>1307</v>
      </c>
      <c r="D54" s="3" t="s">
        <v>1217</v>
      </c>
      <c r="E54" s="3" t="s">
        <v>1460</v>
      </c>
      <c r="F54" s="7" t="s">
        <v>12</v>
      </c>
      <c r="G54" s="3" t="s">
        <v>1212</v>
      </c>
      <c r="I54" s="3">
        <f t="shared" si="5"/>
        <v>26</v>
      </c>
      <c r="J54" s="3" t="s">
        <v>0</v>
      </c>
      <c r="K54" s="3" t="s">
        <v>1296</v>
      </c>
      <c r="L54" s="3" t="str">
        <f t="shared" si="4"/>
        <v>MAR</v>
      </c>
      <c r="M54" s="3" t="s">
        <v>1213</v>
      </c>
      <c r="N54" s="3" t="s">
        <v>822</v>
      </c>
      <c r="O54" s="3" t="s">
        <v>770</v>
      </c>
      <c r="P54" s="3">
        <f t="shared" si="6"/>
        <v>26</v>
      </c>
      <c r="Q54" s="3" t="s">
        <v>1</v>
      </c>
      <c r="R54" s="3" t="str">
        <f t="shared" si="7"/>
        <v>{id:26,year: "2018",typeDoc:"ACUERDO",dateDoc:"13-MAR",numDoc:"CG 26-2018",monthDoc:"MAR",nameDoc:"ACUERDO PLATAFORMA ELECTORAL MC",link: Acuerdos__pdfpath(`./${"2018/"}${"26.pdf"}`),},</v>
      </c>
    </row>
    <row r="55" spans="1:18" x14ac:dyDescent="0.25">
      <c r="A55" s="3" t="s">
        <v>756</v>
      </c>
      <c r="B55" s="3">
        <v>27</v>
      </c>
      <c r="C55" s="3" t="s">
        <v>1307</v>
      </c>
      <c r="D55" s="3" t="s">
        <v>1217</v>
      </c>
      <c r="E55" s="3" t="s">
        <v>1460</v>
      </c>
      <c r="F55" s="7" t="s">
        <v>12</v>
      </c>
      <c r="G55" s="3" t="s">
        <v>1212</v>
      </c>
      <c r="I55" s="3">
        <f t="shared" si="5"/>
        <v>27</v>
      </c>
      <c r="J55" s="3" t="s">
        <v>0</v>
      </c>
      <c r="K55" s="3" t="s">
        <v>1296</v>
      </c>
      <c r="L55" s="3" t="str">
        <f t="shared" si="4"/>
        <v>MAR</v>
      </c>
      <c r="M55" s="3" t="s">
        <v>1213</v>
      </c>
      <c r="N55" s="3" t="s">
        <v>823</v>
      </c>
      <c r="O55" s="3" t="s">
        <v>770</v>
      </c>
      <c r="P55" s="3">
        <f t="shared" si="6"/>
        <v>27</v>
      </c>
      <c r="Q55" s="3" t="s">
        <v>1</v>
      </c>
      <c r="R55" s="3" t="str">
        <f t="shared" si="7"/>
        <v>{id:27,year: "2018",typeDoc:"ACUERDO",dateDoc:"13-MAR",numDoc:"CG 27-2018",monthDoc:"MAR",nameDoc:"ACUERDO PLATAFORMA ELECTORAL PAC",link: Acuerdos__pdfpath(`./${"2018/"}${"27.pdf"}`),},</v>
      </c>
    </row>
    <row r="56" spans="1:18" x14ac:dyDescent="0.25">
      <c r="A56" s="3" t="s">
        <v>756</v>
      </c>
      <c r="B56" s="3">
        <v>28</v>
      </c>
      <c r="C56" s="3" t="s">
        <v>1307</v>
      </c>
      <c r="D56" s="3" t="s">
        <v>1217</v>
      </c>
      <c r="E56" s="3" t="s">
        <v>1460</v>
      </c>
      <c r="F56" s="7" t="s">
        <v>12</v>
      </c>
      <c r="G56" s="3" t="s">
        <v>1212</v>
      </c>
      <c r="I56" s="3">
        <f t="shared" si="5"/>
        <v>28</v>
      </c>
      <c r="J56" s="3" t="s">
        <v>0</v>
      </c>
      <c r="K56" s="3" t="s">
        <v>1296</v>
      </c>
      <c r="L56" s="3" t="str">
        <f t="shared" si="4"/>
        <v>MAR</v>
      </c>
      <c r="M56" s="3" t="s">
        <v>1213</v>
      </c>
      <c r="N56" s="3" t="s">
        <v>824</v>
      </c>
      <c r="O56" s="3" t="s">
        <v>770</v>
      </c>
      <c r="P56" s="3">
        <f t="shared" si="6"/>
        <v>28</v>
      </c>
      <c r="Q56" s="3" t="s">
        <v>1</v>
      </c>
      <c r="R56" s="3" t="str">
        <f t="shared" si="7"/>
        <v>{id:28,year: "2018",typeDoc:"ACUERDO",dateDoc:"13-MAR",numDoc:"CG 28-2018",monthDoc:"MAR",nameDoc:"ACUERDO PLATAFORMA ELECTORAL MORENA",link: Acuerdos__pdfpath(`./${"2018/"}${"28.pdf"}`),},</v>
      </c>
    </row>
    <row r="57" spans="1:18" x14ac:dyDescent="0.25">
      <c r="A57" s="3" t="s">
        <v>756</v>
      </c>
      <c r="B57" s="3">
        <v>29</v>
      </c>
      <c r="C57" s="3" t="s">
        <v>1307</v>
      </c>
      <c r="D57" s="3" t="s">
        <v>1217</v>
      </c>
      <c r="E57" s="3" t="s">
        <v>1460</v>
      </c>
      <c r="F57" s="7" t="s">
        <v>12</v>
      </c>
      <c r="G57" s="3" t="s">
        <v>1212</v>
      </c>
      <c r="I57" s="3">
        <f t="shared" si="5"/>
        <v>29</v>
      </c>
      <c r="J57" s="3" t="s">
        <v>0</v>
      </c>
      <c r="K57" s="3" t="s">
        <v>1296</v>
      </c>
      <c r="L57" s="3" t="str">
        <f t="shared" si="4"/>
        <v>MAR</v>
      </c>
      <c r="M57" s="3" t="s">
        <v>1213</v>
      </c>
      <c r="N57" s="3" t="s">
        <v>825</v>
      </c>
      <c r="O57" s="3" t="s">
        <v>770</v>
      </c>
      <c r="P57" s="3">
        <f t="shared" si="6"/>
        <v>29</v>
      </c>
      <c r="Q57" s="3" t="s">
        <v>1</v>
      </c>
      <c r="R57" s="3" t="str">
        <f t="shared" si="7"/>
        <v>{id:29,year: "2018",typeDoc:"ACUERDO",dateDoc:"13-MAR",numDoc:"CG 29-2018",monthDoc:"MAR",nameDoc:"ACUERDO PLATAFORMA ELECTORAL PES",link: Acuerdos__pdfpath(`./${"2018/"}${"29.pdf"}`),},</v>
      </c>
    </row>
    <row r="58" spans="1:18" ht="15.75" thickBot="1" x14ac:dyDescent="0.3">
      <c r="A58" s="3" t="s">
        <v>756</v>
      </c>
      <c r="B58" s="3">
        <v>30</v>
      </c>
      <c r="C58" s="3" t="s">
        <v>1307</v>
      </c>
      <c r="D58" s="3" t="s">
        <v>1217</v>
      </c>
      <c r="E58" s="3" t="s">
        <v>1460</v>
      </c>
      <c r="F58" s="7" t="s">
        <v>33</v>
      </c>
      <c r="G58" s="3" t="s">
        <v>1212</v>
      </c>
      <c r="I58" s="3">
        <f t="shared" si="5"/>
        <v>30</v>
      </c>
      <c r="J58" s="3" t="s">
        <v>0</v>
      </c>
      <c r="K58" s="3" t="s">
        <v>1296</v>
      </c>
      <c r="L58" s="3" t="str">
        <f t="shared" si="4"/>
        <v>MAR</v>
      </c>
      <c r="M58" s="3" t="s">
        <v>1213</v>
      </c>
      <c r="N58" s="3" t="s">
        <v>826</v>
      </c>
      <c r="O58" s="3" t="s">
        <v>770</v>
      </c>
      <c r="P58" s="3">
        <f t="shared" si="6"/>
        <v>30</v>
      </c>
      <c r="Q58" s="3" t="s">
        <v>1</v>
      </c>
      <c r="R58" s="3" t="str">
        <f t="shared" si="7"/>
        <v>{id:30,year: "2018",typeDoc:"ACUERDO",dateDoc:"15-MAR",numDoc:"CG 30-2018",monthDoc:"MAR",nameDoc:"ACUERDO SOBRE CUMPLIMIENTO DEL PORCENTAJE APOYO CIUDADANO",link: Acuerdos__pdfpath(`./${"2018/"}${"30.pdf"}`),},</v>
      </c>
    </row>
    <row r="59" spans="1:18" x14ac:dyDescent="0.25">
      <c r="A59" s="17" t="s">
        <v>756</v>
      </c>
      <c r="B59" s="10">
        <v>31</v>
      </c>
      <c r="C59" s="10" t="s">
        <v>1307</v>
      </c>
      <c r="D59" s="10" t="s">
        <v>1218</v>
      </c>
      <c r="E59" s="10" t="s">
        <v>1460</v>
      </c>
      <c r="F59" s="18" t="s">
        <v>33</v>
      </c>
      <c r="G59" s="10" t="s">
        <v>1212</v>
      </c>
      <c r="H59" s="10"/>
      <c r="I59" s="10">
        <f t="shared" si="5"/>
        <v>31</v>
      </c>
      <c r="J59" s="10" t="s">
        <v>0</v>
      </c>
      <c r="K59" s="10" t="s">
        <v>1296</v>
      </c>
      <c r="L59" s="10" t="str">
        <f t="shared" si="4"/>
        <v>MAR</v>
      </c>
      <c r="M59" s="10" t="s">
        <v>1213</v>
      </c>
      <c r="N59" s="10" t="s">
        <v>827</v>
      </c>
      <c r="O59" s="10" t="s">
        <v>770</v>
      </c>
      <c r="P59" s="10">
        <f t="shared" si="6"/>
        <v>31</v>
      </c>
      <c r="Q59" s="10" t="s">
        <v>613</v>
      </c>
      <c r="R59" s="19"/>
    </row>
    <row r="60" spans="1:18" ht="15.75" thickBot="1" x14ac:dyDescent="0.3">
      <c r="A60" s="22" t="s">
        <v>756</v>
      </c>
      <c r="B60" s="15" t="s">
        <v>611</v>
      </c>
      <c r="C60" s="15" t="s">
        <v>1307</v>
      </c>
      <c r="D60" s="15"/>
      <c r="E60" s="15" t="s">
        <v>1460</v>
      </c>
      <c r="F60" s="23"/>
      <c r="G60" s="15" t="s">
        <v>1215</v>
      </c>
      <c r="H60" s="15"/>
      <c r="I60" s="15"/>
      <c r="J60" s="15"/>
      <c r="K60" s="15" t="s">
        <v>1216</v>
      </c>
      <c r="L60" s="15" t="str">
        <f t="shared" si="4"/>
        <v/>
      </c>
      <c r="M60" s="15" t="s">
        <v>1213</v>
      </c>
      <c r="N60" s="15" t="s">
        <v>828</v>
      </c>
      <c r="O60" s="15" t="s">
        <v>770</v>
      </c>
      <c r="P60" s="15">
        <v>31.1</v>
      </c>
      <c r="Q60" s="15" t="s">
        <v>623</v>
      </c>
      <c r="R60" s="24" t="str">
        <f>CONCATENATE(
A59,B59,C59,D59,E59,F59,G59,H59,I59,J59,K59,L59,M59,N59,O59,P59,Q59,
A60,B60,C60,D60,E60,F60,G60,H60,I60,J60,K60,L60,M60,N60,O60,P60,Q60)</f>
        <v>{id:31,year: "2018",typeDoc:"RESOLUCIÓN",dateDoc:"15-MAR",numDoc:"CG 31-2018",monthDoc:"MAR",nameDoc:"RESOLUCION MODIFICACIÓN AL CONVENIO DE COALICION",link: Acuerdos__pdfpath(`./${"2018/"}${"31.pdf"}`),subRows:[{id:"",year: "2018",typeDoc:"",dateDoc:"",numDoc:"",monthDoc:"",nameDoc:"VOTO RAZONADO CONSEJERA YARELI ALVAREZ MEZA",link: Acuerdos__pdfpath(`./${"2018/"}${"31.1.pdf"}`),},],},</v>
      </c>
    </row>
    <row r="61" spans="1:18" ht="15.75" thickBot="1" x14ac:dyDescent="0.3">
      <c r="A61" s="3" t="s">
        <v>756</v>
      </c>
      <c r="B61" s="3">
        <v>32</v>
      </c>
      <c r="C61" s="3" t="s">
        <v>1307</v>
      </c>
      <c r="D61" s="3" t="s">
        <v>1217</v>
      </c>
      <c r="E61" s="3" t="s">
        <v>1460</v>
      </c>
      <c r="F61" s="7" t="s">
        <v>428</v>
      </c>
      <c r="G61" s="3" t="s">
        <v>1212</v>
      </c>
      <c r="I61" s="3">
        <f>B61</f>
        <v>32</v>
      </c>
      <c r="J61" s="3" t="s">
        <v>0</v>
      </c>
      <c r="K61" s="3" t="s">
        <v>1296</v>
      </c>
      <c r="L61" s="3" t="str">
        <f t="shared" si="4"/>
        <v>MAR</v>
      </c>
      <c r="M61" s="3" t="s">
        <v>1213</v>
      </c>
      <c r="N61" s="3" t="s">
        <v>829</v>
      </c>
      <c r="O61" s="3" t="s">
        <v>770</v>
      </c>
      <c r="P61" s="3">
        <f>B61</f>
        <v>32</v>
      </c>
      <c r="Q61" s="3" t="s">
        <v>1</v>
      </c>
      <c r="R61" s="3" t="str">
        <f t="shared" ref="R61" si="8">CONCATENATE(A61,B61,C61,D61,E61,F61,G61,H61,I61,J61,K61,L61,M61,N61,O61,P61,Q61)</f>
        <v>{id:32,year: "2018",typeDoc:"ACUERDO",dateDoc:"28-MAR",numDoc:"CG 32-2018",monthDoc:"MAR",nameDoc:"ACUERDO POR EL QUE SE DESIGNA AL PERSONAL AUTORIZADO PARA ACCEDER A LA BODEGA ELECTORAL",link: Acuerdos__pdfpath(`./${"2018/"}${"32.pdf"}`),},</v>
      </c>
    </row>
    <row r="62" spans="1:18" x14ac:dyDescent="0.25">
      <c r="A62" s="17" t="s">
        <v>756</v>
      </c>
      <c r="B62" s="10">
        <v>33</v>
      </c>
      <c r="C62" s="10" t="s">
        <v>1307</v>
      </c>
      <c r="D62" s="10" t="s">
        <v>1218</v>
      </c>
      <c r="E62" s="10" t="s">
        <v>1460</v>
      </c>
      <c r="F62" s="18" t="s">
        <v>37</v>
      </c>
      <c r="G62" s="10" t="s">
        <v>1212</v>
      </c>
      <c r="H62" s="10"/>
      <c r="I62" s="10">
        <f>B62</f>
        <v>33</v>
      </c>
      <c r="J62" s="10" t="s">
        <v>0</v>
      </c>
      <c r="K62" s="10" t="s">
        <v>1296</v>
      </c>
      <c r="L62" s="10" t="str">
        <f t="shared" si="4"/>
        <v>ABR</v>
      </c>
      <c r="M62" s="10" t="s">
        <v>1213</v>
      </c>
      <c r="N62" s="10" t="s">
        <v>888</v>
      </c>
      <c r="O62" s="10" t="s">
        <v>770</v>
      </c>
      <c r="P62" s="10">
        <f>B62</f>
        <v>33</v>
      </c>
      <c r="Q62" s="10" t="s">
        <v>613</v>
      </c>
      <c r="R62" s="19"/>
    </row>
    <row r="63" spans="1:18" x14ac:dyDescent="0.25">
      <c r="A63" s="20" t="s">
        <v>756</v>
      </c>
      <c r="B63" s="3" t="s">
        <v>611</v>
      </c>
      <c r="C63" s="3" t="s">
        <v>1307</v>
      </c>
      <c r="E63" s="3" t="s">
        <v>1460</v>
      </c>
      <c r="G63" s="3" t="s">
        <v>1215</v>
      </c>
      <c r="K63" s="3" t="s">
        <v>1216</v>
      </c>
      <c r="L63" s="3" t="str">
        <f t="shared" si="4"/>
        <v/>
      </c>
      <c r="M63" s="3" t="s">
        <v>1213</v>
      </c>
      <c r="N63" s="3" t="s">
        <v>830</v>
      </c>
      <c r="O63" s="3" t="s">
        <v>770</v>
      </c>
      <c r="P63" s="3">
        <v>33.1</v>
      </c>
      <c r="Q63" s="3" t="s">
        <v>1</v>
      </c>
      <c r="R63" s="21"/>
    </row>
    <row r="64" spans="1:18" ht="15.75" thickBot="1" x14ac:dyDescent="0.3">
      <c r="A64" s="22" t="s">
        <v>756</v>
      </c>
      <c r="B64" s="15" t="s">
        <v>611</v>
      </c>
      <c r="C64" s="15" t="s">
        <v>1307</v>
      </c>
      <c r="D64" s="15"/>
      <c r="E64" s="15" t="s">
        <v>1460</v>
      </c>
      <c r="F64" s="23"/>
      <c r="G64" s="15" t="s">
        <v>1215</v>
      </c>
      <c r="H64" s="15"/>
      <c r="I64" s="15"/>
      <c r="J64" s="15"/>
      <c r="K64" s="15" t="s">
        <v>1216</v>
      </c>
      <c r="L64" s="15" t="str">
        <f t="shared" si="4"/>
        <v/>
      </c>
      <c r="M64" s="15" t="s">
        <v>1213</v>
      </c>
      <c r="N64" s="15" t="s">
        <v>828</v>
      </c>
      <c r="O64" s="15" t="s">
        <v>770</v>
      </c>
      <c r="P64" s="15">
        <v>33.200000000000003</v>
      </c>
      <c r="Q64" s="15" t="s">
        <v>623</v>
      </c>
      <c r="R64" s="24" t="str">
        <f>CONCATENATE(
A62,B62,C62,D62,E62,F62,G62,H62,I62,J62,K62,L62,M62,N62,O62,P62,Q62,
A63,B63,C63,D63,E63,F63,G63,H63,I63,J63,K63,L63,M63,N63,O63,P63,Q63,
A64,B64,C64,D64,E64,F64,G64,H64,I64,J64,K64,L64,M64,N64,O64,P64,Q64)</f>
        <v>{id:33,year: "2018",typeDoc:"RESOLUCIÓN",dateDoc:"20-ABR",numDoc:"CG 33-2018",monthDoc:"ABR",nameDoc:"RESOLUCIÓN REGISTRO DE CANDIDATOS COALICIÓN POR TLAXCALA AL FRENTE",link: Acuerdos__pdfpath(`./${"2018/"}${"33.pdf"}`),subRows:[{id:"",year: "2018",typeDoc:"",dateDoc:"",numDoc:"",monthDoc:"",nameDoc:"VOTO CONCURRENTE CONSEJERO ELECTORAL JUAN CARLOS MINOR MARQUEZ",link: Acuerdos__pdfpath(`./${"2018/"}${"33.1.pdf"}`),},{id:"",year: "2018",typeDoc:"",dateDoc:"",numDoc:"",monthDoc:"",nameDoc:"VOTO RAZONADO CONSEJERA YARELI ALVAREZ MEZA",link: Acuerdos__pdfpath(`./${"2018/"}${"33.2.pdf"}`),},],},</v>
      </c>
    </row>
    <row r="65" spans="1:18" x14ac:dyDescent="0.25">
      <c r="A65" s="17" t="s">
        <v>756</v>
      </c>
      <c r="B65" s="10">
        <v>34</v>
      </c>
      <c r="C65" s="10" t="s">
        <v>1307</v>
      </c>
      <c r="D65" s="10" t="s">
        <v>1218</v>
      </c>
      <c r="E65" s="10" t="s">
        <v>1460</v>
      </c>
      <c r="F65" s="18" t="s">
        <v>37</v>
      </c>
      <c r="G65" s="10" t="s">
        <v>1212</v>
      </c>
      <c r="H65" s="10"/>
      <c r="I65" s="10">
        <f>B65</f>
        <v>34</v>
      </c>
      <c r="J65" s="10" t="s">
        <v>0</v>
      </c>
      <c r="K65" s="10" t="s">
        <v>1296</v>
      </c>
      <c r="L65" s="10" t="str">
        <f t="shared" si="4"/>
        <v>ABR</v>
      </c>
      <c r="M65" s="10" t="s">
        <v>1213</v>
      </c>
      <c r="N65" s="10" t="s">
        <v>889</v>
      </c>
      <c r="O65" s="10" t="s">
        <v>770</v>
      </c>
      <c r="P65" s="10">
        <f>B65</f>
        <v>34</v>
      </c>
      <c r="Q65" s="10" t="s">
        <v>613</v>
      </c>
      <c r="R65" s="19"/>
    </row>
    <row r="66" spans="1:18" x14ac:dyDescent="0.25">
      <c r="A66" s="20" t="s">
        <v>756</v>
      </c>
      <c r="B66" s="3" t="s">
        <v>611</v>
      </c>
      <c r="C66" s="3" t="s">
        <v>1307</v>
      </c>
      <c r="E66" s="3" t="s">
        <v>1460</v>
      </c>
      <c r="G66" s="3" t="s">
        <v>1215</v>
      </c>
      <c r="K66" s="3" t="s">
        <v>1216</v>
      </c>
      <c r="L66" s="3" t="str">
        <f t="shared" si="4"/>
        <v/>
      </c>
      <c r="M66" s="3" t="s">
        <v>1213</v>
      </c>
      <c r="N66" s="3" t="s">
        <v>831</v>
      </c>
      <c r="O66" s="3" t="s">
        <v>770</v>
      </c>
      <c r="P66" s="3">
        <v>34.1</v>
      </c>
      <c r="Q66" s="3" t="s">
        <v>1</v>
      </c>
      <c r="R66" s="21"/>
    </row>
    <row r="67" spans="1:18" ht="15.75" thickBot="1" x14ac:dyDescent="0.3">
      <c r="A67" s="22" t="s">
        <v>756</v>
      </c>
      <c r="B67" s="15" t="s">
        <v>611</v>
      </c>
      <c r="C67" s="15" t="s">
        <v>1307</v>
      </c>
      <c r="D67" s="15"/>
      <c r="E67" s="15" t="s">
        <v>1460</v>
      </c>
      <c r="F67" s="23"/>
      <c r="G67" s="15" t="s">
        <v>1215</v>
      </c>
      <c r="H67" s="15"/>
      <c r="I67" s="15"/>
      <c r="J67" s="15"/>
      <c r="K67" s="15" t="s">
        <v>1216</v>
      </c>
      <c r="L67" s="15" t="str">
        <f t="shared" ref="L67:L94" si="9">MID(F67,4,3)</f>
        <v/>
      </c>
      <c r="M67" s="15" t="s">
        <v>1213</v>
      </c>
      <c r="N67" s="15" t="s">
        <v>828</v>
      </c>
      <c r="O67" s="15" t="s">
        <v>770</v>
      </c>
      <c r="P67" s="15">
        <v>34.200000000000003</v>
      </c>
      <c r="Q67" s="15" t="s">
        <v>623</v>
      </c>
      <c r="R67" s="24" t="str">
        <f>CONCATENATE(
A65,B65,C65,D65,E65,F65,G65,H65,I65,J65,K65,L65,M65,N65,O65,P65,Q65,
A66,B66,C66,D66,E66,F66,G66,H66,I66,J66,K66,L66,M66,N66,O66,P66,Q66,
A67,B67,C67,D67,E67,F67,G67,H67,I67,J67,K67,L67,M67,N67,O67,P67,Q67)</f>
        <v>{id:34,year: "2018",typeDoc:"RESOLUCIÓN",dateDoc:"20-ABR",numDoc:"CG 34-2018",monthDoc:"ABR",nameDoc:"RESOLUCIÓN REGISTRO DE CANDIDATOS COALICIÓN JUNTOS HAREMOS HISTORIA",link: Acuerdos__pdfpath(`./${"2018/"}${"34.pdf"}`),subRows:[{id:"",year: "2018",typeDoc:"",dateDoc:"",numDoc:"",monthDoc:"",nameDoc:"VOTO CONCURRENTE CONSEJERO JUAN CARLOS MINOR MÁRQUEZ",link: Acuerdos__pdfpath(`./${"2018/"}${"34.1.pdf"}`),},{id:"",year: "2018",typeDoc:"",dateDoc:"",numDoc:"",monthDoc:"",nameDoc:"VOTO RAZONADO CONSEJERA YARELI ALVAREZ MEZA",link: Acuerdos__pdfpath(`./${"2018/"}${"34.2.pdf"}`),},],},</v>
      </c>
    </row>
    <row r="68" spans="1:18" x14ac:dyDescent="0.25">
      <c r="A68" s="3" t="s">
        <v>756</v>
      </c>
      <c r="B68" s="3">
        <v>35</v>
      </c>
      <c r="C68" s="3" t="s">
        <v>1307</v>
      </c>
      <c r="D68" s="3" t="s">
        <v>1218</v>
      </c>
      <c r="E68" s="3" t="s">
        <v>1460</v>
      </c>
      <c r="F68" s="7" t="s">
        <v>37</v>
      </c>
      <c r="G68" s="3" t="s">
        <v>1212</v>
      </c>
      <c r="I68" s="3">
        <f t="shared" ref="I68:I73" si="10">B68</f>
        <v>35</v>
      </c>
      <c r="J68" s="3" t="s">
        <v>0</v>
      </c>
      <c r="K68" s="3" t="s">
        <v>1296</v>
      </c>
      <c r="L68" s="3" t="str">
        <f t="shared" si="9"/>
        <v>ABR</v>
      </c>
      <c r="M68" s="3" t="s">
        <v>1213</v>
      </c>
      <c r="N68" s="3" t="s">
        <v>832</v>
      </c>
      <c r="O68" s="3" t="s">
        <v>770</v>
      </c>
      <c r="P68" s="3">
        <f t="shared" ref="P68:P73" si="11">B68</f>
        <v>35</v>
      </c>
      <c r="Q68" s="3" t="s">
        <v>1</v>
      </c>
      <c r="R68" s="3" t="str">
        <f t="shared" ref="R68:R72" si="12">CONCATENATE(A68,B68,C68,D68,E68,F68,G68,H68,I68,J68,K68,L68,M68,N68,O68,P68,Q68)</f>
        <v>{id:35,year: "2018",typeDoc:"RESOLUCIÓN",dateDoc:"20-ABR",numDoc:"CG 35-2018",monthDoc:"ABR",nameDoc:"RESOLUCIÓN REGISTRO DE CANDIDATOS MAYORÍA RELATIVA CANDIDATURA COMÚN PRI, PVEM, PANAL Y PS",link: Acuerdos__pdfpath(`./${"2018/"}${"35.pdf"}`),},</v>
      </c>
    </row>
    <row r="69" spans="1:18" x14ac:dyDescent="0.25">
      <c r="A69" s="3" t="s">
        <v>756</v>
      </c>
      <c r="B69" s="3">
        <v>36</v>
      </c>
      <c r="C69" s="3" t="s">
        <v>1307</v>
      </c>
      <c r="D69" s="3" t="s">
        <v>1218</v>
      </c>
      <c r="E69" s="3" t="s">
        <v>1460</v>
      </c>
      <c r="F69" s="7" t="s">
        <v>37</v>
      </c>
      <c r="G69" s="3" t="s">
        <v>1212</v>
      </c>
      <c r="I69" s="3">
        <f t="shared" si="10"/>
        <v>36</v>
      </c>
      <c r="J69" s="3" t="s">
        <v>0</v>
      </c>
      <c r="K69" s="3" t="s">
        <v>1296</v>
      </c>
      <c r="L69" s="3" t="str">
        <f t="shared" si="9"/>
        <v>ABR</v>
      </c>
      <c r="M69" s="3" t="s">
        <v>1213</v>
      </c>
      <c r="N69" s="3" t="s">
        <v>833</v>
      </c>
      <c r="O69" s="3" t="s">
        <v>770</v>
      </c>
      <c r="P69" s="3">
        <f t="shared" si="11"/>
        <v>36</v>
      </c>
      <c r="Q69" s="3" t="s">
        <v>1</v>
      </c>
      <c r="R69" s="3" t="str">
        <f t="shared" si="12"/>
        <v>{id:36,year: "2018",typeDoc:"RESOLUCIÓN",dateDoc:"20-ABR",numDoc:"CG 36-2018",monthDoc:"ABR",nameDoc:"RESOLUCIÓN REGISTRO DE CANDIDATURAS INDEPENDIENTES A DIPUTADOS LOCALES",link: Acuerdos__pdfpath(`./${"2018/"}${"36.pdf"}`),},</v>
      </c>
    </row>
    <row r="70" spans="1:18" x14ac:dyDescent="0.25">
      <c r="A70" s="3" t="s">
        <v>756</v>
      </c>
      <c r="B70" s="3">
        <v>37</v>
      </c>
      <c r="C70" s="3" t="s">
        <v>1307</v>
      </c>
      <c r="D70" s="3" t="s">
        <v>1218</v>
      </c>
      <c r="E70" s="3" t="s">
        <v>1460</v>
      </c>
      <c r="F70" s="7" t="s">
        <v>37</v>
      </c>
      <c r="G70" s="3" t="s">
        <v>1212</v>
      </c>
      <c r="I70" s="3">
        <f t="shared" si="10"/>
        <v>37</v>
      </c>
      <c r="J70" s="3" t="s">
        <v>0</v>
      </c>
      <c r="K70" s="3" t="s">
        <v>1296</v>
      </c>
      <c r="L70" s="3" t="str">
        <f t="shared" si="9"/>
        <v>ABR</v>
      </c>
      <c r="M70" s="3" t="s">
        <v>1213</v>
      </c>
      <c r="N70" s="3" t="s">
        <v>834</v>
      </c>
      <c r="O70" s="3" t="s">
        <v>770</v>
      </c>
      <c r="P70" s="3">
        <f t="shared" si="11"/>
        <v>37</v>
      </c>
      <c r="Q70" s="3" t="s">
        <v>1</v>
      </c>
      <c r="R70" s="3" t="str">
        <f t="shared" si="12"/>
        <v>{id:37,year: "2018",typeDoc:"RESOLUCIÓN",dateDoc:"20-ABR",numDoc:"CG 37-2018",monthDoc:"ABR",nameDoc:"RESOLUCIÓN REGISTRO DE CANDIDATOS PT MAYORÍA Y RP",link: Acuerdos__pdfpath(`./${"2018/"}${"37.pdf"}`),},</v>
      </c>
    </row>
    <row r="71" spans="1:18" x14ac:dyDescent="0.25">
      <c r="A71" s="3" t="s">
        <v>756</v>
      </c>
      <c r="B71" s="3">
        <v>38</v>
      </c>
      <c r="C71" s="3" t="s">
        <v>1307</v>
      </c>
      <c r="D71" s="3" t="s">
        <v>1218</v>
      </c>
      <c r="E71" s="3" t="s">
        <v>1460</v>
      </c>
      <c r="F71" s="7" t="s">
        <v>37</v>
      </c>
      <c r="G71" s="3" t="s">
        <v>1212</v>
      </c>
      <c r="I71" s="3">
        <f t="shared" si="10"/>
        <v>38</v>
      </c>
      <c r="J71" s="3" t="s">
        <v>0</v>
      </c>
      <c r="K71" s="3" t="s">
        <v>1296</v>
      </c>
      <c r="L71" s="3" t="str">
        <f t="shared" si="9"/>
        <v>ABR</v>
      </c>
      <c r="M71" s="3" t="s">
        <v>1213</v>
      </c>
      <c r="N71" s="3" t="s">
        <v>835</v>
      </c>
      <c r="O71" s="3" t="s">
        <v>770</v>
      </c>
      <c r="P71" s="3">
        <f t="shared" si="11"/>
        <v>38</v>
      </c>
      <c r="Q71" s="3" t="s">
        <v>1</v>
      </c>
      <c r="R71" s="3" t="str">
        <f t="shared" si="12"/>
        <v>{id:38,year: "2018",typeDoc:"RESOLUCIÓN",dateDoc:"20-ABR",numDoc:"CG 38-2018",monthDoc:"ABR",nameDoc:"RESOLUCIÓN REGISTRO DE CANDIDATOS MC MAYORÍA RELATIVA Y RP",link: Acuerdos__pdfpath(`./${"2018/"}${"38.pdf"}`),},</v>
      </c>
    </row>
    <row r="72" spans="1:18" ht="15.75" thickBot="1" x14ac:dyDescent="0.3">
      <c r="A72" s="3" t="s">
        <v>756</v>
      </c>
      <c r="B72" s="3">
        <v>39</v>
      </c>
      <c r="C72" s="3" t="s">
        <v>1307</v>
      </c>
      <c r="D72" s="3" t="s">
        <v>1218</v>
      </c>
      <c r="E72" s="3" t="s">
        <v>1460</v>
      </c>
      <c r="F72" s="7" t="s">
        <v>37</v>
      </c>
      <c r="G72" s="3" t="s">
        <v>1212</v>
      </c>
      <c r="I72" s="3">
        <f t="shared" si="10"/>
        <v>39</v>
      </c>
      <c r="J72" s="3" t="s">
        <v>0</v>
      </c>
      <c r="K72" s="3" t="s">
        <v>1296</v>
      </c>
      <c r="L72" s="3" t="str">
        <f t="shared" si="9"/>
        <v>ABR</v>
      </c>
      <c r="M72" s="3" t="s">
        <v>1213</v>
      </c>
      <c r="N72" s="3" t="s">
        <v>836</v>
      </c>
      <c r="O72" s="3" t="s">
        <v>770</v>
      </c>
      <c r="P72" s="3">
        <f t="shared" si="11"/>
        <v>39</v>
      </c>
      <c r="Q72" s="3" t="s">
        <v>1</v>
      </c>
      <c r="R72" s="3" t="str">
        <f t="shared" si="12"/>
        <v>{id:39,year: "2018",typeDoc:"RESOLUCIÓN",dateDoc:"20-ABR",numDoc:"CG 39-2018",monthDoc:"ABR",nameDoc:"RESOLUCIÓN REGISTRO DE CANDIDATOS PANAL MAYORÍA RELATIVA Y RP",link: Acuerdos__pdfpath(`./${"2018/"}${"39.pdf"}`),},</v>
      </c>
    </row>
    <row r="73" spans="1:18" x14ac:dyDescent="0.25">
      <c r="A73" s="17" t="s">
        <v>756</v>
      </c>
      <c r="B73" s="10">
        <v>40</v>
      </c>
      <c r="C73" s="10" t="s">
        <v>1307</v>
      </c>
      <c r="D73" s="10" t="s">
        <v>1218</v>
      </c>
      <c r="E73" s="10" t="s">
        <v>1460</v>
      </c>
      <c r="F73" s="18" t="s">
        <v>37</v>
      </c>
      <c r="G73" s="10" t="s">
        <v>1212</v>
      </c>
      <c r="H73" s="10"/>
      <c r="I73" s="10">
        <f t="shared" si="10"/>
        <v>40</v>
      </c>
      <c r="J73" s="10" t="s">
        <v>0</v>
      </c>
      <c r="K73" s="10" t="s">
        <v>1296</v>
      </c>
      <c r="L73" s="10" t="str">
        <f t="shared" si="9"/>
        <v>ABR</v>
      </c>
      <c r="M73" s="10" t="s">
        <v>1213</v>
      </c>
      <c r="N73" s="10" t="s">
        <v>837</v>
      </c>
      <c r="O73" s="10" t="s">
        <v>770</v>
      </c>
      <c r="P73" s="10">
        <f t="shared" si="11"/>
        <v>40</v>
      </c>
      <c r="Q73" s="10" t="s">
        <v>613</v>
      </c>
      <c r="R73" s="19"/>
    </row>
    <row r="74" spans="1:18" ht="15.75" thickBot="1" x14ac:dyDescent="0.3">
      <c r="A74" s="22" t="s">
        <v>756</v>
      </c>
      <c r="B74" s="15" t="s">
        <v>611</v>
      </c>
      <c r="C74" s="15" t="s">
        <v>1307</v>
      </c>
      <c r="D74" s="15"/>
      <c r="E74" s="15" t="s">
        <v>1460</v>
      </c>
      <c r="F74" s="23"/>
      <c r="G74" s="15" t="s">
        <v>1215</v>
      </c>
      <c r="H74" s="15"/>
      <c r="I74" s="15"/>
      <c r="J74" s="15"/>
      <c r="K74" s="15" t="s">
        <v>1216</v>
      </c>
      <c r="L74" s="15" t="str">
        <f t="shared" si="9"/>
        <v/>
      </c>
      <c r="M74" s="15" t="s">
        <v>1213</v>
      </c>
      <c r="N74" s="15" t="s">
        <v>831</v>
      </c>
      <c r="O74" s="15" t="s">
        <v>770</v>
      </c>
      <c r="P74" s="15">
        <v>40.1</v>
      </c>
      <c r="Q74" s="15" t="s">
        <v>623</v>
      </c>
      <c r="R74" s="24" t="str">
        <f>CONCATENATE(
A73,B73,C73,D73,E73,F73,G73,H73,I73,J73,K73,L73,M73,N73,O73,P73,Q73,
A74,B74,C74,D74,E74,F74,G74,H74,I74,J74,K74,L74,M74,N74,O74,P74,Q74)</f>
        <v>{id:40,year: "2018",typeDoc:"RESOLUCIÓN",dateDoc:"20-ABR",numDoc:"CG 40-2018",monthDoc:"ABR",nameDoc:"RESOLUCIÓN REGISTRO DE CANDIDATOS MORENA MAYORÍA Y RP",link: Acuerdos__pdfpath(`./${"2018/"}${"40.pdf"}`),subRows:[{id:"",year: "2018",typeDoc:"",dateDoc:"",numDoc:"",monthDoc:"",nameDoc:"VOTO CONCURRENTE CONSEJERO JUAN CARLOS MINOR MÁRQUEZ",link: Acuerdos__pdfpath(`./${"2018/"}${"40.1.pdf"}`),},],},</v>
      </c>
    </row>
    <row r="75" spans="1:18" ht="15.75" thickBot="1" x14ac:dyDescent="0.3">
      <c r="A75" s="3" t="s">
        <v>756</v>
      </c>
      <c r="B75" s="3">
        <v>41</v>
      </c>
      <c r="C75" s="3" t="s">
        <v>1307</v>
      </c>
      <c r="D75" s="3" t="s">
        <v>1218</v>
      </c>
      <c r="E75" s="3" t="s">
        <v>1460</v>
      </c>
      <c r="F75" s="7" t="s">
        <v>37</v>
      </c>
      <c r="G75" s="3" t="s">
        <v>1212</v>
      </c>
      <c r="I75" s="3">
        <f>B75</f>
        <v>41</v>
      </c>
      <c r="J75" s="3" t="s">
        <v>0</v>
      </c>
      <c r="K75" s="3" t="s">
        <v>1296</v>
      </c>
      <c r="L75" s="3" t="str">
        <f t="shared" si="9"/>
        <v>ABR</v>
      </c>
      <c r="M75" s="3" t="s">
        <v>1213</v>
      </c>
      <c r="N75" s="3" t="s">
        <v>838</v>
      </c>
      <c r="O75" s="3" t="s">
        <v>770</v>
      </c>
      <c r="P75" s="3">
        <f>B75</f>
        <v>41</v>
      </c>
      <c r="Q75" s="3" t="s">
        <v>1</v>
      </c>
      <c r="R75" s="3" t="str">
        <f t="shared" ref="R75" si="13">CONCATENATE(A75,B75,C75,D75,E75,F75,G75,H75,I75,J75,K75,L75,M75,N75,O75,P75,Q75)</f>
        <v>{id:41,year: "2018",typeDoc:"RESOLUCIÓN",dateDoc:"20-ABR",numDoc:"CG 41-2018",monthDoc:"ABR",nameDoc:"RESOLUCIÓN REGISTRO DE CANDIDATOS PES MAYORÍA Y RP",link: Acuerdos__pdfpath(`./${"2018/"}${"41.pdf"}`),},</v>
      </c>
    </row>
    <row r="76" spans="1:18" x14ac:dyDescent="0.25">
      <c r="A76" s="17" t="s">
        <v>756</v>
      </c>
      <c r="B76" s="10">
        <v>42</v>
      </c>
      <c r="C76" s="10" t="s">
        <v>1307</v>
      </c>
      <c r="D76" s="10" t="s">
        <v>1218</v>
      </c>
      <c r="E76" s="10" t="s">
        <v>1460</v>
      </c>
      <c r="F76" s="18" t="s">
        <v>37</v>
      </c>
      <c r="G76" s="10" t="s">
        <v>1212</v>
      </c>
      <c r="H76" s="10"/>
      <c r="I76" s="10">
        <f>B76</f>
        <v>42</v>
      </c>
      <c r="J76" s="10" t="s">
        <v>0</v>
      </c>
      <c r="K76" s="10" t="s">
        <v>1296</v>
      </c>
      <c r="L76" s="10" t="str">
        <f t="shared" si="9"/>
        <v>ABR</v>
      </c>
      <c r="M76" s="10" t="s">
        <v>1213</v>
      </c>
      <c r="N76" s="10" t="s">
        <v>839</v>
      </c>
      <c r="O76" s="10" t="s">
        <v>770</v>
      </c>
      <c r="P76" s="10">
        <f>B76</f>
        <v>42</v>
      </c>
      <c r="Q76" s="10" t="s">
        <v>613</v>
      </c>
      <c r="R76" s="19"/>
    </row>
    <row r="77" spans="1:18" x14ac:dyDescent="0.25">
      <c r="A77" s="20" t="s">
        <v>756</v>
      </c>
      <c r="B77" s="3" t="s">
        <v>611</v>
      </c>
      <c r="C77" s="3" t="s">
        <v>1307</v>
      </c>
      <c r="E77" s="3" t="s">
        <v>1460</v>
      </c>
      <c r="G77" s="3" t="s">
        <v>1215</v>
      </c>
      <c r="K77" s="3" t="s">
        <v>1216</v>
      </c>
      <c r="L77" s="3" t="str">
        <f t="shared" si="9"/>
        <v/>
      </c>
      <c r="M77" s="3" t="s">
        <v>1213</v>
      </c>
      <c r="N77" s="3" t="s">
        <v>802</v>
      </c>
      <c r="O77" s="3" t="s">
        <v>770</v>
      </c>
      <c r="P77" s="3">
        <v>42.1</v>
      </c>
      <c r="Q77" s="3" t="s">
        <v>1</v>
      </c>
      <c r="R77" s="21"/>
    </row>
    <row r="78" spans="1:18" ht="15.75" thickBot="1" x14ac:dyDescent="0.3">
      <c r="A78" s="22" t="s">
        <v>756</v>
      </c>
      <c r="B78" s="15" t="s">
        <v>611</v>
      </c>
      <c r="C78" s="15" t="s">
        <v>1307</v>
      </c>
      <c r="D78" s="15"/>
      <c r="E78" s="15" t="s">
        <v>1460</v>
      </c>
      <c r="F78" s="23"/>
      <c r="G78" s="15" t="s">
        <v>1215</v>
      </c>
      <c r="H78" s="15"/>
      <c r="I78" s="15"/>
      <c r="J78" s="15"/>
      <c r="K78" s="15" t="s">
        <v>1216</v>
      </c>
      <c r="L78" s="15" t="str">
        <f t="shared" si="9"/>
        <v/>
      </c>
      <c r="M78" s="15" t="s">
        <v>1213</v>
      </c>
      <c r="N78" s="15" t="s">
        <v>831</v>
      </c>
      <c r="O78" s="15" t="s">
        <v>770</v>
      </c>
      <c r="P78" s="15">
        <v>42.2</v>
      </c>
      <c r="Q78" s="15" t="s">
        <v>623</v>
      </c>
      <c r="R78" s="24" t="str">
        <f>CONCATENATE(
A76,B76,C76,D76,E76,F76,G76,H76,I76,J76,K76,L76,M76,N76,O76,P76,Q76,
A77,B77,C77,D77,E77,F77,G77,H77,I77,J77,K77,L77,M77,N77,O77,P77,Q77,
A78,B78,C78,D78,E78,F78,G78,H78,I78,J78,K78,L78,M78,N78,O78,P78,Q78)</f>
        <v>{id:42,year: "2018",typeDoc:"RESOLUCIÓN",dateDoc:"20-ABR",numDoc:"CG 42-2018",monthDoc:"ABR",nameDoc:"RESOLUCIÓN REGISTRO DE CANDIDATOS PAN RP",link: Acuerdos__pdfpath(`./${"2018/"}${"42.pdf"}`),subRows:[{id:"",year: "2018",typeDoc:"",dateDoc:"",numDoc:"",monthDoc:"",nameDoc:"VOTO CONCURRENTE CONSEJERA YARELI ALVAREZ MEZA",link: Acuerdos__pdfpath(`./${"2018/"}${"42.1.pdf"}`),},{id:"",year: "2018",typeDoc:"",dateDoc:"",numDoc:"",monthDoc:"",nameDoc:"VOTO CONCURRENTE CONSEJERO JUAN CARLOS MINOR MÁRQUEZ",link: Acuerdos__pdfpath(`./${"2018/"}${"42.2.pdf"}`),},],},</v>
      </c>
    </row>
    <row r="79" spans="1:18" ht="15.75" thickBot="1" x14ac:dyDescent="0.3">
      <c r="A79" s="3" t="s">
        <v>756</v>
      </c>
      <c r="B79" s="3">
        <v>43</v>
      </c>
      <c r="C79" s="3" t="s">
        <v>1307</v>
      </c>
      <c r="E79" s="3" t="s">
        <v>1460</v>
      </c>
      <c r="F79" s="7" t="s">
        <v>37</v>
      </c>
      <c r="G79" s="3" t="s">
        <v>1212</v>
      </c>
      <c r="I79" s="3">
        <f>B79</f>
        <v>43</v>
      </c>
      <c r="J79" s="3" t="s">
        <v>0</v>
      </c>
      <c r="K79" s="3" t="s">
        <v>1296</v>
      </c>
      <c r="L79" s="3" t="str">
        <f t="shared" si="9"/>
        <v>ABR</v>
      </c>
      <c r="M79" s="3" t="s">
        <v>1213</v>
      </c>
      <c r="N79" s="3" t="s">
        <v>840</v>
      </c>
      <c r="O79" s="3" t="s">
        <v>770</v>
      </c>
      <c r="P79" s="3">
        <f>B79</f>
        <v>43</v>
      </c>
      <c r="Q79" s="3" t="s">
        <v>1</v>
      </c>
      <c r="R79" s="3" t="str">
        <f t="shared" ref="R79" si="14">CONCATENATE(A79,B79,C79,D79,E79,F79,G79,H79,I79,J79,K79,L79,M79,N79,O79,P79,Q79)</f>
        <v>{id:43,year: "2018",typeDoc:"",dateDoc:"20-ABR",numDoc:"CG 43-2018",monthDoc:"ABR",nameDoc:"RESOLUCIÓN REGISTRO DE CANDIDATOS PRI RP",link: Acuerdos__pdfpath(`./${"2018/"}${"43.pdf"}`),},</v>
      </c>
    </row>
    <row r="80" spans="1:18" x14ac:dyDescent="0.25">
      <c r="A80" s="17" t="s">
        <v>756</v>
      </c>
      <c r="B80" s="10">
        <v>44</v>
      </c>
      <c r="C80" s="10" t="s">
        <v>1307</v>
      </c>
      <c r="D80" s="10" t="s">
        <v>1218</v>
      </c>
      <c r="E80" s="10" t="s">
        <v>1460</v>
      </c>
      <c r="F80" s="18" t="s">
        <v>37</v>
      </c>
      <c r="G80" s="10" t="s">
        <v>1212</v>
      </c>
      <c r="H80" s="10"/>
      <c r="I80" s="10">
        <f>B80</f>
        <v>44</v>
      </c>
      <c r="J80" s="10" t="s">
        <v>0</v>
      </c>
      <c r="K80" s="10" t="s">
        <v>1296</v>
      </c>
      <c r="L80" s="10" t="str">
        <f t="shared" si="9"/>
        <v>ABR</v>
      </c>
      <c r="M80" s="10" t="s">
        <v>1213</v>
      </c>
      <c r="N80" s="10" t="s">
        <v>841</v>
      </c>
      <c r="O80" s="10" t="s">
        <v>770</v>
      </c>
      <c r="P80" s="10">
        <f>B80</f>
        <v>44</v>
      </c>
      <c r="Q80" s="10" t="s">
        <v>613</v>
      </c>
      <c r="R80" s="19"/>
    </row>
    <row r="81" spans="1:18" x14ac:dyDescent="0.25">
      <c r="A81" s="20" t="s">
        <v>756</v>
      </c>
      <c r="B81" s="3" t="s">
        <v>611</v>
      </c>
      <c r="C81" s="3" t="s">
        <v>1307</v>
      </c>
      <c r="E81" s="3" t="s">
        <v>1460</v>
      </c>
      <c r="G81" s="3" t="s">
        <v>1215</v>
      </c>
      <c r="K81" s="3" t="s">
        <v>1216</v>
      </c>
      <c r="L81" s="3" t="str">
        <f t="shared" si="9"/>
        <v/>
      </c>
      <c r="M81" s="3" t="s">
        <v>1213</v>
      </c>
      <c r="N81" s="3" t="s">
        <v>802</v>
      </c>
      <c r="O81" s="3" t="s">
        <v>770</v>
      </c>
      <c r="P81" s="3">
        <v>44.1</v>
      </c>
      <c r="Q81" s="3" t="s">
        <v>1</v>
      </c>
      <c r="R81" s="21"/>
    </row>
    <row r="82" spans="1:18" ht="15.75" thickBot="1" x14ac:dyDescent="0.3">
      <c r="A82" s="22" t="s">
        <v>756</v>
      </c>
      <c r="B82" s="15" t="s">
        <v>611</v>
      </c>
      <c r="C82" s="15" t="s">
        <v>1307</v>
      </c>
      <c r="D82" s="15"/>
      <c r="E82" s="15" t="s">
        <v>1460</v>
      </c>
      <c r="F82" s="23"/>
      <c r="G82" s="15" t="s">
        <v>1215</v>
      </c>
      <c r="H82" s="15"/>
      <c r="I82" s="15"/>
      <c r="J82" s="15"/>
      <c r="K82" s="15" t="s">
        <v>1216</v>
      </c>
      <c r="L82" s="15" t="str">
        <f t="shared" si="9"/>
        <v/>
      </c>
      <c r="M82" s="15" t="s">
        <v>1213</v>
      </c>
      <c r="N82" s="15" t="s">
        <v>842</v>
      </c>
      <c r="O82" s="15" t="s">
        <v>770</v>
      </c>
      <c r="P82" s="15">
        <v>44.2</v>
      </c>
      <c r="Q82" s="15" t="s">
        <v>623</v>
      </c>
      <c r="R82" s="24" t="str">
        <f>CONCATENATE(
A80,B80,C80,D80,E80,F80,G80,H80,I80,J80,K80,L80,M80,N80,O80,P80,Q80,
A81,B81,C81,D81,E81,F81,G81,H81,I81,J81,K81,L81,M81,N81,O81,P81,Q81,
A82,B82,C82,D82,E82,F82,G82,H82,I82,J82,K82,L82,M82,N82,O82,P82,Q82)</f>
        <v>{id:44,year: "2018",typeDoc:"RESOLUCIÓN",dateDoc:"20-ABR",numDoc:"CG 44-2018",monthDoc:"ABR",nameDoc:"RESOLUCIÓN REGISTRO DE CANDIDATOS PRD RP",link: Acuerdos__pdfpath(`./${"2018/"}${"44.pdf"}`),subRows:[{id:"",year: "2018",typeDoc:"",dateDoc:"",numDoc:"",monthDoc:"",nameDoc:"VOTO CONCURRENTE CONSEJERA YARELI ALVAREZ MEZA",link: Acuerdos__pdfpath(`./${"2018/"}${"44.1.pdf"}`),},{id:"",year: "2018",typeDoc:"",dateDoc:"",numDoc:"",monthDoc:"",nameDoc:"VOTO CONCURRENTE CONSEJERO JUAN CARLOS MINOR MÁRQUEZ PROYECTO DE RESOLUCIÓN PRD RP",link: Acuerdos__pdfpath(`./${"2018/"}${"44.2.pdf"}`),},],},</v>
      </c>
    </row>
    <row r="83" spans="1:18" x14ac:dyDescent="0.25">
      <c r="A83" s="3" t="s">
        <v>756</v>
      </c>
      <c r="B83" s="3">
        <v>45</v>
      </c>
      <c r="C83" s="3" t="s">
        <v>1307</v>
      </c>
      <c r="D83" s="3" t="s">
        <v>1218</v>
      </c>
      <c r="E83" s="3" t="s">
        <v>1460</v>
      </c>
      <c r="F83" s="7" t="s">
        <v>37</v>
      </c>
      <c r="G83" s="3" t="s">
        <v>1212</v>
      </c>
      <c r="I83" s="3">
        <f>B83</f>
        <v>45</v>
      </c>
      <c r="J83" s="3" t="s">
        <v>0</v>
      </c>
      <c r="K83" s="3" t="s">
        <v>1296</v>
      </c>
      <c r="L83" s="3" t="str">
        <f t="shared" si="9"/>
        <v>ABR</v>
      </c>
      <c r="M83" s="3" t="s">
        <v>1213</v>
      </c>
      <c r="N83" s="3" t="s">
        <v>1314</v>
      </c>
      <c r="O83" s="3" t="s">
        <v>770</v>
      </c>
      <c r="P83" s="3">
        <f>B83</f>
        <v>45</v>
      </c>
      <c r="Q83" s="3" t="s">
        <v>1</v>
      </c>
      <c r="R83" s="3" t="str">
        <f t="shared" ref="R83:R85" si="15">CONCATENATE(A83,B83,C83,D83,E83,F83,G83,H83,I83,J83,K83,L83,M83,N83,O83,P83,Q83)</f>
        <v>{id:45,year: "2018",typeDoc:"RESOLUCIÓN",dateDoc:"20-ABR",numDoc:"CG 45-2018",monthDoc:"ABR",nameDoc:"REGISTRO DE CANDIDATOS PVEM",link: Acuerdos__pdfpath(`./${"2018/"}${"45.pdf"}`),},</v>
      </c>
    </row>
    <row r="84" spans="1:18" x14ac:dyDescent="0.25">
      <c r="A84" s="3" t="s">
        <v>756</v>
      </c>
      <c r="B84" s="3">
        <v>46</v>
      </c>
      <c r="C84" s="3" t="s">
        <v>1307</v>
      </c>
      <c r="D84" s="3" t="s">
        <v>1218</v>
      </c>
      <c r="E84" s="3" t="s">
        <v>1460</v>
      </c>
      <c r="F84" s="7" t="s">
        <v>37</v>
      </c>
      <c r="G84" s="3" t="s">
        <v>1212</v>
      </c>
      <c r="I84" s="3">
        <f>B84</f>
        <v>46</v>
      </c>
      <c r="J84" s="3" t="s">
        <v>0</v>
      </c>
      <c r="K84" s="3" t="s">
        <v>1296</v>
      </c>
      <c r="L84" s="3" t="str">
        <f t="shared" si="9"/>
        <v>ABR</v>
      </c>
      <c r="M84" s="3" t="s">
        <v>1213</v>
      </c>
      <c r="N84" s="3" t="s">
        <v>1315</v>
      </c>
      <c r="O84" s="3" t="s">
        <v>770</v>
      </c>
      <c r="P84" s="3">
        <f>B84</f>
        <v>46</v>
      </c>
      <c r="Q84" s="3" t="s">
        <v>1</v>
      </c>
      <c r="R84" s="3" t="str">
        <f t="shared" si="15"/>
        <v>{id:46,year: "2018",typeDoc:"RESOLUCIÓN",dateDoc:"20-ABR",numDoc:"CG 46-2018",monthDoc:"ABR",nameDoc:"REGISTRO DE CANDIDATOS PAC RP",link: Acuerdos__pdfpath(`./${"2018/"}${"46.pdf"}`),},</v>
      </c>
    </row>
    <row r="85" spans="1:18" ht="15.75" thickBot="1" x14ac:dyDescent="0.3">
      <c r="A85" s="3" t="s">
        <v>756</v>
      </c>
      <c r="B85" s="3">
        <v>47</v>
      </c>
      <c r="C85" s="3" t="s">
        <v>1307</v>
      </c>
      <c r="D85" s="3" t="s">
        <v>1218</v>
      </c>
      <c r="E85" s="3" t="s">
        <v>1460</v>
      </c>
      <c r="F85" s="7" t="s">
        <v>37</v>
      </c>
      <c r="G85" s="3" t="s">
        <v>1212</v>
      </c>
      <c r="I85" s="3">
        <f>B85</f>
        <v>47</v>
      </c>
      <c r="J85" s="3" t="s">
        <v>0</v>
      </c>
      <c r="K85" s="3" t="s">
        <v>1296</v>
      </c>
      <c r="L85" s="3" t="str">
        <f t="shared" si="9"/>
        <v>ABR</v>
      </c>
      <c r="M85" s="3" t="s">
        <v>1213</v>
      </c>
      <c r="N85" s="3" t="s">
        <v>1316</v>
      </c>
      <c r="O85" s="3" t="s">
        <v>770</v>
      </c>
      <c r="P85" s="3">
        <f>B85</f>
        <v>47</v>
      </c>
      <c r="Q85" s="3" t="s">
        <v>1</v>
      </c>
      <c r="R85" s="3" t="str">
        <f t="shared" si="15"/>
        <v>{id:47,year: "2018",typeDoc:"RESOLUCIÓN",dateDoc:"20-ABR",numDoc:"CG 47-2018",monthDoc:"ABR",nameDoc:"REGISTRO DE CANDIDATOS PS RP",link: Acuerdos__pdfpath(`./${"2018/"}${"47.pdf"}`),},</v>
      </c>
    </row>
    <row r="86" spans="1:18" x14ac:dyDescent="0.25">
      <c r="A86" s="17" t="s">
        <v>756</v>
      </c>
      <c r="B86" s="10">
        <v>48</v>
      </c>
      <c r="C86" s="10" t="s">
        <v>1307</v>
      </c>
      <c r="D86" s="10" t="s">
        <v>1217</v>
      </c>
      <c r="E86" s="10" t="s">
        <v>1460</v>
      </c>
      <c r="F86" s="18" t="s">
        <v>641</v>
      </c>
      <c r="G86" s="10" t="s">
        <v>1212</v>
      </c>
      <c r="H86" s="10"/>
      <c r="I86" s="10">
        <f>B86</f>
        <v>48</v>
      </c>
      <c r="J86" s="10" t="s">
        <v>0</v>
      </c>
      <c r="K86" s="10" t="s">
        <v>1296</v>
      </c>
      <c r="L86" s="10" t="str">
        <f t="shared" si="9"/>
        <v>ABR</v>
      </c>
      <c r="M86" s="10" t="s">
        <v>1213</v>
      </c>
      <c r="N86" s="10" t="s">
        <v>1317</v>
      </c>
      <c r="O86" s="10" t="s">
        <v>770</v>
      </c>
      <c r="P86" s="10">
        <f>B86</f>
        <v>48</v>
      </c>
      <c r="Q86" s="10" t="s">
        <v>613</v>
      </c>
      <c r="R86" s="19"/>
    </row>
    <row r="87" spans="1:18" ht="15.75" thickBot="1" x14ac:dyDescent="0.3">
      <c r="A87" s="22" t="s">
        <v>756</v>
      </c>
      <c r="B87" s="15" t="s">
        <v>611</v>
      </c>
      <c r="C87" s="15" t="s">
        <v>1307</v>
      </c>
      <c r="D87" s="15"/>
      <c r="E87" s="15" t="s">
        <v>1460</v>
      </c>
      <c r="F87" s="23" t="s">
        <v>641</v>
      </c>
      <c r="G87" s="15" t="s">
        <v>1215</v>
      </c>
      <c r="H87" s="15"/>
      <c r="I87" s="15"/>
      <c r="J87" s="15"/>
      <c r="K87" s="15" t="s">
        <v>1216</v>
      </c>
      <c r="L87" s="15" t="str">
        <f t="shared" si="9"/>
        <v>ABR</v>
      </c>
      <c r="M87" s="15" t="s">
        <v>1213</v>
      </c>
      <c r="N87" s="15" t="s">
        <v>1318</v>
      </c>
      <c r="O87" s="15" t="s">
        <v>770</v>
      </c>
      <c r="P87" s="15">
        <v>48.1</v>
      </c>
      <c r="Q87" s="15" t="s">
        <v>623</v>
      </c>
      <c r="R87" s="24" t="str">
        <f>CONCATENATE(
A86,B86,C86,D86,E86,F86,G86,H86,I86,J86,K86,L86,M86,N86,O86,P86,Q86,
A87,B87,C87,D87,E87,F87,G87,H87,I87,J87,K87,L87,M87,N87,O87,P87,Q87)</f>
        <v>{id:48,year: "2018",typeDoc:"ACUERDO",dateDoc:"21-ABR",numDoc:"CG 48-2018",monthDoc:"ABR",nameDoc:"READECUACIÓN AL PRESUPUESTO 2018 ISR",link: Acuerdos__pdfpath(`./${"2018/"}${"48.pdf"}`),subRows:[{id:"",year: "2018",typeDoc:"",dateDoc:"21-ABR",numDoc:"",monthDoc:"ABR",nameDoc:"ANEXO 1 READECUACIÓN AL PRESUPUESTO 2018 ISR",link: Acuerdos__pdfpath(`./${"2018/"}${"48.1.pdf"}`),},],},</v>
      </c>
    </row>
    <row r="88" spans="1:18" x14ac:dyDescent="0.25">
      <c r="A88" s="17" t="s">
        <v>756</v>
      </c>
      <c r="B88" s="10">
        <v>49</v>
      </c>
      <c r="C88" s="10" t="s">
        <v>1307</v>
      </c>
      <c r="D88" s="10" t="s">
        <v>1217</v>
      </c>
      <c r="E88" s="10" t="s">
        <v>1460</v>
      </c>
      <c r="F88" s="18" t="s">
        <v>641</v>
      </c>
      <c r="G88" s="10" t="s">
        <v>1212</v>
      </c>
      <c r="H88" s="10"/>
      <c r="I88" s="10">
        <f>B88</f>
        <v>49</v>
      </c>
      <c r="J88" s="10" t="s">
        <v>0</v>
      </c>
      <c r="K88" s="10" t="s">
        <v>1296</v>
      </c>
      <c r="L88" s="10" t="str">
        <f t="shared" si="9"/>
        <v>ABR</v>
      </c>
      <c r="M88" s="10" t="s">
        <v>1213</v>
      </c>
      <c r="N88" s="10" t="s">
        <v>1319</v>
      </c>
      <c r="O88" s="10" t="s">
        <v>770</v>
      </c>
      <c r="P88" s="10">
        <f>B88</f>
        <v>49</v>
      </c>
      <c r="Q88" s="10" t="s">
        <v>613</v>
      </c>
      <c r="R88" s="19"/>
    </row>
    <row r="89" spans="1:18" x14ac:dyDescent="0.25">
      <c r="A89" s="20" t="s">
        <v>756</v>
      </c>
      <c r="B89" s="3" t="s">
        <v>611</v>
      </c>
      <c r="C89" s="3" t="s">
        <v>1307</v>
      </c>
      <c r="E89" s="3" t="s">
        <v>1460</v>
      </c>
      <c r="F89" s="7" t="s">
        <v>641</v>
      </c>
      <c r="G89" s="3" t="s">
        <v>1215</v>
      </c>
      <c r="K89" s="3" t="s">
        <v>1216</v>
      </c>
      <c r="L89" s="3" t="str">
        <f t="shared" si="9"/>
        <v>ABR</v>
      </c>
      <c r="M89" s="3" t="s">
        <v>1213</v>
      </c>
      <c r="N89" s="3" t="s">
        <v>1320</v>
      </c>
      <c r="O89" s="3" t="s">
        <v>770</v>
      </c>
      <c r="P89" s="3">
        <v>49.1</v>
      </c>
      <c r="Q89" s="3" t="s">
        <v>1</v>
      </c>
      <c r="R89" s="21"/>
    </row>
    <row r="90" spans="1:18" ht="15.75" thickBot="1" x14ac:dyDescent="0.3">
      <c r="A90" s="22" t="s">
        <v>756</v>
      </c>
      <c r="B90" s="15" t="s">
        <v>611</v>
      </c>
      <c r="C90" s="15" t="s">
        <v>1307</v>
      </c>
      <c r="D90" s="15"/>
      <c r="E90" s="15" t="s">
        <v>1460</v>
      </c>
      <c r="F90" s="23" t="s">
        <v>641</v>
      </c>
      <c r="G90" s="15" t="s">
        <v>1215</v>
      </c>
      <c r="H90" s="15"/>
      <c r="I90" s="15"/>
      <c r="J90" s="15"/>
      <c r="K90" s="15" t="s">
        <v>1216</v>
      </c>
      <c r="L90" s="15" t="str">
        <f t="shared" si="9"/>
        <v>ABR</v>
      </c>
      <c r="M90" s="15" t="s">
        <v>1213</v>
      </c>
      <c r="N90" s="15" t="s">
        <v>828</v>
      </c>
      <c r="O90" s="15" t="s">
        <v>770</v>
      </c>
      <c r="P90" s="15">
        <v>49.2</v>
      </c>
      <c r="Q90" s="15" t="s">
        <v>623</v>
      </c>
      <c r="R90" s="24" t="str">
        <f>CONCATENATE(
A88,B88,C88,D88,E88,F88,G88,H88,I88,J88,K88,L88,M88,N88,O88,P88,Q88,
A89,B89,C89,D89,E89,F89,G89,H89,I89,J89,K89,L89,M89,N89,O89,P89,Q89,
A90,B90,C90,D90,E90,F90,G90,H90,I90,J90,K90,L90,M90,N90,O90,P90,Q90)</f>
        <v>{id:49,year: "2018",typeDoc:"ACUERDO",dateDoc:"21-ABR",numDoc:"CG 49-2018",monthDoc:"ABR",nameDoc:"READECUACIÓN AL PRESUPUESTO 2018",link: Acuerdos__pdfpath(`./${"2018/"}${"49.pdf"}`),subRows:[{id:"",year: "2018",typeDoc:"",dateDoc:"21-ABR",numDoc:"",monthDoc:"ABR",nameDoc:"ANEXO 1 READECUACIÓN AL PRESUPUESTO 2018",link: Acuerdos__pdfpath(`./${"2018/"}${"49.1.pdf"}`),},{id:"",year: "2018",typeDoc:"",dateDoc:"21-ABR",numDoc:"",monthDoc:"ABR",nameDoc:"VOTO RAZONADO CONSEJERA YARELI ALVAREZ MEZA",link: Acuerdos__pdfpath(`./${"2018/"}${"49.2.pdf"}`),},],},</v>
      </c>
    </row>
    <row r="91" spans="1:18" ht="15.75" thickBot="1" x14ac:dyDescent="0.3">
      <c r="A91" s="3" t="s">
        <v>756</v>
      </c>
      <c r="B91" s="3">
        <v>50</v>
      </c>
      <c r="C91" s="3" t="s">
        <v>1307</v>
      </c>
      <c r="D91" s="3" t="s">
        <v>1217</v>
      </c>
      <c r="E91" s="3" t="s">
        <v>1460</v>
      </c>
      <c r="F91" s="7" t="s">
        <v>641</v>
      </c>
      <c r="G91" s="3" t="s">
        <v>1212</v>
      </c>
      <c r="I91" s="3">
        <f>B91</f>
        <v>50</v>
      </c>
      <c r="J91" s="3" t="s">
        <v>0</v>
      </c>
      <c r="K91" s="3" t="s">
        <v>1296</v>
      </c>
      <c r="L91" s="3" t="str">
        <f t="shared" si="9"/>
        <v>ABR</v>
      </c>
      <c r="M91" s="3" t="s">
        <v>1213</v>
      </c>
      <c r="N91" s="3" t="s">
        <v>1321</v>
      </c>
      <c r="O91" s="3" t="s">
        <v>770</v>
      </c>
      <c r="P91" s="3">
        <f>B91</f>
        <v>50</v>
      </c>
      <c r="Q91" s="3" t="s">
        <v>1</v>
      </c>
      <c r="R91" s="3" t="str">
        <f t="shared" ref="R91" si="16">CONCATENATE(A91,B91,C91,D91,E91,F91,G91,H91,I91,J91,K91,L91,M91,N91,O91,P91,Q91)</f>
        <v>{id:50,year: "2018",typeDoc:"ACUERDO",dateDoc:"21-ABR",numDoc:"CG 50-2018",monthDoc:"ABR",nameDoc:"DESIGNACIÓN E INCORPORACIÓN SPEN SISTEMA OPLE",link: Acuerdos__pdfpath(`./${"2018/"}${"50.pdf"}`),},</v>
      </c>
    </row>
    <row r="92" spans="1:18" x14ac:dyDescent="0.25">
      <c r="A92" s="17" t="s">
        <v>756</v>
      </c>
      <c r="B92" s="10">
        <v>51</v>
      </c>
      <c r="C92" s="10" t="s">
        <v>1307</v>
      </c>
      <c r="D92" s="10" t="s">
        <v>1218</v>
      </c>
      <c r="E92" s="10" t="s">
        <v>1460</v>
      </c>
      <c r="F92" s="18" t="s">
        <v>15</v>
      </c>
      <c r="G92" s="10" t="s">
        <v>1212</v>
      </c>
      <c r="H92" s="10"/>
      <c r="I92" s="10">
        <f>B92</f>
        <v>51</v>
      </c>
      <c r="J92" s="10" t="s">
        <v>0</v>
      </c>
      <c r="K92" s="10" t="s">
        <v>1296</v>
      </c>
      <c r="L92" s="10" t="str">
        <f t="shared" si="9"/>
        <v>ABR</v>
      </c>
      <c r="M92" s="10" t="s">
        <v>1213</v>
      </c>
      <c r="N92" s="10" t="s">
        <v>1322</v>
      </c>
      <c r="O92" s="10" t="s">
        <v>770</v>
      </c>
      <c r="P92" s="10">
        <f>B92</f>
        <v>51</v>
      </c>
      <c r="Q92" s="10" t="s">
        <v>613</v>
      </c>
      <c r="R92" s="19"/>
    </row>
    <row r="93" spans="1:18" ht="15.75" thickBot="1" x14ac:dyDescent="0.3">
      <c r="A93" s="22" t="s">
        <v>756</v>
      </c>
      <c r="B93" s="15" t="s">
        <v>611</v>
      </c>
      <c r="C93" s="15" t="s">
        <v>1307</v>
      </c>
      <c r="D93" s="15"/>
      <c r="E93" s="15" t="s">
        <v>1460</v>
      </c>
      <c r="F93" s="23" t="s">
        <v>15</v>
      </c>
      <c r="G93" s="15" t="s">
        <v>1215</v>
      </c>
      <c r="H93" s="15"/>
      <c r="I93" s="15"/>
      <c r="J93" s="15"/>
      <c r="K93" s="15" t="s">
        <v>1216</v>
      </c>
      <c r="L93" s="15" t="str">
        <f t="shared" si="9"/>
        <v>ABR</v>
      </c>
      <c r="M93" s="15" t="s">
        <v>1213</v>
      </c>
      <c r="N93" s="15" t="s">
        <v>828</v>
      </c>
      <c r="O93" s="15" t="s">
        <v>770</v>
      </c>
      <c r="P93" s="15">
        <v>51.1</v>
      </c>
      <c r="Q93" s="15" t="s">
        <v>623</v>
      </c>
      <c r="R93" s="24" t="str">
        <f>CONCATENATE(
A92,B92,C92,D92,E92,F92,G92,H92,I92,J92,K92,L92,M92,N92,O92,P92,Q92,
A93,B93,C93,D93,E93,F93,G93,H93,I93,J93,K93,L93,M93,N93,O93,P93,Q93)</f>
        <v>{id:51,year: "2018",typeDoc:"RESOLUCIÓN",dateDoc:"30-ABR",numDoc:"CG 51-2018",monthDoc:"ABR",nameDoc:"DIPUTADOS DE MAYORÍA RELATIVA Y RP PARTIDO MC",link: Acuerdos__pdfpath(`./${"2018/"}${"51.pdf"}`),subRows:[{id:"",year: "2018",typeDoc:"",dateDoc:"30-ABR",numDoc:"",monthDoc:"ABR",nameDoc:"VOTO RAZONADO CONSEJERA YARELI ALVAREZ MEZA",link: Acuerdos__pdfpath(`./${"2018/"}${"51.1.pdf"}`),},],},</v>
      </c>
    </row>
    <row r="94" spans="1:18" ht="15.75" thickBot="1" x14ac:dyDescent="0.3">
      <c r="A94" s="3" t="s">
        <v>756</v>
      </c>
      <c r="B94" s="3">
        <v>52</v>
      </c>
      <c r="C94" s="3" t="s">
        <v>1307</v>
      </c>
      <c r="D94" s="3" t="s">
        <v>1218</v>
      </c>
      <c r="E94" s="3" t="s">
        <v>1460</v>
      </c>
      <c r="F94" s="7" t="s">
        <v>15</v>
      </c>
      <c r="G94" s="3" t="s">
        <v>1212</v>
      </c>
      <c r="I94" s="3">
        <f>B94</f>
        <v>52</v>
      </c>
      <c r="J94" s="3" t="s">
        <v>0</v>
      </c>
      <c r="K94" s="3" t="s">
        <v>1296</v>
      </c>
      <c r="L94" s="3" t="str">
        <f t="shared" si="9"/>
        <v>ABR</v>
      </c>
      <c r="M94" s="3" t="s">
        <v>1213</v>
      </c>
      <c r="N94" s="3" t="s">
        <v>1323</v>
      </c>
      <c r="O94" s="3" t="s">
        <v>770</v>
      </c>
      <c r="P94" s="3">
        <f>B94</f>
        <v>52</v>
      </c>
      <c r="Q94" s="3" t="s">
        <v>1</v>
      </c>
      <c r="R94" s="3" t="str">
        <f t="shared" ref="R94" si="17">CONCATENATE(A94,B94,C94,D94,E94,F94,G94,H94,I94,J94,K94,L94,M94,N94,O94,P94,Q94)</f>
        <v>{id:52,year: "2018",typeDoc:"RESOLUCIÓN",dateDoc:"30-ABR",numDoc:"CG 52-2018",monthDoc:"ABR",nameDoc:"POR LOS PRINCIPIOS DE MAYORÍA RELATIVA Y RP PES",link: Acuerdos__pdfpath(`./${"2018/"}${"52.pdf"}`),},</v>
      </c>
    </row>
    <row r="95" spans="1:18" x14ac:dyDescent="0.25">
      <c r="A95" s="17" t="s">
        <v>756</v>
      </c>
      <c r="B95" s="10">
        <v>53</v>
      </c>
      <c r="C95" s="10" t="s">
        <v>1307</v>
      </c>
      <c r="D95" s="10" t="s">
        <v>1217</v>
      </c>
      <c r="E95" s="10" t="s">
        <v>1460</v>
      </c>
      <c r="F95" s="18" t="s">
        <v>15</v>
      </c>
      <c r="G95" s="10" t="s">
        <v>1212</v>
      </c>
      <c r="H95" s="10"/>
      <c r="I95" s="10">
        <f>B95</f>
        <v>53</v>
      </c>
      <c r="J95" s="10" t="s">
        <v>0</v>
      </c>
      <c r="K95" s="10" t="s">
        <v>1296</v>
      </c>
      <c r="L95" s="10" t="s">
        <v>747</v>
      </c>
      <c r="M95" s="10" t="s">
        <v>1213</v>
      </c>
      <c r="N95" s="10" t="s">
        <v>1324</v>
      </c>
      <c r="O95" s="10" t="s">
        <v>770</v>
      </c>
      <c r="P95" s="10">
        <f>B95</f>
        <v>53</v>
      </c>
      <c r="Q95" s="10" t="s">
        <v>613</v>
      </c>
      <c r="R95" s="19"/>
    </row>
    <row r="96" spans="1:18" ht="15.75" thickBot="1" x14ac:dyDescent="0.3">
      <c r="A96" s="22" t="s">
        <v>756</v>
      </c>
      <c r="B96" s="15" t="s">
        <v>611</v>
      </c>
      <c r="C96" s="15" t="s">
        <v>1307</v>
      </c>
      <c r="D96" s="15"/>
      <c r="E96" s="15" t="s">
        <v>1460</v>
      </c>
      <c r="F96" s="23" t="s">
        <v>15</v>
      </c>
      <c r="G96" s="15" t="s">
        <v>1215</v>
      </c>
      <c r="H96" s="15"/>
      <c r="I96" s="15"/>
      <c r="J96" s="15"/>
      <c r="K96" s="15" t="s">
        <v>1216</v>
      </c>
      <c r="L96" s="15" t="str">
        <f t="shared" ref="L96:L119" si="18">MID(F96,4,3)</f>
        <v>ABR</v>
      </c>
      <c r="M96" s="15" t="s">
        <v>1213</v>
      </c>
      <c r="N96" s="15" t="s">
        <v>828</v>
      </c>
      <c r="O96" s="15" t="s">
        <v>770</v>
      </c>
      <c r="P96" s="15">
        <v>53.1</v>
      </c>
      <c r="Q96" s="15" t="s">
        <v>623</v>
      </c>
      <c r="R96" s="24" t="str">
        <f>CONCATENATE(
A95,B95,C95,D95,E95,F95,G95,H95,I95,J95,K95,L95,M95,N95,O95,P95,Q95,
A96,B96,C96,D96,E96,F96,G96,H96,I96,J96,K96,L96,M96,N96,O96,P96,Q96)</f>
        <v>{id:53,year: "2018",typeDoc:"ACUERDO",dateDoc:"30-ABR",numDoc:"CG 53-2018",monthDoc:"DIC",nameDoc:"HORA DE INICIO Y CIERRE PREP",link: Acuerdos__pdfpath(`./${"2018/"}${"53.pdf"}`),subRows:[{id:"",year: "2018",typeDoc:"",dateDoc:"30-ABR",numDoc:"",monthDoc:"ABR",nameDoc:"VOTO RAZONADO CONSEJERA YARELI ALVAREZ MEZA",link: Acuerdos__pdfpath(`./${"2018/"}${"53.1.pdf"}`),},],},</v>
      </c>
    </row>
    <row r="97" spans="1:18" x14ac:dyDescent="0.25">
      <c r="A97" s="17" t="s">
        <v>756</v>
      </c>
      <c r="B97" s="10">
        <v>54</v>
      </c>
      <c r="C97" s="10" t="s">
        <v>1307</v>
      </c>
      <c r="D97" s="10" t="s">
        <v>1217</v>
      </c>
      <c r="E97" s="10" t="s">
        <v>1460</v>
      </c>
      <c r="F97" s="18" t="s">
        <v>15</v>
      </c>
      <c r="G97" s="10" t="s">
        <v>1212</v>
      </c>
      <c r="H97" s="10"/>
      <c r="I97" s="10">
        <f t="shared" ref="I97:I105" si="19">B97</f>
        <v>54</v>
      </c>
      <c r="J97" s="10" t="s">
        <v>0</v>
      </c>
      <c r="K97" s="10" t="s">
        <v>1296</v>
      </c>
      <c r="L97" s="10" t="str">
        <f t="shared" si="18"/>
        <v>ABR</v>
      </c>
      <c r="M97" s="10" t="s">
        <v>1213</v>
      </c>
      <c r="N97" s="10" t="s">
        <v>1325</v>
      </c>
      <c r="O97" s="10" t="s">
        <v>770</v>
      </c>
      <c r="P97" s="10">
        <f t="shared" ref="P97:P105" si="20">B97</f>
        <v>54</v>
      </c>
      <c r="Q97" s="10" t="s">
        <v>1</v>
      </c>
      <c r="R97" s="10" t="str">
        <f t="shared" ref="R97:R98" si="21">CONCATENATE(A97,B97,C97,D97,E97,F97,G97,H97,I97,J97,K97,L97,M97,N97,O97,P97,Q97)</f>
        <v>{id:54,year: "2018",typeDoc:"ACUERDO",dateDoc:"30-ABR",numDoc:"CG 54-2018",monthDoc:"ABR",nameDoc:"DISEÑO Y MODELOS DEFINITIVOS DE DOCUMENTACIÓN Y MATERIAL ELECTORAL",link: Acuerdos__pdfpath(`./${"2018/"}${"54.pdf"}`),},</v>
      </c>
    </row>
    <row r="98" spans="1:18" x14ac:dyDescent="0.25">
      <c r="A98" s="20" t="s">
        <v>756</v>
      </c>
      <c r="B98" s="3">
        <v>55</v>
      </c>
      <c r="C98" s="3" t="s">
        <v>1307</v>
      </c>
      <c r="D98" s="3" t="s">
        <v>1217</v>
      </c>
      <c r="E98" s="3" t="s">
        <v>1460</v>
      </c>
      <c r="F98" s="7" t="s">
        <v>15</v>
      </c>
      <c r="G98" s="3" t="s">
        <v>1212</v>
      </c>
      <c r="I98" s="3">
        <f t="shared" si="19"/>
        <v>55</v>
      </c>
      <c r="J98" s="3" t="s">
        <v>0</v>
      </c>
      <c r="K98" s="3" t="s">
        <v>1296</v>
      </c>
      <c r="L98" s="3" t="str">
        <f t="shared" si="18"/>
        <v>ABR</v>
      </c>
      <c r="M98" s="3" t="s">
        <v>1213</v>
      </c>
      <c r="N98" s="3" t="s">
        <v>1326</v>
      </c>
      <c r="O98" s="3" t="s">
        <v>770</v>
      </c>
      <c r="P98" s="3">
        <f t="shared" si="20"/>
        <v>55</v>
      </c>
      <c r="Q98" s="3" t="s">
        <v>1</v>
      </c>
      <c r="R98" s="3" t="str">
        <f t="shared" si="21"/>
        <v>{id:55,year: "2018",typeDoc:"ACUERDO",dateDoc:"30-ABR",numDoc:"CG 55-2018",monthDoc:"ABR",nameDoc:"SUSTITUCIONES DE CONSEJOS DISTRITALES 10 Y 15",link: Acuerdos__pdfpath(`./${"2018/"}${"55.pdf"}`),},</v>
      </c>
    </row>
    <row r="99" spans="1:18" x14ac:dyDescent="0.25">
      <c r="A99" s="4" t="s">
        <v>756</v>
      </c>
      <c r="B99" s="4">
        <v>56</v>
      </c>
      <c r="C99" s="4" t="s">
        <v>1307</v>
      </c>
      <c r="D99" s="4"/>
      <c r="E99" s="4" t="s">
        <v>1460</v>
      </c>
      <c r="F99" s="5"/>
      <c r="G99" s="4" t="s">
        <v>1212</v>
      </c>
      <c r="H99" s="4"/>
      <c r="I99" s="4">
        <f t="shared" si="19"/>
        <v>56</v>
      </c>
      <c r="J99" s="4" t="s">
        <v>0</v>
      </c>
      <c r="K99" s="4" t="s">
        <v>1296</v>
      </c>
      <c r="L99" s="4" t="str">
        <f t="shared" si="18"/>
        <v/>
      </c>
      <c r="M99" s="4" t="s">
        <v>1213</v>
      </c>
      <c r="N99" s="4"/>
      <c r="O99" s="4" t="s">
        <v>770</v>
      </c>
      <c r="P99" s="4">
        <f t="shared" si="20"/>
        <v>56</v>
      </c>
      <c r="Q99" s="4" t="s">
        <v>1</v>
      </c>
      <c r="R99" s="4"/>
    </row>
    <row r="100" spans="1:18" x14ac:dyDescent="0.25">
      <c r="A100" s="4" t="s">
        <v>756</v>
      </c>
      <c r="B100" s="4">
        <v>57</v>
      </c>
      <c r="C100" s="4" t="s">
        <v>1307</v>
      </c>
      <c r="D100" s="4"/>
      <c r="E100" s="4" t="s">
        <v>1460</v>
      </c>
      <c r="F100" s="5"/>
      <c r="G100" s="4" t="s">
        <v>1212</v>
      </c>
      <c r="H100" s="4"/>
      <c r="I100" s="4">
        <f t="shared" si="19"/>
        <v>57</v>
      </c>
      <c r="J100" s="4" t="s">
        <v>0</v>
      </c>
      <c r="K100" s="4" t="s">
        <v>1296</v>
      </c>
      <c r="L100" s="4" t="str">
        <f t="shared" si="18"/>
        <v/>
      </c>
      <c r="M100" s="4" t="s">
        <v>1213</v>
      </c>
      <c r="N100" s="4"/>
      <c r="O100" s="4" t="s">
        <v>770</v>
      </c>
      <c r="P100" s="4">
        <f t="shared" si="20"/>
        <v>57</v>
      </c>
      <c r="Q100" s="4" t="s">
        <v>1</v>
      </c>
      <c r="R100" s="4"/>
    </row>
    <row r="101" spans="1:18" x14ac:dyDescent="0.25">
      <c r="A101" s="4" t="s">
        <v>756</v>
      </c>
      <c r="B101" s="4">
        <v>58</v>
      </c>
      <c r="C101" s="4" t="s">
        <v>1307</v>
      </c>
      <c r="D101" s="4"/>
      <c r="E101" s="4" t="s">
        <v>1460</v>
      </c>
      <c r="F101" s="5"/>
      <c r="G101" s="4" t="s">
        <v>1212</v>
      </c>
      <c r="H101" s="4"/>
      <c r="I101" s="4">
        <f t="shared" si="19"/>
        <v>58</v>
      </c>
      <c r="J101" s="4" t="s">
        <v>0</v>
      </c>
      <c r="K101" s="4" t="s">
        <v>1296</v>
      </c>
      <c r="L101" s="4" t="str">
        <f t="shared" si="18"/>
        <v/>
      </c>
      <c r="M101" s="4" t="s">
        <v>1213</v>
      </c>
      <c r="N101" s="4"/>
      <c r="O101" s="4" t="s">
        <v>770</v>
      </c>
      <c r="P101" s="4">
        <f t="shared" si="20"/>
        <v>58</v>
      </c>
      <c r="Q101" s="4" t="s">
        <v>1</v>
      </c>
      <c r="R101" s="4"/>
    </row>
    <row r="102" spans="1:18" x14ac:dyDescent="0.25">
      <c r="A102" s="4" t="s">
        <v>756</v>
      </c>
      <c r="B102" s="4">
        <v>59</v>
      </c>
      <c r="C102" s="4" t="s">
        <v>1307</v>
      </c>
      <c r="D102" s="4"/>
      <c r="E102" s="4" t="s">
        <v>1460</v>
      </c>
      <c r="F102" s="5"/>
      <c r="G102" s="4" t="s">
        <v>1212</v>
      </c>
      <c r="H102" s="4"/>
      <c r="I102" s="4">
        <f t="shared" si="19"/>
        <v>59</v>
      </c>
      <c r="J102" s="4" t="s">
        <v>0</v>
      </c>
      <c r="K102" s="4" t="s">
        <v>1296</v>
      </c>
      <c r="L102" s="4" t="str">
        <f t="shared" si="18"/>
        <v/>
      </c>
      <c r="M102" s="4" t="s">
        <v>1213</v>
      </c>
      <c r="N102" s="4"/>
      <c r="O102" s="4" t="s">
        <v>770</v>
      </c>
      <c r="P102" s="4">
        <f t="shared" si="20"/>
        <v>59</v>
      </c>
      <c r="Q102" s="4" t="s">
        <v>1</v>
      </c>
      <c r="R102" s="4"/>
    </row>
    <row r="103" spans="1:18" x14ac:dyDescent="0.25">
      <c r="A103" s="3" t="s">
        <v>756</v>
      </c>
      <c r="B103" s="3">
        <v>60</v>
      </c>
      <c r="C103" s="3" t="s">
        <v>1307</v>
      </c>
      <c r="D103" s="3" t="s">
        <v>1217</v>
      </c>
      <c r="E103" s="3" t="s">
        <v>1460</v>
      </c>
      <c r="F103" s="7" t="s">
        <v>658</v>
      </c>
      <c r="G103" s="3" t="s">
        <v>1212</v>
      </c>
      <c r="I103" s="3">
        <f t="shared" si="19"/>
        <v>60</v>
      </c>
      <c r="J103" s="3" t="s">
        <v>0</v>
      </c>
      <c r="K103" s="3" t="s">
        <v>1296</v>
      </c>
      <c r="L103" s="3" t="str">
        <f t="shared" si="18"/>
        <v>MAY</v>
      </c>
      <c r="M103" s="3" t="s">
        <v>1213</v>
      </c>
      <c r="N103" s="3" t="s">
        <v>845</v>
      </c>
      <c r="O103" s="3" t="s">
        <v>770</v>
      </c>
      <c r="P103" s="3">
        <f t="shared" si="20"/>
        <v>60</v>
      </c>
      <c r="Q103" s="3" t="s">
        <v>1</v>
      </c>
      <c r="R103" s="3" t="str">
        <f t="shared" ref="R103:R104" si="22">CONCATENATE(A103,B103,C103,D103,E103,F103,G103,H103,I103,J103,K103,L103,M103,N103,O103,P103,Q103)</f>
        <v>{id:60,year: "2018",typeDoc:"ACUERDO",dateDoc:"18-MAY",numDoc:"CG 60-2018",monthDoc:"MAY",nameDoc:"ACUERDO POR EL QUE APRUEBA EL CÁLCULO DEL MONTO DE FINANCIAMIENTO PÚBLICO PARA LA OBTENCIÓN DEL VOTO",link: Acuerdos__pdfpath(`./${"2018/"}${"60.pdf"}`),},</v>
      </c>
    </row>
    <row r="104" spans="1:18" ht="15.75" thickBot="1" x14ac:dyDescent="0.3">
      <c r="A104" s="3" t="s">
        <v>756</v>
      </c>
      <c r="B104" s="3">
        <v>61</v>
      </c>
      <c r="C104" s="3" t="s">
        <v>1307</v>
      </c>
      <c r="D104" s="3" t="s">
        <v>1217</v>
      </c>
      <c r="E104" s="3" t="s">
        <v>1460</v>
      </c>
      <c r="F104" s="7" t="s">
        <v>658</v>
      </c>
      <c r="G104" s="3" t="s">
        <v>1212</v>
      </c>
      <c r="I104" s="3">
        <f t="shared" si="19"/>
        <v>61</v>
      </c>
      <c r="J104" s="3" t="s">
        <v>0</v>
      </c>
      <c r="K104" s="3" t="s">
        <v>1296</v>
      </c>
      <c r="L104" s="3" t="str">
        <f t="shared" si="18"/>
        <v>MAY</v>
      </c>
      <c r="M104" s="3" t="s">
        <v>1213</v>
      </c>
      <c r="N104" s="3" t="s">
        <v>846</v>
      </c>
      <c r="O104" s="3" t="s">
        <v>770</v>
      </c>
      <c r="P104" s="3">
        <f t="shared" si="20"/>
        <v>61</v>
      </c>
      <c r="Q104" s="3" t="s">
        <v>1</v>
      </c>
      <c r="R104" s="3" t="str">
        <f t="shared" si="22"/>
        <v>{id:61,year: "2018",typeDoc:"ACUERDO",dateDoc:"18-MAY",numDoc:"CG 61-2018",monthDoc:"MAY",nameDoc:"ACUERDO POR EL QUE SE APRUEBAN LOS CRITERIOS RELATIVOS A LOS CIERRES DE CAMPAÑA",link: Acuerdos__pdfpath(`./${"2018/"}${"61.pdf"}`),},</v>
      </c>
    </row>
    <row r="105" spans="1:18" x14ac:dyDescent="0.25">
      <c r="A105" s="17" t="s">
        <v>756</v>
      </c>
      <c r="B105" s="10">
        <v>62</v>
      </c>
      <c r="C105" s="10" t="s">
        <v>1307</v>
      </c>
      <c r="D105" s="10" t="s">
        <v>1217</v>
      </c>
      <c r="E105" s="10" t="s">
        <v>1460</v>
      </c>
      <c r="F105" s="18" t="s">
        <v>658</v>
      </c>
      <c r="G105" s="10" t="s">
        <v>1212</v>
      </c>
      <c r="H105" s="10"/>
      <c r="I105" s="10">
        <f t="shared" si="19"/>
        <v>62</v>
      </c>
      <c r="J105" s="10" t="s">
        <v>0</v>
      </c>
      <c r="K105" s="10" t="s">
        <v>1296</v>
      </c>
      <c r="L105" s="10" t="str">
        <f t="shared" si="18"/>
        <v>MAY</v>
      </c>
      <c r="M105" s="10" t="s">
        <v>1213</v>
      </c>
      <c r="N105" s="10" t="s">
        <v>847</v>
      </c>
      <c r="O105" s="10" t="s">
        <v>770</v>
      </c>
      <c r="P105" s="10">
        <f t="shared" si="20"/>
        <v>62</v>
      </c>
      <c r="Q105" s="10" t="s">
        <v>613</v>
      </c>
      <c r="R105" s="19"/>
    </row>
    <row r="106" spans="1:18" ht="15.75" thickBot="1" x14ac:dyDescent="0.3">
      <c r="A106" s="22" t="s">
        <v>756</v>
      </c>
      <c r="B106" s="15" t="s">
        <v>611</v>
      </c>
      <c r="C106" s="15" t="s">
        <v>1307</v>
      </c>
      <c r="D106" s="15"/>
      <c r="E106" s="15" t="s">
        <v>1460</v>
      </c>
      <c r="F106" s="23"/>
      <c r="G106" s="15" t="s">
        <v>1215</v>
      </c>
      <c r="H106" s="15"/>
      <c r="I106" s="15"/>
      <c r="J106" s="15"/>
      <c r="K106" s="15" t="s">
        <v>1216</v>
      </c>
      <c r="L106" s="15" t="str">
        <f t="shared" si="18"/>
        <v/>
      </c>
      <c r="M106" s="15" t="s">
        <v>1213</v>
      </c>
      <c r="N106" s="15" t="s">
        <v>848</v>
      </c>
      <c r="O106" s="15" t="s">
        <v>770</v>
      </c>
      <c r="P106" s="15">
        <v>62.1</v>
      </c>
      <c r="Q106" s="15" t="s">
        <v>623</v>
      </c>
      <c r="R106" s="24" t="str">
        <f>CONCATENATE(
A105,B105,C105,D105,E105,F105,G105,H105,I105,J105,K105,L105,M105,N105,O105,P105,Q105,
A106,B106,C106,D106,E106,F106,G106,H106,I106,J106,K106,L106,M106,N106,O106,P106,Q106)</f>
        <v>{id:62,year: "2018",typeDoc:"ACUERDO",dateDoc:"18-MAY",numDoc:"CG 62-2018",monthDoc:"MAY",nameDoc:"ACUERDO POR EL QUE SE APRUEBA EL MODELO OPERATIVO DE REMISIÓN Y RECEPCIÓN DE LOS PAQUETES ELECTORALES",link: Acuerdos__pdfpath(`./${"2018/"}${"62.pdf"}`),subRows:[{id:"",year: "2018",typeDoc:"",dateDoc:"",numDoc:"",monthDoc:"",nameDoc:"MODELO OPERATIVO RECEPCIÓN DE PAQUETES ELECTORALES 2018",link: Acuerdos__pdfpath(`./${"2018/"}${"62.1.pdf"}`),},],},</v>
      </c>
    </row>
    <row r="107" spans="1:18" x14ac:dyDescent="0.25">
      <c r="A107" s="3" t="s">
        <v>756</v>
      </c>
      <c r="B107" s="3">
        <v>63</v>
      </c>
      <c r="C107" s="3" t="s">
        <v>1307</v>
      </c>
      <c r="D107" s="3" t="s">
        <v>1217</v>
      </c>
      <c r="E107" s="3" t="s">
        <v>1460</v>
      </c>
      <c r="F107" s="7" t="s">
        <v>658</v>
      </c>
      <c r="G107" s="3" t="s">
        <v>1212</v>
      </c>
      <c r="I107" s="3">
        <f t="shared" ref="I107:I116" si="23">B107</f>
        <v>63</v>
      </c>
      <c r="J107" s="3" t="s">
        <v>0</v>
      </c>
      <c r="K107" s="3" t="s">
        <v>1296</v>
      </c>
      <c r="L107" s="3" t="str">
        <f t="shared" si="18"/>
        <v>MAY</v>
      </c>
      <c r="M107" s="3" t="s">
        <v>1213</v>
      </c>
      <c r="N107" s="3" t="s">
        <v>849</v>
      </c>
      <c r="O107" s="3" t="s">
        <v>770</v>
      </c>
      <c r="P107" s="3">
        <f>B107</f>
        <v>63</v>
      </c>
      <c r="Q107" s="3" t="s">
        <v>1</v>
      </c>
      <c r="R107" s="3" t="str">
        <f t="shared" ref="R107:R115" si="24">CONCATENATE(A107,B107,C107,D107,E107,F107,G107,H107,I107,J107,K107,L107,M107,N107,O107,P107,Q107)</f>
        <v>{id:63,year: "2018",typeDoc:"ACUERDO",dateDoc:"18-MAY",numDoc:"CG 63-2018",monthDoc:"MAY",nameDoc:"ACUERDO POR EL QUE SE APRUEBAN LAS MEDIDAS DE SEGURIDAD QUE CONTENDRÁN LAS BOLETAS ELECTORALES, ASÍ COMO LA DETERMINACIÓN DE FECHA LÍMITE EN QUE SE PODRÁN MODIFICAR",link: Acuerdos__pdfpath(`./${"2018/"}${"63.pdf"}`),},</v>
      </c>
    </row>
    <row r="108" spans="1:18" x14ac:dyDescent="0.25">
      <c r="A108" s="3" t="s">
        <v>756</v>
      </c>
      <c r="B108" s="3">
        <v>64</v>
      </c>
      <c r="C108" s="3" t="s">
        <v>1307</v>
      </c>
      <c r="D108" s="3" t="s">
        <v>1217</v>
      </c>
      <c r="E108" s="3" t="s">
        <v>1460</v>
      </c>
      <c r="F108" s="7" t="s">
        <v>658</v>
      </c>
      <c r="G108" s="3" t="s">
        <v>1212</v>
      </c>
      <c r="I108" s="3">
        <f t="shared" si="23"/>
        <v>64</v>
      </c>
      <c r="J108" s="3" t="s">
        <v>0</v>
      </c>
      <c r="K108" s="3" t="s">
        <v>1296</v>
      </c>
      <c r="L108" s="3" t="str">
        <f t="shared" si="18"/>
        <v>MAY</v>
      </c>
      <c r="M108" s="3" t="s">
        <v>1213</v>
      </c>
      <c r="N108" s="3" t="s">
        <v>850</v>
      </c>
      <c r="O108" s="3" t="s">
        <v>770</v>
      </c>
      <c r="P108" s="3">
        <f>B108</f>
        <v>64</v>
      </c>
      <c r="Q108" s="3" t="s">
        <v>1</v>
      </c>
      <c r="R108" s="3" t="str">
        <f t="shared" si="24"/>
        <v>{id:64,year: "2018",typeDoc:"ACUERDO",dateDoc:"18-MAY",numDoc:"CG 64-2018",monthDoc:"MAY",nameDoc:"ACUERDO POR EL QUE SE DA RESPUESTA AL ESCRITO PRESENTADO POR LA LICENCIADA LAURA YAMILI FLORES LOZANO",link: Acuerdos__pdfpath(`./${"2018/"}${"64.pdf"}`),},</v>
      </c>
    </row>
    <row r="109" spans="1:18" x14ac:dyDescent="0.25">
      <c r="A109" s="3" t="s">
        <v>756</v>
      </c>
      <c r="B109" s="3">
        <v>65</v>
      </c>
      <c r="C109" s="3" t="s">
        <v>1307</v>
      </c>
      <c r="D109" s="3" t="s">
        <v>1217</v>
      </c>
      <c r="E109" s="3" t="s">
        <v>1460</v>
      </c>
      <c r="F109" s="7" t="s">
        <v>658</v>
      </c>
      <c r="G109" s="3" t="s">
        <v>1212</v>
      </c>
      <c r="I109" s="3">
        <f t="shared" si="23"/>
        <v>65</v>
      </c>
      <c r="J109" s="3" t="s">
        <v>0</v>
      </c>
      <c r="K109" s="3" t="s">
        <v>1296</v>
      </c>
      <c r="L109" s="3" t="str">
        <f t="shared" si="18"/>
        <v>MAY</v>
      </c>
      <c r="M109" s="3" t="s">
        <v>1213</v>
      </c>
      <c r="N109" s="3" t="s">
        <v>851</v>
      </c>
      <c r="O109" s="3" t="s">
        <v>770</v>
      </c>
      <c r="P109" s="3">
        <f>B109</f>
        <v>65</v>
      </c>
      <c r="Q109" s="3" t="s">
        <v>1</v>
      </c>
      <c r="R109" s="3" t="str">
        <f t="shared" si="24"/>
        <v>{id:65,year: "2018",typeDoc:"ACUERDO",dateDoc:"18-MAY",numDoc:"CG 65-2018",monthDoc:"MAY",nameDoc:"ACUERDO POR EL QUE SE DA RESPUESTA AL OFICIO PRESENTADO POR LA LICENCIADA ROSALÍA PEREDO AGUILAR",link: Acuerdos__pdfpath(`./${"2018/"}${"65.pdf"}`),},</v>
      </c>
    </row>
    <row r="110" spans="1:18" x14ac:dyDescent="0.25">
      <c r="A110" s="3" t="s">
        <v>756</v>
      </c>
      <c r="B110" s="3">
        <v>66</v>
      </c>
      <c r="C110" s="3" t="s">
        <v>1307</v>
      </c>
      <c r="D110" s="3" t="s">
        <v>1217</v>
      </c>
      <c r="E110" s="3" t="s">
        <v>1460</v>
      </c>
      <c r="F110" s="7" t="s">
        <v>659</v>
      </c>
      <c r="G110" s="3" t="s">
        <v>1212</v>
      </c>
      <c r="I110" s="3">
        <f t="shared" si="23"/>
        <v>66</v>
      </c>
      <c r="J110" s="3" t="s">
        <v>0</v>
      </c>
      <c r="K110" s="3" t="s">
        <v>1296</v>
      </c>
      <c r="L110" s="3" t="str">
        <f t="shared" si="18"/>
        <v>MAY</v>
      </c>
      <c r="M110" s="3" t="s">
        <v>1213</v>
      </c>
      <c r="N110" s="3" t="s">
        <v>852</v>
      </c>
      <c r="O110" s="3" t="s">
        <v>770</v>
      </c>
      <c r="P110" s="3">
        <f t="shared" ref="P110:P154" si="25">B110</f>
        <v>66</v>
      </c>
      <c r="Q110" s="3" t="s">
        <v>1</v>
      </c>
      <c r="R110" s="3" t="str">
        <f t="shared" si="24"/>
        <v>{id:66,year: "2018",typeDoc:"ACUERDO",dateDoc:"20-MAY",numDoc:"CG 66-2018",monthDoc:"MAY",nameDoc:"ACUERDO POR EL QUE SE DA CUMPLIMIENTO A LA SENTENCIA DICTADA POR EL TET EXPEDIENTE TET JDC 023 2018 Y ACUMULADO TET JDC 024 2018.",link: Acuerdos__pdfpath(`./${"2018/"}${"66.pdf"}`),},</v>
      </c>
    </row>
    <row r="111" spans="1:18" x14ac:dyDescent="0.25">
      <c r="A111" s="3" t="s">
        <v>756</v>
      </c>
      <c r="B111" s="3">
        <v>67</v>
      </c>
      <c r="C111" s="3" t="s">
        <v>1307</v>
      </c>
      <c r="D111" s="3" t="s">
        <v>1218</v>
      </c>
      <c r="E111" s="3" t="s">
        <v>1460</v>
      </c>
      <c r="F111" s="7" t="s">
        <v>843</v>
      </c>
      <c r="G111" s="3" t="s">
        <v>1212</v>
      </c>
      <c r="I111" s="3">
        <f t="shared" si="23"/>
        <v>67</v>
      </c>
      <c r="J111" s="3" t="s">
        <v>0</v>
      </c>
      <c r="K111" s="3" t="s">
        <v>1296</v>
      </c>
      <c r="L111" s="3" t="str">
        <f t="shared" si="18"/>
        <v>MAY</v>
      </c>
      <c r="M111" s="3" t="s">
        <v>1213</v>
      </c>
      <c r="N111" s="3" t="s">
        <v>853</v>
      </c>
      <c r="O111" s="3" t="s">
        <v>770</v>
      </c>
      <c r="P111" s="3">
        <f t="shared" si="25"/>
        <v>67</v>
      </c>
      <c r="Q111" s="3" t="s">
        <v>1</v>
      </c>
      <c r="R111" s="3" t="str">
        <f t="shared" si="24"/>
        <v>{id:67,year: "2018",typeDoc:"RESOLUCIÓN",dateDoc:"21-MAY",numDoc:"CG 67-2018",monthDoc:"MAY",nameDoc:"RESOLUCIÓN RESPECTO DE LAS SUSTITUCIONES DE CANDIDATAS Y CANDIDATOS AL CARGO DE DIPUTADAS Y DIPUTADOS LOCALES",link: Acuerdos__pdfpath(`./${"2018/"}${"67.pdf"}`),},</v>
      </c>
    </row>
    <row r="112" spans="1:18" x14ac:dyDescent="0.25">
      <c r="A112" s="3" t="s">
        <v>756</v>
      </c>
      <c r="B112" s="3">
        <v>68</v>
      </c>
      <c r="C112" s="3" t="s">
        <v>1307</v>
      </c>
      <c r="D112" s="3" t="s">
        <v>1217</v>
      </c>
      <c r="E112" s="3" t="s">
        <v>1460</v>
      </c>
      <c r="F112" s="7" t="s">
        <v>844</v>
      </c>
      <c r="G112" s="3" t="s">
        <v>1212</v>
      </c>
      <c r="I112" s="3">
        <f t="shared" si="23"/>
        <v>68</v>
      </c>
      <c r="J112" s="3" t="s">
        <v>0</v>
      </c>
      <c r="K112" s="3" t="s">
        <v>1296</v>
      </c>
      <c r="L112" s="3" t="str">
        <f t="shared" si="18"/>
        <v>MAY</v>
      </c>
      <c r="M112" s="3" t="s">
        <v>1213</v>
      </c>
      <c r="N112" s="3" t="s">
        <v>854</v>
      </c>
      <c r="O112" s="3" t="s">
        <v>770</v>
      </c>
      <c r="P112" s="3">
        <f t="shared" si="25"/>
        <v>68</v>
      </c>
      <c r="Q112" s="3" t="s">
        <v>1</v>
      </c>
      <c r="R112" s="3" t="str">
        <f t="shared" si="24"/>
        <v>{id:68,year: "2018",typeDoc:"ACUERDO",dateDoc:"26-MAY",numDoc:"CG 68-2018",monthDoc:"MAY",nameDoc:"ACUERDO POR EL QUE SE APRUEBA EL CAMBIO DE EMBLEMA DEL CANDIDATO INDEPENDIENTE",link: Acuerdos__pdfpath(`./${"2018/"}${"68.pdf"}`),},</v>
      </c>
    </row>
    <row r="113" spans="1:18" x14ac:dyDescent="0.25">
      <c r="A113" s="3" t="s">
        <v>756</v>
      </c>
      <c r="B113" s="3">
        <v>69</v>
      </c>
      <c r="C113" s="3" t="s">
        <v>1307</v>
      </c>
      <c r="D113" s="3" t="s">
        <v>1218</v>
      </c>
      <c r="E113" s="3" t="s">
        <v>1460</v>
      </c>
      <c r="F113" s="7" t="s">
        <v>16</v>
      </c>
      <c r="G113" s="3" t="s">
        <v>1212</v>
      </c>
      <c r="I113" s="3">
        <f t="shared" si="23"/>
        <v>69</v>
      </c>
      <c r="J113" s="3" t="s">
        <v>0</v>
      </c>
      <c r="K113" s="3" t="s">
        <v>1296</v>
      </c>
      <c r="L113" s="3" t="str">
        <f t="shared" si="18"/>
        <v>MAY</v>
      </c>
      <c r="M113" s="3" t="s">
        <v>1213</v>
      </c>
      <c r="N113" s="3" t="s">
        <v>855</v>
      </c>
      <c r="O113" s="3" t="s">
        <v>770</v>
      </c>
      <c r="P113" s="3">
        <f t="shared" si="25"/>
        <v>69</v>
      </c>
      <c r="Q113" s="3" t="s">
        <v>1</v>
      </c>
      <c r="R113" s="3" t="str">
        <f t="shared" si="24"/>
        <v>{id:69,year: "2018",typeDoc:"RESOLUCIÓN",dateDoc:"29-MAY",numDoc:"CG 69-2018",monthDoc:"MAY",nameDoc:"RESOLUCIÓN SUSTITUCIONES DE CANDIDATAS Y CANDIDATOS AL CARGO DE DIPUTADAS Y DIPUTADOS LOCALES",link: Acuerdos__pdfpath(`./${"2018/"}${"69.pdf"}`),},</v>
      </c>
    </row>
    <row r="114" spans="1:18" x14ac:dyDescent="0.25">
      <c r="A114" s="3" t="s">
        <v>756</v>
      </c>
      <c r="B114" s="3">
        <v>70</v>
      </c>
      <c r="C114" s="3" t="s">
        <v>1307</v>
      </c>
      <c r="D114" s="3" t="s">
        <v>1217</v>
      </c>
      <c r="E114" s="3" t="s">
        <v>1460</v>
      </c>
      <c r="F114" s="7" t="s">
        <v>16</v>
      </c>
      <c r="G114" s="3" t="s">
        <v>1212</v>
      </c>
      <c r="I114" s="3">
        <f t="shared" si="23"/>
        <v>70</v>
      </c>
      <c r="J114" s="3" t="s">
        <v>0</v>
      </c>
      <c r="K114" s="3" t="s">
        <v>1296</v>
      </c>
      <c r="L114" s="3" t="str">
        <f t="shared" si="18"/>
        <v>MAY</v>
      </c>
      <c r="M114" s="3" t="s">
        <v>1213</v>
      </c>
      <c r="N114" s="3" t="s">
        <v>856</v>
      </c>
      <c r="O114" s="3" t="s">
        <v>770</v>
      </c>
      <c r="P114" s="3">
        <f t="shared" si="25"/>
        <v>70</v>
      </c>
      <c r="Q114" s="3" t="s">
        <v>1</v>
      </c>
      <c r="R114" s="3" t="str">
        <f t="shared" si="24"/>
        <v>{id:70,year: "2018",typeDoc:"ACUERDO",dateDoc:"29-MAY",numDoc:"CG 70-2018",monthDoc:"MAY",nameDoc:"ACUERDO NO INCLUSIÓN DE NOMBRES E INCLUSIÓN DE SOBRENOMBRES",link: Acuerdos__pdfpath(`./${"2018/"}${"70.pdf"}`),},</v>
      </c>
    </row>
    <row r="115" spans="1:18" ht="15.75" thickBot="1" x14ac:dyDescent="0.3">
      <c r="A115" s="3" t="s">
        <v>756</v>
      </c>
      <c r="B115" s="3">
        <v>71</v>
      </c>
      <c r="C115" s="3" t="s">
        <v>1307</v>
      </c>
      <c r="D115" s="3" t="s">
        <v>1218</v>
      </c>
      <c r="E115" s="3" t="s">
        <v>1460</v>
      </c>
      <c r="F115" s="7" t="s">
        <v>292</v>
      </c>
      <c r="G115" s="3" t="s">
        <v>1212</v>
      </c>
      <c r="I115" s="3">
        <f t="shared" si="23"/>
        <v>71</v>
      </c>
      <c r="J115" s="3" t="s">
        <v>0</v>
      </c>
      <c r="K115" s="3" t="s">
        <v>1296</v>
      </c>
      <c r="L115" s="3" t="str">
        <f t="shared" si="18"/>
        <v>JUN</v>
      </c>
      <c r="M115" s="3" t="s">
        <v>1213</v>
      </c>
      <c r="N115" s="3" t="s">
        <v>860</v>
      </c>
      <c r="O115" s="3" t="s">
        <v>770</v>
      </c>
      <c r="P115" s="3">
        <f t="shared" ref="P115" si="26">B115</f>
        <v>71</v>
      </c>
      <c r="Q115" s="3" t="s">
        <v>1</v>
      </c>
      <c r="R115" s="3" t="str">
        <f t="shared" si="24"/>
        <v>{id:71,year: "2018",typeDoc:"RESOLUCIÓN",dateDoc:"06-JUN",numDoc:"CG 71-2018",monthDoc:"JUN",nameDoc:"RESOLUCIÓN DE SUSTITUCIÓN MOVIMIENTO CIUDADANO DISTRITO 06",link: Acuerdos__pdfpath(`./${"2018/"}${"71.pdf"}`),},</v>
      </c>
    </row>
    <row r="116" spans="1:18" x14ac:dyDescent="0.25">
      <c r="A116" s="17" t="s">
        <v>756</v>
      </c>
      <c r="B116" s="10">
        <v>72</v>
      </c>
      <c r="C116" s="10" t="s">
        <v>1307</v>
      </c>
      <c r="D116" s="10" t="s">
        <v>1217</v>
      </c>
      <c r="E116" s="10" t="s">
        <v>1460</v>
      </c>
      <c r="F116" s="18" t="s">
        <v>292</v>
      </c>
      <c r="G116" s="10" t="s">
        <v>1212</v>
      </c>
      <c r="H116" s="10"/>
      <c r="I116" s="10">
        <f t="shared" si="23"/>
        <v>72</v>
      </c>
      <c r="J116" s="10" t="s">
        <v>0</v>
      </c>
      <c r="K116" s="10" t="s">
        <v>1296</v>
      </c>
      <c r="L116" s="10" t="str">
        <f t="shared" si="18"/>
        <v>JUN</v>
      </c>
      <c r="M116" s="10" t="s">
        <v>1213</v>
      </c>
      <c r="N116" s="10" t="s">
        <v>861</v>
      </c>
      <c r="O116" s="10" t="s">
        <v>770</v>
      </c>
      <c r="P116" s="10">
        <f t="shared" ref="P116" si="27">B116</f>
        <v>72</v>
      </c>
      <c r="Q116" s="10" t="s">
        <v>613</v>
      </c>
      <c r="R116" s="19"/>
    </row>
    <row r="117" spans="1:18" ht="15.75" thickBot="1" x14ac:dyDescent="0.3">
      <c r="A117" s="22" t="s">
        <v>756</v>
      </c>
      <c r="B117" s="15" t="s">
        <v>611</v>
      </c>
      <c r="C117" s="15" t="s">
        <v>1307</v>
      </c>
      <c r="D117" s="15"/>
      <c r="E117" s="15" t="s">
        <v>1460</v>
      </c>
      <c r="F117" s="23"/>
      <c r="G117" s="15" t="s">
        <v>1215</v>
      </c>
      <c r="H117" s="15"/>
      <c r="I117" s="15"/>
      <c r="J117" s="15"/>
      <c r="K117" s="15" t="s">
        <v>1216</v>
      </c>
      <c r="L117" s="15" t="str">
        <f t="shared" si="18"/>
        <v/>
      </c>
      <c r="M117" s="15" t="s">
        <v>1213</v>
      </c>
      <c r="N117" s="15" t="s">
        <v>862</v>
      </c>
      <c r="O117" s="15" t="s">
        <v>770</v>
      </c>
      <c r="P117" s="15">
        <v>72.099999999999994</v>
      </c>
      <c r="Q117" s="15" t="s">
        <v>623</v>
      </c>
      <c r="R117" s="24" t="str">
        <f>CONCATENATE(
A116,B116,C116,D116,E116,F116,G116,H116,I116,J116,K116,L116,M116,N116,O116,P116,Q116,
A117,B117,C117,D117,E117,F117,G117,H117,I117,J117,K117,L117,M117,N117,O117,P117,Q117)</f>
        <v>{id:72,year: "2018",typeDoc:"ACUERDO",dateDoc:"06-JUN",numDoc:"CG 72-2018",monthDoc:"JUN",nameDoc:"ACUERDO POR EL QUE SE DESIGNA AL PERSONAL AUTORIZADO PARA EL CONTEO, SELLADO Y AGRUPAMIENTO DE LAS BOLETAS ELECTORALES",link: Acuerdos__pdfpath(`./${"2018/"}${"72.pdf"}`),subRows:[{id:"",year: "2018",typeDoc:"",dateDoc:"",numDoc:"",monthDoc:"",nameDoc:"ANEXO POR EL QUE SE DESIGNA AL PERSONAL AUTORIZADO PARA EL CONTEO, SELLADO Y AGRUPAMIENTO DE LAS BOLETAS ELECTORALES",link: Acuerdos__pdfpath(`./${"2018/"}${"72.1.pdf"}`),},],},</v>
      </c>
    </row>
    <row r="118" spans="1:18" x14ac:dyDescent="0.25">
      <c r="A118" s="3" t="s">
        <v>756</v>
      </c>
      <c r="B118" s="3">
        <v>73</v>
      </c>
      <c r="C118" s="3" t="s">
        <v>1307</v>
      </c>
      <c r="D118" s="3" t="s">
        <v>1217</v>
      </c>
      <c r="E118" s="3" t="s">
        <v>1460</v>
      </c>
      <c r="F118" s="7" t="s">
        <v>292</v>
      </c>
      <c r="G118" s="3" t="s">
        <v>1212</v>
      </c>
      <c r="I118" s="3">
        <f t="shared" ref="I118:I130" si="28">B118</f>
        <v>73</v>
      </c>
      <c r="J118" s="3" t="s">
        <v>0</v>
      </c>
      <c r="K118" s="3" t="s">
        <v>1296</v>
      </c>
      <c r="L118" s="3" t="str">
        <f t="shared" si="18"/>
        <v>JUN</v>
      </c>
      <c r="M118" s="3" t="s">
        <v>1213</v>
      </c>
      <c r="N118" s="3" t="s">
        <v>863</v>
      </c>
      <c r="O118" s="3" t="s">
        <v>770</v>
      </c>
      <c r="P118" s="3">
        <f t="shared" si="25"/>
        <v>73</v>
      </c>
      <c r="Q118" s="3" t="s">
        <v>1</v>
      </c>
      <c r="R118" s="3" t="str">
        <f t="shared" ref="R118:R127" si="29">CONCATENATE(A118,B118,C118,D118,E118,F118,G118,H118,I118,J118,K118,L118,M118,N118,O118,P118,Q118)</f>
        <v>{id:73,year: "2018",typeDoc:"ACUERDO",dateDoc:"06-JUN",numDoc:"CG 73-2018",monthDoc:"JUN",nameDoc:"ACUERDO POR EL QUE SE APRUEBA LA REUBICACIÓN DEL CATD DISTRITO 08",link: Acuerdos__pdfpath(`./${"2018/"}${"73.pdf"}`),},</v>
      </c>
    </row>
    <row r="119" spans="1:18" x14ac:dyDescent="0.25">
      <c r="A119" s="3" t="s">
        <v>756</v>
      </c>
      <c r="B119" s="3">
        <v>74</v>
      </c>
      <c r="C119" s="3" t="s">
        <v>1307</v>
      </c>
      <c r="D119" s="3" t="s">
        <v>1218</v>
      </c>
      <c r="E119" s="3" t="s">
        <v>1460</v>
      </c>
      <c r="F119" s="7" t="s">
        <v>857</v>
      </c>
      <c r="G119" s="3" t="s">
        <v>1212</v>
      </c>
      <c r="I119" s="3">
        <f t="shared" si="28"/>
        <v>74</v>
      </c>
      <c r="J119" s="3" t="s">
        <v>0</v>
      </c>
      <c r="K119" s="3" t="s">
        <v>1296</v>
      </c>
      <c r="L119" s="3" t="str">
        <f t="shared" si="18"/>
        <v>JUN</v>
      </c>
      <c r="M119" s="3" t="s">
        <v>1213</v>
      </c>
      <c r="N119" s="3" t="s">
        <v>864</v>
      </c>
      <c r="O119" s="3" t="s">
        <v>770</v>
      </c>
      <c r="P119" s="3">
        <f t="shared" si="25"/>
        <v>74</v>
      </c>
      <c r="Q119" s="3" t="s">
        <v>1</v>
      </c>
      <c r="R119" s="3" t="str">
        <f t="shared" si="29"/>
        <v>{id:74,year: "2018",typeDoc:"RESOLUCIÓN",dateDoc:"20-JUN",numDoc:"CG 74-2018",monthDoc:"JUN",nameDoc:"RESOLUCIÓN RESPECTO DE LA SUSTITUCIÓN DE LA CANDIDATA PROPIETARIA AL CARGO DE DIPUTADA LOCAL POR EL PRINCIPIO DE RP CON ORDEN DE PRELACIÓN UNO PANAL",link: Acuerdos__pdfpath(`./${"2018/"}${"74.pdf"}`),},</v>
      </c>
    </row>
    <row r="120" spans="1:18" x14ac:dyDescent="0.25">
      <c r="A120" s="3" t="s">
        <v>756</v>
      </c>
      <c r="B120" s="3">
        <v>75</v>
      </c>
      <c r="C120" s="3" t="s">
        <v>1307</v>
      </c>
      <c r="D120" s="3" t="s">
        <v>1217</v>
      </c>
      <c r="E120" s="3" t="s">
        <v>1460</v>
      </c>
      <c r="F120" s="7" t="s">
        <v>857</v>
      </c>
      <c r="G120" s="3" t="s">
        <v>1212</v>
      </c>
      <c r="I120" s="3">
        <f t="shared" si="28"/>
        <v>75</v>
      </c>
      <c r="J120" s="3" t="s">
        <v>0</v>
      </c>
      <c r="K120" s="3" t="s">
        <v>1296</v>
      </c>
      <c r="L120" s="3" t="str">
        <f t="shared" ref="L120:L155" si="30">MID(F120,4,3)</f>
        <v>JUN</v>
      </c>
      <c r="M120" s="3" t="s">
        <v>1213</v>
      </c>
      <c r="N120" s="3" t="s">
        <v>865</v>
      </c>
      <c r="O120" s="3" t="s">
        <v>770</v>
      </c>
      <c r="P120" s="3">
        <f t="shared" si="25"/>
        <v>75</v>
      </c>
      <c r="Q120" s="3" t="s">
        <v>1</v>
      </c>
      <c r="R120" s="3" t="str">
        <f t="shared" si="29"/>
        <v>{id:75,year: "2018",typeDoc:"ACUERDO",dateDoc:"20-JUN",numDoc:"CG 75-2018",monthDoc:"JUN",nameDoc:"ACUERDO POR EL QUE SE APRUEBA LA SUSTITUCIÓN DE CONSEJEROS SUPLENTES DE LOS C D 04, 08 Y 13",link: Acuerdos__pdfpath(`./${"2018/"}${"75.pdf"}`),},</v>
      </c>
    </row>
    <row r="121" spans="1:18" x14ac:dyDescent="0.25">
      <c r="A121" s="3" t="s">
        <v>756</v>
      </c>
      <c r="B121" s="3">
        <v>76</v>
      </c>
      <c r="C121" s="3" t="s">
        <v>1307</v>
      </c>
      <c r="D121" s="3" t="s">
        <v>1217</v>
      </c>
      <c r="E121" s="3" t="s">
        <v>1460</v>
      </c>
      <c r="F121" s="7" t="s">
        <v>858</v>
      </c>
      <c r="G121" s="3" t="s">
        <v>1212</v>
      </c>
      <c r="I121" s="3">
        <f t="shared" si="28"/>
        <v>76</v>
      </c>
      <c r="J121" s="3" t="s">
        <v>0</v>
      </c>
      <c r="K121" s="3" t="s">
        <v>1296</v>
      </c>
      <c r="L121" s="3" t="str">
        <f t="shared" si="30"/>
        <v>JUN</v>
      </c>
      <c r="M121" s="3" t="s">
        <v>1213</v>
      </c>
      <c r="N121" s="3" t="s">
        <v>866</v>
      </c>
      <c r="O121" s="3" t="s">
        <v>770</v>
      </c>
      <c r="P121" s="3">
        <f t="shared" si="25"/>
        <v>76</v>
      </c>
      <c r="Q121" s="3" t="s">
        <v>1</v>
      </c>
      <c r="R121" s="3" t="str">
        <f t="shared" si="29"/>
        <v>{id:76,year: "2018",typeDoc:"ACUERDO",dateDoc:"22-JUN",numDoc:"CG 76-2018",monthDoc:"JUN",nameDoc:"ACUERDO POR EL QUE SE APRUEBA LA SUSTITUCIÓN DE INTEGRANTES DEL CONSEJO DISTRITAL 04, CON CABECERA EN APIZACO",link: Acuerdos__pdfpath(`./${"2018/"}${"76.pdf"}`),},</v>
      </c>
    </row>
    <row r="122" spans="1:18" x14ac:dyDescent="0.25">
      <c r="A122" s="3" t="s">
        <v>756</v>
      </c>
      <c r="B122" s="3">
        <v>77</v>
      </c>
      <c r="C122" s="3" t="s">
        <v>1307</v>
      </c>
      <c r="D122" s="3" t="s">
        <v>1217</v>
      </c>
      <c r="E122" s="3" t="s">
        <v>1460</v>
      </c>
      <c r="F122" s="7" t="s">
        <v>859</v>
      </c>
      <c r="G122" s="3" t="s">
        <v>1212</v>
      </c>
      <c r="I122" s="3">
        <f t="shared" si="28"/>
        <v>77</v>
      </c>
      <c r="J122" s="3" t="s">
        <v>0</v>
      </c>
      <c r="K122" s="3" t="s">
        <v>1296</v>
      </c>
      <c r="L122" s="3" t="str">
        <f t="shared" si="30"/>
        <v>JUN</v>
      </c>
      <c r="M122" s="3" t="s">
        <v>1213</v>
      </c>
      <c r="N122" s="3" t="s">
        <v>867</v>
      </c>
      <c r="O122" s="3" t="s">
        <v>770</v>
      </c>
      <c r="P122" s="3">
        <f t="shared" si="25"/>
        <v>77</v>
      </c>
      <c r="Q122" s="3" t="s">
        <v>1</v>
      </c>
      <c r="R122" s="3" t="str">
        <f t="shared" si="29"/>
        <v>{id:77,year: "2018",typeDoc:"ACUERDO",dateDoc:"24-JUN",numDoc:"CG 77-2018",monthDoc:"JUN",nameDoc:"ACUERDO POR EL QUE SE APRUEBA LA DESIGNACIÓN DE LAS MEDIDAS DE SEGURIDAD EN LAS BOLETAS ELECTORALES",link: Acuerdos__pdfpath(`./${"2018/"}${"77.pdf"}`),},</v>
      </c>
    </row>
    <row r="123" spans="1:18" x14ac:dyDescent="0.25">
      <c r="A123" s="3" t="s">
        <v>756</v>
      </c>
      <c r="B123" s="3">
        <v>78</v>
      </c>
      <c r="C123" s="3" t="s">
        <v>1307</v>
      </c>
      <c r="D123" s="3" t="s">
        <v>1217</v>
      </c>
      <c r="E123" s="3" t="s">
        <v>1460</v>
      </c>
      <c r="F123" s="7" t="s">
        <v>345</v>
      </c>
      <c r="G123" s="3" t="s">
        <v>1212</v>
      </c>
      <c r="I123" s="3">
        <f>B123</f>
        <v>78</v>
      </c>
      <c r="J123" s="3" t="s">
        <v>0</v>
      </c>
      <c r="K123" s="3" t="s">
        <v>1296</v>
      </c>
      <c r="L123" s="3" t="str">
        <f t="shared" si="30"/>
        <v>JUN</v>
      </c>
      <c r="M123" s="3" t="s">
        <v>1213</v>
      </c>
      <c r="N123" s="3" t="s">
        <v>868</v>
      </c>
      <c r="O123" s="3" t="s">
        <v>770</v>
      </c>
      <c r="P123" s="3">
        <f>B123</f>
        <v>78</v>
      </c>
      <c r="Q123" s="3" t="s">
        <v>1</v>
      </c>
      <c r="R123" s="3" t="str">
        <f t="shared" si="29"/>
        <v>{id:78,year: "2018",typeDoc:"ACUERDO",dateDoc:"29-JUN",numDoc:"CG 78-2018",monthDoc:"JUN",nameDoc:"POR EL QUE SE APRUEBA LA REIMPRESIÓN Y MEDIDAS DE SEGURIDAD DE LAS BOLETAS ELECTORALES QUE SE UTILIZARÁN EN LA SECCIÓN 79, CASILLA BÁSICA 1 CALPULALPAN",link: Acuerdos__pdfpath(`./${"2018/"}${"78.pdf"}`),},</v>
      </c>
    </row>
    <row r="124" spans="1:18" x14ac:dyDescent="0.25">
      <c r="A124" s="3" t="s">
        <v>756</v>
      </c>
      <c r="B124" s="3">
        <v>79</v>
      </c>
      <c r="C124" s="3" t="s">
        <v>1307</v>
      </c>
      <c r="D124" s="3" t="s">
        <v>1218</v>
      </c>
      <c r="E124" s="3" t="s">
        <v>1460</v>
      </c>
      <c r="F124" s="7" t="s">
        <v>345</v>
      </c>
      <c r="G124" s="3" t="s">
        <v>1212</v>
      </c>
      <c r="I124" s="3">
        <f t="shared" si="28"/>
        <v>79</v>
      </c>
      <c r="J124" s="3" t="s">
        <v>0</v>
      </c>
      <c r="K124" s="3" t="s">
        <v>1296</v>
      </c>
      <c r="L124" s="3" t="str">
        <f t="shared" si="30"/>
        <v>JUN</v>
      </c>
      <c r="M124" s="3" t="s">
        <v>1213</v>
      </c>
      <c r="N124" s="3" t="s">
        <v>869</v>
      </c>
      <c r="O124" s="3" t="s">
        <v>770</v>
      </c>
      <c r="P124" s="3">
        <f t="shared" si="25"/>
        <v>79</v>
      </c>
      <c r="Q124" s="3" t="s">
        <v>1</v>
      </c>
      <c r="R124" s="3" t="str">
        <f t="shared" si="29"/>
        <v>{id:79,year: "2018",typeDoc:"RESOLUCIÓN",dateDoc:"29-JUN",numDoc:"CG 79-2018",monthDoc:"JUN",nameDoc:"RESOLUCIÓN RESPECTO DE LAS SUSTITUCIONES DE LOS CANDIDATOS A DIPUTADOS SUPLENTES POR EL PRD",link: Acuerdos__pdfpath(`./${"2018/"}${"79.pdf"}`),},</v>
      </c>
    </row>
    <row r="125" spans="1:18" x14ac:dyDescent="0.25">
      <c r="A125" s="3" t="s">
        <v>756</v>
      </c>
      <c r="B125" s="3">
        <v>80</v>
      </c>
      <c r="C125" s="3" t="s">
        <v>1307</v>
      </c>
      <c r="D125" s="3" t="s">
        <v>1218</v>
      </c>
      <c r="E125" s="3" t="s">
        <v>1460</v>
      </c>
      <c r="F125" s="7" t="s">
        <v>345</v>
      </c>
      <c r="G125" s="3" t="s">
        <v>1212</v>
      </c>
      <c r="I125" s="3">
        <f t="shared" si="28"/>
        <v>80</v>
      </c>
      <c r="J125" s="3" t="s">
        <v>0</v>
      </c>
      <c r="K125" s="3" t="s">
        <v>1296</v>
      </c>
      <c r="L125" s="3" t="str">
        <f t="shared" si="30"/>
        <v>JUN</v>
      </c>
      <c r="M125" s="3" t="s">
        <v>1213</v>
      </c>
      <c r="N125" s="3" t="s">
        <v>870</v>
      </c>
      <c r="O125" s="3" t="s">
        <v>770</v>
      </c>
      <c r="P125" s="3">
        <f t="shared" si="25"/>
        <v>80</v>
      </c>
      <c r="Q125" s="3" t="s">
        <v>1</v>
      </c>
      <c r="R125" s="3" t="str">
        <f t="shared" si="29"/>
        <v>{id:80,year: "2018",typeDoc:"RESOLUCIÓN",dateDoc:"29-JUN",numDoc:"CG 80-2018",monthDoc:"JUN",nameDoc:"RESOLUCIÓN RESPECTO DE LA SUSTITUCIÓN DE LA CANDIDATA SUPLENTE AL CARGO DE DIPUTADA LOCAL POR EL PRINCIPIO DE MR EN EL DISTRITO 02 CON CABECERA EN TLAXCO DE MORELOS",link: Acuerdos__pdfpath(`./${"2018/"}${"80.pdf"}`),},</v>
      </c>
    </row>
    <row r="126" spans="1:18" x14ac:dyDescent="0.25">
      <c r="A126" s="3" t="s">
        <v>756</v>
      </c>
      <c r="B126" s="3">
        <v>81</v>
      </c>
      <c r="C126" s="3" t="s">
        <v>1307</v>
      </c>
      <c r="D126" s="3" t="s">
        <v>1217</v>
      </c>
      <c r="E126" s="3" t="s">
        <v>1460</v>
      </c>
      <c r="F126" s="7" t="s">
        <v>345</v>
      </c>
      <c r="G126" s="3" t="s">
        <v>1212</v>
      </c>
      <c r="I126" s="3">
        <f t="shared" si="28"/>
        <v>81</v>
      </c>
      <c r="J126" s="3" t="s">
        <v>0</v>
      </c>
      <c r="K126" s="3" t="s">
        <v>1296</v>
      </c>
      <c r="L126" s="3" t="str">
        <f t="shared" si="30"/>
        <v>JUN</v>
      </c>
      <c r="M126" s="3" t="s">
        <v>1213</v>
      </c>
      <c r="N126" s="3" t="s">
        <v>871</v>
      </c>
      <c r="O126" s="3" t="s">
        <v>770</v>
      </c>
      <c r="P126" s="3">
        <f t="shared" si="25"/>
        <v>81</v>
      </c>
      <c r="Q126" s="3" t="s">
        <v>1</v>
      </c>
      <c r="R126" s="3" t="str">
        <f t="shared" si="29"/>
        <v>{id:81,year: "2018",typeDoc:"ACUERDO",dateDoc:"29-JUN",numDoc:"CG 81-2018",monthDoc:"JUN",nameDoc:"ACUERDO POR EL QUE SE HABILITA AL PERSONAL PARA LA IMPLEMENTACIÓN Y OPERACIÓN, DEL “MODELO OPERATIVO DE RECEPCIÓN DE LOS PAQUETES ELECTORALES",link: Acuerdos__pdfpath(`./${"2018/"}${"81.pdf"}`),},</v>
      </c>
    </row>
    <row r="127" spans="1:18" ht="15.75" thickBot="1" x14ac:dyDescent="0.3">
      <c r="A127" s="3" t="s">
        <v>756</v>
      </c>
      <c r="B127" s="3">
        <v>82</v>
      </c>
      <c r="C127" s="3" t="s">
        <v>1307</v>
      </c>
      <c r="D127" s="3" t="s">
        <v>1217</v>
      </c>
      <c r="E127" s="3" t="s">
        <v>1460</v>
      </c>
      <c r="F127" s="7" t="s">
        <v>345</v>
      </c>
      <c r="G127" s="3" t="s">
        <v>1212</v>
      </c>
      <c r="I127" s="3">
        <f t="shared" si="28"/>
        <v>82</v>
      </c>
      <c r="J127" s="3" t="s">
        <v>0</v>
      </c>
      <c r="K127" s="3" t="s">
        <v>1296</v>
      </c>
      <c r="L127" s="3" t="str">
        <f t="shared" si="30"/>
        <v>JUN</v>
      </c>
      <c r="M127" s="3" t="s">
        <v>1213</v>
      </c>
      <c r="N127" s="3" t="s">
        <v>872</v>
      </c>
      <c r="O127" s="3" t="s">
        <v>770</v>
      </c>
      <c r="P127" s="3">
        <f t="shared" si="25"/>
        <v>82</v>
      </c>
      <c r="Q127" s="3" t="s">
        <v>1</v>
      </c>
      <c r="R127" s="3" t="str">
        <f t="shared" si="29"/>
        <v>{id:82,year: "2018",typeDoc:"ACUERDO",dateDoc:"29-JUN",numDoc:"CG 82-2018",monthDoc:"JUN",nameDoc:"ACUERDO POR EL QUE SE DA RESPUESTA A LA SOLICITUD REALIZADA POR LA CIUDADANA MA. BEATRIZ MUÑOZ AGUILAR, INTEGRANTE DEL COMITÉ DIRECTIVO NACIONAL DE ENCUENTRO SOCIAL",link: Acuerdos__pdfpath(`./${"2018/"}${"82.pdf"}`),},</v>
      </c>
    </row>
    <row r="128" spans="1:18" x14ac:dyDescent="0.25">
      <c r="A128" s="35" t="s">
        <v>756</v>
      </c>
      <c r="B128" s="31">
        <v>83</v>
      </c>
      <c r="C128" s="31" t="s">
        <v>1307</v>
      </c>
      <c r="D128" s="31" t="s">
        <v>1217</v>
      </c>
      <c r="E128" s="31" t="s">
        <v>1460</v>
      </c>
      <c r="F128" s="32" t="s">
        <v>345</v>
      </c>
      <c r="G128" s="31" t="s">
        <v>1212</v>
      </c>
      <c r="H128" s="31"/>
      <c r="I128" s="31">
        <f>B128</f>
        <v>83</v>
      </c>
      <c r="J128" s="31" t="s">
        <v>0</v>
      </c>
      <c r="K128" s="31" t="s">
        <v>1296</v>
      </c>
      <c r="L128" s="31" t="str">
        <f t="shared" si="30"/>
        <v>JUN</v>
      </c>
      <c r="M128" s="31" t="s">
        <v>1213</v>
      </c>
      <c r="N128" s="31"/>
      <c r="O128" s="31" t="s">
        <v>906</v>
      </c>
      <c r="P128" s="31"/>
      <c r="Q128" s="31" t="s">
        <v>764</v>
      </c>
      <c r="R128" s="34"/>
    </row>
    <row r="129" spans="1:18" ht="15.75" thickBot="1" x14ac:dyDescent="0.3">
      <c r="A129" s="22" t="s">
        <v>756</v>
      </c>
      <c r="B129" s="15" t="s">
        <v>611</v>
      </c>
      <c r="C129" s="15" t="s">
        <v>1307</v>
      </c>
      <c r="D129" s="15"/>
      <c r="E129" s="15" t="s">
        <v>1460</v>
      </c>
      <c r="F129" s="23"/>
      <c r="G129" s="15" t="s">
        <v>1215</v>
      </c>
      <c r="H129" s="15"/>
      <c r="I129" s="15"/>
      <c r="J129" s="15"/>
      <c r="K129" s="15" t="s">
        <v>1216</v>
      </c>
      <c r="L129" s="15" t="str">
        <f t="shared" ref="L129" si="31">MID(F129,4,3)</f>
        <v/>
      </c>
      <c r="M129" s="15" t="s">
        <v>1213</v>
      </c>
      <c r="N129" s="15" t="s">
        <v>873</v>
      </c>
      <c r="O129" s="15" t="s">
        <v>770</v>
      </c>
      <c r="P129" s="15">
        <v>83.1</v>
      </c>
      <c r="Q129" s="15" t="s">
        <v>623</v>
      </c>
      <c r="R129" s="24" t="str">
        <f>CONCATENATE(
A128,B128,C128,D128,E128,F128,G128,H128,I128,J128,K128,L128,M128,N128,O128,P128,Q128,
A129,B129,C129,D129,E129,F129,G129,H129,I129,J129,K129,L129,M129,N129,O129,P129,Q129)</f>
        <v>{id:83,year: "2018",typeDoc:"ACUERDO",dateDoc:"29-JUN",numDoc:"CG 83-2018",monthDoc:"JUN",nameDoc:"",link:"",subRows:[{id:"",year: "2018",typeDoc:"",dateDoc:"",numDoc:"",monthDoc:"",nameDoc:"ANEXO POR EL QUE SE DESIGNA PERSONAL QUE FUNGIRÁ COMO ENLACES DE COMUNICACIÓN Y RESPONSABLES DE TRASLADO, ENTREGA, RECEPCIÓN E INTERCAMBIO DE PAQUETES ELECTORALES",link: Acuerdos__pdfpath(`./${"2018/"}${"83.1.pdf"}`),},],},</v>
      </c>
    </row>
    <row r="130" spans="1:18" ht="15.75" thickBot="1" x14ac:dyDescent="0.3">
      <c r="A130" s="3" t="s">
        <v>756</v>
      </c>
      <c r="B130" s="3">
        <v>84</v>
      </c>
      <c r="C130" s="3" t="s">
        <v>1307</v>
      </c>
      <c r="D130" s="3" t="s">
        <v>1217</v>
      </c>
      <c r="E130" s="3" t="s">
        <v>1460</v>
      </c>
      <c r="F130" s="7" t="s">
        <v>874</v>
      </c>
      <c r="G130" s="3" t="s">
        <v>1212</v>
      </c>
      <c r="I130" s="3">
        <f t="shared" si="28"/>
        <v>84</v>
      </c>
      <c r="J130" s="3" t="s">
        <v>0</v>
      </c>
      <c r="K130" s="3" t="s">
        <v>1296</v>
      </c>
      <c r="L130" s="3" t="str">
        <f t="shared" si="30"/>
        <v>JUL</v>
      </c>
      <c r="M130" s="3" t="s">
        <v>1213</v>
      </c>
      <c r="N130" s="3" t="s">
        <v>875</v>
      </c>
      <c r="O130" s="3" t="s">
        <v>770</v>
      </c>
      <c r="P130" s="3">
        <f t="shared" si="25"/>
        <v>84</v>
      </c>
      <c r="Q130" s="3" t="s">
        <v>1</v>
      </c>
    </row>
    <row r="131" spans="1:18" x14ac:dyDescent="0.25">
      <c r="A131" s="17" t="s">
        <v>756</v>
      </c>
      <c r="B131" s="10">
        <v>85</v>
      </c>
      <c r="C131" s="10" t="s">
        <v>1307</v>
      </c>
      <c r="D131" s="10" t="s">
        <v>1217</v>
      </c>
      <c r="E131" s="10" t="s">
        <v>1460</v>
      </c>
      <c r="F131" s="18"/>
      <c r="G131" s="10" t="s">
        <v>1212</v>
      </c>
      <c r="H131" s="10"/>
      <c r="I131" s="10">
        <f>B131</f>
        <v>85</v>
      </c>
      <c r="J131" s="10" t="s">
        <v>0</v>
      </c>
      <c r="K131" s="10" t="s">
        <v>1296</v>
      </c>
      <c r="L131" s="10" t="s">
        <v>876</v>
      </c>
      <c r="M131" s="10" t="s">
        <v>1213</v>
      </c>
      <c r="N131" s="10" t="s">
        <v>877</v>
      </c>
      <c r="O131" s="10" t="s">
        <v>770</v>
      </c>
      <c r="P131" s="10">
        <f t="shared" ref="P131" si="32">B131</f>
        <v>85</v>
      </c>
      <c r="Q131" s="10" t="s">
        <v>613</v>
      </c>
      <c r="R131" s="19"/>
    </row>
    <row r="132" spans="1:18" ht="15.75" thickBot="1" x14ac:dyDescent="0.3">
      <c r="A132" s="22" t="s">
        <v>756</v>
      </c>
      <c r="B132" s="15" t="s">
        <v>611</v>
      </c>
      <c r="C132" s="15" t="s">
        <v>1307</v>
      </c>
      <c r="D132" s="15"/>
      <c r="E132" s="15" t="s">
        <v>1460</v>
      </c>
      <c r="F132" s="23"/>
      <c r="G132" s="15" t="s">
        <v>1215</v>
      </c>
      <c r="H132" s="15"/>
      <c r="I132" s="15"/>
      <c r="J132" s="15"/>
      <c r="K132" s="15" t="s">
        <v>1216</v>
      </c>
      <c r="L132" s="15" t="str">
        <f t="shared" ref="L132" si="33">MID(F132,4,3)</f>
        <v/>
      </c>
      <c r="M132" s="15" t="s">
        <v>1213</v>
      </c>
      <c r="N132" s="15" t="s">
        <v>878</v>
      </c>
      <c r="O132" s="15" t="s">
        <v>770</v>
      </c>
      <c r="P132" s="15">
        <v>85.1</v>
      </c>
      <c r="Q132" s="15" t="s">
        <v>623</v>
      </c>
      <c r="R132" s="24" t="str">
        <f>CONCATENATE(
A131,B131,C131,D131,E131,F131,G131,H131,I131,J131,K131,L131,M131,N131,O131,P131,Q131,
A132,B132,C132,D132,E132,F132,G132,H132,I132,J132,K132,L132,M132,N132,O132,P132,Q132)</f>
        <v>{id:85,year: "2018",typeDoc:"ACUERDO",dateDoc:"",numDoc:"CG 85-2018",monthDoc:"AGO",nameDoc:"RETIRO DE LA PROPAGANDA",link: Acuerdos__pdfpath(`./${"2018/"}${"85.pdf"}`),subRows:[{id:"",year: "2018",typeDoc:"",dateDoc:"",numDoc:"",monthDoc:"",nameDoc:"ANEXO PROCEDIMIENTO RETIRO DE PROPAGANDA 2018",link: Acuerdos__pdfpath(`./${"2018/"}${"85.1.pdf"}`),},],},</v>
      </c>
    </row>
    <row r="133" spans="1:18" x14ac:dyDescent="0.25">
      <c r="A133" s="17" t="s">
        <v>756</v>
      </c>
      <c r="B133" s="10">
        <v>86</v>
      </c>
      <c r="C133" s="10" t="s">
        <v>1307</v>
      </c>
      <c r="D133" s="10" t="s">
        <v>1217</v>
      </c>
      <c r="E133" s="10" t="s">
        <v>1460</v>
      </c>
      <c r="F133" s="18"/>
      <c r="G133" s="10" t="s">
        <v>1212</v>
      </c>
      <c r="H133" s="10"/>
      <c r="I133" s="10">
        <f>B133</f>
        <v>86</v>
      </c>
      <c r="J133" s="10" t="s">
        <v>0</v>
      </c>
      <c r="K133" s="10" t="s">
        <v>1296</v>
      </c>
      <c r="L133" s="10" t="s">
        <v>876</v>
      </c>
      <c r="M133" s="10" t="s">
        <v>1213</v>
      </c>
      <c r="N133" s="10" t="s">
        <v>1340</v>
      </c>
      <c r="O133" s="10" t="s">
        <v>770</v>
      </c>
      <c r="P133" s="10">
        <f t="shared" ref="P133" si="34">B133</f>
        <v>86</v>
      </c>
      <c r="Q133" s="10" t="s">
        <v>613</v>
      </c>
      <c r="R133" s="19"/>
    </row>
    <row r="134" spans="1:18" ht="15.75" thickBot="1" x14ac:dyDescent="0.3">
      <c r="A134" s="22" t="s">
        <v>756</v>
      </c>
      <c r="B134" s="15" t="s">
        <v>611</v>
      </c>
      <c r="C134" s="15" t="s">
        <v>1307</v>
      </c>
      <c r="D134" s="15"/>
      <c r="E134" s="15" t="s">
        <v>1460</v>
      </c>
      <c r="F134" s="23"/>
      <c r="G134" s="15" t="s">
        <v>1215</v>
      </c>
      <c r="H134" s="15"/>
      <c r="I134" s="15"/>
      <c r="J134" s="15"/>
      <c r="K134" s="15" t="s">
        <v>1216</v>
      </c>
      <c r="L134" s="15" t="str">
        <f t="shared" ref="L134" si="35">MID(F134,4,3)</f>
        <v/>
      </c>
      <c r="M134" s="15" t="s">
        <v>1213</v>
      </c>
      <c r="N134" s="15" t="s">
        <v>879</v>
      </c>
      <c r="O134" s="15" t="s">
        <v>770</v>
      </c>
      <c r="P134" s="15">
        <v>86.1</v>
      </c>
      <c r="Q134" s="15" t="s">
        <v>623</v>
      </c>
      <c r="R134" s="24" t="str">
        <f>CONCATENATE(
A133,B133,C133,D133,E133,F133,G133,H133,I133,J133,K133,L133,M133,N133,O133,P133,Q133,
A134,B134,C134,D134,E134,F134,G134,H134,I134,J134,K134,L134,M134,N134,O134,P134,Q134)</f>
        <v>{id:86,year: "2018",typeDoc:"ACUERDO",dateDoc:"",numDoc:"CG 86-2018",monthDoc:"AGO",nameDoc:"SE ESTABLECE LA FORMA DE EJECUTAR LAS MULTAS PREVISTAS EN LAS RESOLUCIONES INE-CG528-2017",link: Acuerdos__pdfpath(`./${"2018/"}${"86.pdf"}`),subRows:[{id:"",year: "2018",typeDoc:"",dateDoc:"",numDoc:"",monthDoc:"",nameDoc:"ANEXO",link: Acuerdos__pdfpath(`./${"2018/"}${"86.1.pdf"}`),},],},</v>
      </c>
    </row>
    <row r="135" spans="1:18" x14ac:dyDescent="0.25">
      <c r="A135" s="17" t="s">
        <v>756</v>
      </c>
      <c r="B135" s="10">
        <v>87</v>
      </c>
      <c r="C135" s="10" t="s">
        <v>1307</v>
      </c>
      <c r="D135" s="10" t="s">
        <v>1217</v>
      </c>
      <c r="E135" s="10" t="s">
        <v>1460</v>
      </c>
      <c r="F135" s="18" t="s">
        <v>880</v>
      </c>
      <c r="G135" s="10" t="s">
        <v>1212</v>
      </c>
      <c r="H135" s="10"/>
      <c r="I135" s="10">
        <f>B135</f>
        <v>87</v>
      </c>
      <c r="J135" s="10" t="s">
        <v>0</v>
      </c>
      <c r="K135" s="10" t="s">
        <v>1296</v>
      </c>
      <c r="L135" s="10" t="str">
        <f>MID(F135,4,3)</f>
        <v>AGO</v>
      </c>
      <c r="M135" s="10" t="s">
        <v>1213</v>
      </c>
      <c r="N135" s="10" t="s">
        <v>1339</v>
      </c>
      <c r="O135" s="10" t="s">
        <v>770</v>
      </c>
      <c r="P135" s="10">
        <f t="shared" ref="P135" si="36">B135</f>
        <v>87</v>
      </c>
      <c r="Q135" s="10" t="s">
        <v>613</v>
      </c>
      <c r="R135" s="19"/>
    </row>
    <row r="136" spans="1:18" ht="15.75" thickBot="1" x14ac:dyDescent="0.3">
      <c r="A136" s="22" t="s">
        <v>756</v>
      </c>
      <c r="B136" s="15" t="s">
        <v>611</v>
      </c>
      <c r="C136" s="15" t="s">
        <v>1307</v>
      </c>
      <c r="D136" s="15"/>
      <c r="E136" s="15" t="s">
        <v>1460</v>
      </c>
      <c r="F136" s="23"/>
      <c r="G136" s="15" t="s">
        <v>1215</v>
      </c>
      <c r="H136" s="15"/>
      <c r="I136" s="15"/>
      <c r="J136" s="15"/>
      <c r="K136" s="15" t="s">
        <v>1216</v>
      </c>
      <c r="L136" s="15" t="str">
        <f t="shared" ref="L136" si="37">MID(F136,4,3)</f>
        <v/>
      </c>
      <c r="M136" s="15" t="s">
        <v>1213</v>
      </c>
      <c r="N136" s="15" t="s">
        <v>879</v>
      </c>
      <c r="O136" s="15" t="s">
        <v>770</v>
      </c>
      <c r="P136" s="15">
        <v>87.1</v>
      </c>
      <c r="Q136" s="15" t="s">
        <v>623</v>
      </c>
      <c r="R136" s="24" t="str">
        <f>CONCATENATE(
A135,B135,C135,D135,E135,F135,G135,H135,I135,J135,K135,L135,M135,N135,O135,P135,Q135,
A136,B136,C136,D136,E136,F136,G136,H136,I136,J136,K136,L136,M136,N136,O136,P136,Q136)</f>
        <v>{id:87,year: "2018",typeDoc:"ACUERDO",dateDoc:"02-AGO",numDoc:"CG 87-2018",monthDoc:"AGO",nameDoc:"SE ESTABLECE LA FORMA DE EJECUTAR LAS MULTAS PREVISTAS EN LA RESOLUCIÓN INECG355-2018 DEL INE",link: Acuerdos__pdfpath(`./${"2018/"}${"87.pdf"}`),subRows:[{id:"",year: "2018",typeDoc:"",dateDoc:"",numDoc:"",monthDoc:"",nameDoc:"ANEXO",link: Acuerdos__pdfpath(`./${"2018/"}${"87.1.pdf"}`),},],},</v>
      </c>
    </row>
    <row r="137" spans="1:18" x14ac:dyDescent="0.25">
      <c r="A137" s="3" t="s">
        <v>756</v>
      </c>
      <c r="B137" s="3">
        <v>88</v>
      </c>
      <c r="C137" s="3" t="s">
        <v>1307</v>
      </c>
      <c r="D137" s="3" t="s">
        <v>1217</v>
      </c>
      <c r="E137" s="3" t="s">
        <v>1460</v>
      </c>
      <c r="G137" s="3" t="s">
        <v>1212</v>
      </c>
      <c r="I137" s="3">
        <f t="shared" ref="I137:I139" si="38">B137</f>
        <v>88</v>
      </c>
      <c r="J137" s="3" t="s">
        <v>0</v>
      </c>
      <c r="K137" s="3" t="s">
        <v>1296</v>
      </c>
      <c r="L137" s="3" t="s">
        <v>876</v>
      </c>
      <c r="M137" s="3" t="s">
        <v>1213</v>
      </c>
      <c r="N137" s="3" t="s">
        <v>1338</v>
      </c>
      <c r="O137" s="3" t="s">
        <v>770</v>
      </c>
      <c r="P137" s="3">
        <f t="shared" ref="P137:P139" si="39">B137</f>
        <v>88</v>
      </c>
      <c r="Q137" s="3" t="s">
        <v>1</v>
      </c>
      <c r="R137" s="3" t="str">
        <f t="shared" ref="R137:R142" si="40">CONCATENATE(A137,B137,C137,D137,E137,F137,G137,H137,I137,J137,K137,L137,M137,N137,O137,P137,Q137)</f>
        <v>{id:88,year: "2018",typeDoc:"ACUERDO",dateDoc:"",numDoc:"CG 88-2018",monthDoc:"AGO",nameDoc:"SE DECLARA LA INTEGRACIÓN DE LA LXIII LEGISLATURA, DEL CONGRESO DEL ESTADO LIBRE Y SOBERANO DE TLAXCALA",link: Acuerdos__pdfpath(`./${"2018/"}${"88.pdf"}`),},</v>
      </c>
    </row>
    <row r="138" spans="1:18" x14ac:dyDescent="0.25">
      <c r="A138" s="3" t="s">
        <v>756</v>
      </c>
      <c r="B138" s="3">
        <v>89</v>
      </c>
      <c r="C138" s="3" t="s">
        <v>1307</v>
      </c>
      <c r="D138" s="3" t="s">
        <v>1218</v>
      </c>
      <c r="E138" s="3" t="s">
        <v>1460</v>
      </c>
      <c r="F138" s="7" t="s">
        <v>68</v>
      </c>
      <c r="G138" s="3" t="s">
        <v>1212</v>
      </c>
      <c r="I138" s="3">
        <f t="shared" si="38"/>
        <v>89</v>
      </c>
      <c r="J138" s="3" t="s">
        <v>0</v>
      </c>
      <c r="K138" s="3" t="s">
        <v>1296</v>
      </c>
      <c r="L138" s="3" t="str">
        <f t="shared" ref="L138:L150" si="41">MID(F138,4,3)</f>
        <v>AGO</v>
      </c>
      <c r="M138" s="3" t="s">
        <v>1213</v>
      </c>
      <c r="N138" s="3" t="s">
        <v>1336</v>
      </c>
      <c r="O138" s="3" t="s">
        <v>770</v>
      </c>
      <c r="P138" s="3">
        <f t="shared" si="39"/>
        <v>89</v>
      </c>
      <c r="Q138" s="3" t="s">
        <v>1</v>
      </c>
      <c r="R138" s="3" t="str">
        <f t="shared" si="40"/>
        <v>{id:89,year: "2018",typeDoc:"RESOLUCIÓN",dateDoc:"31-AGO",numDoc:"CG 89-2018",monthDoc:"AGO",nameDoc:"PROCEDIMIENTO ORDINARIO SANCIONADOR CON NÚMERO DE EXPEDIENTE CQDCACG0012018",link: Acuerdos__pdfpath(`./${"2018/"}${"89.pdf"}`),},</v>
      </c>
    </row>
    <row r="139" spans="1:18" x14ac:dyDescent="0.25">
      <c r="A139" s="3" t="s">
        <v>756</v>
      </c>
      <c r="B139" s="3">
        <v>90</v>
      </c>
      <c r="C139" s="3" t="s">
        <v>1307</v>
      </c>
      <c r="D139" s="3" t="s">
        <v>1218</v>
      </c>
      <c r="E139" s="3" t="s">
        <v>1460</v>
      </c>
      <c r="F139" s="7" t="s">
        <v>68</v>
      </c>
      <c r="G139" s="3" t="s">
        <v>1212</v>
      </c>
      <c r="I139" s="3">
        <f t="shared" si="38"/>
        <v>90</v>
      </c>
      <c r="J139" s="3" t="s">
        <v>0</v>
      </c>
      <c r="K139" s="3" t="s">
        <v>1296</v>
      </c>
      <c r="L139" s="3" t="str">
        <f t="shared" si="41"/>
        <v>AGO</v>
      </c>
      <c r="M139" s="3" t="s">
        <v>1213</v>
      </c>
      <c r="N139" s="3" t="s">
        <v>1337</v>
      </c>
      <c r="O139" s="3" t="s">
        <v>770</v>
      </c>
      <c r="P139" s="3">
        <f t="shared" si="39"/>
        <v>90</v>
      </c>
      <c r="Q139" s="3" t="s">
        <v>1</v>
      </c>
      <c r="R139" s="3" t="str">
        <f t="shared" si="40"/>
        <v>{id:90,year: "2018",typeDoc:"RESOLUCIÓN",dateDoc:"31-AGO",numDoc:"CG 90-2018",monthDoc:"AGO",nameDoc:"PROCEDIMIENTO ORDINARIO SANCIONADOR CON NÚMERO DE EXPEDIENTE CQDQNSPHCG0022018",link: Acuerdos__pdfpath(`./${"2018/"}${"90.pdf"}`),},</v>
      </c>
    </row>
    <row r="140" spans="1:18" x14ac:dyDescent="0.25">
      <c r="A140" s="3" t="s">
        <v>756</v>
      </c>
      <c r="B140" s="3">
        <v>91</v>
      </c>
      <c r="C140" s="3" t="s">
        <v>1307</v>
      </c>
      <c r="D140" s="3" t="s">
        <v>1217</v>
      </c>
      <c r="E140" s="3" t="s">
        <v>1460</v>
      </c>
      <c r="F140" s="7" t="s">
        <v>881</v>
      </c>
      <c r="G140" s="3" t="s">
        <v>1212</v>
      </c>
      <c r="I140" s="3">
        <f>B140</f>
        <v>91</v>
      </c>
      <c r="J140" s="3" t="s">
        <v>0</v>
      </c>
      <c r="K140" s="3" t="s">
        <v>1296</v>
      </c>
      <c r="L140" s="3" t="str">
        <f t="shared" si="41"/>
        <v>SEP</v>
      </c>
      <c r="M140" s="3" t="s">
        <v>1213</v>
      </c>
      <c r="N140" s="3" t="s">
        <v>1335</v>
      </c>
      <c r="O140" s="3" t="s">
        <v>770</v>
      </c>
      <c r="P140" s="3">
        <f>B140</f>
        <v>91</v>
      </c>
      <c r="Q140" s="3" t="s">
        <v>1</v>
      </c>
      <c r="R140" s="3" t="str">
        <f t="shared" si="40"/>
        <v>{id:91,year: "2018",typeDoc:"ACUERDO",dateDoc:"19-SEP",numDoc:"CG 91-2018",monthDoc:"SEP",nameDoc:"INTEGRACIÓN DE LA JUNTA GENERAL",link: Acuerdos__pdfpath(`./${"2018/"}${"91.pdf"}`),},</v>
      </c>
    </row>
    <row r="141" spans="1:18" x14ac:dyDescent="0.25">
      <c r="A141" s="3" t="s">
        <v>756</v>
      </c>
      <c r="B141" s="3">
        <v>92</v>
      </c>
      <c r="C141" s="3" t="s">
        <v>1307</v>
      </c>
      <c r="D141" s="3" t="s">
        <v>1217</v>
      </c>
      <c r="E141" s="3" t="s">
        <v>1460</v>
      </c>
      <c r="F141" s="7" t="s">
        <v>881</v>
      </c>
      <c r="G141" s="3" t="s">
        <v>1212</v>
      </c>
      <c r="I141" s="3">
        <f t="shared" ref="I141:I153" si="42">B141</f>
        <v>92</v>
      </c>
      <c r="J141" s="3" t="s">
        <v>0</v>
      </c>
      <c r="K141" s="3" t="s">
        <v>1296</v>
      </c>
      <c r="L141" s="3" t="str">
        <f t="shared" si="41"/>
        <v>SEP</v>
      </c>
      <c r="M141" s="3" t="s">
        <v>1213</v>
      </c>
      <c r="N141" s="3" t="s">
        <v>1334</v>
      </c>
      <c r="O141" s="3" t="s">
        <v>770</v>
      </c>
      <c r="P141" s="3">
        <f t="shared" ref="P141:P153" si="43">B141</f>
        <v>92</v>
      </c>
      <c r="Q141" s="3" t="s">
        <v>1</v>
      </c>
      <c r="R141" s="3" t="str">
        <f t="shared" si="40"/>
        <v>{id:92,year: "2018",typeDoc:"ACUERDO",dateDoc:"19-SEP",numDoc:"CG 92-2018",monthDoc:"SEP",nameDoc:"INTEGRACIÓN DE COMISIONES",link: Acuerdos__pdfpath(`./${"2018/"}${"92.pdf"}`),},</v>
      </c>
    </row>
    <row r="142" spans="1:18" ht="15.75" thickBot="1" x14ac:dyDescent="0.3">
      <c r="A142" s="3" t="s">
        <v>756</v>
      </c>
      <c r="B142" s="3">
        <v>93</v>
      </c>
      <c r="C142" s="3" t="s">
        <v>1307</v>
      </c>
      <c r="D142" s="3" t="s">
        <v>1217</v>
      </c>
      <c r="E142" s="3" t="s">
        <v>1460</v>
      </c>
      <c r="F142" s="7" t="s">
        <v>882</v>
      </c>
      <c r="G142" s="3" t="s">
        <v>1212</v>
      </c>
      <c r="I142" s="3">
        <f t="shared" si="42"/>
        <v>93</v>
      </c>
      <c r="J142" s="3" t="s">
        <v>0</v>
      </c>
      <c r="K142" s="3" t="s">
        <v>1296</v>
      </c>
      <c r="L142" s="3" t="str">
        <f t="shared" si="41"/>
        <v>SEP</v>
      </c>
      <c r="M142" s="3" t="s">
        <v>1213</v>
      </c>
      <c r="N142" s="3" t="s">
        <v>1333</v>
      </c>
      <c r="O142" s="3" t="s">
        <v>770</v>
      </c>
      <c r="P142" s="3">
        <f t="shared" si="43"/>
        <v>93</v>
      </c>
      <c r="Q142" s="3" t="s">
        <v>1</v>
      </c>
      <c r="R142" s="3" t="str">
        <f t="shared" si="40"/>
        <v>{id:93,year: "2018",typeDoc:"ACUERDO",dateDoc:"26-SEP",numDoc:"CG 93-2018",monthDoc:"SEP",nameDoc:"SE DECLARA LA CANCELACIÓN DE LA ACREDITACIÓN DE PANAL Y PES",link: Acuerdos__pdfpath(`./${"2018/"}${"93.pdf"}`),},</v>
      </c>
    </row>
    <row r="143" spans="1:18" x14ac:dyDescent="0.25">
      <c r="A143" s="17" t="s">
        <v>756</v>
      </c>
      <c r="B143" s="10">
        <v>94</v>
      </c>
      <c r="C143" s="10" t="s">
        <v>1307</v>
      </c>
      <c r="D143" s="10" t="s">
        <v>1217</v>
      </c>
      <c r="E143" s="10" t="s">
        <v>1460</v>
      </c>
      <c r="F143" s="18" t="s">
        <v>883</v>
      </c>
      <c r="G143" s="10" t="s">
        <v>1212</v>
      </c>
      <c r="H143" s="10"/>
      <c r="I143" s="10">
        <f>B143</f>
        <v>94</v>
      </c>
      <c r="J143" s="10" t="s">
        <v>0</v>
      </c>
      <c r="K143" s="10" t="s">
        <v>1296</v>
      </c>
      <c r="L143" s="10" t="str">
        <f t="shared" si="41"/>
        <v>SEP</v>
      </c>
      <c r="M143" s="10" t="s">
        <v>1213</v>
      </c>
      <c r="N143" s="10" t="s">
        <v>884</v>
      </c>
      <c r="O143" s="10" t="s">
        <v>770</v>
      </c>
      <c r="P143" s="10">
        <f t="shared" si="43"/>
        <v>94</v>
      </c>
      <c r="Q143" s="10" t="s">
        <v>613</v>
      </c>
      <c r="R143" s="19"/>
    </row>
    <row r="144" spans="1:18" x14ac:dyDescent="0.25">
      <c r="A144" s="20" t="s">
        <v>756</v>
      </c>
      <c r="B144" s="3" t="s">
        <v>611</v>
      </c>
      <c r="C144" s="3" t="s">
        <v>1307</v>
      </c>
      <c r="E144" s="3" t="s">
        <v>1460</v>
      </c>
      <c r="G144" s="3" t="s">
        <v>1215</v>
      </c>
      <c r="K144" s="3" t="s">
        <v>1216</v>
      </c>
      <c r="L144" s="3" t="str">
        <f t="shared" si="41"/>
        <v/>
      </c>
      <c r="M144" s="3" t="s">
        <v>1213</v>
      </c>
      <c r="N144" s="3" t="s">
        <v>885</v>
      </c>
      <c r="O144" s="3" t="s">
        <v>770</v>
      </c>
      <c r="P144" s="3">
        <v>94.1</v>
      </c>
      <c r="Q144" s="3" t="s">
        <v>1</v>
      </c>
      <c r="R144" s="21"/>
    </row>
    <row r="145" spans="1:18" x14ac:dyDescent="0.25">
      <c r="A145" s="20" t="s">
        <v>756</v>
      </c>
      <c r="B145" s="3" t="s">
        <v>611</v>
      </c>
      <c r="C145" s="3" t="s">
        <v>1307</v>
      </c>
      <c r="E145" s="3" t="s">
        <v>1460</v>
      </c>
      <c r="G145" s="3" t="s">
        <v>1215</v>
      </c>
      <c r="K145" s="3" t="s">
        <v>1216</v>
      </c>
      <c r="L145" s="3" t="str">
        <f t="shared" si="41"/>
        <v/>
      </c>
      <c r="M145" s="3" t="s">
        <v>1213</v>
      </c>
      <c r="N145" s="3" t="s">
        <v>886</v>
      </c>
      <c r="O145" s="3" t="s">
        <v>770</v>
      </c>
      <c r="P145" s="3">
        <v>94.2</v>
      </c>
      <c r="Q145" s="3" t="s">
        <v>1</v>
      </c>
      <c r="R145" s="21"/>
    </row>
    <row r="146" spans="1:18" ht="15.75" thickBot="1" x14ac:dyDescent="0.3">
      <c r="A146" s="22" t="s">
        <v>756</v>
      </c>
      <c r="B146" s="15" t="s">
        <v>611</v>
      </c>
      <c r="C146" s="15" t="s">
        <v>1307</v>
      </c>
      <c r="D146" s="15"/>
      <c r="E146" s="15" t="s">
        <v>1460</v>
      </c>
      <c r="F146" s="23"/>
      <c r="G146" s="15" t="s">
        <v>1215</v>
      </c>
      <c r="H146" s="15"/>
      <c r="I146" s="15"/>
      <c r="J146" s="15"/>
      <c r="K146" s="15" t="s">
        <v>1216</v>
      </c>
      <c r="L146" s="15" t="str">
        <f t="shared" si="41"/>
        <v/>
      </c>
      <c r="M146" s="15" t="s">
        <v>1213</v>
      </c>
      <c r="N146" s="15" t="s">
        <v>887</v>
      </c>
      <c r="O146" s="15" t="s">
        <v>770</v>
      </c>
      <c r="P146" s="15">
        <v>94.3</v>
      </c>
      <c r="Q146" s="15" t="s">
        <v>623</v>
      </c>
      <c r="R146" s="24" t="str">
        <f>CONCATENATE(
A143,B143,C143,D143,E143,F143,G143,H143,I143,J143,K143,L143,M143,N143,O143,P143,Q143,
A144,B144,C144,D144,E144,F144,G144,H144,I144,J144,K144,L144,M144,N144,O144,P144,Q144,
A145,B145,C145,D145,E145,F145,G145,H145,I145,J145,K145,L145,M145,N145,O145,P145,Q145,
A146,B146,C146,D146,E146,F146,G146,H146,I146,J146,K146,L146,M146,N146,O146,P146,Q146)</f>
        <v>{id:94,year: "2018",typeDoc:"ACUERDO",dateDoc:"27-SEP",numDoc:"CG 94-2018",monthDoc:"SEP",nameDoc:"PROYECTO DE ACUERDO PRESUPUESTO DE EGRESOS 2019",link: Acuerdos__pdfpath(`./${"2018/"}${"94.pdf"}`),subRows:[{id:"",year: "2018",typeDoc:"",dateDoc:"",numDoc:"",monthDoc:"",nameDoc:"ANEXO 1 AO",link: Acuerdos__pdfpath(`./${"2018/"}${"94.1.pdf"}`),},{id:"",year: "2018",typeDoc:"",dateDoc:"",numDoc:"",monthDoc:"",nameDoc:"ANEXO 2 AE",link: Acuerdos__pdfpath(`./${"2018/"}${"94.2.pdf"}`),},{id:"",year: "2018",typeDoc:"",dateDoc:"",numDoc:"",monthDoc:"",nameDoc:"ANEXO 3 PRESUPUESTO 2019",link: Acuerdos__pdfpath(`./${"2018/"}${"94.3.pdf"}`),},],},</v>
      </c>
    </row>
    <row r="147" spans="1:18" x14ac:dyDescent="0.25">
      <c r="A147" s="17" t="s">
        <v>756</v>
      </c>
      <c r="B147" s="10">
        <v>95</v>
      </c>
      <c r="C147" s="10" t="s">
        <v>1307</v>
      </c>
      <c r="D147" s="10" t="s">
        <v>1217</v>
      </c>
      <c r="E147" s="10" t="s">
        <v>1460</v>
      </c>
      <c r="F147" s="18" t="s">
        <v>393</v>
      </c>
      <c r="G147" s="10" t="s">
        <v>1212</v>
      </c>
      <c r="H147" s="10"/>
      <c r="I147" s="10">
        <f>B147</f>
        <v>95</v>
      </c>
      <c r="J147" s="10" t="s">
        <v>0</v>
      </c>
      <c r="K147" s="10" t="s">
        <v>1296</v>
      </c>
      <c r="L147" s="10" t="str">
        <f t="shared" si="41"/>
        <v>OCT</v>
      </c>
      <c r="M147" s="10" t="s">
        <v>1213</v>
      </c>
      <c r="N147" s="10" t="s">
        <v>1317</v>
      </c>
      <c r="O147" s="10" t="s">
        <v>770</v>
      </c>
      <c r="P147" s="10">
        <f t="shared" ref="P147" si="44">B147</f>
        <v>95</v>
      </c>
      <c r="Q147" s="10" t="s">
        <v>613</v>
      </c>
      <c r="R147" s="19"/>
    </row>
    <row r="148" spans="1:18" ht="15.75" thickBot="1" x14ac:dyDescent="0.3">
      <c r="A148" s="22" t="s">
        <v>756</v>
      </c>
      <c r="B148" s="15" t="s">
        <v>611</v>
      </c>
      <c r="C148" s="15" t="s">
        <v>1307</v>
      </c>
      <c r="D148" s="15"/>
      <c r="E148" s="15" t="s">
        <v>1460</v>
      </c>
      <c r="F148" s="23"/>
      <c r="G148" s="15" t="s">
        <v>1215</v>
      </c>
      <c r="H148" s="15"/>
      <c r="I148" s="15"/>
      <c r="J148" s="15"/>
      <c r="K148" s="15" t="s">
        <v>1216</v>
      </c>
      <c r="L148" s="15" t="str">
        <f t="shared" si="41"/>
        <v/>
      </c>
      <c r="M148" s="15" t="s">
        <v>1213</v>
      </c>
      <c r="N148" s="15" t="s">
        <v>777</v>
      </c>
      <c r="O148" s="15" t="s">
        <v>770</v>
      </c>
      <c r="P148" s="15">
        <v>95.1</v>
      </c>
      <c r="Q148" s="15" t="s">
        <v>623</v>
      </c>
      <c r="R148" s="24" t="str">
        <f>CONCATENATE(
A147,B147,C147,D147,E147,F147,G147,H147,I147,J147,K147,L147,M147,N147,O147,P147,Q147,
A148,B148,C148,D148,E148,F148,G148,H148,I148,J148,K148,L148,M148,N148,O148,P148,Q148)</f>
        <v>{id:95,year: "2018",typeDoc:"ACUERDO",dateDoc:"26-OCT",numDoc:"CG 95-2018",monthDoc:"OCT",nameDoc:"READECUACIÓN AL PRESUPUESTO 2018 ISR",link: Acuerdos__pdfpath(`./${"2018/"}${"95.pdf"}`),subRows:[{id:"",year: "2018",typeDoc:"",dateDoc:"",numDoc:"",monthDoc:"",nameDoc:"ANEXO ÚNICO",link: Acuerdos__pdfpath(`./${"2018/"}${"95.1.pdf"}`),},],},</v>
      </c>
    </row>
    <row r="149" spans="1:18" x14ac:dyDescent="0.25">
      <c r="A149" s="3" t="s">
        <v>756</v>
      </c>
      <c r="B149" s="3">
        <v>96</v>
      </c>
      <c r="C149" s="3" t="s">
        <v>1307</v>
      </c>
      <c r="D149" s="3" t="s">
        <v>1217</v>
      </c>
      <c r="E149" s="3" t="s">
        <v>1460</v>
      </c>
      <c r="F149" s="7" t="s">
        <v>24</v>
      </c>
      <c r="G149" s="3" t="s">
        <v>1212</v>
      </c>
      <c r="I149" s="3">
        <f t="shared" si="42"/>
        <v>96</v>
      </c>
      <c r="J149" s="3" t="s">
        <v>0</v>
      </c>
      <c r="K149" s="3" t="s">
        <v>1296</v>
      </c>
      <c r="L149" s="3" t="str">
        <f t="shared" si="41"/>
        <v>OCT</v>
      </c>
      <c r="M149" s="3" t="s">
        <v>1213</v>
      </c>
      <c r="N149" s="3" t="s">
        <v>1332</v>
      </c>
      <c r="O149" s="3" t="s">
        <v>770</v>
      </c>
      <c r="P149" s="3">
        <f t="shared" si="43"/>
        <v>96</v>
      </c>
      <c r="Q149" s="3" t="s">
        <v>1</v>
      </c>
      <c r="R149" s="3" t="str">
        <f t="shared" ref="R149:R153" si="45">CONCATENATE(A149,B149,C149,D149,E149,F149,G149,H149,I149,J149,K149,L149,M149,N149,O149,P149,Q149)</f>
        <v>{id:96,year: "2018",typeDoc:"ACUERDO",dateDoc:"31-OCT",numDoc:"CG 96-2018",monthDoc:"OCT",nameDoc:"DESTRUCCIÓN DE MATERIAL ELECTORAL",link: Acuerdos__pdfpath(`./${"2018/"}${"96.pdf"}`),},</v>
      </c>
    </row>
    <row r="150" spans="1:18" x14ac:dyDescent="0.25">
      <c r="A150" s="3" t="s">
        <v>756</v>
      </c>
      <c r="B150" s="3">
        <v>97</v>
      </c>
      <c r="C150" s="3" t="s">
        <v>1307</v>
      </c>
      <c r="D150" s="3" t="s">
        <v>1217</v>
      </c>
      <c r="E150" s="3" t="s">
        <v>1460</v>
      </c>
      <c r="F150" s="7" t="s">
        <v>407</v>
      </c>
      <c r="G150" s="3" t="s">
        <v>1212</v>
      </c>
      <c r="I150" s="3">
        <f t="shared" si="42"/>
        <v>97</v>
      </c>
      <c r="J150" s="3" t="s">
        <v>0</v>
      </c>
      <c r="K150" s="3" t="s">
        <v>1296</v>
      </c>
      <c r="L150" s="3" t="str">
        <f t="shared" si="41"/>
        <v>NOV</v>
      </c>
      <c r="M150" s="3" t="s">
        <v>1213</v>
      </c>
      <c r="N150" s="3" t="s">
        <v>1331</v>
      </c>
      <c r="O150" s="3" t="s">
        <v>770</v>
      </c>
      <c r="P150" s="3">
        <f t="shared" si="43"/>
        <v>97</v>
      </c>
      <c r="Q150" s="3" t="s">
        <v>1</v>
      </c>
      <c r="R150" s="3" t="str">
        <f t="shared" si="45"/>
        <v>{id:97,year: "2018",typeDoc:"ACUERDO",dateDoc:"13-NOV",numDoc:"CG 97-2018",monthDoc:"NOV",nameDoc:"OFICIO PRESENTADO POR NUEVA ALIANZA",link: Acuerdos__pdfpath(`./${"2018/"}${"97.pdf"}`),},</v>
      </c>
    </row>
    <row r="151" spans="1:18" x14ac:dyDescent="0.25">
      <c r="A151" s="3" t="s">
        <v>756</v>
      </c>
      <c r="B151" s="3">
        <v>98</v>
      </c>
      <c r="C151" s="3" t="s">
        <v>1307</v>
      </c>
      <c r="D151" s="3" t="s">
        <v>1217</v>
      </c>
      <c r="E151" s="3" t="s">
        <v>1460</v>
      </c>
      <c r="F151" s="7" t="s">
        <v>407</v>
      </c>
      <c r="G151" s="3" t="s">
        <v>1212</v>
      </c>
      <c r="I151" s="3">
        <f t="shared" ref="I151" si="46">B151</f>
        <v>98</v>
      </c>
      <c r="J151" s="3" t="s">
        <v>0</v>
      </c>
      <c r="K151" s="3" t="s">
        <v>1296</v>
      </c>
      <c r="L151" s="3" t="str">
        <f t="shared" ref="L151" si="47">MID(F151,4,3)</f>
        <v>NOV</v>
      </c>
      <c r="M151" s="3" t="s">
        <v>1213</v>
      </c>
      <c r="N151" s="3" t="s">
        <v>1330</v>
      </c>
      <c r="O151" s="3" t="s">
        <v>770</v>
      </c>
      <c r="P151" s="3">
        <f t="shared" ref="P151" si="48">B151</f>
        <v>98</v>
      </c>
      <c r="Q151" s="3" t="s">
        <v>1</v>
      </c>
      <c r="R151" s="3" t="str">
        <f t="shared" si="45"/>
        <v>{id:98,year: "2018",typeDoc:"ACUERDO",dateDoc:"13-NOV",numDoc:"CG 98-2018",monthDoc:"NOV",nameDoc:"ESCRITO PRESENTADO POR ENCUENTRO SOCIAL",link: Acuerdos__pdfpath(`./${"2018/"}${"98.pdf"}`),},</v>
      </c>
    </row>
    <row r="152" spans="1:18" x14ac:dyDescent="0.25">
      <c r="A152" s="3" t="s">
        <v>756</v>
      </c>
      <c r="B152" s="3">
        <v>99</v>
      </c>
      <c r="C152" s="3" t="s">
        <v>1307</v>
      </c>
      <c r="D152" s="3" t="s">
        <v>1217</v>
      </c>
      <c r="E152" s="3" t="s">
        <v>1460</v>
      </c>
      <c r="F152" s="7" t="s">
        <v>407</v>
      </c>
      <c r="G152" s="3" t="s">
        <v>1212</v>
      </c>
      <c r="I152" s="3">
        <f t="shared" ref="I152" si="49">B152</f>
        <v>99</v>
      </c>
      <c r="J152" s="3" t="s">
        <v>0</v>
      </c>
      <c r="K152" s="3" t="s">
        <v>1296</v>
      </c>
      <c r="L152" s="3" t="str">
        <f t="shared" ref="L152" si="50">MID(F152,4,3)</f>
        <v>NOV</v>
      </c>
      <c r="M152" s="3" t="s">
        <v>1213</v>
      </c>
      <c r="N152" s="3" t="s">
        <v>1329</v>
      </c>
      <c r="O152" s="3" t="s">
        <v>770</v>
      </c>
      <c r="P152" s="3">
        <f t="shared" ref="P152" si="51">B152</f>
        <v>99</v>
      </c>
      <c r="Q152" s="3" t="s">
        <v>1</v>
      </c>
      <c r="R152" s="3" t="str">
        <f t="shared" si="45"/>
        <v>{id:99,year: "2018",typeDoc:"ACUERDO",dateDoc:"13-NOV",numDoc:"CG 99-2018",monthDoc:"NOV",nameDoc:"ADECUACIÓN DE COMISIONES",link: Acuerdos__pdfpath(`./${"2018/"}${"99.pdf"}`),},</v>
      </c>
    </row>
    <row r="153" spans="1:18" ht="15.75" thickBot="1" x14ac:dyDescent="0.3">
      <c r="A153" s="3" t="s">
        <v>756</v>
      </c>
      <c r="B153" s="3">
        <v>100</v>
      </c>
      <c r="C153" s="3" t="s">
        <v>1307</v>
      </c>
      <c r="D153" s="3" t="s">
        <v>1217</v>
      </c>
      <c r="E153" s="3" t="s">
        <v>1460</v>
      </c>
      <c r="F153" s="7" t="s">
        <v>407</v>
      </c>
      <c r="G153" s="3" t="s">
        <v>1212</v>
      </c>
      <c r="I153" s="3">
        <f t="shared" si="42"/>
        <v>100</v>
      </c>
      <c r="J153" s="3" t="s">
        <v>0</v>
      </c>
      <c r="K153" s="3" t="s">
        <v>1296</v>
      </c>
      <c r="L153" s="3" t="str">
        <f>MID(F153,4,3)</f>
        <v>NOV</v>
      </c>
      <c r="M153" s="3" t="s">
        <v>1213</v>
      </c>
      <c r="N153" s="3" t="s">
        <v>1328</v>
      </c>
      <c r="O153" s="3" t="s">
        <v>770</v>
      </c>
      <c r="P153" s="3">
        <f t="shared" si="43"/>
        <v>100</v>
      </c>
      <c r="Q153" s="3" t="s">
        <v>1</v>
      </c>
      <c r="R153" s="3" t="str">
        <f t="shared" si="45"/>
        <v>{id:100,year: "2018",typeDoc:"ACUERDO",dateDoc:"13-NOV",numDoc:"CG 100-2018",monthDoc:"NOV",nameDoc:"DESIGNACIÓN DE DIRECTORA DOECYEC",link: Acuerdos__pdfpath(`./${"2018/"}${"100.pdf"}`),},</v>
      </c>
    </row>
    <row r="154" spans="1:18" x14ac:dyDescent="0.25">
      <c r="A154" s="17" t="s">
        <v>756</v>
      </c>
      <c r="B154" s="10">
        <v>101</v>
      </c>
      <c r="C154" s="10" t="s">
        <v>1307</v>
      </c>
      <c r="D154" s="10" t="s">
        <v>1218</v>
      </c>
      <c r="E154" s="10" t="s">
        <v>1460</v>
      </c>
      <c r="F154" s="18" t="s">
        <v>547</v>
      </c>
      <c r="G154" s="10" t="s">
        <v>1212</v>
      </c>
      <c r="H154" s="10"/>
      <c r="I154" s="10">
        <f>B154</f>
        <v>101</v>
      </c>
      <c r="J154" s="10" t="s">
        <v>0</v>
      </c>
      <c r="K154" s="10" t="s">
        <v>1296</v>
      </c>
      <c r="L154" s="10" t="str">
        <f t="shared" si="30"/>
        <v>DIC</v>
      </c>
      <c r="M154" s="10" t="s">
        <v>1213</v>
      </c>
      <c r="N154" s="10" t="s">
        <v>1327</v>
      </c>
      <c r="O154" s="10" t="s">
        <v>770</v>
      </c>
      <c r="P154" s="10">
        <f t="shared" si="25"/>
        <v>101</v>
      </c>
      <c r="Q154" s="10" t="s">
        <v>613</v>
      </c>
      <c r="R154" s="19"/>
    </row>
    <row r="155" spans="1:18" ht="15.75" thickBot="1" x14ac:dyDescent="0.3">
      <c r="A155" s="22" t="s">
        <v>756</v>
      </c>
      <c r="B155" s="15" t="s">
        <v>611</v>
      </c>
      <c r="C155" s="15" t="s">
        <v>1307</v>
      </c>
      <c r="D155" s="15"/>
      <c r="E155" s="15" t="s">
        <v>1460</v>
      </c>
      <c r="F155" s="23"/>
      <c r="G155" s="15" t="s">
        <v>1215</v>
      </c>
      <c r="H155" s="15"/>
      <c r="I155" s="15"/>
      <c r="J155" s="15"/>
      <c r="K155" s="15" t="s">
        <v>1216</v>
      </c>
      <c r="L155" s="15" t="str">
        <f t="shared" si="30"/>
        <v/>
      </c>
      <c r="M155" s="15" t="s">
        <v>1213</v>
      </c>
      <c r="N155" s="15" t="s">
        <v>777</v>
      </c>
      <c r="O155" s="15" t="s">
        <v>770</v>
      </c>
      <c r="P155" s="15">
        <v>101.1</v>
      </c>
      <c r="Q155" s="15" t="s">
        <v>623</v>
      </c>
      <c r="R155" s="24" t="str">
        <f>CONCATENATE(
A154,B154,C154,D154,E154,F154,G154,H154,I154,J154,K154,L154,M154,N154,O154,P154,Q154,
A155,B155,C155,D155,E155,F155,G155,H155,I155,J155,K155,L155,M155,N155,O155,P155,Q155)</f>
        <v>{id:101,year: "2018",typeDoc:"RESOLUCIÓN",dateDoc:"14-DIC",numDoc:"CG 101-2018",monthDoc:"DIC",nameDoc:"DICTAMEN NUEVA ALIANZA TLAXCALA",link: Acuerdos__pdfpath(`./${"2018/"}${"101.pdf"}`),subRows:[{id:"",year: "2018",typeDoc:"",dateDoc:"",numDoc:"",monthDoc:"",nameDoc:"ANEXO ÚNICO",link: Acuerdos__pdfpath(`./${"2018/"}${"101.1.pdf"}`),},],},</v>
      </c>
    </row>
    <row r="156" spans="1:18" x14ac:dyDescent="0.25">
      <c r="A156" s="17" t="s">
        <v>756</v>
      </c>
      <c r="B156" s="10">
        <v>102</v>
      </c>
      <c r="C156" s="10" t="s">
        <v>1307</v>
      </c>
      <c r="D156" s="10" t="s">
        <v>1217</v>
      </c>
      <c r="E156" s="10" t="s">
        <v>1460</v>
      </c>
      <c r="F156" s="18" t="s">
        <v>746</v>
      </c>
      <c r="G156" s="10" t="s">
        <v>1212</v>
      </c>
      <c r="H156" s="10"/>
      <c r="I156" s="10">
        <f>B156</f>
        <v>102</v>
      </c>
      <c r="J156" s="10" t="s">
        <v>0</v>
      </c>
      <c r="K156" s="10" t="s">
        <v>1296</v>
      </c>
      <c r="L156" s="10" t="str">
        <f t="shared" ref="L156:L157" si="52">MID(F156,4,3)</f>
        <v>DIC</v>
      </c>
      <c r="M156" s="10" t="s">
        <v>1213</v>
      </c>
      <c r="N156" s="10" t="s">
        <v>1317</v>
      </c>
      <c r="O156" s="10" t="s">
        <v>770</v>
      </c>
      <c r="P156" s="10">
        <f t="shared" ref="P156" si="53">B156</f>
        <v>102</v>
      </c>
      <c r="Q156" s="10" t="s">
        <v>613</v>
      </c>
      <c r="R156" s="19"/>
    </row>
    <row r="157" spans="1:18" ht="15.75" thickBot="1" x14ac:dyDescent="0.3">
      <c r="A157" s="22" t="s">
        <v>756</v>
      </c>
      <c r="B157" s="15" t="s">
        <v>611</v>
      </c>
      <c r="C157" s="15" t="s">
        <v>1307</v>
      </c>
      <c r="D157" s="15"/>
      <c r="E157" s="15" t="s">
        <v>1460</v>
      </c>
      <c r="F157" s="23"/>
      <c r="G157" s="15" t="s">
        <v>1215</v>
      </c>
      <c r="H157" s="15"/>
      <c r="I157" s="15"/>
      <c r="J157" s="15"/>
      <c r="K157" s="15" t="s">
        <v>1216</v>
      </c>
      <c r="L157" s="15" t="str">
        <f t="shared" si="52"/>
        <v/>
      </c>
      <c r="M157" s="15" t="s">
        <v>1213</v>
      </c>
      <c r="N157" s="15" t="s">
        <v>777</v>
      </c>
      <c r="O157" s="15" t="s">
        <v>770</v>
      </c>
      <c r="P157" s="15">
        <v>102.1</v>
      </c>
      <c r="Q157" s="15" t="s">
        <v>623</v>
      </c>
      <c r="R157" s="24" t="str">
        <f>CONCATENATE(
A156,B156,C156,D156,E156,F156,G156,H156,I156,J156,K156,L156,M156,N156,O156,P156,Q156,
A157,B157,C157,D157,E157,F157,G157,H157,I157,J157,K157,L157,M157,N157,O157,P157,Q157)</f>
        <v>{id:102,year: "2018",typeDoc:"ACUERDO",dateDoc:"18-DIC",numDoc:"CG 102-2018",monthDoc:"DIC",nameDoc:"READECUACIÓN AL PRESUPUESTO 2018 ISR",link: Acuerdos__pdfpath(`./${"2018/"}${"102.pdf"}`),subRows:[{id:"",year: "2018",typeDoc:"",dateDoc:"",numDoc:"",monthDoc:"",nameDoc:"ANEXO ÚNICO",link: Acuerdos__pdfpath(`./${"2018/"}${"102.1.pdf"}`),},],},</v>
      </c>
    </row>
    <row r="158" spans="1:18" x14ac:dyDescent="0.25">
      <c r="R158" s="3" t="s">
        <v>940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8C8E-2D83-4171-8CD8-F72BF7F445CE}">
  <dimension ref="A2:R158"/>
  <sheetViews>
    <sheetView workbookViewId="0">
      <selection activeCell="R135" sqref="R135"/>
    </sheetView>
  </sheetViews>
  <sheetFormatPr baseColWidth="10" defaultColWidth="11.5703125" defaultRowHeight="15" x14ac:dyDescent="0.25"/>
  <cols>
    <col min="1" max="2" width="4" style="3" bestFit="1" customWidth="1"/>
    <col min="3" max="3" width="25.85546875" style="3" bestFit="1" customWidth="1"/>
    <col min="4" max="4" width="12.28515625" style="3" bestFit="1" customWidth="1"/>
    <col min="5" max="5" width="11.140625" style="3" bestFit="1" customWidth="1"/>
    <col min="6" max="6" width="7.85546875" style="7" bestFit="1" customWidth="1"/>
    <col min="7" max="7" width="14" style="3" bestFit="1" customWidth="1"/>
    <col min="8" max="8" width="2" style="3" bestFit="1" customWidth="1"/>
    <col min="9" max="9" width="4" style="3" bestFit="1" customWidth="1"/>
    <col min="10" max="10" width="1.7109375" style="3" bestFit="1" customWidth="1"/>
    <col min="11" max="11" width="21.42578125" style="3" bestFit="1" customWidth="1"/>
    <col min="12" max="12" width="5.140625" style="3" bestFit="1" customWidth="1"/>
    <col min="13" max="13" width="12.140625" style="3" bestFit="1" customWidth="1"/>
    <col min="14" max="14" width="53.42578125" style="3" customWidth="1"/>
    <col min="15" max="15" width="39" style="3" bestFit="1" customWidth="1"/>
    <col min="16" max="16" width="6" style="3" bestFit="1" customWidth="1"/>
    <col min="17" max="17" width="17.28515625" style="3" bestFit="1" customWidth="1"/>
    <col min="18" max="16384" width="11.5703125" style="3"/>
  </cols>
  <sheetData>
    <row r="2" spans="1:18" ht="15.75" thickBot="1" x14ac:dyDescent="0.3">
      <c r="R2" s="3" t="s">
        <v>941</v>
      </c>
    </row>
    <row r="3" spans="1:18" x14ac:dyDescent="0.25">
      <c r="A3" s="17" t="s">
        <v>756</v>
      </c>
      <c r="B3" s="10">
        <v>1</v>
      </c>
      <c r="C3" s="10" t="s">
        <v>1308</v>
      </c>
      <c r="D3" s="10" t="s">
        <v>1217</v>
      </c>
      <c r="E3" s="10" t="s">
        <v>1460</v>
      </c>
      <c r="F3" s="18"/>
      <c r="G3" s="10" t="s">
        <v>1212</v>
      </c>
      <c r="H3" s="10">
        <v>0</v>
      </c>
      <c r="I3" s="10">
        <v>1</v>
      </c>
      <c r="J3" s="10" t="s">
        <v>0</v>
      </c>
      <c r="K3" s="10" t="s">
        <v>1297</v>
      </c>
      <c r="L3" s="10" t="s">
        <v>759</v>
      </c>
      <c r="M3" s="10" t="s">
        <v>1213</v>
      </c>
      <c r="N3" s="10" t="s">
        <v>1343</v>
      </c>
      <c r="O3" s="10" t="s">
        <v>757</v>
      </c>
      <c r="P3" s="10">
        <f>B3</f>
        <v>1</v>
      </c>
      <c r="Q3" s="10" t="s">
        <v>613</v>
      </c>
      <c r="R3" s="19"/>
    </row>
    <row r="4" spans="1:18" ht="15.75" thickBot="1" x14ac:dyDescent="0.3">
      <c r="A4" s="22" t="s">
        <v>756</v>
      </c>
      <c r="B4" s="15" t="s">
        <v>611</v>
      </c>
      <c r="C4" s="15" t="s">
        <v>1308</v>
      </c>
      <c r="D4" s="15"/>
      <c r="E4" s="15" t="s">
        <v>1460</v>
      </c>
      <c r="F4" s="23"/>
      <c r="G4" s="15" t="s">
        <v>1215</v>
      </c>
      <c r="H4" s="15"/>
      <c r="I4" s="15"/>
      <c r="J4" s="15"/>
      <c r="K4" s="15" t="s">
        <v>1216</v>
      </c>
      <c r="L4" s="15" t="str">
        <f>MID(F4,4,3)</f>
        <v/>
      </c>
      <c r="M4" s="15" t="s">
        <v>1213</v>
      </c>
      <c r="N4" s="15" t="s">
        <v>696</v>
      </c>
      <c r="O4" s="15" t="s">
        <v>757</v>
      </c>
      <c r="P4" s="15">
        <v>1.1000000000000001</v>
      </c>
      <c r="Q4" s="15" t="s">
        <v>623</v>
      </c>
      <c r="R4" s="24" t="str">
        <f>CONCATENATE(
A3,B3,C3,D3,E3,F3,G3,H3,I3,J3,K3,L3,M3,N3,O3,P3,Q3,
A4,B4,C4,D4,E4,F4,G4,H4,I4,J4,K4,L4,M4,N4,O4,P4,Q4)</f>
        <v>{id:1,year: "2017",typeDoc:"ACUERDO",dateDoc:"",numDoc:"CG 01-2017",monthDoc:"ENE",nameDoc:"ADECUACIÓN DEL PRESUPUESTO 2017",link: Acuerdos__pdfpath(`./${"2017/"}${"1.pdf"}`),subRows:[{id:"",year: "2017",typeDoc:"",dateDoc:"",numDoc:"",monthDoc:"",nameDoc:"ANEXO 1",link: Acuerdos__pdfpath(`./${"2017/"}${"1.1.pdf"}`),},],},</v>
      </c>
    </row>
    <row r="5" spans="1:18" ht="15.75" thickBot="1" x14ac:dyDescent="0.3">
      <c r="A5" s="3" t="s">
        <v>756</v>
      </c>
      <c r="B5" s="3">
        <v>2</v>
      </c>
      <c r="C5" s="3" t="s">
        <v>1308</v>
      </c>
      <c r="D5" s="3" t="s">
        <v>1217</v>
      </c>
      <c r="E5" s="3" t="s">
        <v>1460</v>
      </c>
      <c r="F5" s="7" t="s">
        <v>6</v>
      </c>
      <c r="G5" s="3" t="s">
        <v>1212</v>
      </c>
      <c r="H5" s="3">
        <v>0</v>
      </c>
      <c r="I5" s="3">
        <v>2</v>
      </c>
      <c r="J5" s="3" t="s">
        <v>0</v>
      </c>
      <c r="K5" s="3" t="s">
        <v>1297</v>
      </c>
      <c r="L5" s="3" t="s">
        <v>758</v>
      </c>
      <c r="M5" s="3" t="s">
        <v>1213</v>
      </c>
      <c r="N5" s="3" t="s">
        <v>1344</v>
      </c>
      <c r="O5" s="3" t="s">
        <v>757</v>
      </c>
      <c r="P5" s="3">
        <f>B5</f>
        <v>2</v>
      </c>
      <c r="Q5" s="3" t="s">
        <v>1</v>
      </c>
      <c r="R5" s="3" t="str">
        <f t="shared" ref="R5" si="0">CONCATENATE(A5,B5,C5,D5,E5,F5,G5,H5,I5,J5,K5,L5,M5,N5,O5,P5,Q5)</f>
        <v>{id:2,year: "2017",typeDoc:"ACUERDO",dateDoc:"31-ENE",numDoc:"CG 02-2017",monthDoc:"FEB",nameDoc:"DESIGNACIÓN DEL RESPONSABLE DE ARCHIVOS E INTEGRACIÓN DEL COMITÉ TÉCNICO DE ARCHIVOS",link: Acuerdos__pdfpath(`./${"2017/"}${"2.pdf"}`),},</v>
      </c>
    </row>
    <row r="6" spans="1:18" x14ac:dyDescent="0.25">
      <c r="A6" s="17" t="s">
        <v>756</v>
      </c>
      <c r="B6" s="10">
        <v>3</v>
      </c>
      <c r="C6" s="10" t="s">
        <v>1308</v>
      </c>
      <c r="D6" s="10" t="s">
        <v>1217</v>
      </c>
      <c r="E6" s="10" t="s">
        <v>1460</v>
      </c>
      <c r="F6" s="18" t="s">
        <v>701</v>
      </c>
      <c r="G6" s="10" t="s">
        <v>1212</v>
      </c>
      <c r="H6" s="10">
        <v>0</v>
      </c>
      <c r="I6" s="10">
        <v>3</v>
      </c>
      <c r="J6" s="10" t="s">
        <v>0</v>
      </c>
      <c r="K6" s="10" t="s">
        <v>1297</v>
      </c>
      <c r="L6" s="10" t="str">
        <f>MID(F6,4,3)</f>
        <v>FEB</v>
      </c>
      <c r="M6" s="10" t="s">
        <v>1213</v>
      </c>
      <c r="N6" s="10" t="s">
        <v>1345</v>
      </c>
      <c r="O6" s="10" t="s">
        <v>757</v>
      </c>
      <c r="P6" s="10">
        <f>B6</f>
        <v>3</v>
      </c>
      <c r="Q6" s="10" t="s">
        <v>613</v>
      </c>
      <c r="R6" s="19"/>
    </row>
    <row r="7" spans="1:18" ht="15.75" thickBot="1" x14ac:dyDescent="0.3">
      <c r="A7" s="22" t="s">
        <v>756</v>
      </c>
      <c r="B7" s="15" t="s">
        <v>611</v>
      </c>
      <c r="C7" s="15" t="s">
        <v>1308</v>
      </c>
      <c r="D7" s="15"/>
      <c r="E7" s="15" t="s">
        <v>1460</v>
      </c>
      <c r="F7" s="23"/>
      <c r="G7" s="15" t="s">
        <v>1215</v>
      </c>
      <c r="H7" s="15"/>
      <c r="I7" s="15"/>
      <c r="J7" s="15"/>
      <c r="K7" s="15" t="s">
        <v>1216</v>
      </c>
      <c r="L7" s="15" t="str">
        <f>MID(F7,4,3)</f>
        <v/>
      </c>
      <c r="M7" s="15" t="s">
        <v>1213</v>
      </c>
      <c r="N7" s="15" t="s">
        <v>699</v>
      </c>
      <c r="O7" s="15" t="s">
        <v>757</v>
      </c>
      <c r="P7" s="15">
        <v>3.1</v>
      </c>
      <c r="Q7" s="15" t="s">
        <v>623</v>
      </c>
      <c r="R7" s="24" t="str">
        <f>CONCATENATE(
A6,B6,C6,D6,E6,F6,G6,H6,I6,J6,K6,L6,M6,N6,O6,P6,Q6,
A7,B7,C7,D7,E7,F7,G7,H7,I7,J7,K7,L7,M7,N7,O7,P7,Q7)</f>
        <v>{id:3,year: "2017",typeDoc:"ACUERDO",dateDoc:"15-FEB",numDoc:"CG 03-2017",monthDoc:"FEB",nameDoc:"APROBACIÓN DE LINEAMIENTOS PARA LA DESTRUCCIÓN DE MATERIAL ELECTORAL",link: Acuerdos__pdfpath(`./${"2017/"}${"3.pdf"}`),subRows:[{id:"",year: "2017",typeDoc:"",dateDoc:"",numDoc:"",monthDoc:"",nameDoc:"ANEXO 1 LINEAMIENTOS PARA LA DESTRUCCIÓN DE MATERIAL ELECTORAL",link: Acuerdos__pdfpath(`./${"2017/"}${"3.1.pdf"}`),},],},</v>
      </c>
    </row>
    <row r="8" spans="1:18" x14ac:dyDescent="0.25">
      <c r="A8" s="17" t="s">
        <v>756</v>
      </c>
      <c r="B8" s="10">
        <v>4</v>
      </c>
      <c r="C8" s="10" t="s">
        <v>1308</v>
      </c>
      <c r="D8" s="10" t="s">
        <v>1217</v>
      </c>
      <c r="E8" s="10" t="s">
        <v>1460</v>
      </c>
      <c r="F8" s="18" t="s">
        <v>701</v>
      </c>
      <c r="G8" s="10" t="s">
        <v>1212</v>
      </c>
      <c r="H8" s="10">
        <v>0</v>
      </c>
      <c r="I8" s="10">
        <v>4</v>
      </c>
      <c r="J8" s="10" t="s">
        <v>0</v>
      </c>
      <c r="K8" s="10" t="s">
        <v>1297</v>
      </c>
      <c r="L8" s="10" t="str">
        <f>MID(F8,4,3)</f>
        <v>FEB</v>
      </c>
      <c r="M8" s="10" t="s">
        <v>1213</v>
      </c>
      <c r="N8" s="10" t="s">
        <v>1346</v>
      </c>
      <c r="O8" s="10" t="s">
        <v>757</v>
      </c>
      <c r="P8" s="10">
        <f>B8</f>
        <v>4</v>
      </c>
      <c r="Q8" s="10" t="s">
        <v>613</v>
      </c>
      <c r="R8" s="19"/>
    </row>
    <row r="9" spans="1:18" ht="15.75" thickBot="1" x14ac:dyDescent="0.3">
      <c r="A9" s="22" t="s">
        <v>756</v>
      </c>
      <c r="B9" s="15" t="s">
        <v>611</v>
      </c>
      <c r="C9" s="15" t="s">
        <v>1308</v>
      </c>
      <c r="D9" s="15"/>
      <c r="E9" s="15" t="s">
        <v>1460</v>
      </c>
      <c r="F9" s="23"/>
      <c r="G9" s="15" t="s">
        <v>1215</v>
      </c>
      <c r="H9" s="15"/>
      <c r="I9" s="15"/>
      <c r="J9" s="15"/>
      <c r="K9" s="15" t="s">
        <v>1216</v>
      </c>
      <c r="L9" s="15" t="str">
        <f>MID(F9,4,3)</f>
        <v/>
      </c>
      <c r="M9" s="15" t="s">
        <v>1213</v>
      </c>
      <c r="N9" s="15" t="s">
        <v>700</v>
      </c>
      <c r="O9" s="15" t="s">
        <v>757</v>
      </c>
      <c r="P9" s="15">
        <v>4.0999999999999996</v>
      </c>
      <c r="Q9" s="15" t="s">
        <v>623</v>
      </c>
      <c r="R9" s="24" t="str">
        <f>CONCATENATE(
A8,B8,C8,D8,E8,F8,G8,H8,I8,J8,K8,L8,M8,N8,O8,P8,Q8,
A9,B9,C9,D9,E9,F9,G9,H9,I9,J9,K9,L9,M9,N9,O9,P9,Q9)</f>
        <v>{id:4,year: "2017",typeDoc:"ACUERDO",dateDoc:"15-FEB",numDoc:"CG 04-2017",monthDoc:"FEB",nameDoc:"DESIGNACIÓN DEL PERSONAL AUTORIZADO PARA ACCEDER A BODEGA ELECTORAL",link: Acuerdos__pdfpath(`./${"2017/"}${"4.pdf"}`),subRows:[{id:"",year: "2017",typeDoc:"",dateDoc:"",numDoc:"",monthDoc:"",nameDoc:"ANEXO ÚNICO PERSONAL AUTORIZADO",link: Acuerdos__pdfpath(`./${"2017/"}${"4.1.pdf"}`),},],},</v>
      </c>
    </row>
    <row r="10" spans="1:18" ht="15.75" thickBot="1" x14ac:dyDescent="0.3">
      <c r="A10" s="3" t="s">
        <v>756</v>
      </c>
      <c r="B10" s="3">
        <v>5</v>
      </c>
      <c r="C10" s="3" t="s">
        <v>1308</v>
      </c>
      <c r="D10" s="3" t="s">
        <v>1217</v>
      </c>
      <c r="E10" s="3" t="s">
        <v>1460</v>
      </c>
      <c r="F10" s="7" t="s">
        <v>701</v>
      </c>
      <c r="G10" s="3" t="s">
        <v>1212</v>
      </c>
      <c r="H10" s="3">
        <v>0</v>
      </c>
      <c r="I10" s="3">
        <v>5</v>
      </c>
      <c r="J10" s="3" t="s">
        <v>0</v>
      </c>
      <c r="K10" s="3" t="s">
        <v>1297</v>
      </c>
      <c r="L10" s="3" t="str">
        <f>MID(F10,4,3)</f>
        <v>FEB</v>
      </c>
      <c r="M10" s="3" t="s">
        <v>1213</v>
      </c>
      <c r="N10" s="3" t="s">
        <v>1347</v>
      </c>
      <c r="O10" s="3" t="s">
        <v>757</v>
      </c>
      <c r="P10" s="3">
        <f>B10</f>
        <v>5</v>
      </c>
      <c r="Q10" s="3" t="s">
        <v>1</v>
      </c>
      <c r="R10" s="3" t="str">
        <f t="shared" ref="R10" si="1">CONCATENATE(A10,B10,C10,D10,E10,F10,G10,H10,I10,J10,K10,L10,M10,N10,O10,P10,Q10)</f>
        <v>{id:5,year: "2017",typeDoc:"ACUERDO",dateDoc:"15-FEB",numDoc:"CG 05-2017",monthDoc:"FEB",nameDoc:"DESIGNACIÓN DEL DIRECTOR DE ASUNTOS JURÍDICOS",link: Acuerdos__pdfpath(`./${"2017/"}${"5.pdf"}`),},</v>
      </c>
    </row>
    <row r="11" spans="1:18" x14ac:dyDescent="0.25">
      <c r="A11" s="17" t="s">
        <v>756</v>
      </c>
      <c r="B11" s="10">
        <v>6</v>
      </c>
      <c r="C11" s="10" t="s">
        <v>1308</v>
      </c>
      <c r="D11" s="10" t="s">
        <v>1217</v>
      </c>
      <c r="E11" s="10" t="s">
        <v>1460</v>
      </c>
      <c r="F11" s="18" t="s">
        <v>702</v>
      </c>
      <c r="G11" s="10" t="s">
        <v>1212</v>
      </c>
      <c r="H11" s="10">
        <v>0</v>
      </c>
      <c r="I11" s="10">
        <v>6</v>
      </c>
      <c r="J11" s="10" t="s">
        <v>0</v>
      </c>
      <c r="K11" s="10" t="s">
        <v>1297</v>
      </c>
      <c r="L11" s="10" t="str">
        <f>MID(F11,4,3)</f>
        <v>FEB</v>
      </c>
      <c r="M11" s="10" t="s">
        <v>1213</v>
      </c>
      <c r="N11" s="10" t="s">
        <v>2301</v>
      </c>
      <c r="O11" s="10" t="s">
        <v>757</v>
      </c>
      <c r="P11" s="10">
        <f>B11</f>
        <v>6</v>
      </c>
      <c r="Q11" s="10" t="s">
        <v>613</v>
      </c>
      <c r="R11" s="19"/>
    </row>
    <row r="12" spans="1:18" ht="15.75" thickBot="1" x14ac:dyDescent="0.3">
      <c r="A12" s="22" t="s">
        <v>756</v>
      </c>
      <c r="B12" s="15" t="s">
        <v>611</v>
      </c>
      <c r="C12" s="15" t="s">
        <v>1308</v>
      </c>
      <c r="D12" s="15"/>
      <c r="E12" s="15" t="s">
        <v>1460</v>
      </c>
      <c r="F12" s="23"/>
      <c r="G12" s="15" t="s">
        <v>1215</v>
      </c>
      <c r="H12" s="15"/>
      <c r="I12" s="15"/>
      <c r="J12" s="15"/>
      <c r="K12" s="15" t="s">
        <v>1216</v>
      </c>
      <c r="L12" s="15" t="str">
        <f>MID(F12,4,3)</f>
        <v/>
      </c>
      <c r="M12" s="15" t="s">
        <v>1213</v>
      </c>
      <c r="N12" s="15" t="s">
        <v>696</v>
      </c>
      <c r="O12" s="15" t="s">
        <v>757</v>
      </c>
      <c r="P12" s="15">
        <v>6.1</v>
      </c>
      <c r="Q12" s="15" t="s">
        <v>623</v>
      </c>
      <c r="R12" s="24" t="str">
        <f>CONCATENATE(
A11,B11,C11,D11,E11,F11,G11,H11,I11,J11,K11,L11,M11,N11,O11,P11,Q11,
A12,B12,C12,D12,E12,F12,G12,H12,I12,J12,K12,L12,M12,N12,O12,P12,Q12)</f>
        <v>{id:6,year: "2017",typeDoc:"ACUERDO",dateDoc:"17-FEB",numDoc:"CG 06-2017",monthDoc:"FEB",nameDoc:"CUMPLIMIENTO A LO DICTADO EN EL EXPEDIENTE TET JE 002 2017 Y ACUMULADOS",link: Acuerdos__pdfpath(`./${"2017/"}${"6.pdf"}`),subRows:[{id:"",year: "2017",typeDoc:"",dateDoc:"",numDoc:"",monthDoc:"",nameDoc:"ANEXO 1",link: Acuerdos__pdfpath(`./${"2017/"}${"6.1.pdf"}`),},],},</v>
      </c>
    </row>
    <row r="13" spans="1:18" x14ac:dyDescent="0.25">
      <c r="A13" s="17" t="s">
        <v>756</v>
      </c>
      <c r="B13" s="10">
        <v>7</v>
      </c>
      <c r="C13" s="10" t="s">
        <v>1308</v>
      </c>
      <c r="D13" s="10" t="s">
        <v>1217</v>
      </c>
      <c r="E13" s="10" t="s">
        <v>1460</v>
      </c>
      <c r="F13" s="18" t="s">
        <v>703</v>
      </c>
      <c r="G13" s="10" t="s">
        <v>1212</v>
      </c>
      <c r="H13" s="10">
        <v>0</v>
      </c>
      <c r="I13" s="10">
        <v>6</v>
      </c>
      <c r="J13" s="10" t="s">
        <v>0</v>
      </c>
      <c r="K13" s="10" t="s">
        <v>1297</v>
      </c>
      <c r="L13" s="10" t="str">
        <f>MID(F13,4,3)</f>
        <v>MAR</v>
      </c>
      <c r="M13" s="10" t="s">
        <v>1213</v>
      </c>
      <c r="N13" s="10" t="s">
        <v>1348</v>
      </c>
      <c r="O13" s="10" t="s">
        <v>757</v>
      </c>
      <c r="P13" s="10">
        <f>B13</f>
        <v>7</v>
      </c>
      <c r="Q13" s="10" t="s">
        <v>613</v>
      </c>
      <c r="R13" s="19"/>
    </row>
    <row r="14" spans="1:18" ht="15.75" thickBot="1" x14ac:dyDescent="0.3">
      <c r="A14" s="22" t="s">
        <v>756</v>
      </c>
      <c r="B14" s="15" t="s">
        <v>611</v>
      </c>
      <c r="C14" s="15" t="s">
        <v>1308</v>
      </c>
      <c r="D14" s="15"/>
      <c r="E14" s="15" t="s">
        <v>1460</v>
      </c>
      <c r="F14" s="23"/>
      <c r="G14" s="15" t="s">
        <v>1215</v>
      </c>
      <c r="H14" s="15"/>
      <c r="I14" s="15"/>
      <c r="J14" s="15"/>
      <c r="K14" s="15" t="s">
        <v>1216</v>
      </c>
      <c r="L14" s="15" t="str">
        <f>MID(F14,4,3)</f>
        <v/>
      </c>
      <c r="M14" s="15" t="s">
        <v>1213</v>
      </c>
      <c r="N14" s="15" t="s">
        <v>705</v>
      </c>
      <c r="O14" s="15" t="s">
        <v>757</v>
      </c>
      <c r="P14" s="15">
        <v>7.1</v>
      </c>
      <c r="Q14" s="15" t="s">
        <v>623</v>
      </c>
      <c r="R14" s="24" t="str">
        <f>CONCATENATE(
A13,B13,C13,D13,E13,F13,G13,H13,I13,J13,K13,L13,M13,N13,O13,P13,Q13,
A14,B14,C14,D14,E14,F14,G14,H14,I14,J14,K14,L14,M14,N14,O14,P14,Q14)</f>
        <v>{id:7,year: "2017",typeDoc:"ACUERDO",dateDoc:"23-MAR",numDoc:"CG 06-2017",monthDoc:"MAR",nameDoc:"CALENDARIO PARA EL PROCESO ELECTORAL EXTRAORDINARIO 2017",link: Acuerdos__pdfpath(`./${"2017/"}${"7.pdf"}`),subRows:[{id:"",year: "2017",typeDoc:"",dateDoc:"",numDoc:"",monthDoc:"",nameDoc:"ANEXO CALENDARIO PROCESO ELECTORAL EXTRAORDINARIO 2017",link: Acuerdos__pdfpath(`./${"2017/"}${"7.1.pdf"}`),},],},</v>
      </c>
    </row>
    <row r="15" spans="1:18" x14ac:dyDescent="0.25">
      <c r="A15" s="3" t="s">
        <v>756</v>
      </c>
      <c r="B15" s="3">
        <v>8</v>
      </c>
      <c r="C15" s="3" t="s">
        <v>1308</v>
      </c>
      <c r="D15" s="3" t="s">
        <v>1217</v>
      </c>
      <c r="E15" s="3" t="s">
        <v>1460</v>
      </c>
      <c r="F15" s="7" t="s">
        <v>703</v>
      </c>
      <c r="G15" s="3" t="s">
        <v>1212</v>
      </c>
      <c r="H15" s="3">
        <v>0</v>
      </c>
      <c r="I15" s="3">
        <v>8</v>
      </c>
      <c r="J15" s="3" t="s">
        <v>0</v>
      </c>
      <c r="K15" s="3" t="s">
        <v>1297</v>
      </c>
      <c r="L15" s="3" t="str">
        <f>MID(F15,4,3)</f>
        <v>MAR</v>
      </c>
      <c r="M15" s="3" t="s">
        <v>1213</v>
      </c>
      <c r="N15" s="3" t="s">
        <v>1349</v>
      </c>
      <c r="O15" s="3" t="s">
        <v>757</v>
      </c>
      <c r="P15" s="3">
        <f>B15</f>
        <v>8</v>
      </c>
      <c r="Q15" s="3" t="s">
        <v>1</v>
      </c>
      <c r="R15" s="3" t="str">
        <f t="shared" ref="R15:R16" si="2">CONCATENATE(A15,B15,C15,D15,E15,F15,G15,H15,I15,J15,K15,L15,M15,N15,O15,P15,Q15)</f>
        <v>{id:8,year: "2017",typeDoc:"ACUERDO",dateDoc:"23-MAR",numDoc:"CG 08-2017",monthDoc:"MAR",nameDoc:"PRORROGA DE VIGENCIA DE ACUERDOS PARA EL PROCESO ELECTORAL EXTRAORDINARIO 2017",link: Acuerdos__pdfpath(`./${"2017/"}${"8.pdf"}`),},</v>
      </c>
    </row>
    <row r="16" spans="1:18" ht="15.75" thickBot="1" x14ac:dyDescent="0.3">
      <c r="A16" s="3" t="s">
        <v>756</v>
      </c>
      <c r="B16" s="3">
        <v>9</v>
      </c>
      <c r="C16" s="3" t="s">
        <v>1308</v>
      </c>
      <c r="D16" s="3" t="s">
        <v>1217</v>
      </c>
      <c r="E16" s="3" t="s">
        <v>1460</v>
      </c>
      <c r="F16" s="7" t="s">
        <v>703</v>
      </c>
      <c r="G16" s="3" t="s">
        <v>1212</v>
      </c>
      <c r="H16" s="3">
        <v>0</v>
      </c>
      <c r="I16" s="3">
        <v>9</v>
      </c>
      <c r="J16" s="3" t="s">
        <v>0</v>
      </c>
      <c r="K16" s="3" t="s">
        <v>1297</v>
      </c>
      <c r="L16" s="3" t="str">
        <f>MID(F16,4,3)</f>
        <v>MAR</v>
      </c>
      <c r="M16" s="3" t="s">
        <v>1213</v>
      </c>
      <c r="N16" s="3" t="s">
        <v>1350</v>
      </c>
      <c r="O16" s="3" t="s">
        <v>757</v>
      </c>
      <c r="P16" s="3">
        <f>B16</f>
        <v>9</v>
      </c>
      <c r="Q16" s="3" t="s">
        <v>1</v>
      </c>
      <c r="R16" s="3" t="str">
        <f t="shared" si="2"/>
        <v>{id:9,year: "2017",typeDoc:"ACUERDO",dateDoc:"23-MAR",numDoc:"CG 09-2017",monthDoc:"MAR",nameDoc:"COMISIONES TEMPORALES SEGUIMIENTO A SISTEMAS INFORMÁTICOS Y DEBATES",link: Acuerdos__pdfpath(`./${"2017/"}${"9.pdf"}`),},</v>
      </c>
    </row>
    <row r="17" spans="1:18" x14ac:dyDescent="0.25">
      <c r="A17" s="17" t="s">
        <v>756</v>
      </c>
      <c r="B17" s="10">
        <v>10</v>
      </c>
      <c r="C17" s="10" t="s">
        <v>1308</v>
      </c>
      <c r="D17" s="10" t="s">
        <v>1217</v>
      </c>
      <c r="E17" s="10" t="s">
        <v>1460</v>
      </c>
      <c r="F17" s="18" t="s">
        <v>703</v>
      </c>
      <c r="G17" s="10" t="s">
        <v>1212</v>
      </c>
      <c r="H17" s="10"/>
      <c r="I17" s="10">
        <f>B17</f>
        <v>10</v>
      </c>
      <c r="J17" s="10" t="s">
        <v>0</v>
      </c>
      <c r="K17" s="10" t="s">
        <v>1297</v>
      </c>
      <c r="L17" s="10" t="str">
        <f>MID(F17,4,3)</f>
        <v>MAR</v>
      </c>
      <c r="M17" s="10" t="s">
        <v>1213</v>
      </c>
      <c r="N17" s="8" t="s">
        <v>1351</v>
      </c>
      <c r="O17" s="10" t="s">
        <v>757</v>
      </c>
      <c r="P17" s="10">
        <f>B17</f>
        <v>10</v>
      </c>
      <c r="Q17" s="10" t="s">
        <v>613</v>
      </c>
      <c r="R17" s="19"/>
    </row>
    <row r="18" spans="1:18" ht="15.75" thickBot="1" x14ac:dyDescent="0.3">
      <c r="A18" s="22" t="s">
        <v>756</v>
      </c>
      <c r="B18" s="15" t="s">
        <v>611</v>
      </c>
      <c r="C18" s="15" t="s">
        <v>1308</v>
      </c>
      <c r="D18" s="15"/>
      <c r="E18" s="15" t="s">
        <v>1460</v>
      </c>
      <c r="F18" s="23"/>
      <c r="G18" s="15" t="s">
        <v>1215</v>
      </c>
      <c r="H18" s="15"/>
      <c r="I18" s="15"/>
      <c r="J18" s="15"/>
      <c r="K18" s="15" t="s">
        <v>1216</v>
      </c>
      <c r="L18" s="15" t="str">
        <f>MID(F18,4,3)</f>
        <v/>
      </c>
      <c r="M18" s="15" t="s">
        <v>1213</v>
      </c>
      <c r="N18" s="13" t="s">
        <v>706</v>
      </c>
      <c r="O18" s="15" t="s">
        <v>757</v>
      </c>
      <c r="P18" s="15">
        <v>10.1</v>
      </c>
      <c r="Q18" s="15" t="s">
        <v>623</v>
      </c>
      <c r="R18" s="24" t="str">
        <f>CONCATENATE(
A17,B17,C17,D17,E17,F17,G17,H17,I17,J17,K17,L17,M17,N17,O17,P17,Q17,
A18,B18,C18,D18,E18,F18,G18,H18,I18,J18,K18,L18,M18,N18,O18,P18,Q18)</f>
        <v>{id:10,year: "2017",typeDoc:"ACUERDO",dateDoc:"23-MAR",numDoc:"CG 10-2017",monthDoc:"MAR",nameDoc:"CONVOCATORIA INDEPENDIENTES PROCESO ELECTORAL EXTRAORDINARIO 2017",link: Acuerdos__pdfpath(`./${"2017/"}${"10.pdf"}`),subRows:[{id:"",year: "2017",typeDoc:"",dateDoc:"",numDoc:"",monthDoc:"",nameDoc:"ANEXO CONVOCATORIA INDEPENDIENTES 2017",link: Acuerdos__pdfpath(`./${"2017/"}${"10.1.pdf"}`),},],},</v>
      </c>
    </row>
    <row r="19" spans="1:18" ht="15.75" thickBot="1" x14ac:dyDescent="0.3">
      <c r="A19" s="3" t="s">
        <v>756</v>
      </c>
      <c r="B19" s="3">
        <v>11</v>
      </c>
      <c r="C19" s="3" t="s">
        <v>1308</v>
      </c>
      <c r="D19" s="3" t="s">
        <v>1217</v>
      </c>
      <c r="E19" s="3" t="s">
        <v>1460</v>
      </c>
      <c r="F19" s="7" t="s">
        <v>428</v>
      </c>
      <c r="G19" s="3" t="s">
        <v>1212</v>
      </c>
      <c r="I19" s="3">
        <v>11</v>
      </c>
      <c r="J19" s="3" t="s">
        <v>0</v>
      </c>
      <c r="K19" s="3" t="s">
        <v>1297</v>
      </c>
      <c r="L19" s="3" t="str">
        <f>MID(F19,4,3)</f>
        <v>MAR</v>
      </c>
      <c r="M19" s="3" t="s">
        <v>1213</v>
      </c>
      <c r="N19" s="3" t="s">
        <v>1352</v>
      </c>
      <c r="O19" s="3" t="s">
        <v>757</v>
      </c>
      <c r="P19" s="3">
        <f>B19</f>
        <v>11</v>
      </c>
      <c r="Q19" s="3" t="s">
        <v>1</v>
      </c>
      <c r="R19" s="3" t="str">
        <f t="shared" ref="R19" si="3">CONCATENATE(A19,B19,C19,D19,E19,F19,G19,H19,I19,J19,K19,L19,M19,N19,O19,P19,Q19)</f>
        <v>{id:11,year: "2017",typeDoc:"ACUERDO",dateDoc:"28-MAR",numDoc:"CG 11-2017",monthDoc:"MAR",nameDoc:"MULTAS PARTIDO ALIANZA CIUDADANA",link: Acuerdos__pdfpath(`./${"2017/"}${"11.pdf"}`),},</v>
      </c>
    </row>
    <row r="20" spans="1:18" x14ac:dyDescent="0.25">
      <c r="A20" s="17" t="s">
        <v>756</v>
      </c>
      <c r="B20" s="10">
        <v>12</v>
      </c>
      <c r="C20" s="10" t="s">
        <v>1308</v>
      </c>
      <c r="D20" s="10" t="s">
        <v>1217</v>
      </c>
      <c r="E20" s="10" t="s">
        <v>1460</v>
      </c>
      <c r="F20" s="18" t="s">
        <v>428</v>
      </c>
      <c r="G20" s="10" t="s">
        <v>1212</v>
      </c>
      <c r="H20" s="10"/>
      <c r="I20" s="10">
        <f>B20</f>
        <v>12</v>
      </c>
      <c r="J20" s="10" t="s">
        <v>0</v>
      </c>
      <c r="K20" s="10" t="s">
        <v>1297</v>
      </c>
      <c r="L20" s="10" t="str">
        <f>MID(F20,4,3)</f>
        <v>MAR</v>
      </c>
      <c r="M20" s="10" t="s">
        <v>1213</v>
      </c>
      <c r="N20" s="8" t="s">
        <v>1353</v>
      </c>
      <c r="O20" s="10" t="s">
        <v>757</v>
      </c>
      <c r="P20" s="10">
        <f>B20</f>
        <v>12</v>
      </c>
      <c r="Q20" s="10" t="s">
        <v>613</v>
      </c>
      <c r="R20" s="19"/>
    </row>
    <row r="21" spans="1:18" ht="15.75" thickBot="1" x14ac:dyDescent="0.3">
      <c r="A21" s="22" t="s">
        <v>756</v>
      </c>
      <c r="B21" s="15" t="s">
        <v>611</v>
      </c>
      <c r="C21" s="15" t="s">
        <v>1308</v>
      </c>
      <c r="D21" s="15"/>
      <c r="E21" s="15" t="s">
        <v>1460</v>
      </c>
      <c r="F21" s="23"/>
      <c r="G21" s="15" t="s">
        <v>1215</v>
      </c>
      <c r="H21" s="15"/>
      <c r="I21" s="15"/>
      <c r="J21" s="15"/>
      <c r="K21" s="15" t="s">
        <v>1216</v>
      </c>
      <c r="L21" s="15" t="str">
        <f>MID(F21,4,3)</f>
        <v/>
      </c>
      <c r="M21" s="15" t="s">
        <v>1213</v>
      </c>
      <c r="N21" s="13" t="s">
        <v>707</v>
      </c>
      <c r="O21" s="15" t="s">
        <v>757</v>
      </c>
      <c r="P21" s="15">
        <v>12.1</v>
      </c>
      <c r="Q21" s="15" t="s">
        <v>623</v>
      </c>
      <c r="R21" s="24" t="str">
        <f>CONCATENATE(
A20,B20,C20,D20,E20,F20,G20,H20,I20,J20,K20,L20,M20,N20,O20,P20,Q20,
A21,B21,C21,D21,E21,F21,G21,H21,I21,J21,K21,L21,M21,N21,O21,P21,Q21)</f>
        <v>{id:12,year: "2017",typeDoc:"ACUERDO",dateDoc:"28-MAR",numDoc:"CG 12-2017",monthDoc:"MAR",nameDoc:"DICTAMEN PARA FORMACIÓN DE PARTIDO POLÍTICO",link: Acuerdos__pdfpath(`./${"2017/"}${"12.pdf"}`),subRows:[{id:"",year: "2017",typeDoc:"",dateDoc:"",numDoc:"",monthDoc:"",nameDoc:"ANEXO DICTAMEN CPPPAYF",link: Acuerdos__pdfpath(`./${"2017/"}${"12.1.pdf"}`),},],},</v>
      </c>
    </row>
    <row r="22" spans="1:18" x14ac:dyDescent="0.25">
      <c r="A22" s="17" t="s">
        <v>756</v>
      </c>
      <c r="B22" s="10">
        <v>13</v>
      </c>
      <c r="C22" s="10" t="s">
        <v>1308</v>
      </c>
      <c r="D22" s="10" t="s">
        <v>1217</v>
      </c>
      <c r="E22" s="10" t="s">
        <v>1460</v>
      </c>
      <c r="F22" s="18" t="s">
        <v>428</v>
      </c>
      <c r="G22" s="10" t="s">
        <v>1212</v>
      </c>
      <c r="H22" s="10"/>
      <c r="I22" s="10">
        <f>B22</f>
        <v>13</v>
      </c>
      <c r="J22" s="10" t="s">
        <v>0</v>
      </c>
      <c r="K22" s="10" t="s">
        <v>1297</v>
      </c>
      <c r="L22" s="10" t="str">
        <f>MID(F22,4,3)</f>
        <v>MAR</v>
      </c>
      <c r="M22" s="10" t="s">
        <v>1213</v>
      </c>
      <c r="N22" s="8" t="s">
        <v>1354</v>
      </c>
      <c r="O22" s="10" t="s">
        <v>757</v>
      </c>
      <c r="P22" s="10">
        <f>B22</f>
        <v>13</v>
      </c>
      <c r="Q22" s="10" t="s">
        <v>613</v>
      </c>
      <c r="R22" s="19"/>
    </row>
    <row r="23" spans="1:18" ht="15.75" thickBot="1" x14ac:dyDescent="0.3">
      <c r="A23" s="22" t="s">
        <v>756</v>
      </c>
      <c r="B23" s="15" t="s">
        <v>611</v>
      </c>
      <c r="C23" s="15" t="s">
        <v>1308</v>
      </c>
      <c r="D23" s="15"/>
      <c r="E23" s="15" t="s">
        <v>1460</v>
      </c>
      <c r="F23" s="23"/>
      <c r="G23" s="15" t="s">
        <v>1215</v>
      </c>
      <c r="H23" s="15"/>
      <c r="I23" s="15"/>
      <c r="J23" s="15"/>
      <c r="K23" s="15" t="s">
        <v>1216</v>
      </c>
      <c r="L23" s="15" t="str">
        <f>MID(F23,4,3)</f>
        <v/>
      </c>
      <c r="M23" s="15" t="s">
        <v>1213</v>
      </c>
      <c r="N23" s="13" t="s">
        <v>707</v>
      </c>
      <c r="O23" s="15" t="s">
        <v>757</v>
      </c>
      <c r="P23" s="15">
        <v>13.1</v>
      </c>
      <c r="Q23" s="15" t="s">
        <v>623</v>
      </c>
      <c r="R23" s="24" t="str">
        <f>CONCATENATE(
A22,B22,C22,D22,E22,F22,G22,H22,I22,J22,K22,L22,M22,N22,O22,P22,Q22,
A23,B23,C23,D23,E23,F23,G23,H23,I23,J23,K23,L23,M23,N23,O23,P23,Q23)</f>
        <v>{id:13,year: "2017",typeDoc:"ACUERDO",dateDoc:"28-MAR",numDoc:"CG 13-2017",monthDoc:"MAR",nameDoc:"DICTAMEN PARTIDO JOVEN",link: Acuerdos__pdfpath(`./${"2017/"}${"13.pdf"}`),subRows:[{id:"",year: "2017",typeDoc:"",dateDoc:"",numDoc:"",monthDoc:"",nameDoc:"ANEXO DICTAMEN CPPPAYF",link: Acuerdos__pdfpath(`./${"2017/"}${"13.1.pdf"}`),},],},</v>
      </c>
    </row>
    <row r="24" spans="1:18" x14ac:dyDescent="0.25">
      <c r="A24" s="17" t="s">
        <v>756</v>
      </c>
      <c r="B24" s="10">
        <v>14</v>
      </c>
      <c r="C24" s="10" t="s">
        <v>1308</v>
      </c>
      <c r="D24" s="10" t="s">
        <v>1217</v>
      </c>
      <c r="E24" s="10" t="s">
        <v>1460</v>
      </c>
      <c r="F24" s="18" t="s">
        <v>428</v>
      </c>
      <c r="G24" s="10" t="s">
        <v>1212</v>
      </c>
      <c r="H24" s="10"/>
      <c r="I24" s="10">
        <f>B24</f>
        <v>14</v>
      </c>
      <c r="J24" s="10" t="s">
        <v>0</v>
      </c>
      <c r="K24" s="10" t="s">
        <v>1297</v>
      </c>
      <c r="L24" s="10" t="str">
        <f>MID(F24,4,3)</f>
        <v>MAR</v>
      </c>
      <c r="M24" s="10" t="s">
        <v>1213</v>
      </c>
      <c r="N24" s="8" t="s">
        <v>1355</v>
      </c>
      <c r="O24" s="10" t="s">
        <v>757</v>
      </c>
      <c r="P24" s="10">
        <f>B24</f>
        <v>14</v>
      </c>
      <c r="Q24" s="10" t="s">
        <v>613</v>
      </c>
      <c r="R24" s="19"/>
    </row>
    <row r="25" spans="1:18" ht="15.75" thickBot="1" x14ac:dyDescent="0.3">
      <c r="A25" s="22" t="s">
        <v>756</v>
      </c>
      <c r="B25" s="15" t="s">
        <v>611</v>
      </c>
      <c r="C25" s="15" t="s">
        <v>1308</v>
      </c>
      <c r="D25" s="15"/>
      <c r="E25" s="15" t="s">
        <v>1460</v>
      </c>
      <c r="F25" s="23"/>
      <c r="G25" s="15" t="s">
        <v>1215</v>
      </c>
      <c r="H25" s="15"/>
      <c r="I25" s="15"/>
      <c r="J25" s="15"/>
      <c r="K25" s="15" t="s">
        <v>1216</v>
      </c>
      <c r="L25" s="15" t="str">
        <f>MID(F25,4,3)</f>
        <v/>
      </c>
      <c r="M25" s="15" t="s">
        <v>1213</v>
      </c>
      <c r="N25" s="13" t="s">
        <v>707</v>
      </c>
      <c r="O25" s="15" t="s">
        <v>757</v>
      </c>
      <c r="P25" s="15">
        <v>14.1</v>
      </c>
      <c r="Q25" s="15" t="s">
        <v>623</v>
      </c>
      <c r="R25" s="24" t="str">
        <f>CONCATENATE(
A24,B24,C24,D24,E24,F24,G24,H24,I24,J24,K24,L24,M24,N24,O24,P24,Q24,
A25,B25,C25,D25,E25,F25,G25,H25,I25,J25,K25,L25,M25,N25,O25,P25,Q25)</f>
        <v>{id:14,year: "2017",typeDoc:"ACUERDO",dateDoc:"28-MAR",numDoc:"CG 14-2017",monthDoc:"MAR",nameDoc:"DICTAMEN PARTIDO LIBERAL DE TLAXCALA",link: Acuerdos__pdfpath(`./${"2017/"}${"14.pdf"}`),subRows:[{id:"",year: "2017",typeDoc:"",dateDoc:"",numDoc:"",monthDoc:"",nameDoc:"ANEXO DICTAMEN CPPPAYF",link: Acuerdos__pdfpath(`./${"2017/"}${"14.1.pdf"}`),},],},</v>
      </c>
    </row>
    <row r="26" spans="1:18" x14ac:dyDescent="0.25">
      <c r="A26" s="17" t="s">
        <v>756</v>
      </c>
      <c r="B26" s="10">
        <v>15</v>
      </c>
      <c r="C26" s="10" t="s">
        <v>1308</v>
      </c>
      <c r="D26" s="10" t="s">
        <v>1217</v>
      </c>
      <c r="E26" s="10" t="s">
        <v>1460</v>
      </c>
      <c r="F26" s="18" t="s">
        <v>428</v>
      </c>
      <c r="G26" s="10" t="s">
        <v>1212</v>
      </c>
      <c r="H26" s="10"/>
      <c r="I26" s="10">
        <f>B26</f>
        <v>15</v>
      </c>
      <c r="J26" s="10" t="s">
        <v>0</v>
      </c>
      <c r="K26" s="10" t="s">
        <v>1297</v>
      </c>
      <c r="L26" s="10" t="str">
        <f>MID(F26,4,3)</f>
        <v>MAR</v>
      </c>
      <c r="M26" s="10" t="s">
        <v>1213</v>
      </c>
      <c r="N26" s="8" t="s">
        <v>1356</v>
      </c>
      <c r="O26" s="10" t="s">
        <v>757</v>
      </c>
      <c r="P26" s="10">
        <f>B26</f>
        <v>15</v>
      </c>
      <c r="Q26" s="10" t="s">
        <v>613</v>
      </c>
      <c r="R26" s="19"/>
    </row>
    <row r="27" spans="1:18" ht="15.75" thickBot="1" x14ac:dyDescent="0.3">
      <c r="A27" s="22" t="s">
        <v>756</v>
      </c>
      <c r="B27" s="15" t="s">
        <v>611</v>
      </c>
      <c r="C27" s="15" t="s">
        <v>1308</v>
      </c>
      <c r="D27" s="15"/>
      <c r="E27" s="15" t="s">
        <v>1460</v>
      </c>
      <c r="F27" s="23"/>
      <c r="G27" s="15" t="s">
        <v>1215</v>
      </c>
      <c r="H27" s="15"/>
      <c r="I27" s="15"/>
      <c r="J27" s="15"/>
      <c r="K27" s="15" t="s">
        <v>1216</v>
      </c>
      <c r="L27" s="15" t="str">
        <f>MID(F27,4,3)</f>
        <v/>
      </c>
      <c r="M27" s="15" t="s">
        <v>1213</v>
      </c>
      <c r="N27" s="13" t="s">
        <v>707</v>
      </c>
      <c r="O27" s="15" t="s">
        <v>757</v>
      </c>
      <c r="P27" s="15">
        <v>15.1</v>
      </c>
      <c r="Q27" s="15" t="s">
        <v>623</v>
      </c>
      <c r="R27" s="24" t="str">
        <f>CONCATENATE(
A26,B26,C26,D26,E26,F26,G26,H26,I26,J26,K26,L26,M26,N26,O26,P26,Q26,
A27,B27,C27,D27,E27,F27,G27,H27,I27,J27,K27,L27,M27,N27,O27,P27,Q27)</f>
        <v>{id:15,year: "2017",typeDoc:"ACUERDO",dateDoc:"28-MAR",numDoc:"CG 15-2017",monthDoc:"MAR",nameDoc:"DICTAMEN PARTIDO AUTÉNTICO DE LA REVOLUCIÓN MEXICANA",link: Acuerdos__pdfpath(`./${"2017/"}${"15.pdf"}`),subRows:[{id:"",year: "2017",typeDoc:"",dateDoc:"",numDoc:"",monthDoc:"",nameDoc:"ANEXO DICTAMEN CPPPAYF",link: Acuerdos__pdfpath(`./${"2017/"}${"15.1.pdf"}`),},],},</v>
      </c>
    </row>
    <row r="28" spans="1:18" x14ac:dyDescent="0.25">
      <c r="A28" s="17" t="s">
        <v>756</v>
      </c>
      <c r="B28" s="10">
        <v>16</v>
      </c>
      <c r="C28" s="10" t="s">
        <v>1308</v>
      </c>
      <c r="D28" s="10" t="s">
        <v>1217</v>
      </c>
      <c r="E28" s="10" t="s">
        <v>1460</v>
      </c>
      <c r="F28" s="18" t="s">
        <v>428</v>
      </c>
      <c r="G28" s="10" t="s">
        <v>1212</v>
      </c>
      <c r="H28" s="10"/>
      <c r="I28" s="10">
        <f>B28</f>
        <v>16</v>
      </c>
      <c r="J28" s="10" t="s">
        <v>0</v>
      </c>
      <c r="K28" s="10" t="s">
        <v>1297</v>
      </c>
      <c r="L28" s="10" t="str">
        <f>MID(F28,4,3)</f>
        <v>MAR</v>
      </c>
      <c r="M28" s="10" t="s">
        <v>1213</v>
      </c>
      <c r="N28" s="8" t="s">
        <v>1357</v>
      </c>
      <c r="O28" s="10" t="s">
        <v>757</v>
      </c>
      <c r="P28" s="10">
        <f>B28</f>
        <v>16</v>
      </c>
      <c r="Q28" s="10" t="s">
        <v>613</v>
      </c>
      <c r="R28" s="19"/>
    </row>
    <row r="29" spans="1:18" ht="15.75" thickBot="1" x14ac:dyDescent="0.3">
      <c r="A29" s="22" t="s">
        <v>756</v>
      </c>
      <c r="B29" s="15" t="s">
        <v>611</v>
      </c>
      <c r="C29" s="15" t="s">
        <v>1308</v>
      </c>
      <c r="D29" s="15"/>
      <c r="E29" s="15" t="s">
        <v>1460</v>
      </c>
      <c r="F29" s="23"/>
      <c r="G29" s="15" t="s">
        <v>1215</v>
      </c>
      <c r="H29" s="15"/>
      <c r="I29" s="15"/>
      <c r="J29" s="15"/>
      <c r="K29" s="15" t="s">
        <v>1216</v>
      </c>
      <c r="L29" s="15" t="str">
        <f>MID(F29,4,3)</f>
        <v/>
      </c>
      <c r="M29" s="15" t="s">
        <v>1213</v>
      </c>
      <c r="N29" s="13" t="s">
        <v>707</v>
      </c>
      <c r="O29" s="15" t="s">
        <v>757</v>
      </c>
      <c r="P29" s="15">
        <v>16.100000000000001</v>
      </c>
      <c r="Q29" s="15" t="s">
        <v>623</v>
      </c>
      <c r="R29" s="24" t="str">
        <f>CONCATENATE(
A28,B28,C28,D28,E28,F28,G28,H28,I28,J28,K28,L28,M28,N28,O28,P28,Q28,
A29,B29,C29,D29,E29,F29,G29,H29,I29,J29,K29,L29,M29,N29,O29,P29,Q29)</f>
        <v>{id:16,year: "2017",typeDoc:"ACUERDO",dateDoc:"28-MAR",numDoc:"CG 16-2017",monthDoc:"MAR",nameDoc:"DICTAMEN IMPACTO SOCIAL SI",link: Acuerdos__pdfpath(`./${"2017/"}${"16.pdf"}`),subRows:[{id:"",year: "2017",typeDoc:"",dateDoc:"",numDoc:"",monthDoc:"",nameDoc:"ANEXO DICTAMEN CPPPAYF",link: Acuerdos__pdfpath(`./${"2017/"}${"16.1.pdf"}`),},],},</v>
      </c>
    </row>
    <row r="30" spans="1:18" x14ac:dyDescent="0.25">
      <c r="A30" s="17" t="s">
        <v>756</v>
      </c>
      <c r="B30" s="10">
        <v>17</v>
      </c>
      <c r="C30" s="10" t="s">
        <v>1308</v>
      </c>
      <c r="D30" s="10" t="s">
        <v>1217</v>
      </c>
      <c r="E30" s="10" t="s">
        <v>1460</v>
      </c>
      <c r="F30" s="18" t="s">
        <v>704</v>
      </c>
      <c r="G30" s="10" t="s">
        <v>1212</v>
      </c>
      <c r="H30" s="10"/>
      <c r="I30" s="10">
        <f>B30</f>
        <v>17</v>
      </c>
      <c r="J30" s="10" t="s">
        <v>0</v>
      </c>
      <c r="K30" s="10" t="s">
        <v>1297</v>
      </c>
      <c r="L30" s="10" t="str">
        <f>MID(F30,4,3)</f>
        <v>MAR</v>
      </c>
      <c r="M30" s="10" t="s">
        <v>1213</v>
      </c>
      <c r="N30" s="8" t="s">
        <v>1358</v>
      </c>
      <c r="O30" s="10" t="s">
        <v>757</v>
      </c>
      <c r="P30" s="10">
        <f>B30</f>
        <v>17</v>
      </c>
      <c r="Q30" s="10" t="s">
        <v>613</v>
      </c>
      <c r="R30" s="19"/>
    </row>
    <row r="31" spans="1:18" ht="15.75" thickBot="1" x14ac:dyDescent="0.3">
      <c r="A31" s="22" t="s">
        <v>756</v>
      </c>
      <c r="B31" s="15" t="s">
        <v>611</v>
      </c>
      <c r="C31" s="15" t="s">
        <v>1308</v>
      </c>
      <c r="D31" s="15"/>
      <c r="E31" s="15" t="s">
        <v>1460</v>
      </c>
      <c r="F31" s="23"/>
      <c r="G31" s="15" t="s">
        <v>1215</v>
      </c>
      <c r="H31" s="15"/>
      <c r="I31" s="15"/>
      <c r="J31" s="15"/>
      <c r="K31" s="15" t="s">
        <v>1216</v>
      </c>
      <c r="L31" s="15" t="str">
        <f>MID(F31,4,3)</f>
        <v/>
      </c>
      <c r="M31" s="15" t="s">
        <v>1213</v>
      </c>
      <c r="N31" s="13" t="s">
        <v>708</v>
      </c>
      <c r="O31" s="15" t="s">
        <v>757</v>
      </c>
      <c r="P31" s="15">
        <v>17.100000000000001</v>
      </c>
      <c r="Q31" s="15" t="s">
        <v>623</v>
      </c>
      <c r="R31" s="24" t="str">
        <f>CONCATENATE(
A30,B30,C30,D30,E30,F30,G30,H30,I30,J30,K30,L30,M30,N30,O30,P30,Q30,
A31,B31,C31,D31,E31,F31,G31,H31,I31,J31,K31,L31,M31,N31,O31,P31,Q31)</f>
        <v>{id:17,year: "2017",typeDoc:"ACUERDO",dateDoc:"29-MAR",numDoc:"CG 17-2017",monthDoc:"MAR",nameDoc:"PARA CRITERIOS DE PARIDAD DE GÉNERO",link: Acuerdos__pdfpath(`./${"2017/"}${"17.pdf"}`),subRows:[{id:"",year: "2017",typeDoc:"",dateDoc:"",numDoc:"",monthDoc:"",nameDoc:"ANEXO VOTO RAZONADO",link: Acuerdos__pdfpath(`./${"2017/"}${"17.1.pdf"}`),},],},</v>
      </c>
    </row>
    <row r="32" spans="1:18" x14ac:dyDescent="0.25">
      <c r="A32" s="3" t="s">
        <v>756</v>
      </c>
      <c r="B32" s="3">
        <v>18</v>
      </c>
      <c r="C32" s="3" t="s">
        <v>1308</v>
      </c>
      <c r="D32" s="3" t="s">
        <v>1217</v>
      </c>
      <c r="E32" s="3" t="s">
        <v>1460</v>
      </c>
      <c r="F32" s="7" t="s">
        <v>704</v>
      </c>
      <c r="G32" s="3" t="s">
        <v>1212</v>
      </c>
      <c r="I32" s="3">
        <f>B32</f>
        <v>18</v>
      </c>
      <c r="J32" s="3" t="s">
        <v>0</v>
      </c>
      <c r="K32" s="3" t="s">
        <v>1297</v>
      </c>
      <c r="L32" s="3" t="str">
        <f>MID(F32,4,3)</f>
        <v>MAR</v>
      </c>
      <c r="M32" s="3" t="s">
        <v>1213</v>
      </c>
      <c r="N32" s="3" t="s">
        <v>1359</v>
      </c>
      <c r="O32" s="3" t="s">
        <v>757</v>
      </c>
      <c r="P32" s="3">
        <f>B32</f>
        <v>18</v>
      </c>
      <c r="Q32" s="3" t="s">
        <v>1</v>
      </c>
      <c r="R32" s="3" t="str">
        <f t="shared" ref="R32:R34" si="4">CONCATENATE(A32,B32,C32,D32,E32,F32,G32,H32,I32,J32,K32,L32,M32,N32,O32,P32,Q32)</f>
        <v>{id:18,year: "2017",typeDoc:"ACUERDO",dateDoc:"29-MAR",numDoc:"CG 18-2017",monthDoc:"MAR",nameDoc:"LISTADO ADICIONAL LA PROVIDENCIA SANCTORUM DE LÁZARO CÁRDENAS",link: Acuerdos__pdfpath(`./${"2017/"}${"18.pdf"}`),},</v>
      </c>
    </row>
    <row r="33" spans="1:18" x14ac:dyDescent="0.25">
      <c r="A33" s="3" t="s">
        <v>756</v>
      </c>
      <c r="B33" s="3">
        <v>19</v>
      </c>
      <c r="C33" s="3" t="s">
        <v>1308</v>
      </c>
      <c r="D33" s="3" t="s">
        <v>1217</v>
      </c>
      <c r="E33" s="3" t="s">
        <v>1460</v>
      </c>
      <c r="F33" s="7" t="s">
        <v>709</v>
      </c>
      <c r="G33" s="3" t="s">
        <v>1212</v>
      </c>
      <c r="I33" s="3">
        <f>B33</f>
        <v>19</v>
      </c>
      <c r="J33" s="3" t="s">
        <v>0</v>
      </c>
      <c r="K33" s="3" t="s">
        <v>1297</v>
      </c>
      <c r="L33" s="3" t="str">
        <f>MID(F33,4,3)</f>
        <v>ABR</v>
      </c>
      <c r="M33" s="3" t="s">
        <v>1213</v>
      </c>
      <c r="N33" s="3" t="s">
        <v>1360</v>
      </c>
      <c r="O33" s="3" t="s">
        <v>757</v>
      </c>
      <c r="P33" s="3">
        <f>B33</f>
        <v>19</v>
      </c>
      <c r="Q33" s="3" t="s">
        <v>1</v>
      </c>
      <c r="R33" s="3" t="str">
        <f t="shared" si="4"/>
        <v>{id:19,year: "2017",typeDoc:"ACUERDO",dateDoc:"13-ABR",numDoc:"CG 19-2017",monthDoc:"ABR",nameDoc:"DOCUMENTACIÓN Y MATERIAL ELECTORAL PROCESO ELECTORAL EXTRAORDINARIO 2017.",link: Acuerdos__pdfpath(`./${"2017/"}${"19.pdf"}`),},</v>
      </c>
    </row>
    <row r="34" spans="1:18" ht="15.75" thickBot="1" x14ac:dyDescent="0.3">
      <c r="A34" s="3" t="s">
        <v>756</v>
      </c>
      <c r="B34" s="3">
        <v>20</v>
      </c>
      <c r="C34" s="3" t="s">
        <v>1308</v>
      </c>
      <c r="D34" s="3" t="s">
        <v>1217</v>
      </c>
      <c r="E34" s="3" t="s">
        <v>1460</v>
      </c>
      <c r="F34" s="7" t="s">
        <v>710</v>
      </c>
      <c r="G34" s="3" t="s">
        <v>1212</v>
      </c>
      <c r="I34" s="3">
        <f>B34</f>
        <v>20</v>
      </c>
      <c r="J34" s="3" t="s">
        <v>0</v>
      </c>
      <c r="K34" s="3" t="s">
        <v>1297</v>
      </c>
      <c r="L34" s="3" t="str">
        <f>MID(F34,4,3)</f>
        <v>ABR</v>
      </c>
      <c r="M34" s="3" t="s">
        <v>1213</v>
      </c>
      <c r="N34" s="3" t="s">
        <v>1361</v>
      </c>
      <c r="O34" s="3" t="s">
        <v>757</v>
      </c>
      <c r="P34" s="3">
        <f>B34</f>
        <v>20</v>
      </c>
      <c r="Q34" s="3" t="s">
        <v>1</v>
      </c>
      <c r="R34" s="3" t="str">
        <f t="shared" si="4"/>
        <v>{id:20,year: "2017",typeDoc:"ACUERDO",dateDoc:"19-ABR",numDoc:"CG 20-2017",monthDoc:"ABR",nameDoc:"EN EL QUE SE DETERMINA OMITIR LA INTEGRACIÓN DE CONSEJOS MUNICIPALES",link: Acuerdos__pdfpath(`./${"2017/"}${"20.pdf"}`),},</v>
      </c>
    </row>
    <row r="35" spans="1:18" x14ac:dyDescent="0.25">
      <c r="A35" s="17" t="s">
        <v>756</v>
      </c>
      <c r="B35" s="10">
        <v>21</v>
      </c>
      <c r="C35" s="10" t="s">
        <v>1308</v>
      </c>
      <c r="D35" s="10" t="s">
        <v>1217</v>
      </c>
      <c r="E35" s="10" t="s">
        <v>1460</v>
      </c>
      <c r="F35" s="18" t="s">
        <v>710</v>
      </c>
      <c r="G35" s="10" t="s">
        <v>1212</v>
      </c>
      <c r="H35" s="10"/>
      <c r="I35" s="10">
        <v>21</v>
      </c>
      <c r="J35" s="10" t="s">
        <v>0</v>
      </c>
      <c r="K35" s="10" t="s">
        <v>1297</v>
      </c>
      <c r="L35" s="10" t="str">
        <f>MID(F35,4,3)</f>
        <v>ABR</v>
      </c>
      <c r="M35" s="10" t="s">
        <v>1213</v>
      </c>
      <c r="N35" s="8" t="s">
        <v>1362</v>
      </c>
      <c r="O35" s="10" t="s">
        <v>757</v>
      </c>
      <c r="P35" s="10">
        <f>B35</f>
        <v>21</v>
      </c>
      <c r="Q35" s="10" t="s">
        <v>613</v>
      </c>
      <c r="R35" s="19"/>
    </row>
    <row r="36" spans="1:18" ht="15.75" thickBot="1" x14ac:dyDescent="0.3">
      <c r="A36" s="22" t="s">
        <v>756</v>
      </c>
      <c r="B36" s="15" t="s">
        <v>611</v>
      </c>
      <c r="C36" s="15" t="s">
        <v>1308</v>
      </c>
      <c r="D36" s="15"/>
      <c r="E36" s="15" t="s">
        <v>1460</v>
      </c>
      <c r="F36" s="23"/>
      <c r="G36" s="15" t="s">
        <v>1215</v>
      </c>
      <c r="H36" s="15"/>
      <c r="I36" s="15"/>
      <c r="J36" s="15"/>
      <c r="K36" s="15" t="s">
        <v>1216</v>
      </c>
      <c r="L36" s="15" t="str">
        <f>MID(F36,4,3)</f>
        <v/>
      </c>
      <c r="M36" s="15" t="s">
        <v>1213</v>
      </c>
      <c r="N36" s="13" t="s">
        <v>711</v>
      </c>
      <c r="O36" s="15" t="s">
        <v>757</v>
      </c>
      <c r="P36" s="15">
        <v>21.1</v>
      </c>
      <c r="Q36" s="15" t="s">
        <v>623</v>
      </c>
      <c r="R36" s="24" t="str">
        <f>CONCATENATE(
A35,B35,C35,D35,E35,F35,G35,H35,I35,J35,K35,L35,M35,N35,O35,P35,Q35,
A36,B36,C36,D36,E36,F36,G36,H36,I36,J36,K36,L36,M36,N36,O36,P36,Q36)</f>
        <v>{id:21,year: "2017",typeDoc:"ACUERDO",dateDoc:"19-ABR",numDoc:"CG 21-2017",monthDoc:"ABR",nameDoc:"PROGRAMA DE PROMOCIÓN DEL VOTO ELECCIONES EXTRAORDINARIAS 2017",link: Acuerdos__pdfpath(`./${"2017/"}${"21.pdf"}`),subRows:[{id:"",year: "2017",typeDoc:"",dateDoc:"",numDoc:"",monthDoc:"",nameDoc:"ANEXO PROGRAMA DE PROMOCIÓN DEL VOTO EN LAS ELECCIONES EXTRAORDINARIAS 2017.",link: Acuerdos__pdfpath(`./${"2017/"}${"21.1.pdf"}`),},],},</v>
      </c>
    </row>
    <row r="37" spans="1:18" s="1" customFormat="1" x14ac:dyDescent="0.25">
      <c r="A37" s="17" t="s">
        <v>756</v>
      </c>
      <c r="B37" s="8">
        <v>22</v>
      </c>
      <c r="C37" s="10" t="s">
        <v>1308</v>
      </c>
      <c r="D37" s="10" t="s">
        <v>1217</v>
      </c>
      <c r="E37" s="10" t="s">
        <v>1460</v>
      </c>
      <c r="F37" s="9" t="s">
        <v>710</v>
      </c>
      <c r="G37" s="8" t="s">
        <v>1212</v>
      </c>
      <c r="H37" s="8"/>
      <c r="I37" s="8">
        <f>B37</f>
        <v>22</v>
      </c>
      <c r="J37" s="8" t="s">
        <v>0</v>
      </c>
      <c r="K37" s="10" t="s">
        <v>1297</v>
      </c>
      <c r="L37" s="10" t="str">
        <f>MID(F37,4,3)</f>
        <v>ABR</v>
      </c>
      <c r="M37" s="10" t="s">
        <v>1213</v>
      </c>
      <c r="N37" s="8" t="s">
        <v>1363</v>
      </c>
      <c r="O37" s="10" t="s">
        <v>757</v>
      </c>
      <c r="P37" s="8">
        <f>B37</f>
        <v>22</v>
      </c>
      <c r="Q37" s="8" t="s">
        <v>613</v>
      </c>
      <c r="R37" s="11"/>
    </row>
    <row r="38" spans="1:18" s="1" customFormat="1" x14ac:dyDescent="0.25">
      <c r="A38" s="20" t="s">
        <v>756</v>
      </c>
      <c r="B38" s="1" t="s">
        <v>611</v>
      </c>
      <c r="C38" s="3" t="s">
        <v>1308</v>
      </c>
      <c r="D38" s="3"/>
      <c r="E38" s="3" t="s">
        <v>1460</v>
      </c>
      <c r="F38" s="2"/>
      <c r="G38" s="1" t="s">
        <v>1215</v>
      </c>
      <c r="K38" s="3" t="s">
        <v>1216</v>
      </c>
      <c r="L38" s="3" t="str">
        <f>MID(F38,4,3)</f>
        <v/>
      </c>
      <c r="M38" s="3" t="s">
        <v>1213</v>
      </c>
      <c r="N38" s="1" t="s">
        <v>696</v>
      </c>
      <c r="O38" s="3" t="s">
        <v>757</v>
      </c>
      <c r="P38" s="1">
        <v>22.1</v>
      </c>
      <c r="Q38" s="1" t="s">
        <v>1</v>
      </c>
      <c r="R38" s="12"/>
    </row>
    <row r="39" spans="1:18" s="1" customFormat="1" x14ac:dyDescent="0.25">
      <c r="A39" s="20" t="s">
        <v>756</v>
      </c>
      <c r="B39" s="1" t="s">
        <v>611</v>
      </c>
      <c r="C39" s="3" t="s">
        <v>1308</v>
      </c>
      <c r="D39" s="3"/>
      <c r="E39" s="3" t="s">
        <v>1460</v>
      </c>
      <c r="F39" s="2"/>
      <c r="G39" s="1" t="s">
        <v>1215</v>
      </c>
      <c r="K39" s="3" t="s">
        <v>1216</v>
      </c>
      <c r="L39" s="3" t="str">
        <f>MID(F39,4,3)</f>
        <v/>
      </c>
      <c r="M39" s="3" t="s">
        <v>1213</v>
      </c>
      <c r="N39" s="1" t="s">
        <v>712</v>
      </c>
      <c r="O39" s="3" t="s">
        <v>757</v>
      </c>
      <c r="P39" s="1">
        <v>22.2</v>
      </c>
      <c r="Q39" s="1" t="s">
        <v>1</v>
      </c>
      <c r="R39" s="12"/>
    </row>
    <row r="40" spans="1:18" s="1" customFormat="1" ht="15.75" thickBot="1" x14ac:dyDescent="0.3">
      <c r="A40" s="22" t="s">
        <v>756</v>
      </c>
      <c r="B40" s="13" t="s">
        <v>611</v>
      </c>
      <c r="C40" s="15" t="s">
        <v>1308</v>
      </c>
      <c r="D40" s="15"/>
      <c r="E40" s="15" t="s">
        <v>1460</v>
      </c>
      <c r="F40" s="14"/>
      <c r="G40" s="13" t="s">
        <v>1215</v>
      </c>
      <c r="H40" s="13"/>
      <c r="I40" s="13"/>
      <c r="J40" s="13"/>
      <c r="K40" s="15" t="s">
        <v>1216</v>
      </c>
      <c r="L40" s="15" t="str">
        <f>MID(F40,4,3)</f>
        <v/>
      </c>
      <c r="M40" s="15" t="s">
        <v>1213</v>
      </c>
      <c r="N40" s="13" t="s">
        <v>713</v>
      </c>
      <c r="O40" s="15" t="s">
        <v>757</v>
      </c>
      <c r="P40" s="13">
        <v>22.3</v>
      </c>
      <c r="Q40" s="13" t="s">
        <v>623</v>
      </c>
      <c r="R40" s="16" t="str">
        <f>CONCATENATE(
A37,B37,C37,D37,E37,F37,G37,H37,I37,J37,K37,L37,M37,N37,O37,P37,Q37,
A38,B38,C38,D38,E38,F38,G38,H38,I38,J38,K38,L38,M38,N38,O38,P38,Q38,
A39,B39,C39,D39,E39,F39,G39,H39,I39,J39,K39,L39,M39,N39,O39,P39,Q39,
A40,B40,C40,D40,E40,F40,G40,H40,I40,J40,K40,L40,M40,N40,O40,P40,Q40)</f>
        <v>{id:22,year: "2017",typeDoc:"ACUERDO",dateDoc:"19-ABR",numDoc:"CG 22-2017",monthDoc:"ABR",nameDoc:"PROCEDIMIENTOS Y PLAZOS PREP",link: Acuerdos__pdfpath(`./${"2017/"}${"22.pdf"}`),subRows:[{id:"",year: "2017",typeDoc:"",dateDoc:"",numDoc:"",monthDoc:"",nameDoc:"ANEXO 1",link: Acuerdos__pdfpath(`./${"2017/"}${"22.1.pdf"}`),},{id:"",year: "2017",typeDoc:"",dateDoc:"",numDoc:"",monthDoc:"",nameDoc:"ANEXO 2",link: Acuerdos__pdfpath(`./${"2017/"}${"22.2.pdf"}`),},{id:"",year: "2017",typeDoc:"",dateDoc:"",numDoc:"",monthDoc:"",nameDoc:"ANEXO 3",link: Acuerdos__pdfpath(`./${"2017/"}${"22.3.pdf"}`),},],},</v>
      </c>
    </row>
    <row r="41" spans="1:18" x14ac:dyDescent="0.25">
      <c r="A41" s="3" t="s">
        <v>756</v>
      </c>
      <c r="B41" s="3">
        <v>23</v>
      </c>
      <c r="C41" s="3" t="s">
        <v>1308</v>
      </c>
      <c r="D41" s="3" t="s">
        <v>1217</v>
      </c>
      <c r="E41" s="3" t="s">
        <v>1460</v>
      </c>
      <c r="F41" s="7" t="s">
        <v>710</v>
      </c>
      <c r="G41" s="3" t="s">
        <v>1212</v>
      </c>
      <c r="I41" s="3">
        <f>B41</f>
        <v>23</v>
      </c>
      <c r="J41" s="3" t="s">
        <v>0</v>
      </c>
      <c r="K41" s="3" t="s">
        <v>1297</v>
      </c>
      <c r="L41" s="3" t="str">
        <f>MID(F41,4,3)</f>
        <v>ABR</v>
      </c>
      <c r="M41" s="3" t="s">
        <v>1213</v>
      </c>
      <c r="N41" s="3" t="s">
        <v>1364</v>
      </c>
      <c r="O41" s="3" t="s">
        <v>757</v>
      </c>
      <c r="P41" s="3">
        <f>B41</f>
        <v>23</v>
      </c>
      <c r="Q41" s="3" t="s">
        <v>1</v>
      </c>
      <c r="R41" s="3" t="str">
        <f t="shared" ref="R41:R42" si="5">CONCATENATE(A41,B41,C41,D41,E41,F41,G41,H41,I41,J41,K41,L41,M41,N41,O41,P41,Q41)</f>
        <v>{id:23,year: "2017",typeDoc:"ACUERDO",dateDoc:"19-ABR",numDoc:"CG 23-2017",monthDoc:"ABR",nameDoc:"DETERMINACIÓN FECHAS Y HORAS DE INICIO Y CIERRE DE PUBLICACIÓN PREP",link: Acuerdos__pdfpath(`./${"2017/"}${"23.pdf"}`),},</v>
      </c>
    </row>
    <row r="42" spans="1:18" ht="15.75" thickBot="1" x14ac:dyDescent="0.3">
      <c r="A42" s="3" t="s">
        <v>756</v>
      </c>
      <c r="B42" s="3">
        <v>24</v>
      </c>
      <c r="C42" s="3" t="s">
        <v>1308</v>
      </c>
      <c r="D42" s="3" t="s">
        <v>1217</v>
      </c>
      <c r="E42" s="3" t="s">
        <v>1460</v>
      </c>
      <c r="F42" s="7" t="s">
        <v>643</v>
      </c>
      <c r="G42" s="3" t="s">
        <v>1212</v>
      </c>
      <c r="I42" s="3">
        <f>B42</f>
        <v>24</v>
      </c>
      <c r="J42" s="3" t="s">
        <v>0</v>
      </c>
      <c r="K42" s="3" t="s">
        <v>1297</v>
      </c>
      <c r="L42" s="3" t="str">
        <f>MID(F42,4,3)</f>
        <v>ABR</v>
      </c>
      <c r="M42" s="3" t="s">
        <v>1213</v>
      </c>
      <c r="N42" s="3" t="s">
        <v>1365</v>
      </c>
      <c r="O42" s="3" t="s">
        <v>757</v>
      </c>
      <c r="P42" s="3">
        <f>B42</f>
        <v>24</v>
      </c>
      <c r="Q42" s="3" t="s">
        <v>1</v>
      </c>
      <c r="R42" s="3" t="str">
        <f t="shared" si="5"/>
        <v>{id:24,year: "2017",typeDoc:"ACUERDO",dateDoc:"29-ABR",numDoc:"CG 24-2017",monthDoc:"ABR",nameDoc:"TOPE DE GASTOS DE CAMPAÑA PROCESO ELECTORAL EXTRAORDINARIO 2017.",link: Acuerdos__pdfpath(`./${"2017/"}${"24.pdf"}`),},</v>
      </c>
    </row>
    <row r="43" spans="1:18" x14ac:dyDescent="0.25">
      <c r="A43" s="17" t="s">
        <v>756</v>
      </c>
      <c r="B43" s="10">
        <v>25</v>
      </c>
      <c r="C43" s="10" t="s">
        <v>1308</v>
      </c>
      <c r="D43" s="10" t="s">
        <v>1217</v>
      </c>
      <c r="E43" s="10" t="s">
        <v>1460</v>
      </c>
      <c r="F43" s="18" t="s">
        <v>651</v>
      </c>
      <c r="G43" s="10" t="s">
        <v>1212</v>
      </c>
      <c r="H43" s="10"/>
      <c r="I43" s="10">
        <f>B43</f>
        <v>25</v>
      </c>
      <c r="J43" s="10" t="s">
        <v>0</v>
      </c>
      <c r="K43" s="10" t="s">
        <v>1297</v>
      </c>
      <c r="L43" s="10" t="str">
        <f>MID(F43,4,3)</f>
        <v>MAY</v>
      </c>
      <c r="M43" s="10" t="s">
        <v>1213</v>
      </c>
      <c r="N43" s="8" t="s">
        <v>1366</v>
      </c>
      <c r="O43" s="10" t="s">
        <v>757</v>
      </c>
      <c r="P43" s="10">
        <f>B43</f>
        <v>25</v>
      </c>
      <c r="Q43" s="10" t="s">
        <v>613</v>
      </c>
      <c r="R43" s="19"/>
    </row>
    <row r="44" spans="1:18" ht="15.75" thickBot="1" x14ac:dyDescent="0.3">
      <c r="A44" s="22" t="s">
        <v>756</v>
      </c>
      <c r="B44" s="15" t="s">
        <v>611</v>
      </c>
      <c r="C44" s="15" t="s">
        <v>1308</v>
      </c>
      <c r="D44" s="15"/>
      <c r="E44" s="15" t="s">
        <v>1460</v>
      </c>
      <c r="F44" s="23"/>
      <c r="G44" s="15" t="s">
        <v>1215</v>
      </c>
      <c r="H44" s="15"/>
      <c r="I44" s="15"/>
      <c r="J44" s="15"/>
      <c r="K44" s="15" t="s">
        <v>1216</v>
      </c>
      <c r="L44" s="15" t="str">
        <f>MID(F44,4,3)</f>
        <v/>
      </c>
      <c r="M44" s="15" t="s">
        <v>1213</v>
      </c>
      <c r="N44" s="13" t="s">
        <v>715</v>
      </c>
      <c r="O44" s="15" t="s">
        <v>757</v>
      </c>
      <c r="P44" s="15">
        <v>25.1</v>
      </c>
      <c r="Q44" s="15" t="s">
        <v>623</v>
      </c>
      <c r="R44" s="24" t="str">
        <f>CONCATENATE(
A43,B43,C43,D43,E43,F43,G43,H43,I43,J43,K43,L43,M43,N43,O43,P43,Q43,
A44,B44,C44,D44,E44,F44,G44,H44,I44,J44,K44,L44,M44,N44,O44,P44,Q44)</f>
        <v>{id:25,year: "2017",typeDoc:"ACUERDO",dateDoc:"08-MAY",numDoc:"CG 25-2017",monthDoc:"MAY",nameDoc:"MANUAL DE REGISTRO DE CANDIDATOS PROCESO EXTRAORDINARIO 2017",link: Acuerdos__pdfpath(`./${"2017/"}${"25.pdf"}`),subRows:[{id:"",year: "2017",typeDoc:"",dateDoc:"",numDoc:"",monthDoc:"",nameDoc:"ANEXO MANUAL DE REGISTRO DE CANDIDATOS P.E.E. 2017",link: Acuerdos__pdfpath(`./${"2017/"}${"25.1.pdf"}`),},],},</v>
      </c>
    </row>
    <row r="45" spans="1:18" x14ac:dyDescent="0.25">
      <c r="A45" s="3" t="s">
        <v>756</v>
      </c>
      <c r="B45" s="3">
        <v>26</v>
      </c>
      <c r="C45" s="3" t="s">
        <v>1308</v>
      </c>
      <c r="D45" s="3" t="s">
        <v>1217</v>
      </c>
      <c r="E45" s="3" t="s">
        <v>1460</v>
      </c>
      <c r="F45" s="7" t="s">
        <v>651</v>
      </c>
      <c r="G45" s="3" t="s">
        <v>1212</v>
      </c>
      <c r="I45" s="3">
        <f t="shared" ref="I45:I53" si="6">B45</f>
        <v>26</v>
      </c>
      <c r="J45" s="3" t="s">
        <v>0</v>
      </c>
      <c r="K45" s="3" t="s">
        <v>1297</v>
      </c>
      <c r="L45" s="3" t="str">
        <f>MID(F45,4,3)</f>
        <v>MAY</v>
      </c>
      <c r="M45" s="3" t="s">
        <v>1213</v>
      </c>
      <c r="N45" s="3" t="s">
        <v>1367</v>
      </c>
      <c r="O45" s="3" t="s">
        <v>757</v>
      </c>
      <c r="P45" s="3">
        <f>B45</f>
        <v>26</v>
      </c>
      <c r="Q45" s="3" t="s">
        <v>1</v>
      </c>
      <c r="R45" s="3" t="str">
        <f t="shared" ref="R45:R52" si="7">CONCATENATE(A45,B45,C45,D45,E45,F45,G45,H45,I45,J45,K45,L45,M45,N45,O45,P45,Q45)</f>
        <v>{id:26,year: "2017",typeDoc:"ACUERDO",dateDoc:"08-MAY",numDoc:"CG 26-2017",monthDoc:"MAY",nameDoc:"PARA DESIGNACIÓN DE AUTORIDADES PARA SERVICIO PROFESIONAL",link: Acuerdos__pdfpath(`./${"2017/"}${"26.pdf"}`),},</v>
      </c>
    </row>
    <row r="46" spans="1:18" x14ac:dyDescent="0.25">
      <c r="A46" s="3" t="s">
        <v>756</v>
      </c>
      <c r="B46" s="3">
        <v>27</v>
      </c>
      <c r="C46" s="3" t="s">
        <v>1308</v>
      </c>
      <c r="D46" s="3" t="s">
        <v>1217</v>
      </c>
      <c r="E46" s="3" t="s">
        <v>1460</v>
      </c>
      <c r="F46" s="7" t="s">
        <v>651</v>
      </c>
      <c r="G46" s="3" t="s">
        <v>1212</v>
      </c>
      <c r="I46" s="3">
        <f t="shared" si="6"/>
        <v>27</v>
      </c>
      <c r="J46" s="3" t="s">
        <v>0</v>
      </c>
      <c r="K46" s="3" t="s">
        <v>1297</v>
      </c>
      <c r="L46" s="3" t="str">
        <f>MID(F46,4,3)</f>
        <v>MAY</v>
      </c>
      <c r="M46" s="3" t="s">
        <v>1213</v>
      </c>
      <c r="N46" s="3" t="s">
        <v>1368</v>
      </c>
      <c r="O46" s="3" t="s">
        <v>757</v>
      </c>
      <c r="P46" s="3">
        <f>B46</f>
        <v>27</v>
      </c>
      <c r="Q46" s="3" t="s">
        <v>1</v>
      </c>
      <c r="R46" s="3" t="str">
        <f t="shared" si="7"/>
        <v>{id:27,year: "2017",typeDoc:"ACUERDO",dateDoc:"08-MAY",numDoc:"CG 27-2017",monthDoc:"MAY",nameDoc:"PROGRAMA DE GOBIERNO COMÚN PAN",link: Acuerdos__pdfpath(`./${"2017/"}${"27.pdf"}`),},</v>
      </c>
    </row>
    <row r="47" spans="1:18" x14ac:dyDescent="0.25">
      <c r="A47" s="3" t="s">
        <v>756</v>
      </c>
      <c r="B47" s="3">
        <v>28</v>
      </c>
      <c r="C47" s="3" t="s">
        <v>1308</v>
      </c>
      <c r="D47" s="3" t="s">
        <v>1217</v>
      </c>
      <c r="E47" s="3" t="s">
        <v>1460</v>
      </c>
      <c r="F47" s="7" t="s">
        <v>651</v>
      </c>
      <c r="G47" s="3" t="s">
        <v>1212</v>
      </c>
      <c r="I47" s="3">
        <f t="shared" si="6"/>
        <v>28</v>
      </c>
      <c r="J47" s="3" t="s">
        <v>0</v>
      </c>
      <c r="K47" s="3" t="s">
        <v>1297</v>
      </c>
      <c r="L47" s="3" t="str">
        <f>MID(F47,4,3)</f>
        <v>MAY</v>
      </c>
      <c r="M47" s="3" t="s">
        <v>1213</v>
      </c>
      <c r="N47" s="3" t="s">
        <v>1369</v>
      </c>
      <c r="O47" s="3" t="s">
        <v>757</v>
      </c>
      <c r="P47" s="3">
        <f>B47</f>
        <v>28</v>
      </c>
      <c r="Q47" s="3" t="s">
        <v>1</v>
      </c>
      <c r="R47" s="3" t="str">
        <f t="shared" si="7"/>
        <v>{id:28,year: "2017",typeDoc:"ACUERDO",dateDoc:"08-MAY",numDoc:"CG 28-2017",monthDoc:"MAY",nameDoc:"PROGRAMA DE GOBIERNO COMÚN PRI",link: Acuerdos__pdfpath(`./${"2017/"}${"28.pdf"}`),},</v>
      </c>
    </row>
    <row r="48" spans="1:18" x14ac:dyDescent="0.25">
      <c r="A48" s="3" t="s">
        <v>756</v>
      </c>
      <c r="B48" s="3">
        <v>29</v>
      </c>
      <c r="C48" s="3" t="s">
        <v>1308</v>
      </c>
      <c r="D48" s="3" t="s">
        <v>1217</v>
      </c>
      <c r="E48" s="3" t="s">
        <v>1460</v>
      </c>
      <c r="F48" s="7" t="s">
        <v>651</v>
      </c>
      <c r="G48" s="3" t="s">
        <v>1212</v>
      </c>
      <c r="I48" s="3">
        <f t="shared" si="6"/>
        <v>29</v>
      </c>
      <c r="J48" s="3" t="s">
        <v>0</v>
      </c>
      <c r="K48" s="3" t="s">
        <v>1297</v>
      </c>
      <c r="L48" s="3" t="str">
        <f>MID(F48,4,3)</f>
        <v>MAY</v>
      </c>
      <c r="M48" s="3" t="s">
        <v>1213</v>
      </c>
      <c r="N48" s="3" t="s">
        <v>1370</v>
      </c>
      <c r="O48" s="3" t="s">
        <v>757</v>
      </c>
      <c r="P48" s="3">
        <f>B48</f>
        <v>29</v>
      </c>
      <c r="Q48" s="3" t="s">
        <v>1</v>
      </c>
      <c r="R48" s="3" t="str">
        <f t="shared" si="7"/>
        <v>{id:29,year: "2017",typeDoc:"ACUERDO",dateDoc:"08-MAY",numDoc:"CG 29-2017",monthDoc:"MAY",nameDoc:"PROGRAMA DE GOBIERNO COMÚN PRD",link: Acuerdos__pdfpath(`./${"2017/"}${"29.pdf"}`),},</v>
      </c>
    </row>
    <row r="49" spans="1:18" x14ac:dyDescent="0.25">
      <c r="A49" s="3" t="s">
        <v>756</v>
      </c>
      <c r="B49" s="3">
        <v>30</v>
      </c>
      <c r="C49" s="3" t="s">
        <v>1308</v>
      </c>
      <c r="D49" s="3" t="s">
        <v>1217</v>
      </c>
      <c r="E49" s="3" t="s">
        <v>1460</v>
      </c>
      <c r="F49" s="7" t="s">
        <v>651</v>
      </c>
      <c r="G49" s="3" t="s">
        <v>1212</v>
      </c>
      <c r="I49" s="3">
        <f t="shared" si="6"/>
        <v>30</v>
      </c>
      <c r="J49" s="3" t="s">
        <v>0</v>
      </c>
      <c r="K49" s="3" t="s">
        <v>1297</v>
      </c>
      <c r="L49" s="3" t="str">
        <f>MID(F49,4,3)</f>
        <v>MAY</v>
      </c>
      <c r="M49" s="3" t="s">
        <v>1213</v>
      </c>
      <c r="N49" s="3" t="s">
        <v>1371</v>
      </c>
      <c r="O49" s="3" t="s">
        <v>757</v>
      </c>
      <c r="P49" s="3">
        <f>B49</f>
        <v>30</v>
      </c>
      <c r="Q49" s="3" t="s">
        <v>1</v>
      </c>
      <c r="R49" s="3" t="str">
        <f t="shared" si="7"/>
        <v>{id:30,year: "2017",typeDoc:"ACUERDO",dateDoc:"08-MAY",numDoc:"CG 30-2017",monthDoc:"MAY",nameDoc:"PROGRAMA DE GOBIERNO COMÚN PT",link: Acuerdos__pdfpath(`./${"2017/"}${"30.pdf"}`),},</v>
      </c>
    </row>
    <row r="50" spans="1:18" x14ac:dyDescent="0.25">
      <c r="A50" s="3" t="s">
        <v>756</v>
      </c>
      <c r="B50" s="3">
        <v>31</v>
      </c>
      <c r="C50" s="3" t="s">
        <v>1308</v>
      </c>
      <c r="D50" s="3" t="s">
        <v>1217</v>
      </c>
      <c r="E50" s="3" t="s">
        <v>1460</v>
      </c>
      <c r="F50" s="7" t="s">
        <v>651</v>
      </c>
      <c r="G50" s="3" t="s">
        <v>1212</v>
      </c>
      <c r="I50" s="3">
        <f t="shared" si="6"/>
        <v>31</v>
      </c>
      <c r="J50" s="3" t="s">
        <v>0</v>
      </c>
      <c r="K50" s="3" t="s">
        <v>1297</v>
      </c>
      <c r="L50" s="3" t="str">
        <f>MID(F50,4,3)</f>
        <v>MAY</v>
      </c>
      <c r="M50" s="3" t="s">
        <v>1213</v>
      </c>
      <c r="N50" s="3" t="s">
        <v>1372</v>
      </c>
      <c r="O50" s="3" t="s">
        <v>757</v>
      </c>
      <c r="P50" s="3">
        <f>B50</f>
        <v>31</v>
      </c>
      <c r="Q50" s="3" t="s">
        <v>1</v>
      </c>
      <c r="R50" s="3" t="str">
        <f t="shared" si="7"/>
        <v>{id:31,year: "2017",typeDoc:"ACUERDO",dateDoc:"08-MAY",numDoc:"CG 31-2017",monthDoc:"MAY",nameDoc:"PROGRAMA DE GOBIERNO COMÚN PAC",link: Acuerdos__pdfpath(`./${"2017/"}${"31.pdf"}`),},</v>
      </c>
    </row>
    <row r="51" spans="1:18" x14ac:dyDescent="0.25">
      <c r="A51" s="3" t="s">
        <v>756</v>
      </c>
      <c r="B51" s="3">
        <v>32</v>
      </c>
      <c r="C51" s="3" t="s">
        <v>1308</v>
      </c>
      <c r="D51" s="3" t="s">
        <v>1217</v>
      </c>
      <c r="E51" s="3" t="s">
        <v>1460</v>
      </c>
      <c r="F51" s="7" t="s">
        <v>651</v>
      </c>
      <c r="G51" s="3" t="s">
        <v>1212</v>
      </c>
      <c r="I51" s="3">
        <f t="shared" si="6"/>
        <v>32</v>
      </c>
      <c r="J51" s="3" t="s">
        <v>0</v>
      </c>
      <c r="K51" s="3" t="s">
        <v>1297</v>
      </c>
      <c r="L51" s="3" t="str">
        <f>MID(F51,4,3)</f>
        <v>MAY</v>
      </c>
      <c r="M51" s="3" t="s">
        <v>1213</v>
      </c>
      <c r="N51" s="3" t="s">
        <v>1373</v>
      </c>
      <c r="O51" s="3" t="s">
        <v>757</v>
      </c>
      <c r="P51" s="3">
        <f>B51</f>
        <v>32</v>
      </c>
      <c r="Q51" s="3" t="s">
        <v>1</v>
      </c>
      <c r="R51" s="3" t="str">
        <f t="shared" si="7"/>
        <v>{id:32,year: "2017",typeDoc:"ACUERDO",dateDoc:"08-MAY",numDoc:"CG 32-2017",monthDoc:"MAY",nameDoc:"PROGRAMA DE GOBIERNO COMÚN PS",link: Acuerdos__pdfpath(`./${"2017/"}${"32.pdf"}`),},</v>
      </c>
    </row>
    <row r="52" spans="1:18" ht="15.75" thickBot="1" x14ac:dyDescent="0.3">
      <c r="A52" s="3" t="s">
        <v>756</v>
      </c>
      <c r="B52" s="3">
        <v>33</v>
      </c>
      <c r="C52" s="3" t="s">
        <v>1308</v>
      </c>
      <c r="D52" s="3" t="s">
        <v>1217</v>
      </c>
      <c r="E52" s="3" t="s">
        <v>1460</v>
      </c>
      <c r="F52" s="7" t="s">
        <v>651</v>
      </c>
      <c r="G52" s="3" t="s">
        <v>1212</v>
      </c>
      <c r="I52" s="3">
        <f t="shared" si="6"/>
        <v>33</v>
      </c>
      <c r="J52" s="3" t="s">
        <v>0</v>
      </c>
      <c r="K52" s="3" t="s">
        <v>1297</v>
      </c>
      <c r="L52" s="3" t="str">
        <f>MID(F52,4,3)</f>
        <v>MAY</v>
      </c>
      <c r="M52" s="3" t="s">
        <v>1213</v>
      </c>
      <c r="N52" s="3" t="s">
        <v>1374</v>
      </c>
      <c r="O52" s="3" t="s">
        <v>757</v>
      </c>
      <c r="P52" s="3">
        <f>B52</f>
        <v>33</v>
      </c>
      <c r="Q52" s="3" t="s">
        <v>1</v>
      </c>
      <c r="R52" s="3" t="str">
        <f t="shared" si="7"/>
        <v>{id:33,year: "2017",typeDoc:"ACUERDO",dateDoc:"08-MAY",numDoc:"CG 33-2017",monthDoc:"MAY",nameDoc:"PROGRAMA DE GOBIERNO COMÚN MORENA",link: Acuerdos__pdfpath(`./${"2017/"}${"33.pdf"}`),},</v>
      </c>
    </row>
    <row r="53" spans="1:18" x14ac:dyDescent="0.25">
      <c r="A53" s="17" t="s">
        <v>756</v>
      </c>
      <c r="B53" s="10">
        <v>34</v>
      </c>
      <c r="C53" s="10" t="s">
        <v>1308</v>
      </c>
      <c r="D53" s="10" t="s">
        <v>1217</v>
      </c>
      <c r="E53" s="10" t="s">
        <v>1460</v>
      </c>
      <c r="F53" s="18" t="s">
        <v>651</v>
      </c>
      <c r="G53" s="10" t="s">
        <v>1212</v>
      </c>
      <c r="H53" s="10"/>
      <c r="I53" s="10">
        <f t="shared" si="6"/>
        <v>34</v>
      </c>
      <c r="J53" s="10" t="s">
        <v>0</v>
      </c>
      <c r="K53" s="10" t="s">
        <v>1297</v>
      </c>
      <c r="L53" s="10" t="str">
        <f>MID(F53,4,3)</f>
        <v>MAY</v>
      </c>
      <c r="M53" s="10" t="s">
        <v>1213</v>
      </c>
      <c r="N53" s="8" t="s">
        <v>1375</v>
      </c>
      <c r="O53" s="10" t="s">
        <v>757</v>
      </c>
      <c r="P53" s="10">
        <f>B53</f>
        <v>34</v>
      </c>
      <c r="Q53" s="10" t="s">
        <v>613</v>
      </c>
      <c r="R53" s="19"/>
    </row>
    <row r="54" spans="1:18" ht="15.75" thickBot="1" x14ac:dyDescent="0.3">
      <c r="A54" s="20" t="s">
        <v>756</v>
      </c>
      <c r="B54" s="3" t="s">
        <v>611</v>
      </c>
      <c r="C54" s="3" t="s">
        <v>1308</v>
      </c>
      <c r="E54" s="3" t="s">
        <v>1460</v>
      </c>
      <c r="G54" s="3" t="s">
        <v>1215</v>
      </c>
      <c r="K54" s="3" t="s">
        <v>1216</v>
      </c>
      <c r="L54" s="3" t="str">
        <f>MID(F54,4,3)</f>
        <v/>
      </c>
      <c r="M54" s="3" t="s">
        <v>1213</v>
      </c>
      <c r="N54" s="1" t="s">
        <v>716</v>
      </c>
      <c r="O54" s="3" t="s">
        <v>757</v>
      </c>
      <c r="P54" s="3">
        <v>34.1</v>
      </c>
      <c r="Q54" s="3" t="s">
        <v>623</v>
      </c>
      <c r="R54" s="21" t="str">
        <f>CONCATENATE(
A53,B53,C53,D53,E53,F53,G53,H53,I53,J53,K53,L53,M53,N53,O53,P53,Q53,
A54,B54,C54,D54,E54,F54,G54,H54,I54,J54,K54,L54,M54,N54,O54,P54,Q54)</f>
        <v>{id:34,year: "2017",typeDoc:"ACUERDO",dateDoc:"08-MAY",numDoc:"CG 34-2017",monthDoc:"MAY",nameDoc:"PREP PROCESO ELECTORAL EXTRAORDINARIO 2017",link: Acuerdos__pdfpath(`./${"2017/"}${"34.pdf"}`),subRows:[{id:"",year: "2017",typeDoc:"",dateDoc:"",numDoc:"",monthDoc:"",nameDoc:"ANEXO DICTAMEN SISTEMAS INFORMÁTICOS",link: Acuerdos__pdfpath(`./${"2017/"}${"34.1.pdf"}`),},],},</v>
      </c>
    </row>
    <row r="55" spans="1:18" s="1" customFormat="1" x14ac:dyDescent="0.25">
      <c r="A55" s="17" t="s">
        <v>756</v>
      </c>
      <c r="B55" s="8">
        <v>35</v>
      </c>
      <c r="C55" s="10" t="s">
        <v>1308</v>
      </c>
      <c r="D55" s="10" t="s">
        <v>1217</v>
      </c>
      <c r="E55" s="10" t="s">
        <v>1460</v>
      </c>
      <c r="F55" s="9" t="s">
        <v>652</v>
      </c>
      <c r="G55" s="8" t="s">
        <v>1212</v>
      </c>
      <c r="H55" s="8"/>
      <c r="I55" s="8">
        <f>B55</f>
        <v>35</v>
      </c>
      <c r="J55" s="8" t="s">
        <v>0</v>
      </c>
      <c r="K55" s="10" t="s">
        <v>1297</v>
      </c>
      <c r="L55" s="10" t="str">
        <f>MID(F55,4,3)</f>
        <v>MAY</v>
      </c>
      <c r="M55" s="10" t="s">
        <v>1213</v>
      </c>
      <c r="N55" s="8" t="s">
        <v>1376</v>
      </c>
      <c r="O55" s="10" t="s">
        <v>757</v>
      </c>
      <c r="P55" s="8">
        <f>B55</f>
        <v>35</v>
      </c>
      <c r="Q55" s="8" t="s">
        <v>613</v>
      </c>
      <c r="R55" s="11"/>
    </row>
    <row r="56" spans="1:18" s="1" customFormat="1" x14ac:dyDescent="0.25">
      <c r="A56" s="20" t="s">
        <v>756</v>
      </c>
      <c r="B56" s="1" t="s">
        <v>611</v>
      </c>
      <c r="C56" s="3" t="s">
        <v>1308</v>
      </c>
      <c r="D56" s="3"/>
      <c r="E56" s="3" t="s">
        <v>1460</v>
      </c>
      <c r="F56" s="2"/>
      <c r="G56" s="1" t="s">
        <v>1215</v>
      </c>
      <c r="K56" s="3" t="s">
        <v>1216</v>
      </c>
      <c r="L56" s="3" t="str">
        <f>MID(F56,4,3)</f>
        <v/>
      </c>
      <c r="M56" s="3" t="s">
        <v>1213</v>
      </c>
      <c r="N56" s="1" t="s">
        <v>717</v>
      </c>
      <c r="O56" s="3" t="s">
        <v>757</v>
      </c>
      <c r="P56" s="1">
        <v>35.1</v>
      </c>
      <c r="Q56" s="1" t="s">
        <v>1</v>
      </c>
      <c r="R56" s="12"/>
    </row>
    <row r="57" spans="1:18" s="1" customFormat="1" ht="15.75" thickBot="1" x14ac:dyDescent="0.3">
      <c r="A57" s="22" t="s">
        <v>756</v>
      </c>
      <c r="B57" s="13" t="s">
        <v>611</v>
      </c>
      <c r="C57" s="15" t="s">
        <v>1308</v>
      </c>
      <c r="D57" s="15"/>
      <c r="E57" s="15" t="s">
        <v>1460</v>
      </c>
      <c r="F57" s="14"/>
      <c r="G57" s="13" t="s">
        <v>1215</v>
      </c>
      <c r="H57" s="13"/>
      <c r="I57" s="13"/>
      <c r="J57" s="13"/>
      <c r="K57" s="15" t="s">
        <v>1216</v>
      </c>
      <c r="L57" s="15" t="str">
        <f>MID(F57,4,3)</f>
        <v/>
      </c>
      <c r="M57" s="15" t="s">
        <v>1213</v>
      </c>
      <c r="N57" s="13" t="s">
        <v>718</v>
      </c>
      <c r="O57" s="15" t="s">
        <v>757</v>
      </c>
      <c r="P57" s="13">
        <v>35.200000000000003</v>
      </c>
      <c r="Q57" s="13" t="s">
        <v>623</v>
      </c>
      <c r="R57" s="16" t="str">
        <f>CONCATENATE(
A55,B55,C55,D55,E55,F55,G55,H55,I55,J55,K55,L55,M55,N55,O55,P55,Q55,
A56,B56,C56,D56,E56,F56,G56,H56,I56,J56,K56,L56,M56,N56,O56,P56,Q56,
A57,B57,C57,D57,E57,F57,G57,H57,I57,J57,K57,L57,M57,N57,O57,P57,Q57)</f>
        <v>{id:35,year: "2017",typeDoc:"ACUERDO",dateDoc:"12-MAY",numDoc:"CG 35-2017",monthDoc:"MAY",nameDoc:"MODELO OPERATIVO REMISIÓN Y RECEPCIÓN PAQUETES ELECTORALES",link: Acuerdos__pdfpath(`./${"2017/"}${"35.pdf"}`),subRows:[{id:"",year: "2017",typeDoc:"",dateDoc:"",numDoc:"",monthDoc:"",nameDoc:"ANEXO MODELO OPERATIVO",link: Acuerdos__pdfpath(`./${"2017/"}${"35.1.pdf"}`),},{id:"",year: "2017",typeDoc:"",dateDoc:"",numDoc:"",monthDoc:"",nameDoc:"ANEXO RECIBO DE ENTREGA DEL PAQUETE ELECTORAL AL CG",link: Acuerdos__pdfpath(`./${"2017/"}${"35.2.pdf"}`),},],},</v>
      </c>
    </row>
    <row r="58" spans="1:18" x14ac:dyDescent="0.25">
      <c r="A58" s="20" t="s">
        <v>756</v>
      </c>
      <c r="B58" s="3">
        <v>36</v>
      </c>
      <c r="C58" s="3" t="s">
        <v>1308</v>
      </c>
      <c r="D58" s="3" t="s">
        <v>1217</v>
      </c>
      <c r="E58" s="3" t="s">
        <v>1460</v>
      </c>
      <c r="F58" s="7" t="s">
        <v>652</v>
      </c>
      <c r="G58" s="3" t="s">
        <v>1212</v>
      </c>
      <c r="I58" s="3">
        <f>B58</f>
        <v>36</v>
      </c>
      <c r="J58" s="3" t="s">
        <v>0</v>
      </c>
      <c r="K58" s="3" t="s">
        <v>1297</v>
      </c>
      <c r="L58" s="3" t="str">
        <f>MID(F58,4,3)</f>
        <v>MAY</v>
      </c>
      <c r="M58" s="3" t="s">
        <v>1213</v>
      </c>
      <c r="N58" s="1" t="s">
        <v>1377</v>
      </c>
      <c r="O58" s="3" t="s">
        <v>757</v>
      </c>
      <c r="P58" s="3">
        <f>B58</f>
        <v>36</v>
      </c>
      <c r="Q58" s="3" t="s">
        <v>613</v>
      </c>
      <c r="R58" s="21"/>
    </row>
    <row r="59" spans="1:18" ht="15.75" thickBot="1" x14ac:dyDescent="0.3">
      <c r="A59" s="22" t="s">
        <v>756</v>
      </c>
      <c r="B59" s="15" t="s">
        <v>611</v>
      </c>
      <c r="C59" s="15" t="s">
        <v>1308</v>
      </c>
      <c r="D59" s="15"/>
      <c r="E59" s="15" t="s">
        <v>1460</v>
      </c>
      <c r="F59" s="23"/>
      <c r="G59" s="15" t="s">
        <v>1215</v>
      </c>
      <c r="H59" s="15"/>
      <c r="I59" s="15"/>
      <c r="J59" s="15"/>
      <c r="K59" s="15" t="s">
        <v>1216</v>
      </c>
      <c r="L59" s="15" t="str">
        <f>MID(F59,4,3)</f>
        <v/>
      </c>
      <c r="M59" s="15" t="s">
        <v>1213</v>
      </c>
      <c r="N59" s="13" t="s">
        <v>719</v>
      </c>
      <c r="O59" s="15" t="s">
        <v>757</v>
      </c>
      <c r="P59" s="15">
        <v>36.1</v>
      </c>
      <c r="Q59" s="15" t="s">
        <v>623</v>
      </c>
      <c r="R59" s="24" t="str">
        <f>CONCATENATE(
A58,B58,C58,D58,E58,F58,G58,H58,I58,J58,K58,L58,M58,N58,O58,P58,Q58,
A59,B59,C59,D59,E59,F59,G59,H59,I59,J59,K59,L59,M59,N59,O59,P59,Q59)</f>
        <v>{id:36,year: "2017",typeDoc:"ACUERDO",dateDoc:"12-MAY",numDoc:"CG 36-2017",monthDoc:"MAY",nameDoc:"ESTRATEGIA DE DISTRIBUCIÓN DE DOCUMENTACIÓN Y MATERIALES ELECTORALES",link: Acuerdos__pdfpath(`./${"2017/"}${"36.pdf"}`),subRows:[{id:"",year: "2017",typeDoc:"",dateDoc:"",numDoc:"",monthDoc:"",nameDoc:"ANEXO ESTRATEGIA DOCUMENTACIÓN ELECTORAL PROCESO EXTRAORDINARIO 2017",link: Acuerdos__pdfpath(`./${"2017/"}${"36.1.pdf"}`),},],},</v>
      </c>
    </row>
    <row r="60" spans="1:18" x14ac:dyDescent="0.25">
      <c r="A60" s="17" t="s">
        <v>756</v>
      </c>
      <c r="B60" s="10">
        <v>37</v>
      </c>
      <c r="C60" s="10" t="s">
        <v>1308</v>
      </c>
      <c r="D60" s="10" t="s">
        <v>1217</v>
      </c>
      <c r="E60" s="10" t="s">
        <v>1460</v>
      </c>
      <c r="F60" s="18" t="s">
        <v>714</v>
      </c>
      <c r="G60" s="10" t="s">
        <v>1212</v>
      </c>
      <c r="H60" s="10"/>
      <c r="I60" s="10">
        <f>B60</f>
        <v>37</v>
      </c>
      <c r="J60" s="10" t="s">
        <v>0</v>
      </c>
      <c r="K60" s="10" t="s">
        <v>1297</v>
      </c>
      <c r="L60" s="10" t="str">
        <f>MID(F60,4,3)</f>
        <v>MAY</v>
      </c>
      <c r="M60" s="10" t="s">
        <v>1213</v>
      </c>
      <c r="N60" s="8" t="s">
        <v>1378</v>
      </c>
      <c r="O60" s="10" t="s">
        <v>757</v>
      </c>
      <c r="P60" s="10">
        <f>B60</f>
        <v>37</v>
      </c>
      <c r="Q60" s="10" t="s">
        <v>613</v>
      </c>
      <c r="R60" s="19"/>
    </row>
    <row r="61" spans="1:18" ht="15.75" thickBot="1" x14ac:dyDescent="0.3">
      <c r="A61" s="22" t="s">
        <v>756</v>
      </c>
      <c r="B61" s="15" t="s">
        <v>611</v>
      </c>
      <c r="C61" s="15" t="s">
        <v>1308</v>
      </c>
      <c r="D61" s="15"/>
      <c r="E61" s="15" t="s">
        <v>1460</v>
      </c>
      <c r="F61" s="23"/>
      <c r="G61" s="15" t="s">
        <v>1215</v>
      </c>
      <c r="H61" s="15"/>
      <c r="I61" s="15"/>
      <c r="J61" s="15"/>
      <c r="K61" s="15" t="s">
        <v>1216</v>
      </c>
      <c r="L61" s="15" t="str">
        <f>MID(F61,4,3)</f>
        <v/>
      </c>
      <c r="M61" s="15" t="s">
        <v>1213</v>
      </c>
      <c r="N61" s="13" t="s">
        <v>720</v>
      </c>
      <c r="O61" s="15" t="s">
        <v>757</v>
      </c>
      <c r="P61" s="15">
        <v>37.1</v>
      </c>
      <c r="Q61" s="15" t="s">
        <v>623</v>
      </c>
      <c r="R61" s="24" t="str">
        <f>CONCATENATE(
A60,B60,C60,D60,E60,F60,G60,H60,I60,J60,K60,L60,M60,N60,O60,P60,Q60,
A61,B61,C61,D61,E61,F61,G61,H61,I61,J61,K61,L61,M61,N61,O61,P61,Q61)</f>
        <v>{id:37,year: "2017",typeDoc:"ACUERDO",dateDoc:"16-MAY",numDoc:"CG 37-2017",monthDoc:"MAY",nameDoc:"REQUERIMIENTO PARIDAD PAN",link: Acuerdos__pdfpath(`./${"2017/"}${"37.pdf"}`),subRows:[{id:"",year: "2017",typeDoc:"",dateDoc:"",numDoc:"",monthDoc:"",nameDoc:"ANEXO VOTO CONCURRENTE",link: Acuerdos__pdfpath(`./${"2017/"}${"37.1.pdf"}`),},],},</v>
      </c>
    </row>
    <row r="62" spans="1:18" ht="15.75" thickBot="1" x14ac:dyDescent="0.3">
      <c r="A62" s="3" t="s">
        <v>756</v>
      </c>
      <c r="B62" s="3">
        <v>38</v>
      </c>
      <c r="C62" s="3" t="s">
        <v>1308</v>
      </c>
      <c r="D62" s="3" t="s">
        <v>1217</v>
      </c>
      <c r="E62" s="3" t="s">
        <v>1460</v>
      </c>
      <c r="F62" s="7" t="s">
        <v>714</v>
      </c>
      <c r="G62" s="3" t="s">
        <v>1212</v>
      </c>
      <c r="I62" s="3">
        <f>B62</f>
        <v>38</v>
      </c>
      <c r="J62" s="3" t="s">
        <v>0</v>
      </c>
      <c r="K62" s="3" t="s">
        <v>1297</v>
      </c>
      <c r="L62" s="3" t="str">
        <f>MID(F62,4,3)</f>
        <v>MAY</v>
      </c>
      <c r="M62" s="3" t="s">
        <v>1213</v>
      </c>
      <c r="N62" s="3" t="s">
        <v>1379</v>
      </c>
      <c r="O62" s="3" t="s">
        <v>757</v>
      </c>
      <c r="P62" s="3">
        <f>B62</f>
        <v>38</v>
      </c>
      <c r="Q62" s="3" t="s">
        <v>1</v>
      </c>
      <c r="R62" s="3" t="str">
        <f t="shared" ref="R62" si="8">CONCATENATE(A62,B62,C62,D62,E62,F62,G62,H62,I62,J62,K62,L62,M62,N62,O62,P62,Q62)</f>
        <v>{id:38,year: "2017",typeDoc:"ACUERDO",dateDoc:"16-MAY",numDoc:"CG 38-2017",monthDoc:"MAY",nameDoc:"REQUERIMIENTO PARIDAD PT",link: Acuerdos__pdfpath(`./${"2017/"}${"38.pdf"}`),},</v>
      </c>
    </row>
    <row r="63" spans="1:18" x14ac:dyDescent="0.25">
      <c r="A63" s="17" t="s">
        <v>756</v>
      </c>
      <c r="B63" s="10">
        <v>39</v>
      </c>
      <c r="C63" s="10" t="s">
        <v>1308</v>
      </c>
      <c r="D63" s="10"/>
      <c r="E63" s="10" t="s">
        <v>1460</v>
      </c>
      <c r="F63" s="18" t="s">
        <v>714</v>
      </c>
      <c r="G63" s="10" t="s">
        <v>1212</v>
      </c>
      <c r="H63" s="10"/>
      <c r="I63" s="10">
        <f>B63</f>
        <v>39</v>
      </c>
      <c r="J63" s="10" t="s">
        <v>0</v>
      </c>
      <c r="K63" s="10" t="s">
        <v>1297</v>
      </c>
      <c r="L63" s="10" t="str">
        <f>MID(F63,4,3)</f>
        <v>MAY</v>
      </c>
      <c r="M63" s="10" t="s">
        <v>1213</v>
      </c>
      <c r="N63" s="8" t="s">
        <v>1380</v>
      </c>
      <c r="O63" s="10" t="s">
        <v>757</v>
      </c>
      <c r="P63" s="10">
        <f>B63</f>
        <v>39</v>
      </c>
      <c r="Q63" s="10" t="s">
        <v>613</v>
      </c>
      <c r="R63" s="19"/>
    </row>
    <row r="64" spans="1:18" ht="15.75" thickBot="1" x14ac:dyDescent="0.3">
      <c r="A64" s="22" t="s">
        <v>756</v>
      </c>
      <c r="B64" s="15" t="s">
        <v>611</v>
      </c>
      <c r="C64" s="15" t="s">
        <v>1308</v>
      </c>
      <c r="D64" s="15"/>
      <c r="E64" s="15" t="s">
        <v>1460</v>
      </c>
      <c r="F64" s="23"/>
      <c r="G64" s="15" t="s">
        <v>1215</v>
      </c>
      <c r="H64" s="15"/>
      <c r="I64" s="15"/>
      <c r="J64" s="15"/>
      <c r="K64" s="15" t="s">
        <v>1216</v>
      </c>
      <c r="L64" s="15" t="str">
        <f>MID(F64,4,3)</f>
        <v/>
      </c>
      <c r="M64" s="15" t="s">
        <v>1213</v>
      </c>
      <c r="N64" s="13" t="s">
        <v>721</v>
      </c>
      <c r="O64" s="15" t="s">
        <v>757</v>
      </c>
      <c r="P64" s="15">
        <v>39.1</v>
      </c>
      <c r="Q64" s="15" t="s">
        <v>623</v>
      </c>
      <c r="R64" s="24" t="str">
        <f>CONCATENATE(
A63,B63,C63,D63,E63,F63,G63,H63,I63,J63,K63,L63,M63,N63,O63,P63,Q63,
A64,B64,C64,D64,E64,F64,G64,H64,I64,J64,K64,L64,M64,N64,O64,P64,Q64)</f>
        <v>{id:39,year: "2017",typeDoc:"",dateDoc:"16-MAY",numDoc:"CG 39-2017",monthDoc:"MAY",nameDoc:"REQUERIMIENTO PARIDAD PAC",link: Acuerdos__pdfpath(`./${"2017/"}${"39.pdf"}`),subRows:[{id:"",year: "2017",typeDoc:"",dateDoc:"",numDoc:"",monthDoc:"",nameDoc:"ANEXO VOTOS PARTICULARES",link: Acuerdos__pdfpath(`./${"2017/"}${"39.1.pdf"}`),},],},</v>
      </c>
    </row>
    <row r="65" spans="1:18" x14ac:dyDescent="0.25">
      <c r="A65" s="3" t="s">
        <v>756</v>
      </c>
      <c r="B65" s="3">
        <v>40</v>
      </c>
      <c r="C65" s="3" t="s">
        <v>1308</v>
      </c>
      <c r="D65" s="3" t="s">
        <v>1217</v>
      </c>
      <c r="E65" s="3" t="s">
        <v>1460</v>
      </c>
      <c r="F65" s="7" t="s">
        <v>435</v>
      </c>
      <c r="G65" s="3" t="s">
        <v>1212</v>
      </c>
      <c r="I65" s="3">
        <f t="shared" ref="I65:I81" si="9">B65</f>
        <v>40</v>
      </c>
      <c r="J65" s="3" t="s">
        <v>0</v>
      </c>
      <c r="K65" s="3" t="s">
        <v>1297</v>
      </c>
      <c r="L65" s="3" t="str">
        <f>MID(F65,4,3)</f>
        <v>MAY</v>
      </c>
      <c r="M65" s="3" t="s">
        <v>1213</v>
      </c>
      <c r="N65" s="3" t="s">
        <v>1381</v>
      </c>
      <c r="O65" s="3" t="s">
        <v>757</v>
      </c>
      <c r="P65" s="3">
        <f>B65</f>
        <v>40</v>
      </c>
      <c r="Q65" s="3" t="s">
        <v>1</v>
      </c>
      <c r="R65" s="3" t="str">
        <f t="shared" ref="R65:R80" si="10">CONCATENATE(A65,B65,C65,D65,E65,F65,G65,H65,I65,J65,K65,L65,M65,N65,O65,P65,Q65)</f>
        <v>{id:40,year: "2017",typeDoc:"ACUERDO",dateDoc:"19-MAY",numDoc:"CG 40-2017",monthDoc:"MAY",nameDoc:"PRESIDENCIAS DE COMUNIDAD PRI",link: Acuerdos__pdfpath(`./${"2017/"}${"40.pdf"}`),},</v>
      </c>
    </row>
    <row r="66" spans="1:18" x14ac:dyDescent="0.25">
      <c r="A66" s="3" t="s">
        <v>756</v>
      </c>
      <c r="B66" s="3">
        <v>41</v>
      </c>
      <c r="C66" s="3" t="s">
        <v>1308</v>
      </c>
      <c r="D66" s="3" t="s">
        <v>1217</v>
      </c>
      <c r="E66" s="3" t="s">
        <v>1460</v>
      </c>
      <c r="F66" s="7" t="s">
        <v>435</v>
      </c>
      <c r="G66" s="3" t="s">
        <v>1212</v>
      </c>
      <c r="I66" s="3">
        <f t="shared" si="9"/>
        <v>41</v>
      </c>
      <c r="J66" s="3" t="s">
        <v>0</v>
      </c>
      <c r="K66" s="3" t="s">
        <v>1297</v>
      </c>
      <c r="L66" s="3" t="str">
        <f>MID(F66,4,3)</f>
        <v>MAY</v>
      </c>
      <c r="M66" s="3" t="s">
        <v>1213</v>
      </c>
      <c r="N66" s="3" t="s">
        <v>1382</v>
      </c>
      <c r="O66" s="3" t="s">
        <v>757</v>
      </c>
      <c r="P66" s="3">
        <f>B66</f>
        <v>41</v>
      </c>
      <c r="Q66" s="3" t="s">
        <v>1</v>
      </c>
      <c r="R66" s="3" t="str">
        <f t="shared" si="10"/>
        <v>{id:41,year: "2017",typeDoc:"ACUERDO",dateDoc:"19-MAY",numDoc:"CG 41-2017",monthDoc:"MAY",nameDoc:"PRESIDENCIAS DE COMUNIDAD PRD",link: Acuerdos__pdfpath(`./${"2017/"}${"41.pdf"}`),},</v>
      </c>
    </row>
    <row r="67" spans="1:18" x14ac:dyDescent="0.25">
      <c r="A67" s="3" t="s">
        <v>756</v>
      </c>
      <c r="B67" s="3">
        <v>42</v>
      </c>
      <c r="C67" s="3" t="s">
        <v>1308</v>
      </c>
      <c r="D67" s="3" t="s">
        <v>1217</v>
      </c>
      <c r="E67" s="3" t="s">
        <v>1460</v>
      </c>
      <c r="F67" s="7" t="s">
        <v>435</v>
      </c>
      <c r="G67" s="3" t="s">
        <v>1212</v>
      </c>
      <c r="I67" s="3">
        <f t="shared" si="9"/>
        <v>42</v>
      </c>
      <c r="J67" s="3" t="s">
        <v>0</v>
      </c>
      <c r="K67" s="3" t="s">
        <v>1297</v>
      </c>
      <c r="L67" s="3" t="str">
        <f>MID(F67,4,3)</f>
        <v>MAY</v>
      </c>
      <c r="M67" s="3" t="s">
        <v>1213</v>
      </c>
      <c r="N67" s="3" t="s">
        <v>1383</v>
      </c>
      <c r="O67" s="3" t="s">
        <v>757</v>
      </c>
      <c r="P67" s="3">
        <f>B67</f>
        <v>42</v>
      </c>
      <c r="Q67" s="3" t="s">
        <v>1</v>
      </c>
      <c r="R67" s="3" t="str">
        <f t="shared" si="10"/>
        <v>{id:42,year: "2017",typeDoc:"ACUERDO",dateDoc:"19-MAY",numDoc:"CG 42-2017",monthDoc:"MAY",nameDoc:"PRESIDENCIAS DE COMUNIDAD PS",link: Acuerdos__pdfpath(`./${"2017/"}${"42.pdf"}`),},</v>
      </c>
    </row>
    <row r="68" spans="1:18" x14ac:dyDescent="0.25">
      <c r="A68" s="3" t="s">
        <v>756</v>
      </c>
      <c r="B68" s="3">
        <v>43</v>
      </c>
      <c r="C68" s="3" t="s">
        <v>1308</v>
      </c>
      <c r="D68" s="3" t="s">
        <v>1217</v>
      </c>
      <c r="E68" s="3" t="s">
        <v>1460</v>
      </c>
      <c r="F68" s="7" t="s">
        <v>435</v>
      </c>
      <c r="G68" s="3" t="s">
        <v>1212</v>
      </c>
      <c r="I68" s="3">
        <f t="shared" si="9"/>
        <v>43</v>
      </c>
      <c r="J68" s="3" t="s">
        <v>0</v>
      </c>
      <c r="K68" s="3" t="s">
        <v>1297</v>
      </c>
      <c r="L68" s="3" t="str">
        <f>MID(F68,4,3)</f>
        <v>MAY</v>
      </c>
      <c r="M68" s="3" t="s">
        <v>1213</v>
      </c>
      <c r="N68" s="3" t="s">
        <v>1384</v>
      </c>
      <c r="O68" s="3" t="s">
        <v>757</v>
      </c>
      <c r="P68" s="3">
        <f>B68</f>
        <v>43</v>
      </c>
      <c r="Q68" s="3" t="s">
        <v>1</v>
      </c>
      <c r="R68" s="3" t="str">
        <f t="shared" si="10"/>
        <v>{id:43,year: "2017",typeDoc:"ACUERDO",dateDoc:"19-MAY",numDoc:"CG 43-2017",monthDoc:"MAY",nameDoc:"PRESIDENCIAS DE COMUNIDAD MORENA",link: Acuerdos__pdfpath(`./${"2017/"}${"43.pdf"}`),},</v>
      </c>
    </row>
    <row r="69" spans="1:18" x14ac:dyDescent="0.25">
      <c r="A69" s="3" t="s">
        <v>756</v>
      </c>
      <c r="B69" s="3">
        <v>44</v>
      </c>
      <c r="C69" s="3" t="s">
        <v>1308</v>
      </c>
      <c r="D69" s="3" t="s">
        <v>1217</v>
      </c>
      <c r="E69" s="3" t="s">
        <v>1460</v>
      </c>
      <c r="F69" s="7" t="s">
        <v>435</v>
      </c>
      <c r="G69" s="3" t="s">
        <v>1212</v>
      </c>
      <c r="I69" s="3">
        <f t="shared" si="9"/>
        <v>44</v>
      </c>
      <c r="J69" s="3" t="s">
        <v>0</v>
      </c>
      <c r="K69" s="3" t="s">
        <v>1297</v>
      </c>
      <c r="L69" s="3" t="str">
        <f>MID(F69,4,3)</f>
        <v>MAY</v>
      </c>
      <c r="M69" s="3" t="s">
        <v>1213</v>
      </c>
      <c r="N69" s="3" t="s">
        <v>1385</v>
      </c>
      <c r="O69" s="3" t="s">
        <v>757</v>
      </c>
      <c r="P69" s="3">
        <f>B69</f>
        <v>44</v>
      </c>
      <c r="Q69" s="3" t="s">
        <v>1</v>
      </c>
      <c r="R69" s="3" t="str">
        <f t="shared" si="10"/>
        <v>{id:44,year: "2017",typeDoc:"ACUERDO",dateDoc:"19-MAY",numDoc:"CG 44-2017",monthDoc:"MAY",nameDoc:"PRESIDENCIAS DE COMUNIDAD PAN",link: Acuerdos__pdfpath(`./${"2017/"}${"44.pdf"}`),},</v>
      </c>
    </row>
    <row r="70" spans="1:18" x14ac:dyDescent="0.25">
      <c r="A70" s="3" t="s">
        <v>756</v>
      </c>
      <c r="B70" s="3">
        <v>45</v>
      </c>
      <c r="C70" s="3" t="s">
        <v>1308</v>
      </c>
      <c r="D70" s="3" t="s">
        <v>1217</v>
      </c>
      <c r="E70" s="3" t="s">
        <v>1460</v>
      </c>
      <c r="F70" s="7" t="s">
        <v>435</v>
      </c>
      <c r="G70" s="3" t="s">
        <v>1212</v>
      </c>
      <c r="I70" s="3">
        <f t="shared" si="9"/>
        <v>45</v>
      </c>
      <c r="J70" s="3" t="s">
        <v>0</v>
      </c>
      <c r="K70" s="3" t="s">
        <v>1297</v>
      </c>
      <c r="L70" s="3" t="str">
        <f>MID(F70,4,3)</f>
        <v>MAY</v>
      </c>
      <c r="M70" s="3" t="s">
        <v>1213</v>
      </c>
      <c r="N70" s="3" t="s">
        <v>1386</v>
      </c>
      <c r="O70" s="3" t="s">
        <v>757</v>
      </c>
      <c r="P70" s="3">
        <f>B70</f>
        <v>45</v>
      </c>
      <c r="Q70" s="3" t="s">
        <v>1</v>
      </c>
      <c r="R70" s="3" t="str">
        <f t="shared" si="10"/>
        <v>{id:45,year: "2017",typeDoc:"ACUERDO",dateDoc:"19-MAY",numDoc:"CG 45-2017",monthDoc:"MAY",nameDoc:"PRESIDENCIAS DE COMUNIDAD PARTIDO DEL TRABAJO",link: Acuerdos__pdfpath(`./${"2017/"}${"45.pdf"}`),},</v>
      </c>
    </row>
    <row r="71" spans="1:18" x14ac:dyDescent="0.25">
      <c r="A71" s="3" t="s">
        <v>756</v>
      </c>
      <c r="B71" s="3">
        <v>46</v>
      </c>
      <c r="C71" s="3" t="s">
        <v>1308</v>
      </c>
      <c r="D71" s="3" t="s">
        <v>1217</v>
      </c>
      <c r="E71" s="3" t="s">
        <v>1460</v>
      </c>
      <c r="F71" s="7" t="s">
        <v>435</v>
      </c>
      <c r="G71" s="3" t="s">
        <v>1212</v>
      </c>
      <c r="I71" s="3">
        <f t="shared" si="9"/>
        <v>46</v>
      </c>
      <c r="J71" s="3" t="s">
        <v>0</v>
      </c>
      <c r="K71" s="3" t="s">
        <v>1297</v>
      </c>
      <c r="L71" s="3" t="str">
        <f>MID(F71,4,3)</f>
        <v>MAY</v>
      </c>
      <c r="M71" s="3" t="s">
        <v>1213</v>
      </c>
      <c r="N71" s="3" t="s">
        <v>1387</v>
      </c>
      <c r="O71" s="3" t="s">
        <v>757</v>
      </c>
      <c r="P71" s="3">
        <f>B71</f>
        <v>46</v>
      </c>
      <c r="Q71" s="3" t="s">
        <v>1</v>
      </c>
      <c r="R71" s="3" t="str">
        <f t="shared" si="10"/>
        <v>{id:46,year: "2017",typeDoc:"ACUERDO",dateDoc:"19-MAY",numDoc:"CG 46-2017",monthDoc:"MAY",nameDoc:"PRESIDENCIAS DE COMUNIDAD PAC",link: Acuerdos__pdfpath(`./${"2017/"}${"46.pdf"}`),},</v>
      </c>
    </row>
    <row r="72" spans="1:18" x14ac:dyDescent="0.25">
      <c r="A72" s="3" t="s">
        <v>756</v>
      </c>
      <c r="B72" s="3">
        <v>47</v>
      </c>
      <c r="C72" s="3" t="s">
        <v>1308</v>
      </c>
      <c r="D72" s="3" t="s">
        <v>1217</v>
      </c>
      <c r="E72" s="3" t="s">
        <v>1460</v>
      </c>
      <c r="F72" s="7" t="s">
        <v>435</v>
      </c>
      <c r="G72" s="3" t="s">
        <v>1212</v>
      </c>
      <c r="I72" s="3">
        <f t="shared" si="9"/>
        <v>47</v>
      </c>
      <c r="J72" s="3" t="s">
        <v>0</v>
      </c>
      <c r="K72" s="3" t="s">
        <v>1297</v>
      </c>
      <c r="L72" s="3" t="str">
        <f>MID(F72,4,3)</f>
        <v>MAY</v>
      </c>
      <c r="M72" s="3" t="s">
        <v>1213</v>
      </c>
      <c r="N72" s="3" t="s">
        <v>1388</v>
      </c>
      <c r="O72" s="3" t="s">
        <v>757</v>
      </c>
      <c r="P72" s="3">
        <f>B72</f>
        <v>47</v>
      </c>
      <c r="Q72" s="3" t="s">
        <v>1</v>
      </c>
      <c r="R72" s="3" t="str">
        <f t="shared" si="10"/>
        <v>{id:47,year: "2017",typeDoc:"ACUERDO",dateDoc:"19-MAY",numDoc:"CG 47-2017",monthDoc:"MAY",nameDoc:"MEDIDAS DE SEGURIDAD",link: Acuerdos__pdfpath(`./${"2017/"}${"47.pdf"}`),},</v>
      </c>
    </row>
    <row r="73" spans="1:18" x14ac:dyDescent="0.25">
      <c r="A73" s="3" t="s">
        <v>756</v>
      </c>
      <c r="B73" s="3">
        <v>48</v>
      </c>
      <c r="C73" s="3" t="s">
        <v>1308</v>
      </c>
      <c r="D73" s="3" t="s">
        <v>1217</v>
      </c>
      <c r="E73" s="3" t="s">
        <v>1460</v>
      </c>
      <c r="F73" s="7" t="s">
        <v>52</v>
      </c>
      <c r="G73" s="3" t="s">
        <v>1212</v>
      </c>
      <c r="I73" s="3">
        <f t="shared" si="9"/>
        <v>48</v>
      </c>
      <c r="J73" s="3" t="s">
        <v>0</v>
      </c>
      <c r="K73" s="3" t="s">
        <v>1297</v>
      </c>
      <c r="L73" s="3" t="str">
        <f>MID(F73,4,3)</f>
        <v>MAY</v>
      </c>
      <c r="M73" s="3" t="s">
        <v>1213</v>
      </c>
      <c r="N73" s="3" t="s">
        <v>1389</v>
      </c>
      <c r="O73" s="3" t="s">
        <v>757</v>
      </c>
      <c r="P73" s="3">
        <f>B73</f>
        <v>48</v>
      </c>
      <c r="Q73" s="3" t="s">
        <v>1</v>
      </c>
      <c r="R73" s="3" t="str">
        <f t="shared" si="10"/>
        <v>{id:48,year: "2017",typeDoc:"ACUERDO",dateDoc:"31-MAY",numDoc:"CG 48-2017",monthDoc:"MAY",nameDoc:"CUMPLIMIENTO SENTENCIA SCM JRC 12 2017",link: Acuerdos__pdfpath(`./${"2017/"}${"48.pdf"}`),},</v>
      </c>
    </row>
    <row r="74" spans="1:18" x14ac:dyDescent="0.25">
      <c r="A74" s="3" t="s">
        <v>756</v>
      </c>
      <c r="B74" s="3">
        <v>49</v>
      </c>
      <c r="C74" s="3" t="s">
        <v>1308</v>
      </c>
      <c r="D74" s="3" t="s">
        <v>1217</v>
      </c>
      <c r="E74" s="3" t="s">
        <v>1460</v>
      </c>
      <c r="F74" s="7" t="s">
        <v>292</v>
      </c>
      <c r="G74" s="3" t="s">
        <v>1212</v>
      </c>
      <c r="I74" s="3">
        <f t="shared" si="9"/>
        <v>49</v>
      </c>
      <c r="J74" s="3" t="s">
        <v>0</v>
      </c>
      <c r="K74" s="3" t="s">
        <v>1297</v>
      </c>
      <c r="L74" s="3" t="str">
        <f>MID(F74,4,3)</f>
        <v>JUN</v>
      </c>
      <c r="M74" s="3" t="s">
        <v>1213</v>
      </c>
      <c r="N74" s="3" t="s">
        <v>1390</v>
      </c>
      <c r="O74" s="3" t="s">
        <v>757</v>
      </c>
      <c r="P74" s="3">
        <f>B74</f>
        <v>49</v>
      </c>
      <c r="Q74" s="3" t="s">
        <v>1</v>
      </c>
      <c r="R74" s="3" t="str">
        <f t="shared" si="10"/>
        <v>{id:49,year: "2017",typeDoc:"ACUERDO",dateDoc:"06-JUN",numDoc:"CG 49-2017",monthDoc:"JUN",nameDoc:"RECUENTO BARRIO DE SANTIAGO",link: Acuerdos__pdfpath(`./${"2017/"}${"49.pdf"}`),},</v>
      </c>
    </row>
    <row r="75" spans="1:18" x14ac:dyDescent="0.25">
      <c r="A75" s="3" t="s">
        <v>756</v>
      </c>
      <c r="B75" s="3">
        <v>50</v>
      </c>
      <c r="C75" s="3" t="s">
        <v>1308</v>
      </c>
      <c r="D75" s="3" t="s">
        <v>1217</v>
      </c>
      <c r="E75" s="3" t="s">
        <v>1460</v>
      </c>
      <c r="F75" s="7" t="s">
        <v>292</v>
      </c>
      <c r="G75" s="3" t="s">
        <v>1212</v>
      </c>
      <c r="I75" s="3">
        <f t="shared" si="9"/>
        <v>50</v>
      </c>
      <c r="J75" s="3" t="s">
        <v>0</v>
      </c>
      <c r="K75" s="3" t="s">
        <v>1297</v>
      </c>
      <c r="L75" s="3" t="str">
        <f>MID(F75,4,3)</f>
        <v>JUN</v>
      </c>
      <c r="M75" s="3" t="s">
        <v>1213</v>
      </c>
      <c r="N75" s="3" t="s">
        <v>1391</v>
      </c>
      <c r="O75" s="3" t="s">
        <v>757</v>
      </c>
      <c r="P75" s="3">
        <f>B75</f>
        <v>50</v>
      </c>
      <c r="Q75" s="3" t="s">
        <v>1</v>
      </c>
      <c r="R75" s="3" t="str">
        <f t="shared" si="10"/>
        <v>{id:50,year: "2017",typeDoc:"ACUERDO",dateDoc:"06-JUN",numDoc:"CG 50-2017",monthDoc:"JUN",nameDoc:"RECUENTO SAN JOSÉ TOXOPA",link: Acuerdos__pdfpath(`./${"2017/"}${"50.pdf"}`),},</v>
      </c>
    </row>
    <row r="76" spans="1:18" x14ac:dyDescent="0.25">
      <c r="A76" s="3" t="s">
        <v>756</v>
      </c>
      <c r="B76" s="3">
        <v>51</v>
      </c>
      <c r="C76" s="3" t="s">
        <v>1308</v>
      </c>
      <c r="D76" s="3" t="s">
        <v>1217</v>
      </c>
      <c r="E76" s="3" t="s">
        <v>1460</v>
      </c>
      <c r="F76" s="7" t="s">
        <v>292</v>
      </c>
      <c r="G76" s="3" t="s">
        <v>1212</v>
      </c>
      <c r="I76" s="3">
        <f t="shared" si="9"/>
        <v>51</v>
      </c>
      <c r="J76" s="3" t="s">
        <v>0</v>
      </c>
      <c r="K76" s="3" t="s">
        <v>1297</v>
      </c>
      <c r="L76" s="3" t="str">
        <f>MID(F76,4,3)</f>
        <v>JUN</v>
      </c>
      <c r="M76" s="3" t="s">
        <v>1213</v>
      </c>
      <c r="N76" s="3" t="s">
        <v>1392</v>
      </c>
      <c r="O76" s="3" t="s">
        <v>757</v>
      </c>
      <c r="P76" s="3">
        <f>B76</f>
        <v>51</v>
      </c>
      <c r="Q76" s="3" t="s">
        <v>1</v>
      </c>
      <c r="R76" s="3" t="str">
        <f t="shared" si="10"/>
        <v>{id:51,year: "2017",typeDoc:"ACUERDO",dateDoc:"06-JUN",numDoc:"CG 51-2017",monthDoc:"JUN",nameDoc:"PERSONAL AUXILIAR PARA CÓMPUTO PEE 2017",link: Acuerdos__pdfpath(`./${"2017/"}${"51.pdf"}`),},</v>
      </c>
    </row>
    <row r="77" spans="1:18" x14ac:dyDescent="0.25">
      <c r="A77" s="3" t="s">
        <v>756</v>
      </c>
      <c r="B77" s="3">
        <v>52</v>
      </c>
      <c r="C77" s="3" t="s">
        <v>1308</v>
      </c>
      <c r="D77" s="3" t="s">
        <v>1217</v>
      </c>
      <c r="E77" s="3" t="s">
        <v>1460</v>
      </c>
      <c r="F77" s="7" t="s">
        <v>722</v>
      </c>
      <c r="G77" s="3" t="s">
        <v>1212</v>
      </c>
      <c r="I77" s="3">
        <f t="shared" si="9"/>
        <v>52</v>
      </c>
      <c r="J77" s="3" t="s">
        <v>0</v>
      </c>
      <c r="K77" s="3" t="s">
        <v>1297</v>
      </c>
      <c r="L77" s="3" t="str">
        <f>MID(F77,4,3)</f>
        <v>JUN</v>
      </c>
      <c r="M77" s="3" t="s">
        <v>1213</v>
      </c>
      <c r="N77" s="3" t="s">
        <v>1393</v>
      </c>
      <c r="O77" s="3" t="s">
        <v>757</v>
      </c>
      <c r="P77" s="3">
        <f>B77</f>
        <v>52</v>
      </c>
      <c r="Q77" s="3" t="s">
        <v>1</v>
      </c>
      <c r="R77" s="3" t="str">
        <f t="shared" si="10"/>
        <v>{id:52,year: "2017",typeDoc:"ACUERDO",dateDoc:"07-JUN",numDoc:"CG 52-2017",monthDoc:"JUN",nameDoc:"VALIDEZ DE ELECCIÓN DE LA COMUNIDAD SAN CRISTOBAL ZACACALCO",link: Acuerdos__pdfpath(`./${"2017/"}${"52.pdf"}`),},</v>
      </c>
    </row>
    <row r="78" spans="1:18" x14ac:dyDescent="0.25">
      <c r="A78" s="3" t="s">
        <v>756</v>
      </c>
      <c r="B78" s="3">
        <v>53</v>
      </c>
      <c r="C78" s="3" t="s">
        <v>1308</v>
      </c>
      <c r="D78" s="3" t="s">
        <v>1217</v>
      </c>
      <c r="E78" s="3" t="s">
        <v>1460</v>
      </c>
      <c r="F78" s="7" t="s">
        <v>722</v>
      </c>
      <c r="G78" s="3" t="s">
        <v>1212</v>
      </c>
      <c r="I78" s="3">
        <f t="shared" si="9"/>
        <v>53</v>
      </c>
      <c r="J78" s="3" t="s">
        <v>0</v>
      </c>
      <c r="K78" s="3" t="s">
        <v>1297</v>
      </c>
      <c r="L78" s="3" t="str">
        <f>MID(F78,4,3)</f>
        <v>JUN</v>
      </c>
      <c r="M78" s="3" t="s">
        <v>1213</v>
      </c>
      <c r="N78" s="3" t="s">
        <v>1394</v>
      </c>
      <c r="O78" s="3" t="s">
        <v>757</v>
      </c>
      <c r="P78" s="3">
        <f>B78</f>
        <v>53</v>
      </c>
      <c r="Q78" s="3" t="s">
        <v>1</v>
      </c>
      <c r="R78" s="3" t="str">
        <f t="shared" si="10"/>
        <v>{id:53,year: "2017",typeDoc:"ACUERDO",dateDoc:"07-JUN",numDoc:"CG 53-2017",monthDoc:"JUN",nameDoc:"VALIDEZ DE ELECCIÓN DE LA COMUNIDAD LA PROVIDENCIA",link: Acuerdos__pdfpath(`./${"2017/"}${"53.pdf"}`),},</v>
      </c>
    </row>
    <row r="79" spans="1:18" x14ac:dyDescent="0.25">
      <c r="A79" s="3" t="s">
        <v>756</v>
      </c>
      <c r="B79" s="3">
        <v>54</v>
      </c>
      <c r="C79" s="3" t="s">
        <v>1308</v>
      </c>
      <c r="D79" s="3" t="s">
        <v>1217</v>
      </c>
      <c r="E79" s="3" t="s">
        <v>1460</v>
      </c>
      <c r="F79" s="7" t="s">
        <v>722</v>
      </c>
      <c r="G79" s="3" t="s">
        <v>1212</v>
      </c>
      <c r="I79" s="3">
        <f t="shared" si="9"/>
        <v>54</v>
      </c>
      <c r="J79" s="3" t="s">
        <v>0</v>
      </c>
      <c r="K79" s="3" t="s">
        <v>1297</v>
      </c>
      <c r="L79" s="3" t="str">
        <f>MID(F79,4,3)</f>
        <v>JUN</v>
      </c>
      <c r="M79" s="3" t="s">
        <v>1213</v>
      </c>
      <c r="N79" s="3" t="s">
        <v>1395</v>
      </c>
      <c r="O79" s="3" t="s">
        <v>757</v>
      </c>
      <c r="P79" s="3">
        <f>B79</f>
        <v>54</v>
      </c>
      <c r="Q79" s="3" t="s">
        <v>1</v>
      </c>
      <c r="R79" s="3" t="str">
        <f t="shared" si="10"/>
        <v>{id:54,year: "2017",typeDoc:"ACUERDO",dateDoc:"07-JUN",numDoc:"CG 54-2017",monthDoc:"JUN",nameDoc:"VALIDEZ DE ELECCIÓN DE LA COMUNIDAD SAN MIGUEL BUENAVISTA",link: Acuerdos__pdfpath(`./${"2017/"}${"54.pdf"}`),},</v>
      </c>
    </row>
    <row r="80" spans="1:18" ht="15.75" thickBot="1" x14ac:dyDescent="0.3">
      <c r="A80" s="3" t="s">
        <v>756</v>
      </c>
      <c r="B80" s="3">
        <v>55</v>
      </c>
      <c r="C80" s="3" t="s">
        <v>1308</v>
      </c>
      <c r="D80" s="3" t="s">
        <v>1217</v>
      </c>
      <c r="E80" s="3" t="s">
        <v>1460</v>
      </c>
      <c r="F80" s="7" t="s">
        <v>722</v>
      </c>
      <c r="G80" s="3" t="s">
        <v>1212</v>
      </c>
      <c r="I80" s="3">
        <f t="shared" si="9"/>
        <v>55</v>
      </c>
      <c r="J80" s="3" t="s">
        <v>0</v>
      </c>
      <c r="K80" s="3" t="s">
        <v>1297</v>
      </c>
      <c r="L80" s="3" t="str">
        <f>MID(F80,4,3)</f>
        <v>JUN</v>
      </c>
      <c r="M80" s="3" t="s">
        <v>1213</v>
      </c>
      <c r="N80" s="3" t="s">
        <v>1396</v>
      </c>
      <c r="O80" s="3" t="s">
        <v>757</v>
      </c>
      <c r="P80" s="3">
        <f>B80</f>
        <v>55</v>
      </c>
      <c r="Q80" s="3" t="s">
        <v>1</v>
      </c>
      <c r="R80" s="3" t="str">
        <f t="shared" si="10"/>
        <v>{id:55,year: "2017",typeDoc:"ACUERDO",dateDoc:"07-JUN",numDoc:"CG 55-2017",monthDoc:"JUN",nameDoc:"VALIDEZ DE ELECCIÓN DE LA COMUNIDAD SECCIÓN TERCERA SANTA MARTHA",link: Acuerdos__pdfpath(`./${"2017/"}${"55.pdf"}`),},</v>
      </c>
    </row>
    <row r="81" spans="1:18" x14ac:dyDescent="0.25">
      <c r="A81" s="17" t="s">
        <v>756</v>
      </c>
      <c r="B81" s="10">
        <v>56</v>
      </c>
      <c r="C81" s="10" t="s">
        <v>1308</v>
      </c>
      <c r="D81" s="10" t="s">
        <v>1217</v>
      </c>
      <c r="E81" s="10" t="s">
        <v>1460</v>
      </c>
      <c r="F81" s="18" t="s">
        <v>722</v>
      </c>
      <c r="G81" s="10" t="s">
        <v>1212</v>
      </c>
      <c r="H81" s="10"/>
      <c r="I81" s="10">
        <f t="shared" si="9"/>
        <v>56</v>
      </c>
      <c r="J81" s="10" t="s">
        <v>0</v>
      </c>
      <c r="K81" s="10" t="s">
        <v>1297</v>
      </c>
      <c r="L81" s="10" t="str">
        <f>MID(F81,4,3)</f>
        <v>JUN</v>
      </c>
      <c r="M81" s="10" t="s">
        <v>1213</v>
      </c>
      <c r="N81" s="8" t="s">
        <v>1397</v>
      </c>
      <c r="O81" s="10" t="s">
        <v>757</v>
      </c>
      <c r="P81" s="10">
        <f>B81</f>
        <v>56</v>
      </c>
      <c r="Q81" s="10" t="s">
        <v>613</v>
      </c>
      <c r="R81" s="19"/>
    </row>
    <row r="82" spans="1:18" ht="15.75" thickBot="1" x14ac:dyDescent="0.3">
      <c r="A82" s="22" t="s">
        <v>756</v>
      </c>
      <c r="B82" s="15" t="s">
        <v>611</v>
      </c>
      <c r="C82" s="15" t="s">
        <v>1308</v>
      </c>
      <c r="D82" s="15"/>
      <c r="E82" s="15" t="s">
        <v>1460</v>
      </c>
      <c r="F82" s="23"/>
      <c r="G82" s="15" t="s">
        <v>1215</v>
      </c>
      <c r="H82" s="15"/>
      <c r="I82" s="15"/>
      <c r="J82" s="15"/>
      <c r="K82" s="15" t="s">
        <v>1216</v>
      </c>
      <c r="L82" s="15" t="str">
        <f>MID(F82,4,3)</f>
        <v/>
      </c>
      <c r="M82" s="15" t="s">
        <v>1213</v>
      </c>
      <c r="N82" s="13" t="s">
        <v>891</v>
      </c>
      <c r="O82" s="15" t="s">
        <v>757</v>
      </c>
      <c r="P82" s="15">
        <v>56.1</v>
      </c>
      <c r="Q82" s="15" t="s">
        <v>623</v>
      </c>
      <c r="R82" s="24" t="str">
        <f>CONCATENATE(
A81,B81,C81,D81,E81,F81,G81,H81,I81,J81,K81,L81,M81,N81,O81,P81,Q81,
A82,B82,C82,D82,E82,F82,G82,H82,I82,J82,K82,L82,M82,N82,O82,P82,Q82)</f>
        <v>{id:56,year: "2017",typeDoc:"ACUERDO",dateDoc:"07-JUN",numDoc:"CG 56-2017",monthDoc:"JUN",nameDoc:"VALIDEZ DE ELECCIÓN DE LA COMUNIDAD SAN JOSÉ TEXOPA",link: Acuerdos__pdfpath(`./${"2017/"}${"56.pdf"}`),subRows:[{id:"",year: "2017",typeDoc:"",dateDoc:"",numDoc:"",monthDoc:"",nameDoc:"ANEXO 1 VALIDEZ DE ELECCIÓN DE LA COMUNIDAD SAN JOSÉ TEXOPA",link: Acuerdos__pdfpath(`./${"2017/"}${"56.1.pdf"}`),},],},</v>
      </c>
    </row>
    <row r="83" spans="1:18" x14ac:dyDescent="0.25">
      <c r="A83" s="3" t="s">
        <v>756</v>
      </c>
      <c r="B83" s="3">
        <v>57</v>
      </c>
      <c r="C83" s="3" t="s">
        <v>1308</v>
      </c>
      <c r="D83" s="3" t="s">
        <v>1217</v>
      </c>
      <c r="E83" s="3" t="s">
        <v>1460</v>
      </c>
      <c r="F83" s="7" t="s">
        <v>722</v>
      </c>
      <c r="G83" s="3" t="s">
        <v>1212</v>
      </c>
      <c r="I83" s="3">
        <f>B83</f>
        <v>57</v>
      </c>
      <c r="J83" s="3" t="s">
        <v>0</v>
      </c>
      <c r="K83" s="3" t="s">
        <v>1297</v>
      </c>
      <c r="L83" s="3" t="str">
        <f>MID(F83,4,3)</f>
        <v>JUN</v>
      </c>
      <c r="M83" s="3" t="s">
        <v>1213</v>
      </c>
      <c r="N83" s="1" t="s">
        <v>1398</v>
      </c>
      <c r="O83" s="3" t="s">
        <v>757</v>
      </c>
      <c r="P83" s="3">
        <f>B83</f>
        <v>57</v>
      </c>
      <c r="Q83" s="3" t="s">
        <v>613</v>
      </c>
      <c r="R83" s="21"/>
    </row>
    <row r="84" spans="1:18" ht="15.75" thickBot="1" x14ac:dyDescent="0.3">
      <c r="A84" s="3" t="s">
        <v>756</v>
      </c>
      <c r="B84" s="3" t="s">
        <v>611</v>
      </c>
      <c r="C84" s="3" t="s">
        <v>1308</v>
      </c>
      <c r="E84" s="3" t="s">
        <v>1460</v>
      </c>
      <c r="G84" s="3" t="s">
        <v>1215</v>
      </c>
      <c r="K84" s="3" t="s">
        <v>1216</v>
      </c>
      <c r="L84" s="3" t="str">
        <f>MID(F84,4,3)</f>
        <v/>
      </c>
      <c r="M84" s="3" t="s">
        <v>1213</v>
      </c>
      <c r="N84" s="1" t="s">
        <v>892</v>
      </c>
      <c r="O84" s="3" t="s">
        <v>757</v>
      </c>
      <c r="P84" s="3">
        <v>57.1</v>
      </c>
      <c r="Q84" s="3" t="s">
        <v>623</v>
      </c>
      <c r="R84" s="21" t="str">
        <f>CONCATENATE(
A83,B83,C83,D83,E83,F83,G83,H83,I83,J83,K83,L83,M83,N83,O83,P83,Q83,
A84,B84,C84,D84,E84,F84,G84,H84,I84,J84,K84,L84,M84,N84,O84,P84,Q84)</f>
        <v>{id:57,year: "2017",typeDoc:"ACUERDO",dateDoc:"07-JUN",numDoc:"CG 57-2017",monthDoc:"JUN",nameDoc:"VALIDEZ DE ELECCIÓN DE LA COMUNIDAD BARRIO DE SANTIAGO",link: Acuerdos__pdfpath(`./${"2017/"}${"57.pdf"}`),subRows:[{id:"",year: "2017",typeDoc:"",dateDoc:"",numDoc:"",monthDoc:"",nameDoc:"ANEXO VALIDEZ DE ELECCIÓN DE LA COMUNIDAD DE BARRIO DE SANTIAGO",link: Acuerdos__pdfpath(`./${"2017/"}${"57.1.pdf"}`),},],},</v>
      </c>
    </row>
    <row r="85" spans="1:18" x14ac:dyDescent="0.25">
      <c r="A85" s="17" t="s">
        <v>756</v>
      </c>
      <c r="B85" s="10">
        <v>58</v>
      </c>
      <c r="C85" s="10" t="s">
        <v>1308</v>
      </c>
      <c r="D85" s="10" t="s">
        <v>1217</v>
      </c>
      <c r="E85" s="10" t="s">
        <v>1460</v>
      </c>
      <c r="F85" s="18" t="s">
        <v>722</v>
      </c>
      <c r="G85" s="10" t="s">
        <v>1212</v>
      </c>
      <c r="H85" s="10"/>
      <c r="I85" s="10">
        <f>B85</f>
        <v>58</v>
      </c>
      <c r="J85" s="10" t="s">
        <v>0</v>
      </c>
      <c r="K85" s="10" t="s">
        <v>1297</v>
      </c>
      <c r="L85" s="10" t="str">
        <f>MID(F85,4,3)</f>
        <v>JUN</v>
      </c>
      <c r="M85" s="10" t="s">
        <v>1213</v>
      </c>
      <c r="N85" s="10" t="s">
        <v>1399</v>
      </c>
      <c r="O85" s="10" t="s">
        <v>757</v>
      </c>
      <c r="P85" s="10">
        <f>B85</f>
        <v>58</v>
      </c>
      <c r="Q85" s="10" t="s">
        <v>1</v>
      </c>
      <c r="R85" s="10" t="str">
        <f t="shared" ref="R85:R86" si="11">CONCATENATE(A85,B85,C85,D85,E85,F85,G85,H85,I85,J85,K85,L85,M85,N85,O85,P85,Q85)</f>
        <v>{id:58,year: "2017",typeDoc:"ACUERDO",dateDoc:"07-JUN",numDoc:"CG 58-2017",monthDoc:"JUN",nameDoc:"VALIDEZ DE ELECCIÓN DE LA COMUNIDAD LA GARITA",link: Acuerdos__pdfpath(`./${"2017/"}${"58.pdf"}`),},</v>
      </c>
    </row>
    <row r="86" spans="1:18" ht="15.75" thickBot="1" x14ac:dyDescent="0.3">
      <c r="A86" s="20" t="s">
        <v>756</v>
      </c>
      <c r="B86" s="3">
        <v>59</v>
      </c>
      <c r="C86" s="3" t="s">
        <v>1308</v>
      </c>
      <c r="D86" s="3" t="s">
        <v>1217</v>
      </c>
      <c r="E86" s="3" t="s">
        <v>1460</v>
      </c>
      <c r="F86" s="7" t="s">
        <v>723</v>
      </c>
      <c r="G86" s="3" t="s">
        <v>1212</v>
      </c>
      <c r="I86" s="3">
        <f>B86</f>
        <v>59</v>
      </c>
      <c r="J86" s="3" t="s">
        <v>0</v>
      </c>
      <c r="K86" s="3" t="s">
        <v>1297</v>
      </c>
      <c r="L86" s="3" t="str">
        <f>MID(F86,4,3)</f>
        <v>JUN</v>
      </c>
      <c r="M86" s="3" t="s">
        <v>1213</v>
      </c>
      <c r="N86" s="3" t="s">
        <v>1400</v>
      </c>
      <c r="O86" s="3" t="s">
        <v>757</v>
      </c>
      <c r="P86" s="3">
        <f>B86</f>
        <v>59</v>
      </c>
      <c r="Q86" s="3" t="s">
        <v>1</v>
      </c>
      <c r="R86" s="3" t="str">
        <f t="shared" si="11"/>
        <v>{id:59,year: "2017",typeDoc:"ACUERDO",dateDoc:"09-JUN",numDoc:"CG 59-2017",monthDoc:"JUN",nameDoc:"LINEAMIENTOS DE RETIRO DE PROPAGANDA ELECTORAL PEE 2017",link: Acuerdos__pdfpath(`./${"2017/"}${"59.pdf"}`),},</v>
      </c>
    </row>
    <row r="87" spans="1:18" s="1" customFormat="1" x14ac:dyDescent="0.25">
      <c r="A87" s="17" t="s">
        <v>756</v>
      </c>
      <c r="B87" s="8">
        <v>60</v>
      </c>
      <c r="C87" s="10" t="s">
        <v>1308</v>
      </c>
      <c r="D87" s="10" t="s">
        <v>1217</v>
      </c>
      <c r="E87" s="10" t="s">
        <v>1460</v>
      </c>
      <c r="F87" s="9" t="s">
        <v>724</v>
      </c>
      <c r="G87" s="8" t="s">
        <v>1212</v>
      </c>
      <c r="H87" s="8"/>
      <c r="I87" s="8">
        <f>B87</f>
        <v>60</v>
      </c>
      <c r="J87" s="8" t="s">
        <v>0</v>
      </c>
      <c r="K87" s="10" t="s">
        <v>1297</v>
      </c>
      <c r="L87" s="10" t="str">
        <f>MID(F87,4,3)</f>
        <v>JUN</v>
      </c>
      <c r="M87" s="10" t="s">
        <v>1213</v>
      </c>
      <c r="N87" s="8" t="s">
        <v>1401</v>
      </c>
      <c r="O87" s="10" t="s">
        <v>757</v>
      </c>
      <c r="P87" s="8">
        <f>B87</f>
        <v>60</v>
      </c>
      <c r="Q87" s="8" t="s">
        <v>613</v>
      </c>
      <c r="R87" s="11"/>
    </row>
    <row r="88" spans="1:18" s="1" customFormat="1" x14ac:dyDescent="0.25">
      <c r="A88" s="20" t="s">
        <v>756</v>
      </c>
      <c r="B88" s="1" t="s">
        <v>611</v>
      </c>
      <c r="C88" s="3" t="s">
        <v>1308</v>
      </c>
      <c r="D88" s="3"/>
      <c r="E88" s="3" t="s">
        <v>1460</v>
      </c>
      <c r="F88" s="2"/>
      <c r="G88" s="1" t="s">
        <v>1215</v>
      </c>
      <c r="K88" s="3" t="s">
        <v>1216</v>
      </c>
      <c r="L88" s="3" t="str">
        <f>MID(F88,4,3)</f>
        <v/>
      </c>
      <c r="M88" s="3" t="s">
        <v>1213</v>
      </c>
      <c r="N88" s="1" t="s">
        <v>893</v>
      </c>
      <c r="O88" s="3" t="s">
        <v>757</v>
      </c>
      <c r="P88" s="1">
        <v>60.1</v>
      </c>
      <c r="Q88" s="1" t="s">
        <v>1</v>
      </c>
      <c r="R88" s="12"/>
    </row>
    <row r="89" spans="1:18" s="1" customFormat="1" x14ac:dyDescent="0.25">
      <c r="A89" s="20" t="s">
        <v>756</v>
      </c>
      <c r="B89" s="1" t="s">
        <v>611</v>
      </c>
      <c r="C89" s="3" t="s">
        <v>1308</v>
      </c>
      <c r="D89" s="3"/>
      <c r="E89" s="3" t="s">
        <v>1460</v>
      </c>
      <c r="F89" s="2"/>
      <c r="G89" s="1" t="s">
        <v>1215</v>
      </c>
      <c r="K89" s="3" t="s">
        <v>1216</v>
      </c>
      <c r="L89" s="3" t="str">
        <f>MID(F89,4,3)</f>
        <v/>
      </c>
      <c r="M89" s="3" t="s">
        <v>1213</v>
      </c>
      <c r="N89" s="1" t="s">
        <v>894</v>
      </c>
      <c r="O89" s="3" t="s">
        <v>757</v>
      </c>
      <c r="P89" s="1">
        <v>60.2</v>
      </c>
      <c r="Q89" s="1" t="s">
        <v>1</v>
      </c>
      <c r="R89" s="12"/>
    </row>
    <row r="90" spans="1:18" s="1" customFormat="1" ht="15.75" thickBot="1" x14ac:dyDescent="0.3">
      <c r="A90" s="22" t="s">
        <v>756</v>
      </c>
      <c r="B90" s="13" t="s">
        <v>611</v>
      </c>
      <c r="C90" s="15" t="s">
        <v>1308</v>
      </c>
      <c r="D90" s="15"/>
      <c r="E90" s="15" t="s">
        <v>1460</v>
      </c>
      <c r="F90" s="14"/>
      <c r="G90" s="13" t="s">
        <v>1215</v>
      </c>
      <c r="H90" s="13"/>
      <c r="I90" s="13"/>
      <c r="J90" s="13"/>
      <c r="K90" s="15" t="s">
        <v>1216</v>
      </c>
      <c r="L90" s="15" t="str">
        <f>MID(F90,4,3)</f>
        <v/>
      </c>
      <c r="M90" s="15" t="s">
        <v>1213</v>
      </c>
      <c r="N90" s="13" t="s">
        <v>895</v>
      </c>
      <c r="O90" s="15" t="s">
        <v>757</v>
      </c>
      <c r="P90" s="13">
        <v>60.3</v>
      </c>
      <c r="Q90" s="13" t="s">
        <v>623</v>
      </c>
      <c r="R90" s="16" t="str">
        <f>CONCATENATE(
A87,B87,C87,D87,E87,F87,G87,H87,I87,J87,K87,L87,M87,N87,O87,P87,Q87,
A88,B88,C88,D88,E88,F88,G88,H88,I88,J88,K88,L88,M88,N88,O88,P88,Q88,
A89,B89,C89,D89,E89,F89,G89,H89,I89,J89,K89,L89,M89,N89,O89,P89,Q89,
A90,B90,C90,D90,E90,F90,G90,H90,I90,J90,K90,L90,M90,N90,O90,P90,Q90)</f>
        <v>{id:60,year: "2017",typeDoc:"ACUERDO",dateDoc:"27-JUN",numDoc:"CG 60-2017",monthDoc:"JUN",nameDoc:"FORMATOS PARA ORGANIZACIONES DE CIUDADANOS",link: Acuerdos__pdfpath(`./${"2017/"}${"60.pdf"}`),subRows:[{id:"",year: "2017",typeDoc:"",dateDoc:"",numDoc:"",monthDoc:"",nameDoc:"ANEXO 1 FORMATO ITE 01 RPPL",link: Acuerdos__pdfpath(`./${"2017/"}${"60.1.pdf"}`),},{id:"",year: "2017",typeDoc:"",dateDoc:"",numDoc:"",monthDoc:"",nameDoc:"ANEXO 2 FORMATO ITE 02 RPPL",link: Acuerdos__pdfpath(`./${"2017/"}${"60.2.pdf"}`),},{id:"",year: "2017",typeDoc:"",dateDoc:"",numDoc:"",monthDoc:"",nameDoc:"ANEXO 3 FORMATO ITE 03 RPPL",link: Acuerdos__pdfpath(`./${"2017/"}${"60.3.pdf"}`),},],},</v>
      </c>
    </row>
    <row r="91" spans="1:18" x14ac:dyDescent="0.25">
      <c r="A91" s="20" t="s">
        <v>756</v>
      </c>
      <c r="B91" s="3">
        <v>61</v>
      </c>
      <c r="C91" s="3" t="s">
        <v>1308</v>
      </c>
      <c r="D91" s="3" t="s">
        <v>1217</v>
      </c>
      <c r="E91" s="3" t="s">
        <v>1460</v>
      </c>
      <c r="F91" s="7" t="s">
        <v>724</v>
      </c>
      <c r="G91" s="3" t="s">
        <v>1212</v>
      </c>
      <c r="I91" s="3">
        <f>B91</f>
        <v>61</v>
      </c>
      <c r="J91" s="3" t="s">
        <v>0</v>
      </c>
      <c r="K91" s="3" t="s">
        <v>1297</v>
      </c>
      <c r="L91" s="3" t="str">
        <f>MID(F91,4,3)</f>
        <v>JUN</v>
      </c>
      <c r="M91" s="3" t="s">
        <v>1213</v>
      </c>
      <c r="N91" s="1" t="s">
        <v>1402</v>
      </c>
      <c r="O91" s="3" t="s">
        <v>757</v>
      </c>
      <c r="P91" s="3">
        <f>B91</f>
        <v>61</v>
      </c>
      <c r="Q91" s="3" t="s">
        <v>613</v>
      </c>
      <c r="R91" s="21"/>
    </row>
    <row r="92" spans="1:18" ht="15.75" thickBot="1" x14ac:dyDescent="0.3">
      <c r="A92" s="22" t="s">
        <v>756</v>
      </c>
      <c r="B92" s="15" t="s">
        <v>611</v>
      </c>
      <c r="C92" s="15" t="s">
        <v>1308</v>
      </c>
      <c r="D92" s="15"/>
      <c r="E92" s="15" t="s">
        <v>1460</v>
      </c>
      <c r="F92" s="23"/>
      <c r="G92" s="15" t="s">
        <v>1215</v>
      </c>
      <c r="H92" s="15"/>
      <c r="I92" s="15"/>
      <c r="J92" s="15"/>
      <c r="K92" s="15" t="s">
        <v>1216</v>
      </c>
      <c r="L92" s="15" t="str">
        <f>MID(F92,4,3)</f>
        <v/>
      </c>
      <c r="M92" s="15" t="s">
        <v>1213</v>
      </c>
      <c r="N92" s="13" t="s">
        <v>896</v>
      </c>
      <c r="O92" s="15" t="s">
        <v>757</v>
      </c>
      <c r="P92" s="15">
        <v>61.1</v>
      </c>
      <c r="Q92" s="15" t="s">
        <v>623</v>
      </c>
      <c r="R92" s="24" t="str">
        <f>CONCATENATE(
A91,B91,C91,D91,E91,F91,G91,H91,I91,J91,K91,L91,M91,N91,O91,P91,Q91,
A92,B92,C92,D92,E92,F92,G92,H92,I92,J92,K92,L92,M92,N92,O92,P92,Q92)</f>
        <v>{id:61,year: "2017",typeDoc:"ACUERDO",dateDoc:"27-JUN",numDoc:"CG 61-2017",monthDoc:"JUN",nameDoc:"FISCALIZACIÓN ORGANIZACIONES DE CIUDADANOS",link: Acuerdos__pdfpath(`./${"2017/"}${"61.pdf"}`),subRows:[{id:"",year: "2017",typeDoc:"",dateDoc:"",numDoc:"",monthDoc:"",nameDoc:"ANEXO 1 LINEAMIENTOS",link: Acuerdos__pdfpath(`./${"2017/"}${"61.1.pdf"}`),},],},</v>
      </c>
    </row>
    <row r="93" spans="1:18" x14ac:dyDescent="0.25">
      <c r="A93" s="3" t="s">
        <v>756</v>
      </c>
      <c r="B93" s="3">
        <v>62</v>
      </c>
      <c r="C93" s="3" t="s">
        <v>1308</v>
      </c>
      <c r="D93" s="3" t="s">
        <v>1217</v>
      </c>
      <c r="E93" s="3" t="s">
        <v>1460</v>
      </c>
      <c r="F93" s="7" t="s">
        <v>725</v>
      </c>
      <c r="G93" s="3" t="s">
        <v>1212</v>
      </c>
      <c r="I93" s="3">
        <f t="shared" ref="I93:I101" si="12">B93</f>
        <v>62</v>
      </c>
      <c r="J93" s="3" t="s">
        <v>0</v>
      </c>
      <c r="K93" s="3" t="s">
        <v>1297</v>
      </c>
      <c r="L93" s="3" t="str">
        <f>MID(F93,4,3)</f>
        <v>JUL</v>
      </c>
      <c r="M93" s="3" t="s">
        <v>1213</v>
      </c>
      <c r="N93" s="3" t="s">
        <v>1434</v>
      </c>
      <c r="O93" s="3" t="s">
        <v>757</v>
      </c>
      <c r="P93" s="3">
        <f>B93</f>
        <v>62</v>
      </c>
      <c r="Q93" s="3" t="s">
        <v>1</v>
      </c>
      <c r="R93" s="3" t="str">
        <f t="shared" ref="R93:R100" si="13">CONCATENATE(A93,B93,C93,D93,E93,F93,G93,H93,I93,J93,K93,L93,M93,N93,O93,P93,Q93)</f>
        <v>{id:62,year: "2017",typeDoc:"ACUERDO",dateDoc:"05-JUL",numDoc:"CG 62-2017",monthDoc:"JUL",nameDoc:"CUMPLIMIENTO A LA DICTADA DENTRO DEL EXPEDIENTE TET JDC 026 2017",link: Acuerdos__pdfpath(`./${"2017/"}${"62.pdf"}`),},</v>
      </c>
    </row>
    <row r="94" spans="1:18" x14ac:dyDescent="0.25">
      <c r="A94" s="3" t="s">
        <v>756</v>
      </c>
      <c r="B94" s="3">
        <v>63</v>
      </c>
      <c r="C94" s="3" t="s">
        <v>1308</v>
      </c>
      <c r="D94" s="3" t="s">
        <v>1217</v>
      </c>
      <c r="E94" s="3" t="s">
        <v>1460</v>
      </c>
      <c r="F94" s="7" t="s">
        <v>603</v>
      </c>
      <c r="G94" s="3" t="s">
        <v>1212</v>
      </c>
      <c r="I94" s="3">
        <f t="shared" si="12"/>
        <v>63</v>
      </c>
      <c r="J94" s="3" t="s">
        <v>0</v>
      </c>
      <c r="K94" s="3" t="s">
        <v>1297</v>
      </c>
      <c r="L94" s="3" t="str">
        <f>MID(F94,4,3)</f>
        <v>JUL</v>
      </c>
      <c r="M94" s="3" t="s">
        <v>1213</v>
      </c>
      <c r="N94" s="3" t="s">
        <v>1403</v>
      </c>
      <c r="O94" s="3" t="s">
        <v>757</v>
      </c>
      <c r="P94" s="3">
        <f>B94</f>
        <v>63</v>
      </c>
      <c r="Q94" s="3" t="s">
        <v>1</v>
      </c>
      <c r="R94" s="3" t="str">
        <f t="shared" si="13"/>
        <v>{id:63,year: "2017",typeDoc:"ACUERDO",dateDoc:"17-JUL",numDoc:"CG 63-2017",monthDoc:"JUL",nameDoc:"ADECUACIÓN AL PRESUPUESTO 2017",link: Acuerdos__pdfpath(`./${"2017/"}${"63.pdf"}`),},</v>
      </c>
    </row>
    <row r="95" spans="1:18" x14ac:dyDescent="0.25">
      <c r="A95" s="3" t="s">
        <v>756</v>
      </c>
      <c r="B95" s="3">
        <v>64</v>
      </c>
      <c r="C95" s="3" t="s">
        <v>1308</v>
      </c>
      <c r="D95" s="3" t="s">
        <v>1217</v>
      </c>
      <c r="E95" s="3" t="s">
        <v>1460</v>
      </c>
      <c r="F95" s="7" t="s">
        <v>603</v>
      </c>
      <c r="G95" s="3" t="s">
        <v>1212</v>
      </c>
      <c r="I95" s="3">
        <f t="shared" si="12"/>
        <v>64</v>
      </c>
      <c r="J95" s="3" t="s">
        <v>0</v>
      </c>
      <c r="K95" s="3" t="s">
        <v>1297</v>
      </c>
      <c r="L95" s="3" t="str">
        <f>MID(F95,4,3)</f>
        <v>JUL</v>
      </c>
      <c r="M95" s="3" t="s">
        <v>1213</v>
      </c>
      <c r="N95" s="3" t="s">
        <v>1404</v>
      </c>
      <c r="O95" s="3" t="s">
        <v>757</v>
      </c>
      <c r="P95" s="3">
        <f>B95</f>
        <v>64</v>
      </c>
      <c r="Q95" s="3" t="s">
        <v>1</v>
      </c>
      <c r="R95" s="3" t="str">
        <f t="shared" si="13"/>
        <v>{id:64,year: "2017",typeDoc:"ACUERDO",dateDoc:"17-JUL",numDoc:"CG 64-2017",monthDoc:"JUL",nameDoc:"REMANENTES 2017",link: Acuerdos__pdfpath(`./${"2017/"}${"64.pdf"}`),},</v>
      </c>
    </row>
    <row r="96" spans="1:18" x14ac:dyDescent="0.25">
      <c r="A96" s="3" t="s">
        <v>756</v>
      </c>
      <c r="B96" s="3">
        <v>65</v>
      </c>
      <c r="C96" s="3" t="s">
        <v>1308</v>
      </c>
      <c r="D96" s="3" t="s">
        <v>1217</v>
      </c>
      <c r="E96" s="3" t="s">
        <v>1460</v>
      </c>
      <c r="F96" s="7" t="s">
        <v>603</v>
      </c>
      <c r="G96" s="3" t="s">
        <v>1212</v>
      </c>
      <c r="I96" s="3">
        <f t="shared" si="12"/>
        <v>65</v>
      </c>
      <c r="J96" s="3" t="s">
        <v>0</v>
      </c>
      <c r="K96" s="3" t="s">
        <v>1297</v>
      </c>
      <c r="L96" s="3" t="str">
        <f>MID(F96,4,3)</f>
        <v>JUL</v>
      </c>
      <c r="M96" s="3" t="s">
        <v>1213</v>
      </c>
      <c r="N96" s="3" t="s">
        <v>1405</v>
      </c>
      <c r="O96" s="3" t="s">
        <v>757</v>
      </c>
      <c r="P96" s="3">
        <f>B96</f>
        <v>65</v>
      </c>
      <c r="Q96" s="3" t="s">
        <v>1</v>
      </c>
      <c r="R96" s="3" t="str">
        <f t="shared" si="13"/>
        <v>{id:65,year: "2017",typeDoc:"ACUERDO",dateDoc:"17-JUL",numDoc:"CG 65-2017",monthDoc:"JUL",nameDoc:"MULTAS 2017",link: Acuerdos__pdfpath(`./${"2017/"}${"65.pdf"}`),},</v>
      </c>
    </row>
    <row r="97" spans="1:18" x14ac:dyDescent="0.25">
      <c r="A97" s="3" t="s">
        <v>756</v>
      </c>
      <c r="B97" s="3">
        <v>66</v>
      </c>
      <c r="C97" s="3" t="s">
        <v>1308</v>
      </c>
      <c r="D97" s="3" t="s">
        <v>1217</v>
      </c>
      <c r="E97" s="3" t="s">
        <v>1460</v>
      </c>
      <c r="F97" s="7" t="s">
        <v>726</v>
      </c>
      <c r="G97" s="3" t="s">
        <v>1212</v>
      </c>
      <c r="I97" s="3">
        <f t="shared" si="12"/>
        <v>66</v>
      </c>
      <c r="J97" s="3" t="s">
        <v>0</v>
      </c>
      <c r="K97" s="3" t="s">
        <v>1297</v>
      </c>
      <c r="L97" s="3" t="str">
        <f>MID(F97,4,3)</f>
        <v>JUL</v>
      </c>
      <c r="M97" s="3" t="s">
        <v>1213</v>
      </c>
      <c r="N97" s="3" t="s">
        <v>1332</v>
      </c>
      <c r="O97" s="3" t="s">
        <v>757</v>
      </c>
      <c r="P97" s="3">
        <f>B97</f>
        <v>66</v>
      </c>
      <c r="Q97" s="3" t="s">
        <v>1</v>
      </c>
      <c r="R97" s="3" t="str">
        <f t="shared" si="13"/>
        <v>{id:66,year: "2017",typeDoc:"ACUERDO",dateDoc:"21-JUL",numDoc:"CG 66-2017",monthDoc:"JUL",nameDoc:"DESTRUCCIÓN DE MATERIAL ELECTORAL",link: Acuerdos__pdfpath(`./${"2017/"}${"66.pdf"}`),},</v>
      </c>
    </row>
    <row r="98" spans="1:18" x14ac:dyDescent="0.25">
      <c r="A98" s="3" t="s">
        <v>756</v>
      </c>
      <c r="B98" s="3">
        <v>67</v>
      </c>
      <c r="C98" s="3" t="s">
        <v>1308</v>
      </c>
      <c r="D98" s="3" t="s">
        <v>1217</v>
      </c>
      <c r="E98" s="3" t="s">
        <v>1460</v>
      </c>
      <c r="F98" s="7" t="s">
        <v>727</v>
      </c>
      <c r="G98" s="3" t="s">
        <v>1212</v>
      </c>
      <c r="I98" s="3">
        <f t="shared" si="12"/>
        <v>67</v>
      </c>
      <c r="J98" s="3" t="s">
        <v>0</v>
      </c>
      <c r="K98" s="3" t="s">
        <v>1297</v>
      </c>
      <c r="L98" s="3" t="str">
        <f>MID(F98,4,3)</f>
        <v>AGO</v>
      </c>
      <c r="M98" s="3" t="s">
        <v>1213</v>
      </c>
      <c r="N98" s="3" t="s">
        <v>1435</v>
      </c>
      <c r="O98" s="3" t="s">
        <v>757</v>
      </c>
      <c r="P98" s="3">
        <f>B98</f>
        <v>67</v>
      </c>
      <c r="Q98" s="3" t="s">
        <v>1</v>
      </c>
      <c r="R98" s="3" t="str">
        <f t="shared" si="13"/>
        <v>{id:67,year: "2017",typeDoc:"ACUERDO",dateDoc:"16-AGO",numDoc:"CG 67-2017",monthDoc:"AGO",nameDoc:"MULTA INE CG810 2017",link: Acuerdos__pdfpath(`./${"2017/"}${"67.pdf"}`),},</v>
      </c>
    </row>
    <row r="99" spans="1:18" x14ac:dyDescent="0.25">
      <c r="A99" s="3" t="s">
        <v>756</v>
      </c>
      <c r="B99" s="3">
        <v>68</v>
      </c>
      <c r="C99" s="3" t="s">
        <v>1308</v>
      </c>
      <c r="D99" s="3" t="s">
        <v>1217</v>
      </c>
      <c r="E99" s="3" t="s">
        <v>1460</v>
      </c>
      <c r="F99" s="7" t="s">
        <v>727</v>
      </c>
      <c r="G99" s="3" t="s">
        <v>1212</v>
      </c>
      <c r="I99" s="3">
        <f t="shared" si="12"/>
        <v>68</v>
      </c>
      <c r="J99" s="3" t="s">
        <v>0</v>
      </c>
      <c r="K99" s="3" t="s">
        <v>1297</v>
      </c>
      <c r="L99" s="3" t="str">
        <f>MID(F99,4,3)</f>
        <v>AGO</v>
      </c>
      <c r="M99" s="3" t="s">
        <v>1213</v>
      </c>
      <c r="N99" s="3" t="s">
        <v>1406</v>
      </c>
      <c r="O99" s="3" t="s">
        <v>757</v>
      </c>
      <c r="P99" s="3">
        <f>B99</f>
        <v>68</v>
      </c>
      <c r="Q99" s="3" t="s">
        <v>1</v>
      </c>
      <c r="R99" s="3" t="str">
        <f t="shared" si="13"/>
        <v>{id:68,year: "2017",typeDoc:"ACUERDO",dateDoc:"16-AGO",numDoc:"CG 68-2017",monthDoc:"AGO",nameDoc:"PERSONAL HABILITADO PARA ASAMBLEAS",link: Acuerdos__pdfpath(`./${"2017/"}${"68.pdf"}`),},</v>
      </c>
    </row>
    <row r="100" spans="1:18" ht="15.75" thickBot="1" x14ac:dyDescent="0.3">
      <c r="A100" s="3" t="s">
        <v>756</v>
      </c>
      <c r="B100" s="3">
        <v>69</v>
      </c>
      <c r="C100" s="3" t="s">
        <v>1308</v>
      </c>
      <c r="D100" s="3" t="s">
        <v>1217</v>
      </c>
      <c r="E100" s="3" t="s">
        <v>1460</v>
      </c>
      <c r="F100" s="7" t="s">
        <v>728</v>
      </c>
      <c r="G100" s="3" t="s">
        <v>1212</v>
      </c>
      <c r="I100" s="3">
        <f t="shared" si="12"/>
        <v>69</v>
      </c>
      <c r="J100" s="3" t="s">
        <v>0</v>
      </c>
      <c r="K100" s="3" t="s">
        <v>1297</v>
      </c>
      <c r="L100" s="3" t="str">
        <f>MID(F100,4,3)</f>
        <v>AGO</v>
      </c>
      <c r="M100" s="3" t="s">
        <v>1213</v>
      </c>
      <c r="N100" s="3" t="s">
        <v>1407</v>
      </c>
      <c r="O100" s="3" t="s">
        <v>757</v>
      </c>
      <c r="P100" s="3">
        <f>B100</f>
        <v>69</v>
      </c>
      <c r="Q100" s="3" t="s">
        <v>1</v>
      </c>
      <c r="R100" s="3" t="str">
        <f t="shared" si="13"/>
        <v>{id:69,year: "2017",typeDoc:"ACUERDO",dateDoc:"29-AGO",numDoc:"CG 69-2017",monthDoc:"AGO",nameDoc:"FIRMA DE CONVENIOS",link: Acuerdos__pdfpath(`./${"2017/"}${"69.pdf"}`),},</v>
      </c>
    </row>
    <row r="101" spans="1:18" s="1" customFormat="1" x14ac:dyDescent="0.25">
      <c r="A101" s="17" t="s">
        <v>756</v>
      </c>
      <c r="B101" s="8">
        <v>70</v>
      </c>
      <c r="C101" s="10" t="s">
        <v>1308</v>
      </c>
      <c r="D101" s="10" t="s">
        <v>1217</v>
      </c>
      <c r="E101" s="10" t="s">
        <v>1460</v>
      </c>
      <c r="F101" s="9" t="s">
        <v>728</v>
      </c>
      <c r="G101" s="8" t="s">
        <v>1212</v>
      </c>
      <c r="H101" s="8"/>
      <c r="I101" s="8">
        <f t="shared" si="12"/>
        <v>70</v>
      </c>
      <c r="J101" s="8" t="s">
        <v>0</v>
      </c>
      <c r="K101" s="10" t="s">
        <v>1297</v>
      </c>
      <c r="L101" s="10" t="str">
        <f>MID(F101,4,3)</f>
        <v>AGO</v>
      </c>
      <c r="M101" s="10" t="s">
        <v>1213</v>
      </c>
      <c r="N101" s="8" t="s">
        <v>1408</v>
      </c>
      <c r="O101" s="10" t="s">
        <v>757</v>
      </c>
      <c r="P101" s="8">
        <f>B101</f>
        <v>70</v>
      </c>
      <c r="Q101" s="8" t="s">
        <v>613</v>
      </c>
      <c r="R101" s="11"/>
    </row>
    <row r="102" spans="1:18" s="1" customFormat="1" x14ac:dyDescent="0.25">
      <c r="A102" s="20" t="s">
        <v>756</v>
      </c>
      <c r="B102" s="1" t="s">
        <v>611</v>
      </c>
      <c r="C102" s="3" t="s">
        <v>1308</v>
      </c>
      <c r="D102" s="3"/>
      <c r="E102" s="3" t="s">
        <v>1460</v>
      </c>
      <c r="F102" s="2"/>
      <c r="G102" s="1" t="s">
        <v>1215</v>
      </c>
      <c r="K102" s="3" t="s">
        <v>1216</v>
      </c>
      <c r="L102" s="3" t="str">
        <f>MID(F102,4,3)</f>
        <v/>
      </c>
      <c r="M102" s="3" t="s">
        <v>1213</v>
      </c>
      <c r="N102" s="1" t="s">
        <v>729</v>
      </c>
      <c r="O102" s="3" t="s">
        <v>757</v>
      </c>
      <c r="P102" s="1">
        <v>70.099999999999994</v>
      </c>
      <c r="Q102" s="1" t="s">
        <v>1</v>
      </c>
      <c r="R102" s="12"/>
    </row>
    <row r="103" spans="1:18" s="1" customFormat="1" ht="15.75" thickBot="1" x14ac:dyDescent="0.3">
      <c r="A103" s="22" t="s">
        <v>756</v>
      </c>
      <c r="B103" s="13" t="s">
        <v>611</v>
      </c>
      <c r="C103" s="15" t="s">
        <v>1308</v>
      </c>
      <c r="D103" s="15"/>
      <c r="E103" s="15" t="s">
        <v>1460</v>
      </c>
      <c r="F103" s="14"/>
      <c r="G103" s="13" t="s">
        <v>1215</v>
      </c>
      <c r="H103" s="13"/>
      <c r="I103" s="13"/>
      <c r="J103" s="13"/>
      <c r="K103" s="15" t="s">
        <v>1216</v>
      </c>
      <c r="L103" s="15" t="str">
        <f>MID(F103,4,3)</f>
        <v/>
      </c>
      <c r="M103" s="15" t="s">
        <v>1213</v>
      </c>
      <c r="N103" s="13" t="s">
        <v>730</v>
      </c>
      <c r="O103" s="15" t="s">
        <v>757</v>
      </c>
      <c r="P103" s="13">
        <v>70.2</v>
      </c>
      <c r="Q103" s="13" t="s">
        <v>623</v>
      </c>
      <c r="R103" s="16" t="str">
        <f>CONCATENATE(
A101,B101,C101,D101,E101,F101,G101,H101,I101,J101,K101,L101,M101,N101,O101,P101,Q101,
A102,B102,C102,D102,E102,F102,G102,H102,I102,J102,K102,L102,M102,N102,O102,P102,Q102,
A103,B103,C103,D103,E103,F103,G103,H103,I103,J103,K103,L103,M103,N103,O103,P103,Q103)</f>
        <v>{id:70,year: "2017",typeDoc:"ACUERDO",dateDoc:"29-AGO",numDoc:"CG 70-2017",monthDoc:"AGO",nameDoc:"LINEAMIENTOS COMPUTOS DISTRITALES 2017 2018",link: Acuerdos__pdfpath(`./${"2017/"}${"70.pdf"}`),subRows:[{id:"",year: "2017",typeDoc:"",dateDoc:"",numDoc:"",monthDoc:"",nameDoc:"ANEXO 1 CUADERNILLO DE CONCULTA VOTOS VÁLIDOS Y NULOS ITE 2018",link: Acuerdos__pdfpath(`./${"2017/"}${"70.1.pdf"}`),},{id:"",year: "2017",typeDoc:"",dateDoc:"",numDoc:"",monthDoc:"",nameDoc:"ANEXO 2 LINEAMIENTOS CÓMPUTOS LOCALES ITE 2018",link: Acuerdos__pdfpath(`./${"2017/"}${"70.2.pdf"}`),},],},</v>
      </c>
    </row>
    <row r="104" spans="1:18" x14ac:dyDescent="0.25">
      <c r="A104" s="17" t="s">
        <v>756</v>
      </c>
      <c r="B104" s="10">
        <v>71</v>
      </c>
      <c r="C104" s="10" t="s">
        <v>1308</v>
      </c>
      <c r="D104" s="10" t="s">
        <v>1218</v>
      </c>
      <c r="E104" s="10" t="s">
        <v>1460</v>
      </c>
      <c r="F104" s="18" t="s">
        <v>728</v>
      </c>
      <c r="G104" s="10" t="s">
        <v>1212</v>
      </c>
      <c r="H104" s="10"/>
      <c r="I104" s="10">
        <f>B104</f>
        <v>71</v>
      </c>
      <c r="J104" s="10" t="s">
        <v>0</v>
      </c>
      <c r="K104" s="10" t="s">
        <v>1297</v>
      </c>
      <c r="L104" s="10" t="str">
        <f>MID(F104,4,3)</f>
        <v>AGO</v>
      </c>
      <c r="M104" s="10" t="s">
        <v>1213</v>
      </c>
      <c r="N104" s="8" t="s">
        <v>1436</v>
      </c>
      <c r="O104" s="10" t="s">
        <v>757</v>
      </c>
      <c r="P104" s="10">
        <f>B104</f>
        <v>71</v>
      </c>
      <c r="Q104" s="10" t="s">
        <v>613</v>
      </c>
      <c r="R104" s="19"/>
    </row>
    <row r="105" spans="1:18" ht="15.75" thickBot="1" x14ac:dyDescent="0.3">
      <c r="A105" s="22" t="s">
        <v>756</v>
      </c>
      <c r="B105" s="15" t="s">
        <v>611</v>
      </c>
      <c r="C105" s="15" t="s">
        <v>1308</v>
      </c>
      <c r="D105" s="15"/>
      <c r="E105" s="15" t="s">
        <v>1460</v>
      </c>
      <c r="F105" s="23"/>
      <c r="G105" s="15" t="s">
        <v>1215</v>
      </c>
      <c r="H105" s="15"/>
      <c r="I105" s="15"/>
      <c r="J105" s="15"/>
      <c r="K105" s="15" t="s">
        <v>1216</v>
      </c>
      <c r="L105" s="15" t="str">
        <f>MID(F105,4,3)</f>
        <v/>
      </c>
      <c r="M105" s="15" t="s">
        <v>1213</v>
      </c>
      <c r="N105" s="13" t="s">
        <v>1437</v>
      </c>
      <c r="O105" s="15" t="s">
        <v>757</v>
      </c>
      <c r="P105" s="15">
        <v>71.099999999999994</v>
      </c>
      <c r="Q105" s="15" t="s">
        <v>623</v>
      </c>
      <c r="R105" s="24" t="str">
        <f>CONCATENATE(
A104,B104,C104,D104,E104,F104,G104,H104,I104,J104,K104,L104,M104,N104,O104,P104,Q104,
A105,B105,C105,D105,E105,F105,G105,H105,I105,J105,K105,L105,M105,N105,O105,P105,Q105)</f>
        <v>{id:71,year: "2017",typeDoc:"RESOLUCIÓN",dateDoc:"29-AGO",numDoc:"CG 71-2017",monthDoc:"AGO",nameDoc:"PARTIDO ALIANZA CIUDADANA",link: Acuerdos__pdfpath(`./${"2017/"}${"71.pdf"}`),subRows:[{id:"",year: "2017",typeDoc:"",dateDoc:"",numDoc:"",monthDoc:"",nameDoc:"ANEXO 1 PARTIDO ALIANZA CIUDADANA",link: Acuerdos__pdfpath(`./${"2017/"}${"71.1.pdf"}`),},],},</v>
      </c>
    </row>
    <row r="106" spans="1:18" x14ac:dyDescent="0.25">
      <c r="A106" s="17" t="s">
        <v>756</v>
      </c>
      <c r="B106" s="10">
        <v>72</v>
      </c>
      <c r="C106" s="10" t="s">
        <v>1308</v>
      </c>
      <c r="D106" s="10" t="s">
        <v>1218</v>
      </c>
      <c r="E106" s="10" t="s">
        <v>1460</v>
      </c>
      <c r="F106" s="18" t="s">
        <v>728</v>
      </c>
      <c r="G106" s="10" t="s">
        <v>1212</v>
      </c>
      <c r="H106" s="10"/>
      <c r="I106" s="10">
        <f>B106</f>
        <v>72</v>
      </c>
      <c r="J106" s="10" t="s">
        <v>0</v>
      </c>
      <c r="K106" s="10" t="s">
        <v>1297</v>
      </c>
      <c r="L106" s="10" t="str">
        <f>MID(F106,4,3)</f>
        <v>AGO</v>
      </c>
      <c r="M106" s="10" t="s">
        <v>1213</v>
      </c>
      <c r="N106" s="8" t="s">
        <v>1438</v>
      </c>
      <c r="O106" s="10" t="s">
        <v>757</v>
      </c>
      <c r="P106" s="10">
        <f>B106</f>
        <v>72</v>
      </c>
      <c r="Q106" s="10" t="s">
        <v>613</v>
      </c>
      <c r="R106" s="19"/>
    </row>
    <row r="107" spans="1:18" ht="15.75" thickBot="1" x14ac:dyDescent="0.3">
      <c r="A107" s="22" t="s">
        <v>756</v>
      </c>
      <c r="B107" s="15" t="s">
        <v>611</v>
      </c>
      <c r="C107" s="15" t="s">
        <v>1308</v>
      </c>
      <c r="D107" s="15"/>
      <c r="E107" s="15" t="s">
        <v>1460</v>
      </c>
      <c r="F107" s="23"/>
      <c r="G107" s="15" t="s">
        <v>1215</v>
      </c>
      <c r="H107" s="15"/>
      <c r="I107" s="15"/>
      <c r="J107" s="15"/>
      <c r="K107" s="15" t="s">
        <v>1216</v>
      </c>
      <c r="L107" s="15" t="str">
        <f>MID(F107,4,3)</f>
        <v/>
      </c>
      <c r="M107" s="15" t="s">
        <v>1213</v>
      </c>
      <c r="N107" s="13" t="s">
        <v>1439</v>
      </c>
      <c r="O107" s="15" t="s">
        <v>757</v>
      </c>
      <c r="P107" s="15">
        <v>72.099999999999994</v>
      </c>
      <c r="Q107" s="15" t="s">
        <v>623</v>
      </c>
      <c r="R107" s="24" t="str">
        <f>CONCATENATE(
A106,B106,C106,D106,E106,F106,G106,H106,I106,J106,K106,L106,M106,N106,O106,P106,Q106,
A107,B107,C107,D107,E107,F107,G107,H107,I107,J107,K107,L107,M107,N107,O107,P107,Q107)</f>
        <v>{id:72,year: "2017",typeDoc:"RESOLUCIÓN",dateDoc:"29-AGO",numDoc:"CG 72-2017",monthDoc:"AGO",nameDoc:"PARTIDO SOCIALISTA",link: Acuerdos__pdfpath(`./${"2017/"}${"72.pdf"}`),subRows:[{id:"",year: "2017",typeDoc:"",dateDoc:"",numDoc:"",monthDoc:"",nameDoc:"ANEXO 1 PARTIDO SOCIALISTA",link: Acuerdos__pdfpath(`./${"2017/"}${"72.1.pdf"}`),},],},</v>
      </c>
    </row>
    <row r="108" spans="1:18" s="1" customFormat="1" x14ac:dyDescent="0.25">
      <c r="A108" s="17" t="s">
        <v>756</v>
      </c>
      <c r="B108" s="8">
        <v>73</v>
      </c>
      <c r="C108" s="10" t="s">
        <v>1308</v>
      </c>
      <c r="D108" s="10" t="s">
        <v>1217</v>
      </c>
      <c r="E108" s="10" t="s">
        <v>1460</v>
      </c>
      <c r="F108" s="9" t="s">
        <v>86</v>
      </c>
      <c r="G108" s="8" t="s">
        <v>1212</v>
      </c>
      <c r="H108" s="8"/>
      <c r="I108" s="8">
        <f t="shared" ref="I108" si="14">B108</f>
        <v>73</v>
      </c>
      <c r="J108" s="8" t="s">
        <v>0</v>
      </c>
      <c r="K108" s="10" t="s">
        <v>1297</v>
      </c>
      <c r="L108" s="10" t="str">
        <f>MID(F108,4,3)</f>
        <v>SEP</v>
      </c>
      <c r="M108" s="10" t="s">
        <v>1213</v>
      </c>
      <c r="N108" s="8" t="s">
        <v>1409</v>
      </c>
      <c r="O108" s="10" t="s">
        <v>757</v>
      </c>
      <c r="P108" s="8">
        <f>B108</f>
        <v>73</v>
      </c>
      <c r="Q108" s="8" t="s">
        <v>613</v>
      </c>
      <c r="R108" s="11"/>
    </row>
    <row r="109" spans="1:18" s="1" customFormat="1" x14ac:dyDescent="0.25">
      <c r="A109" s="20" t="s">
        <v>756</v>
      </c>
      <c r="B109" s="1" t="s">
        <v>611</v>
      </c>
      <c r="C109" s="3" t="s">
        <v>1308</v>
      </c>
      <c r="D109" s="3"/>
      <c r="E109" s="3" t="s">
        <v>1460</v>
      </c>
      <c r="F109" s="2"/>
      <c r="G109" s="1" t="s">
        <v>1215</v>
      </c>
      <c r="K109" s="3" t="s">
        <v>1216</v>
      </c>
      <c r="L109" s="3" t="str">
        <f>MID(F109,4,3)</f>
        <v/>
      </c>
      <c r="M109" s="3" t="s">
        <v>1213</v>
      </c>
      <c r="N109" s="1" t="s">
        <v>696</v>
      </c>
      <c r="O109" s="3" t="s">
        <v>757</v>
      </c>
      <c r="P109" s="1">
        <v>73.099999999999994</v>
      </c>
      <c r="Q109" s="1" t="s">
        <v>1</v>
      </c>
      <c r="R109" s="12"/>
    </row>
    <row r="110" spans="1:18" s="1" customFormat="1" ht="15.75" thickBot="1" x14ac:dyDescent="0.3">
      <c r="A110" s="22" t="s">
        <v>756</v>
      </c>
      <c r="B110" s="13" t="s">
        <v>611</v>
      </c>
      <c r="C110" s="15" t="s">
        <v>1308</v>
      </c>
      <c r="D110" s="15"/>
      <c r="E110" s="15" t="s">
        <v>1460</v>
      </c>
      <c r="F110" s="14"/>
      <c r="G110" s="13" t="s">
        <v>1215</v>
      </c>
      <c r="H110" s="13"/>
      <c r="I110" s="13"/>
      <c r="J110" s="13"/>
      <c r="K110" s="15" t="s">
        <v>1216</v>
      </c>
      <c r="L110" s="15" t="str">
        <f>MID(F110,4,3)</f>
        <v/>
      </c>
      <c r="M110" s="15" t="s">
        <v>1213</v>
      </c>
      <c r="N110" s="13" t="s">
        <v>712</v>
      </c>
      <c r="O110" s="15" t="s">
        <v>757</v>
      </c>
      <c r="P110" s="13">
        <v>73.2</v>
      </c>
      <c r="Q110" s="13" t="s">
        <v>623</v>
      </c>
      <c r="R110" s="16" t="str">
        <f>CONCATENATE(
A108,B108,C108,D108,E108,F108,G108,H108,I108,J108,K108,L108,M108,N108,O108,P108,Q108,
A109,B109,C109,D109,E109,F109,G109,H109,I109,J109,K109,L109,M109,N109,O109,P109,Q109,
A110,B110,C110,D110,E110,F110,G110,H110,I110,J110,K110,L110,M110,N110,O110,P110,Q110)</f>
        <v>{id:73,year: "2017",typeDoc:"ACUERDO",dateDoc:"25-SEP",numDoc:"CG 73-2017",monthDoc:"SEP",nameDoc:"ADECUACIÓN PRESUPUESTO 2017",link: Acuerdos__pdfpath(`./${"2017/"}${"73.pdf"}`),subRows:[{id:"",year: "2017",typeDoc:"",dateDoc:"",numDoc:"",monthDoc:"",nameDoc:"ANEXO 1",link: Acuerdos__pdfpath(`./${"2017/"}${"73.1.pdf"}`),},{id:"",year: "2017",typeDoc:"",dateDoc:"",numDoc:"",monthDoc:"",nameDoc:"ANEXO 2",link: Acuerdos__pdfpath(`./${"2017/"}${"73.2.pdf"}`),},],},</v>
      </c>
    </row>
    <row r="111" spans="1:18" x14ac:dyDescent="0.25">
      <c r="A111" s="17" t="s">
        <v>756</v>
      </c>
      <c r="B111" s="10">
        <v>74</v>
      </c>
      <c r="C111" s="10" t="s">
        <v>1308</v>
      </c>
      <c r="D111" s="10" t="s">
        <v>1217</v>
      </c>
      <c r="E111" s="10" t="s">
        <v>1460</v>
      </c>
      <c r="F111" s="18" t="s">
        <v>86</v>
      </c>
      <c r="G111" s="10" t="s">
        <v>1212</v>
      </c>
      <c r="H111" s="10"/>
      <c r="I111" s="10">
        <f>B111</f>
        <v>74</v>
      </c>
      <c r="J111" s="10" t="s">
        <v>0</v>
      </c>
      <c r="K111" s="10" t="s">
        <v>1297</v>
      </c>
      <c r="L111" s="10" t="str">
        <f>MID(F111,4,3)</f>
        <v>SEP</v>
      </c>
      <c r="M111" s="10" t="s">
        <v>1213</v>
      </c>
      <c r="N111" s="8" t="s">
        <v>1440</v>
      </c>
      <c r="O111" s="10" t="s">
        <v>757</v>
      </c>
      <c r="P111" s="10">
        <f>B111</f>
        <v>74</v>
      </c>
      <c r="Q111" s="10" t="s">
        <v>613</v>
      </c>
      <c r="R111" s="19"/>
    </row>
    <row r="112" spans="1:18" ht="15.75" thickBot="1" x14ac:dyDescent="0.3">
      <c r="A112" s="22" t="s">
        <v>756</v>
      </c>
      <c r="B112" s="15" t="s">
        <v>611</v>
      </c>
      <c r="C112" s="15" t="s">
        <v>1308</v>
      </c>
      <c r="D112" s="15"/>
      <c r="E112" s="15" t="s">
        <v>1460</v>
      </c>
      <c r="F112" s="23"/>
      <c r="G112" s="15" t="s">
        <v>1215</v>
      </c>
      <c r="H112" s="15"/>
      <c r="I112" s="15"/>
      <c r="J112" s="15"/>
      <c r="K112" s="15" t="s">
        <v>1216</v>
      </c>
      <c r="L112" s="15" t="str">
        <f>MID(F112,4,3)</f>
        <v/>
      </c>
      <c r="M112" s="15" t="s">
        <v>1213</v>
      </c>
      <c r="N112" s="13" t="s">
        <v>737</v>
      </c>
      <c r="O112" s="15" t="s">
        <v>757</v>
      </c>
      <c r="P112" s="15">
        <v>74.099999999999994</v>
      </c>
      <c r="Q112" s="15" t="s">
        <v>623</v>
      </c>
      <c r="R112" s="24" t="str">
        <f>CONCATENATE(
A111,B111,C111,D111,E111,F111,G111,H111,I111,J111,K111,L111,M111,N111,O111,P111,Q111,
A112,B112,C112,D112,E112,F112,G112,H112,I112,J112,K112,L112,M112,N112,O112,P112,Q112)</f>
        <v>{id:74,year: "2017",typeDoc:"ACUERDO",dateDoc:"25-SEP",numDoc:"CG 74-2017",monthDoc:"SEP",nameDoc:"PROYECTO DE PRESUPUESTO DE EGRESOS 2018",link: Acuerdos__pdfpath(`./${"2017/"}${"74.pdf"}`),subRows:[{id:"",year: "2017",typeDoc:"",dateDoc:"",numDoc:"",monthDoc:"",nameDoc:"ANEXO 1 PROYECTO DE PRESUPUESTO DE EGRESOS 2018",link: Acuerdos__pdfpath(`./${"2017/"}${"74.1.pdf"}`),},],},</v>
      </c>
    </row>
    <row r="113" spans="1:18" s="1" customFormat="1" x14ac:dyDescent="0.25">
      <c r="A113" s="17" t="s">
        <v>756</v>
      </c>
      <c r="B113" s="8">
        <v>75</v>
      </c>
      <c r="C113" s="10" t="s">
        <v>1308</v>
      </c>
      <c r="D113" s="10" t="s">
        <v>1217</v>
      </c>
      <c r="E113" s="10" t="s">
        <v>1460</v>
      </c>
      <c r="F113" s="9" t="s">
        <v>111</v>
      </c>
      <c r="G113" s="8" t="s">
        <v>1212</v>
      </c>
      <c r="H113" s="8"/>
      <c r="I113" s="8">
        <f t="shared" ref="I113" si="15">B113</f>
        <v>75</v>
      </c>
      <c r="J113" s="8" t="s">
        <v>0</v>
      </c>
      <c r="K113" s="10" t="s">
        <v>1297</v>
      </c>
      <c r="L113" s="10" t="str">
        <f>MID(F113,4,3)</f>
        <v>OCT</v>
      </c>
      <c r="M113" s="10" t="s">
        <v>1213</v>
      </c>
      <c r="N113" s="8" t="s">
        <v>1410</v>
      </c>
      <c r="O113" s="10" t="s">
        <v>757</v>
      </c>
      <c r="P113" s="8">
        <f>B113</f>
        <v>75</v>
      </c>
      <c r="Q113" s="8" t="s">
        <v>613</v>
      </c>
      <c r="R113" s="11"/>
    </row>
    <row r="114" spans="1:18" s="1" customFormat="1" x14ac:dyDescent="0.25">
      <c r="A114" s="20" t="s">
        <v>756</v>
      </c>
      <c r="B114" s="1" t="s">
        <v>611</v>
      </c>
      <c r="C114" s="3" t="s">
        <v>1308</v>
      </c>
      <c r="D114" s="3"/>
      <c r="E114" s="3" t="s">
        <v>1460</v>
      </c>
      <c r="F114" s="2"/>
      <c r="G114" s="1" t="s">
        <v>1215</v>
      </c>
      <c r="K114" s="3" t="s">
        <v>1216</v>
      </c>
      <c r="L114" s="3" t="str">
        <f>MID(F114,4,3)</f>
        <v/>
      </c>
      <c r="M114" s="3" t="s">
        <v>1213</v>
      </c>
      <c r="N114" s="1" t="s">
        <v>731</v>
      </c>
      <c r="O114" s="3" t="s">
        <v>757</v>
      </c>
      <c r="P114" s="1">
        <v>75.099999999999994</v>
      </c>
      <c r="Q114" s="1" t="s">
        <v>1</v>
      </c>
      <c r="R114" s="12"/>
    </row>
    <row r="115" spans="1:18" s="1" customFormat="1" ht="15.75" thickBot="1" x14ac:dyDescent="0.3">
      <c r="A115" s="22" t="s">
        <v>756</v>
      </c>
      <c r="B115" s="13" t="s">
        <v>611</v>
      </c>
      <c r="C115" s="15" t="s">
        <v>1308</v>
      </c>
      <c r="D115" s="15"/>
      <c r="E115" s="15" t="s">
        <v>1460</v>
      </c>
      <c r="F115" s="14"/>
      <c r="G115" s="13" t="s">
        <v>1215</v>
      </c>
      <c r="H115" s="13"/>
      <c r="I115" s="13"/>
      <c r="J115" s="13"/>
      <c r="K115" s="15" t="s">
        <v>1216</v>
      </c>
      <c r="L115" s="15" t="str">
        <f>MID(F115,4,3)</f>
        <v/>
      </c>
      <c r="M115" s="15" t="s">
        <v>1213</v>
      </c>
      <c r="N115" s="13" t="s">
        <v>732</v>
      </c>
      <c r="O115" s="15" t="s">
        <v>757</v>
      </c>
      <c r="P115" s="13">
        <v>75.2</v>
      </c>
      <c r="Q115" s="13" t="s">
        <v>623</v>
      </c>
      <c r="R115" s="16" t="str">
        <f>CONCATENATE(
A113,B113,C113,D113,E113,F113,G113,H113,I113,J113,K113,L113,M113,N113,O113,P113,Q113,
A114,B114,C114,D114,E114,F114,G114,H114,I114,J114,K114,L114,M114,N114,O114,P114,Q114,
A115,B115,C115,D115,E115,F115,G115,H115,I115,J115,K115,L115,M115,N115,O115,P115,Q115)</f>
        <v>{id:75,year: "2017",typeDoc:"ACUERDO",dateDoc:"12-OCT",numDoc:"CG 75-2017",monthDoc:"OCT",nameDoc:"DESIGNACIÓN DE DIRECTORES Y TITULARES",link: Acuerdos__pdfpath(`./${"2017/"}${"75.pdf"}`),subRows:[{id:"",year: "2017",typeDoc:"",dateDoc:"",numDoc:"",monthDoc:"",nameDoc:"ANEXO 1 VOTO PARTICULAR CONSEJERA ELECTORAL DORA RODRÍGUEZ SORIANO",link: Acuerdos__pdfpath(`./${"2017/"}${"75.1.pdf"}`),},{id:"",year: "2017",typeDoc:"",dateDoc:"",numDoc:"",monthDoc:"",nameDoc:"ANEXO 2 VOTO PARTICULAR CONSEJERA ELECTORAL YARELI ALVAREZ MEZA",link: Acuerdos__pdfpath(`./${"2017/"}${"75.2.pdf"}`),},],},</v>
      </c>
    </row>
    <row r="116" spans="1:18" x14ac:dyDescent="0.25">
      <c r="A116" s="17" t="s">
        <v>756</v>
      </c>
      <c r="B116" s="10">
        <v>76</v>
      </c>
      <c r="C116" s="10" t="s">
        <v>1308</v>
      </c>
      <c r="D116" s="10" t="s">
        <v>1217</v>
      </c>
      <c r="E116" s="10" t="s">
        <v>1460</v>
      </c>
      <c r="F116" s="18" t="s">
        <v>111</v>
      </c>
      <c r="G116" s="10" t="s">
        <v>1212</v>
      </c>
      <c r="H116" s="10"/>
      <c r="I116" s="10">
        <f>B116</f>
        <v>76</v>
      </c>
      <c r="J116" s="10" t="s">
        <v>0</v>
      </c>
      <c r="K116" s="10" t="s">
        <v>1297</v>
      </c>
      <c r="L116" s="10" t="str">
        <f>MID(F116,4,3)</f>
        <v>OCT</v>
      </c>
      <c r="M116" s="10" t="s">
        <v>1213</v>
      </c>
      <c r="N116" s="8" t="s">
        <v>1411</v>
      </c>
      <c r="O116" s="10" t="s">
        <v>757</v>
      </c>
      <c r="P116" s="10">
        <f>B116</f>
        <v>76</v>
      </c>
      <c r="Q116" s="10" t="s">
        <v>613</v>
      </c>
      <c r="R116" s="19"/>
    </row>
    <row r="117" spans="1:18" ht="15.75" thickBot="1" x14ac:dyDescent="0.3">
      <c r="A117" s="22" t="s">
        <v>756</v>
      </c>
      <c r="B117" s="15" t="s">
        <v>611</v>
      </c>
      <c r="C117" s="15" t="s">
        <v>1308</v>
      </c>
      <c r="D117" s="15"/>
      <c r="E117" s="15" t="s">
        <v>1460</v>
      </c>
      <c r="F117" s="23"/>
      <c r="G117" s="15" t="s">
        <v>1215</v>
      </c>
      <c r="H117" s="15"/>
      <c r="I117" s="15"/>
      <c r="J117" s="15"/>
      <c r="K117" s="15" t="s">
        <v>1216</v>
      </c>
      <c r="L117" s="15" t="str">
        <f>MID(F117,4,3)</f>
        <v/>
      </c>
      <c r="M117" s="15" t="s">
        <v>1213</v>
      </c>
      <c r="N117" s="13" t="s">
        <v>733</v>
      </c>
      <c r="O117" s="15" t="s">
        <v>757</v>
      </c>
      <c r="P117" s="15">
        <v>76.099999999999994</v>
      </c>
      <c r="Q117" s="15" t="s">
        <v>623</v>
      </c>
      <c r="R117" s="24" t="str">
        <f>CONCATENATE(
A116,B116,C116,D116,E116,F116,G116,H116,I116,J116,K116,L116,M116,N116,O116,P116,Q116,
A117,B117,C117,D117,E117,F117,G117,H117,I117,J117,K117,L117,M117,N117,O117,P117,Q117)</f>
        <v>{id:76,year: "2017",typeDoc:"ACUERDO",dateDoc:"12-OCT",numDoc:"CG 76-2017",monthDoc:"OCT",nameDoc:"ADECUACIÓN E INTEGRACIÓN DE COMISIONES PERMANENTES Y TEMPORALES",link: Acuerdos__pdfpath(`./${"2017/"}${"76.pdf"}`),subRows:[{id:"",year: "2017",typeDoc:"",dateDoc:"",numDoc:"",monthDoc:"",nameDoc:"ANEXO 1VOTO RAZONADO CONSEJERA ELECTORAL YARELI ALVAREZ MEZA",link: Acuerdos__pdfpath(`./${"2017/"}${"76.1.pdf"}`),},],},</v>
      </c>
    </row>
    <row r="118" spans="1:18" x14ac:dyDescent="0.25">
      <c r="A118" s="17" t="s">
        <v>756</v>
      </c>
      <c r="B118" s="10">
        <v>77</v>
      </c>
      <c r="C118" s="10" t="s">
        <v>1308</v>
      </c>
      <c r="D118" s="10" t="s">
        <v>1217</v>
      </c>
      <c r="E118" s="10" t="s">
        <v>1460</v>
      </c>
      <c r="F118" s="18" t="s">
        <v>167</v>
      </c>
      <c r="G118" s="10" t="s">
        <v>1212</v>
      </c>
      <c r="H118" s="10"/>
      <c r="I118" s="10">
        <f>B118</f>
        <v>77</v>
      </c>
      <c r="J118" s="10" t="s">
        <v>0</v>
      </c>
      <c r="K118" s="10" t="s">
        <v>1297</v>
      </c>
      <c r="L118" s="10" t="str">
        <f>MID(F118,4,3)</f>
        <v>OCT</v>
      </c>
      <c r="M118" s="10" t="s">
        <v>1213</v>
      </c>
      <c r="N118" s="8" t="s">
        <v>1412</v>
      </c>
      <c r="O118" s="10" t="s">
        <v>757</v>
      </c>
      <c r="P118" s="10">
        <f>B118</f>
        <v>77</v>
      </c>
      <c r="Q118" s="10" t="s">
        <v>613</v>
      </c>
      <c r="R118" s="19"/>
    </row>
    <row r="119" spans="1:18" ht="15.75" thickBot="1" x14ac:dyDescent="0.3">
      <c r="A119" s="22" t="s">
        <v>756</v>
      </c>
      <c r="B119" s="15" t="s">
        <v>611</v>
      </c>
      <c r="C119" s="15" t="s">
        <v>1308</v>
      </c>
      <c r="D119" s="15"/>
      <c r="E119" s="15" t="s">
        <v>1460</v>
      </c>
      <c r="F119" s="23"/>
      <c r="G119" s="15" t="s">
        <v>1215</v>
      </c>
      <c r="H119" s="15"/>
      <c r="I119" s="15"/>
      <c r="J119" s="15"/>
      <c r="K119" s="15" t="s">
        <v>1216</v>
      </c>
      <c r="L119" s="15" t="str">
        <f>MID(F119,4,3)</f>
        <v/>
      </c>
      <c r="M119" s="15" t="s">
        <v>1213</v>
      </c>
      <c r="N119" s="13" t="s">
        <v>734</v>
      </c>
      <c r="O119" s="15" t="s">
        <v>757</v>
      </c>
      <c r="P119" s="15">
        <v>77.099999999999994</v>
      </c>
      <c r="Q119" s="15" t="s">
        <v>623</v>
      </c>
      <c r="R119" s="24" t="str">
        <f>CONCATENATE(
A118,B118,C118,D118,E118,F118,G118,H118,I118,J118,K118,L118,M118,N118,O118,P118,Q118,
A119,B119,C119,D119,E119,F119,G119,H119,I119,J119,K119,L119,M119,N119,O119,P119,Q119)</f>
        <v>{id:77,year: "2017",typeDoc:"ACUERDO",dateDoc:"20-OCT",numDoc:"CG 77-2017",monthDoc:"OCT",nameDoc:"CALENDARIO PROCESO ELECTORAL ORDINARIO 2018",link: Acuerdos__pdfpath(`./${"2017/"}${"77.pdf"}`),subRows:[{id:"",year: "2017",typeDoc:"",dateDoc:"",numDoc:"",monthDoc:"",nameDoc:"ANEXO 1 CALENDARIO PROCESO ELECTORAL ORDINARIO 2018",link: Acuerdos__pdfpath(`./${"2017/"}${"77.1.pdf"}`),},],},</v>
      </c>
    </row>
    <row r="120" spans="1:18" ht="15.75" thickBot="1" x14ac:dyDescent="0.3">
      <c r="A120" s="3" t="s">
        <v>756</v>
      </c>
      <c r="B120" s="3">
        <v>78</v>
      </c>
      <c r="C120" s="3" t="s">
        <v>1308</v>
      </c>
      <c r="D120" s="3" t="s">
        <v>1217</v>
      </c>
      <c r="E120" s="3" t="s">
        <v>1460</v>
      </c>
      <c r="F120" s="7" t="s">
        <v>167</v>
      </c>
      <c r="G120" s="3" t="s">
        <v>1212</v>
      </c>
      <c r="I120" s="3">
        <f t="shared" ref="I120:I155" si="16">B120</f>
        <v>78</v>
      </c>
      <c r="J120" s="3" t="s">
        <v>0</v>
      </c>
      <c r="K120" s="3" t="s">
        <v>1297</v>
      </c>
      <c r="L120" s="3" t="str">
        <f>MID(F120,4,3)</f>
        <v>OCT</v>
      </c>
      <c r="M120" s="3" t="s">
        <v>1213</v>
      </c>
      <c r="N120" s="3" t="s">
        <v>1413</v>
      </c>
      <c r="O120" s="3" t="s">
        <v>757</v>
      </c>
      <c r="P120" s="3">
        <f>B120</f>
        <v>78</v>
      </c>
      <c r="Q120" s="3" t="s">
        <v>1</v>
      </c>
      <c r="R120" s="3" t="str">
        <f t="shared" ref="R120" si="17">CONCATENATE(A120,B120,C120,D120,E120,F120,G120,H120,I120,J120,K120,L120,M120,N120,O120,P120,Q120)</f>
        <v>{id:78,year: "2017",typeDoc:"ACUERDO",dateDoc:"20-OCT",numDoc:"CG 78-2017",monthDoc:"OCT",nameDoc:"CONVOCATORIA PROCESO ELECTORAL ORDINARIO 2018",link: Acuerdos__pdfpath(`./${"2017/"}${"78.pdf"}`),},</v>
      </c>
    </row>
    <row r="121" spans="1:18" x14ac:dyDescent="0.25">
      <c r="A121" s="17" t="s">
        <v>756</v>
      </c>
      <c r="B121" s="10">
        <v>79</v>
      </c>
      <c r="C121" s="10" t="s">
        <v>1308</v>
      </c>
      <c r="D121" s="10" t="s">
        <v>1217</v>
      </c>
      <c r="E121" s="10" t="s">
        <v>1460</v>
      </c>
      <c r="F121" s="18" t="s">
        <v>167</v>
      </c>
      <c r="G121" s="10" t="s">
        <v>1212</v>
      </c>
      <c r="H121" s="10"/>
      <c r="I121" s="10">
        <f>B121</f>
        <v>79</v>
      </c>
      <c r="J121" s="10" t="s">
        <v>0</v>
      </c>
      <c r="K121" s="10" t="s">
        <v>1297</v>
      </c>
      <c r="L121" s="10" t="str">
        <f>MID(F121,4,3)</f>
        <v>OCT</v>
      </c>
      <c r="M121" s="10" t="s">
        <v>1213</v>
      </c>
      <c r="N121" s="8" t="s">
        <v>1414</v>
      </c>
      <c r="O121" s="10" t="s">
        <v>757</v>
      </c>
      <c r="P121" s="10">
        <f>B121</f>
        <v>79</v>
      </c>
      <c r="Q121" s="10" t="s">
        <v>613</v>
      </c>
      <c r="R121" s="19"/>
    </row>
    <row r="122" spans="1:18" ht="15.75" thickBot="1" x14ac:dyDescent="0.3">
      <c r="A122" s="22" t="s">
        <v>756</v>
      </c>
      <c r="B122" s="15" t="s">
        <v>611</v>
      </c>
      <c r="C122" s="15" t="s">
        <v>1308</v>
      </c>
      <c r="D122" s="15"/>
      <c r="E122" s="15" t="s">
        <v>1460</v>
      </c>
      <c r="F122" s="23"/>
      <c r="G122" s="15" t="s">
        <v>1215</v>
      </c>
      <c r="H122" s="15"/>
      <c r="I122" s="15"/>
      <c r="J122" s="15"/>
      <c r="K122" s="15" t="s">
        <v>1216</v>
      </c>
      <c r="L122" s="15" t="str">
        <f>MID(F122,4,3)</f>
        <v/>
      </c>
      <c r="M122" s="15" t="s">
        <v>1213</v>
      </c>
      <c r="N122" s="13" t="s">
        <v>735</v>
      </c>
      <c r="O122" s="15" t="s">
        <v>757</v>
      </c>
      <c r="P122" s="15">
        <v>79.099999999999994</v>
      </c>
      <c r="Q122" s="15" t="s">
        <v>623</v>
      </c>
      <c r="R122" s="24" t="str">
        <f>CONCATENATE(
A121,B121,C121,D121,E121,F121,G121,H121,I121,J121,K121,L121,M121,N121,O121,P121,Q121,
A122,B122,C122,D122,E122,F122,G122,H122,I122,J122,K122,L122,M122,N122,O122,P122,Q122)</f>
        <v>{id:79,year: "2017",typeDoc:"ACUERDO",dateDoc:"20-OCT",numDoc:"CG 79-2017",monthDoc:"OCT",nameDoc:"MANUAL DE PROCEDIMIENTO LABORAL DISCIPLINARIO",link: Acuerdos__pdfpath(`./${"2017/"}${"79.pdf"}`),subRows:[{id:"",year: "2017",typeDoc:"",dateDoc:"",numDoc:"",monthDoc:"",nameDoc:"ANEXO MANUAL DEL PROCEDIMIENTO LABORAL DISCIPLINARIO",link: Acuerdos__pdfpath(`./${"2017/"}${"79.1.pdf"}`),},],},</v>
      </c>
    </row>
    <row r="123" spans="1:18" x14ac:dyDescent="0.25">
      <c r="A123" s="17" t="s">
        <v>756</v>
      </c>
      <c r="B123" s="10">
        <v>80</v>
      </c>
      <c r="C123" s="10" t="s">
        <v>1308</v>
      </c>
      <c r="D123" s="10" t="s">
        <v>1217</v>
      </c>
      <c r="E123" s="10" t="s">
        <v>1460</v>
      </c>
      <c r="F123" s="18" t="s">
        <v>167</v>
      </c>
      <c r="G123" s="10" t="s">
        <v>1212</v>
      </c>
      <c r="H123" s="10"/>
      <c r="I123" s="10">
        <f>B123</f>
        <v>80</v>
      </c>
      <c r="J123" s="10" t="s">
        <v>0</v>
      </c>
      <c r="K123" s="10" t="s">
        <v>1297</v>
      </c>
      <c r="L123" s="10" t="str">
        <f>MID(F123,4,3)</f>
        <v>OCT</v>
      </c>
      <c r="M123" s="10" t="s">
        <v>1213</v>
      </c>
      <c r="N123" s="8" t="s">
        <v>1415</v>
      </c>
      <c r="O123" s="10" t="s">
        <v>757</v>
      </c>
      <c r="P123" s="10">
        <f>B123</f>
        <v>80</v>
      </c>
      <c r="Q123" s="10" t="s">
        <v>613</v>
      </c>
      <c r="R123" s="19"/>
    </row>
    <row r="124" spans="1:18" ht="15.75" thickBot="1" x14ac:dyDescent="0.3">
      <c r="A124" s="22" t="s">
        <v>756</v>
      </c>
      <c r="B124" s="15" t="s">
        <v>611</v>
      </c>
      <c r="C124" s="15" t="s">
        <v>1308</v>
      </c>
      <c r="D124" s="15"/>
      <c r="E124" s="15" t="s">
        <v>1460</v>
      </c>
      <c r="F124" s="23"/>
      <c r="G124" s="15" t="s">
        <v>1215</v>
      </c>
      <c r="H124" s="15"/>
      <c r="I124" s="15"/>
      <c r="J124" s="15"/>
      <c r="K124" s="15" t="s">
        <v>1216</v>
      </c>
      <c r="L124" s="15" t="str">
        <f>MID(F124,4,3)</f>
        <v/>
      </c>
      <c r="M124" s="15" t="s">
        <v>1213</v>
      </c>
      <c r="N124" s="13" t="s">
        <v>736</v>
      </c>
      <c r="O124" s="15" t="s">
        <v>757</v>
      </c>
      <c r="P124" s="15">
        <v>80.099999999999994</v>
      </c>
      <c r="Q124" s="15" t="s">
        <v>623</v>
      </c>
      <c r="R124" s="24" t="str">
        <f>CONCATENATE(
A123,B123,C123,D123,E123,F123,G123,H123,I123,J123,K123,L123,M123,N123,O123,P123,Q123,
A124,B124,C124,D124,E124,F124,G124,H124,I124,J124,K124,L124,M124,N124,O124,P124,Q124)</f>
        <v>{id:80,year: "2017",typeDoc:"ACUERDO",dateDoc:"20-OCT",numDoc:"CG 80-2017",monthDoc:"OCT",nameDoc:"SERVICIO PROFESIONAL ELECTORAL NACIONAL OPLE",link: Acuerdos__pdfpath(`./${"2017/"}${"80.pdf"}`),subRows:[{id:"",year: "2017",typeDoc:"",dateDoc:"",numDoc:"",monthDoc:"",nameDoc:"ANEXO 1 VOTO CONCURRENTE CONSEJERA ELECTORAL DORA RODRÍGUEZ SORIANO",link: Acuerdos__pdfpath(`./${"2017/"}${"80.1.pdf"}`),},],},</v>
      </c>
    </row>
    <row r="125" spans="1:18" x14ac:dyDescent="0.25">
      <c r="A125" s="17" t="s">
        <v>756</v>
      </c>
      <c r="B125" s="10">
        <v>81</v>
      </c>
      <c r="C125" s="10" t="s">
        <v>1308</v>
      </c>
      <c r="D125" s="10" t="s">
        <v>1217</v>
      </c>
      <c r="E125" s="10" t="s">
        <v>1460</v>
      </c>
      <c r="F125" s="18" t="s">
        <v>407</v>
      </c>
      <c r="G125" s="10" t="s">
        <v>1212</v>
      </c>
      <c r="H125" s="10"/>
      <c r="I125" s="10">
        <f>B125</f>
        <v>81</v>
      </c>
      <c r="J125" s="10" t="s">
        <v>0</v>
      </c>
      <c r="K125" s="10" t="s">
        <v>1297</v>
      </c>
      <c r="L125" s="10" t="str">
        <f>MID(F125,4,3)</f>
        <v>NOV</v>
      </c>
      <c r="M125" s="10" t="s">
        <v>1213</v>
      </c>
      <c r="N125" s="8" t="s">
        <v>1416</v>
      </c>
      <c r="O125" s="10" t="s">
        <v>757</v>
      </c>
      <c r="P125" s="10">
        <f>B125</f>
        <v>81</v>
      </c>
      <c r="Q125" s="10" t="s">
        <v>613</v>
      </c>
      <c r="R125" s="19"/>
    </row>
    <row r="126" spans="1:18" ht="15.75" thickBot="1" x14ac:dyDescent="0.3">
      <c r="A126" s="22" t="s">
        <v>756</v>
      </c>
      <c r="B126" s="15" t="s">
        <v>611</v>
      </c>
      <c r="C126" s="15" t="s">
        <v>1308</v>
      </c>
      <c r="D126" s="15"/>
      <c r="E126" s="15" t="s">
        <v>1460</v>
      </c>
      <c r="F126" s="23"/>
      <c r="G126" s="15" t="s">
        <v>1215</v>
      </c>
      <c r="H126" s="15"/>
      <c r="I126" s="15"/>
      <c r="J126" s="15"/>
      <c r="K126" s="15" t="s">
        <v>1216</v>
      </c>
      <c r="L126" s="15" t="str">
        <f>MID(F126,4,3)</f>
        <v/>
      </c>
      <c r="M126" s="15" t="s">
        <v>1213</v>
      </c>
      <c r="N126" s="13" t="s">
        <v>739</v>
      </c>
      <c r="O126" s="15" t="s">
        <v>757</v>
      </c>
      <c r="P126" s="15">
        <v>81.099999999999994</v>
      </c>
      <c r="Q126" s="15" t="s">
        <v>623</v>
      </c>
      <c r="R126" s="24" t="str">
        <f>CONCATENATE(
A125,B125,C125,D125,E125,F125,G125,H125,I125,J125,K125,L125,M125,N125,O125,P125,Q125,
A126,B126,C126,D126,E126,F126,G126,H126,I126,J126,K126,L126,M126,N126,O126,P126,Q126)</f>
        <v>{id:81,year: "2017",typeDoc:"ACUERDO",dateDoc:"13-NOV",numDoc:"CG 81-2017",monthDoc:"NOV",nameDoc:"MODELO ÚNICO ESTATUTO CANDIDATOS INDEPENDIENTES",link: Acuerdos__pdfpath(`./${"2017/"}${"81.pdf"}`),subRows:[{id:"",year: "2017",typeDoc:"",dateDoc:"",numDoc:"",monthDoc:"",nameDoc:"ANEXO ESTATUTO CANDIDATOS INDEPENDIENTES 2018",link: Acuerdos__pdfpath(`./${"2017/"}${"81.1.pdf"}`),},],},</v>
      </c>
    </row>
    <row r="127" spans="1:18" x14ac:dyDescent="0.25">
      <c r="A127" s="3" t="s">
        <v>756</v>
      </c>
      <c r="B127" s="3">
        <v>82</v>
      </c>
      <c r="C127" s="3" t="s">
        <v>1308</v>
      </c>
      <c r="D127" s="3" t="s">
        <v>1217</v>
      </c>
      <c r="E127" s="3" t="s">
        <v>1460</v>
      </c>
      <c r="F127" s="7" t="s">
        <v>407</v>
      </c>
      <c r="G127" s="3" t="s">
        <v>1212</v>
      </c>
      <c r="I127" s="3">
        <f t="shared" si="16"/>
        <v>82</v>
      </c>
      <c r="J127" s="3" t="s">
        <v>0</v>
      </c>
      <c r="K127" s="3" t="s">
        <v>1297</v>
      </c>
      <c r="L127" s="3" t="str">
        <f>MID(F127,4,3)</f>
        <v>NOV</v>
      </c>
      <c r="M127" s="3" t="s">
        <v>1213</v>
      </c>
      <c r="N127" s="3" t="s">
        <v>1417</v>
      </c>
      <c r="O127" s="3" t="s">
        <v>757</v>
      </c>
      <c r="P127" s="3">
        <f>B127</f>
        <v>82</v>
      </c>
      <c r="Q127" s="3" t="s">
        <v>1</v>
      </c>
      <c r="R127" s="3" t="str">
        <f t="shared" ref="R127:R128" si="18">CONCATENATE(A127,B127,C127,D127,E127,F127,G127,H127,I127,J127,K127,L127,M127,N127,O127,P127,Q127)</f>
        <v>{id:82,year: "2017",typeDoc:"ACUERDO",dateDoc:"13-NOV",numDoc:"CG 82-2017",monthDoc:"NOV",nameDoc:"PERSONAL HABILITADO PARA ASAMBLEA ESTATAL IMPACTO SOCIAL SI",link: Acuerdos__pdfpath(`./${"2017/"}${"82.pdf"}`),},</v>
      </c>
    </row>
    <row r="128" spans="1:18" ht="15.75" thickBot="1" x14ac:dyDescent="0.3">
      <c r="A128" s="3" t="s">
        <v>756</v>
      </c>
      <c r="B128" s="3">
        <v>83</v>
      </c>
      <c r="C128" s="3" t="s">
        <v>1308</v>
      </c>
      <c r="D128" s="3" t="s">
        <v>1217</v>
      </c>
      <c r="E128" s="3" t="s">
        <v>1460</v>
      </c>
      <c r="F128" s="7" t="s">
        <v>738</v>
      </c>
      <c r="G128" s="3" t="s">
        <v>1212</v>
      </c>
      <c r="I128" s="3">
        <f t="shared" si="16"/>
        <v>83</v>
      </c>
      <c r="J128" s="3" t="s">
        <v>0</v>
      </c>
      <c r="K128" s="3" t="s">
        <v>1297</v>
      </c>
      <c r="L128" s="3" t="str">
        <f>MID(F128,4,3)</f>
        <v>NOV</v>
      </c>
      <c r="M128" s="3" t="s">
        <v>1213</v>
      </c>
      <c r="N128" s="3" t="s">
        <v>1418</v>
      </c>
      <c r="O128" s="3" t="s">
        <v>757</v>
      </c>
      <c r="P128" s="3">
        <f>B128</f>
        <v>83</v>
      </c>
      <c r="Q128" s="3" t="s">
        <v>1</v>
      </c>
      <c r="R128" s="3" t="str">
        <f t="shared" si="18"/>
        <v>{id:83,year: "2017",typeDoc:"ACUERDO",dateDoc:"23-NOV",numDoc:"CG 83-2017",monthDoc:"NOV",nameDoc:"METODOLOGÍA DE MONITOREO DE MEDIOS",link: Acuerdos__pdfpath(`./${"2017/"}${"83.pdf"}`),},</v>
      </c>
    </row>
    <row r="129" spans="1:18" s="1" customFormat="1" x14ac:dyDescent="0.25">
      <c r="A129" s="17" t="s">
        <v>756</v>
      </c>
      <c r="B129" s="8">
        <v>84</v>
      </c>
      <c r="C129" s="10" t="s">
        <v>1308</v>
      </c>
      <c r="D129" s="10" t="s">
        <v>1217</v>
      </c>
      <c r="E129" s="10" t="s">
        <v>1460</v>
      </c>
      <c r="F129" s="9" t="s">
        <v>738</v>
      </c>
      <c r="G129" s="8" t="s">
        <v>1212</v>
      </c>
      <c r="H129" s="8"/>
      <c r="I129" s="8">
        <f>B129</f>
        <v>84</v>
      </c>
      <c r="J129" s="8" t="s">
        <v>0</v>
      </c>
      <c r="K129" s="10" t="s">
        <v>1297</v>
      </c>
      <c r="L129" s="10" t="str">
        <f>MID(F129,4,3)</f>
        <v>NOV</v>
      </c>
      <c r="M129" s="10" t="s">
        <v>1213</v>
      </c>
      <c r="N129" s="8" t="s">
        <v>1419</v>
      </c>
      <c r="O129" s="10" t="s">
        <v>757</v>
      </c>
      <c r="P129" s="8">
        <f>B129</f>
        <v>84</v>
      </c>
      <c r="Q129" s="8" t="s">
        <v>613</v>
      </c>
      <c r="R129" s="11"/>
    </row>
    <row r="130" spans="1:18" s="1" customFormat="1" x14ac:dyDescent="0.25">
      <c r="A130" s="20" t="s">
        <v>756</v>
      </c>
      <c r="B130" s="1" t="s">
        <v>611</v>
      </c>
      <c r="C130" s="3" t="s">
        <v>1308</v>
      </c>
      <c r="D130" s="3"/>
      <c r="E130" s="3" t="s">
        <v>1460</v>
      </c>
      <c r="F130" s="2"/>
      <c r="G130" s="1" t="s">
        <v>1215</v>
      </c>
      <c r="K130" s="3" t="s">
        <v>1216</v>
      </c>
      <c r="L130" s="3" t="str">
        <f>MID(F130,4,3)</f>
        <v/>
      </c>
      <c r="M130" s="3" t="s">
        <v>1213</v>
      </c>
      <c r="N130" s="1" t="s">
        <v>621</v>
      </c>
      <c r="O130" s="3" t="s">
        <v>757</v>
      </c>
      <c r="P130" s="1">
        <v>84.1</v>
      </c>
      <c r="Q130" s="1" t="s">
        <v>1</v>
      </c>
      <c r="R130" s="12"/>
    </row>
    <row r="131" spans="1:18" s="1" customFormat="1" x14ac:dyDescent="0.25">
      <c r="A131" s="20" t="s">
        <v>756</v>
      </c>
      <c r="B131" s="1" t="s">
        <v>611</v>
      </c>
      <c r="C131" s="3" t="s">
        <v>1308</v>
      </c>
      <c r="D131" s="3"/>
      <c r="E131" s="3" t="s">
        <v>1460</v>
      </c>
      <c r="F131" s="2"/>
      <c r="G131" s="1" t="s">
        <v>1215</v>
      </c>
      <c r="K131" s="3" t="s">
        <v>1216</v>
      </c>
      <c r="L131" s="3" t="str">
        <f>MID(F131,4,3)</f>
        <v/>
      </c>
      <c r="M131" s="3" t="s">
        <v>1213</v>
      </c>
      <c r="N131" s="1" t="s">
        <v>740</v>
      </c>
      <c r="O131" s="3" t="s">
        <v>757</v>
      </c>
      <c r="P131" s="1">
        <v>84.2</v>
      </c>
      <c r="Q131" s="1" t="s">
        <v>1</v>
      </c>
      <c r="R131" s="12"/>
    </row>
    <row r="132" spans="1:18" s="1" customFormat="1" x14ac:dyDescent="0.25">
      <c r="A132" s="20" t="s">
        <v>756</v>
      </c>
      <c r="B132" s="1" t="s">
        <v>611</v>
      </c>
      <c r="C132" s="3" t="s">
        <v>1308</v>
      </c>
      <c r="D132" s="3"/>
      <c r="E132" s="3" t="s">
        <v>1460</v>
      </c>
      <c r="F132" s="2"/>
      <c r="G132" s="1" t="s">
        <v>1215</v>
      </c>
      <c r="K132" s="3" t="s">
        <v>1216</v>
      </c>
      <c r="L132" s="3" t="str">
        <f>MID(F132,4,3)</f>
        <v/>
      </c>
      <c r="M132" s="3" t="s">
        <v>1213</v>
      </c>
      <c r="N132" s="1" t="s">
        <v>741</v>
      </c>
      <c r="O132" s="3" t="s">
        <v>757</v>
      </c>
      <c r="P132" s="1">
        <v>84.3</v>
      </c>
      <c r="Q132" s="1" t="s">
        <v>1</v>
      </c>
      <c r="R132" s="12"/>
    </row>
    <row r="133" spans="1:18" s="1" customFormat="1" x14ac:dyDescent="0.25">
      <c r="A133" s="20" t="s">
        <v>756</v>
      </c>
      <c r="B133" s="1" t="s">
        <v>611</v>
      </c>
      <c r="C133" s="3" t="s">
        <v>1308</v>
      </c>
      <c r="D133" s="3"/>
      <c r="E133" s="3" t="s">
        <v>1460</v>
      </c>
      <c r="F133" s="2"/>
      <c r="G133" s="1" t="s">
        <v>1215</v>
      </c>
      <c r="K133" s="3" t="s">
        <v>1216</v>
      </c>
      <c r="L133" s="3" t="str">
        <f>MID(F133,4,3)</f>
        <v/>
      </c>
      <c r="M133" s="3" t="s">
        <v>1213</v>
      </c>
      <c r="N133" s="1" t="s">
        <v>742</v>
      </c>
      <c r="O133" s="3" t="s">
        <v>757</v>
      </c>
      <c r="P133" s="1">
        <v>84.4</v>
      </c>
      <c r="Q133" s="1" t="s">
        <v>1</v>
      </c>
      <c r="R133" s="12"/>
    </row>
    <row r="134" spans="1:18" s="1" customFormat="1" x14ac:dyDescent="0.25">
      <c r="A134" s="20" t="s">
        <v>756</v>
      </c>
      <c r="B134" s="1" t="s">
        <v>611</v>
      </c>
      <c r="C134" s="3" t="s">
        <v>1308</v>
      </c>
      <c r="D134" s="3"/>
      <c r="E134" s="3" t="s">
        <v>1460</v>
      </c>
      <c r="F134" s="2"/>
      <c r="G134" s="1" t="s">
        <v>1215</v>
      </c>
      <c r="K134" s="3" t="s">
        <v>1216</v>
      </c>
      <c r="L134" s="3" t="str">
        <f>MID(F134,4,3)</f>
        <v/>
      </c>
      <c r="M134" s="3" t="s">
        <v>1213</v>
      </c>
      <c r="N134" s="1" t="s">
        <v>743</v>
      </c>
      <c r="O134" s="3" t="s">
        <v>757</v>
      </c>
      <c r="P134" s="1">
        <v>84.5</v>
      </c>
      <c r="Q134" s="1" t="s">
        <v>1</v>
      </c>
      <c r="R134" s="12"/>
    </row>
    <row r="135" spans="1:18" s="1" customFormat="1" ht="15.75" thickBot="1" x14ac:dyDescent="0.3">
      <c r="A135" s="22" t="s">
        <v>756</v>
      </c>
      <c r="B135" s="13" t="s">
        <v>611</v>
      </c>
      <c r="C135" s="15" t="s">
        <v>1308</v>
      </c>
      <c r="D135" s="15"/>
      <c r="E135" s="15" t="s">
        <v>1460</v>
      </c>
      <c r="F135" s="14"/>
      <c r="G135" s="13" t="s">
        <v>1215</v>
      </c>
      <c r="H135" s="13"/>
      <c r="I135" s="13"/>
      <c r="J135" s="13"/>
      <c r="K135" s="15" t="s">
        <v>1216</v>
      </c>
      <c r="L135" s="15" t="str">
        <f>MID(F135,4,3)</f>
        <v/>
      </c>
      <c r="M135" s="15" t="s">
        <v>1213</v>
      </c>
      <c r="N135" s="13" t="s">
        <v>744</v>
      </c>
      <c r="O135" s="15" t="s">
        <v>757</v>
      </c>
      <c r="P135" s="13">
        <v>84.6</v>
      </c>
      <c r="Q135" s="13" t="s">
        <v>623</v>
      </c>
      <c r="R135" s="16" t="str">
        <f>CONCATENATE(
A129,B129,C129,D129,E129,F129,G129,H129,I129,J129,K129,L129,M129,N129,O129,P129,Q129,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A133,B133,C133,D133,E133,F133,G133,H133,I133,J133,K133,L133,M133,N133,O133,P133,Q133,
A134,B134,C134,D134,E134,F134,G134,H134,I134,J134,K134,L134,M134,N134,O134,P134,Q134,
A135,B135,C135,D135,E135,F135,G135,H135,I135,J135,K135,L135,M135,N135,O135,P135,Q135)</f>
        <v>{id:84,year: "2017",typeDoc:"ACUERDO",dateDoc:"23-NOV",numDoc:"CG 84-2017",monthDoc:"NOV",nameDoc:"CONVOCATORIA CANDIDATOS INDEPENDIENTES",link: Acuerdos__pdfpath(`./${"2017/"}${"84.pdf"}`),subRows:[{id:"",year: "2017",typeDoc:"",dateDoc:"",numDoc:"",monthDoc:"",nameDoc:"ANEXO CONVOCATORIA CANDIDATOS INDEPENDIENTES",link: Acuerdos__pdfpath(`./${"2017/"}${"84.1.pdf"}`),},{id:"",year: "2017",typeDoc:"",dateDoc:"",numDoc:"",monthDoc:"",nameDoc:"ANEXO UNO FORMATO DE MANIFESTACION DE INTENCION ITE",link: Acuerdos__pdfpath(`./${"2017/"}${"84.2.pdf"}`),},{id:"",year: "2017",typeDoc:"",dateDoc:"",numDoc:"",monthDoc:"",nameDoc:"ANEXO DOS FORMATO DE SOLICITUD DE REGISTRO DE CANDIDATURA INDEPENDIENTE ITE",link: Acuerdos__pdfpath(`./${"2017/"}${"84.3.pdf"}`),},{id:"",year: "2017",typeDoc:"",dateDoc:"",numDoc:"",monthDoc:"",nameDoc:"ANEXO TRES FORMATO DE MANIFESTACION DE VOLUNTAD ITE",link: Acuerdos__pdfpath(`./${"2017/"}${"84.4.pdf"}`),},{id:"",year: "2017",typeDoc:"",dateDoc:"",numDoc:"",monthDoc:"",nameDoc:"ANEXO CUATRO FORMATO DE NO ACEPTACION DE RECURSOS ILICITOS",link: Acuerdos__pdfpath(`./${"2017/"}${"84.5.pdf"}`),},{id:"",year: "2017",typeDoc:"",dateDoc:"",numDoc:"",monthDoc:"",nameDoc:"ANEXO CINCO FORMATO DE ESCRITO DE CONFORMIDAD PARA FISCALIZACION INE",link: Acuerdos__pdfpath(`./${"2017/"}${"84.6.pdf"}`),},],},</v>
      </c>
    </row>
    <row r="136" spans="1:18" x14ac:dyDescent="0.25">
      <c r="A136" s="3" t="s">
        <v>756</v>
      </c>
      <c r="B136" s="3">
        <v>85</v>
      </c>
      <c r="C136" s="3" t="s">
        <v>1308</v>
      </c>
      <c r="D136" s="3" t="s">
        <v>1217</v>
      </c>
      <c r="E136" s="3" t="s">
        <v>1460</v>
      </c>
      <c r="F136" s="7" t="s">
        <v>287</v>
      </c>
      <c r="G136" s="3" t="s">
        <v>1212</v>
      </c>
      <c r="I136" s="3">
        <f t="shared" si="16"/>
        <v>85</v>
      </c>
      <c r="J136" s="3" t="s">
        <v>0</v>
      </c>
      <c r="K136" s="3" t="s">
        <v>1297</v>
      </c>
      <c r="L136" s="3" t="str">
        <f>MID(F136,4,3)</f>
        <v>NOV</v>
      </c>
      <c r="M136" s="3" t="s">
        <v>1213</v>
      </c>
      <c r="N136" s="3" t="s">
        <v>1420</v>
      </c>
      <c r="O136" s="3" t="s">
        <v>757</v>
      </c>
      <c r="P136" s="3">
        <f>B136</f>
        <v>85</v>
      </c>
      <c r="Q136" s="3" t="s">
        <v>1</v>
      </c>
      <c r="R136" s="3" t="str">
        <f t="shared" ref="R136:R138" si="19">CONCATENATE(A136,B136,C136,D136,E136,F136,G136,H136,I136,J136,K136,L136,M136,N136,O136,P136,Q136)</f>
        <v>{id:85,year: "2017",typeDoc:"ACUERDO",dateDoc:"30-NOV",numDoc:"CG 85-2017",monthDoc:"NOV",nameDoc:"PAUTAS RADIO Y TELEVISIÓN",link: Acuerdos__pdfpath(`./${"2017/"}${"85.pdf"}`),},</v>
      </c>
    </row>
    <row r="137" spans="1:18" x14ac:dyDescent="0.25">
      <c r="A137" s="3" t="s">
        <v>756</v>
      </c>
      <c r="B137" s="3">
        <v>86</v>
      </c>
      <c r="C137" s="3" t="s">
        <v>1308</v>
      </c>
      <c r="D137" s="3" t="s">
        <v>1217</v>
      </c>
      <c r="E137" s="3" t="s">
        <v>1460</v>
      </c>
      <c r="F137" s="7" t="s">
        <v>287</v>
      </c>
      <c r="G137" s="3" t="s">
        <v>1212</v>
      </c>
      <c r="I137" s="3">
        <f t="shared" si="16"/>
        <v>86</v>
      </c>
      <c r="J137" s="3" t="s">
        <v>0</v>
      </c>
      <c r="K137" s="3" t="s">
        <v>1297</v>
      </c>
      <c r="L137" s="3" t="str">
        <f>MID(F137,4,3)</f>
        <v>NOV</v>
      </c>
      <c r="M137" s="3" t="s">
        <v>1213</v>
      </c>
      <c r="N137" s="3" t="s">
        <v>1421</v>
      </c>
      <c r="O137" s="3" t="s">
        <v>757</v>
      </c>
      <c r="P137" s="3">
        <f>B137</f>
        <v>86</v>
      </c>
      <c r="Q137" s="3" t="s">
        <v>1</v>
      </c>
      <c r="R137" s="3" t="str">
        <f t="shared" si="19"/>
        <v>{id:86,year: "2017",typeDoc:"ACUERDO",dateDoc:"30-NOV",numDoc:"CG 86-2017",monthDoc:"NOV",nameDoc:"TITULAR ÁREA TÉCNICA DE TRANSPARENCIA",link: Acuerdos__pdfpath(`./${"2017/"}${"86.pdf"}`),},</v>
      </c>
    </row>
    <row r="138" spans="1:18" ht="15.75" thickBot="1" x14ac:dyDescent="0.3">
      <c r="A138" s="3" t="s">
        <v>756</v>
      </c>
      <c r="B138" s="3">
        <v>87</v>
      </c>
      <c r="C138" s="3" t="s">
        <v>1308</v>
      </c>
      <c r="D138" s="3" t="s">
        <v>1217</v>
      </c>
      <c r="E138" s="3" t="s">
        <v>1460</v>
      </c>
      <c r="F138" s="7" t="s">
        <v>287</v>
      </c>
      <c r="G138" s="3" t="s">
        <v>1212</v>
      </c>
      <c r="I138" s="3">
        <f t="shared" si="16"/>
        <v>87</v>
      </c>
      <c r="J138" s="3" t="s">
        <v>0</v>
      </c>
      <c r="K138" s="3" t="s">
        <v>1297</v>
      </c>
      <c r="L138" s="3" t="str">
        <f>MID(F138,4,3)</f>
        <v>NOV</v>
      </c>
      <c r="M138" s="3" t="s">
        <v>1213</v>
      </c>
      <c r="N138" s="3" t="s">
        <v>1422</v>
      </c>
      <c r="O138" s="3" t="s">
        <v>757</v>
      </c>
      <c r="P138" s="3">
        <f>B138</f>
        <v>87</v>
      </c>
      <c r="Q138" s="3" t="s">
        <v>1</v>
      </c>
      <c r="R138" s="3" t="str">
        <f t="shared" si="19"/>
        <v>{id:87,year: "2017",typeDoc:"ACUERDO",dateDoc:"30-NOV",numDoc:"CG 87-2017",monthDoc:"NOV",nameDoc:"DESIGNACIÓN DE LA INSTANCIA INTERNA PREP",link: Acuerdos__pdfpath(`./${"2017/"}${"87.pdf"}`),},</v>
      </c>
    </row>
    <row r="139" spans="1:18" x14ac:dyDescent="0.25">
      <c r="A139" s="17" t="s">
        <v>756</v>
      </c>
      <c r="B139" s="10">
        <v>88</v>
      </c>
      <c r="C139" s="10" t="s">
        <v>1308</v>
      </c>
      <c r="D139" s="10" t="s">
        <v>1217</v>
      </c>
      <c r="E139" s="10" t="s">
        <v>1460</v>
      </c>
      <c r="F139" s="18"/>
      <c r="G139" s="10" t="s">
        <v>1212</v>
      </c>
      <c r="H139" s="10"/>
      <c r="I139" s="10">
        <f>B139</f>
        <v>88</v>
      </c>
      <c r="J139" s="10" t="s">
        <v>0</v>
      </c>
      <c r="K139" s="10" t="s">
        <v>1297</v>
      </c>
      <c r="L139" s="10" t="s">
        <v>747</v>
      </c>
      <c r="M139" s="10" t="s">
        <v>1213</v>
      </c>
      <c r="N139" s="8" t="s">
        <v>1423</v>
      </c>
      <c r="O139" s="10" t="s">
        <v>757</v>
      </c>
      <c r="P139" s="10">
        <f>B139</f>
        <v>88</v>
      </c>
      <c r="Q139" s="10" t="s">
        <v>613</v>
      </c>
      <c r="R139" s="19"/>
    </row>
    <row r="140" spans="1:18" ht="15.75" thickBot="1" x14ac:dyDescent="0.3">
      <c r="A140" s="22" t="s">
        <v>756</v>
      </c>
      <c r="B140" s="15" t="s">
        <v>611</v>
      </c>
      <c r="C140" s="15" t="s">
        <v>1308</v>
      </c>
      <c r="D140" s="15"/>
      <c r="E140" s="15" t="s">
        <v>1460</v>
      </c>
      <c r="F140" s="23"/>
      <c r="G140" s="15" t="s">
        <v>1215</v>
      </c>
      <c r="H140" s="15"/>
      <c r="I140" s="15"/>
      <c r="J140" s="15"/>
      <c r="K140" s="15" t="s">
        <v>1216</v>
      </c>
      <c r="L140" s="15" t="str">
        <f>MID(F140,4,3)</f>
        <v/>
      </c>
      <c r="M140" s="15" t="s">
        <v>1213</v>
      </c>
      <c r="N140" s="13" t="s">
        <v>748</v>
      </c>
      <c r="O140" s="15" t="s">
        <v>757</v>
      </c>
      <c r="P140" s="15">
        <v>88.1</v>
      </c>
      <c r="Q140" s="15" t="s">
        <v>623</v>
      </c>
      <c r="R140" s="24" t="str">
        <f>CONCATENATE(
A139,B139,C139,D139,E139,F139,G139,H139,I139,J139,K139,L139,M139,N139,O139,P139,Q139,
A140,B140,C140,D140,E140,F140,G140,H140,I140,J140,K140,L140,M140,N140,O140,P140,Q140)</f>
        <v>{id:88,year: "2017",typeDoc:"ACUERDO",dateDoc:"",numDoc:"CG 88-2017",monthDoc:"DIC",nameDoc:"POR EL QUE SE DA CUMPLIMIENTO A LA SENTENCIA DEL EXPEDIENTE TET JDC 054 2017",link: Acuerdos__pdfpath(`./${"2017/"}${"88.pdf"}`),subRows:[{id:"",year: "2017",typeDoc:"",dateDoc:"",numDoc:"",monthDoc:"",nameDoc:"ANEXO CONVOCATORIA CUMPLIMIENTO A SENTENCIA DEL EXPEDIENTE TET JDC 054 2017",link: Acuerdos__pdfpath(`./${"2017/"}${"88.1.pdf"}`),},],},</v>
      </c>
    </row>
    <row r="141" spans="1:18" ht="15.75" thickBot="1" x14ac:dyDescent="0.3">
      <c r="A141" s="3" t="s">
        <v>756</v>
      </c>
      <c r="B141" s="3">
        <v>89</v>
      </c>
      <c r="C141" s="3" t="s">
        <v>1308</v>
      </c>
      <c r="D141" s="3" t="s">
        <v>1217</v>
      </c>
      <c r="E141" s="3" t="s">
        <v>1460</v>
      </c>
      <c r="F141" s="7" t="s">
        <v>745</v>
      </c>
      <c r="G141" s="3" t="s">
        <v>1212</v>
      </c>
      <c r="I141" s="3">
        <f>B141</f>
        <v>89</v>
      </c>
      <c r="J141" s="3" t="s">
        <v>0</v>
      </c>
      <c r="K141" s="3" t="s">
        <v>1297</v>
      </c>
      <c r="L141" s="3" t="str">
        <f>MID(F141,4,3)</f>
        <v>DIC</v>
      </c>
      <c r="M141" s="3" t="s">
        <v>1213</v>
      </c>
      <c r="N141" s="3" t="s">
        <v>1424</v>
      </c>
      <c r="O141" s="3" t="s">
        <v>757</v>
      </c>
      <c r="P141" s="3">
        <f>B141</f>
        <v>89</v>
      </c>
      <c r="Q141" s="3" t="s">
        <v>1</v>
      </c>
      <c r="R141" s="3" t="str">
        <f t="shared" ref="R141" si="20">CONCATENATE(A141,B141,C141,D141,E141,F141,G141,H141,I141,J141,K141,L141,M141,N141,O141,P141,Q141)</f>
        <v>{id:89,year: "2017",typeDoc:"ACUERDO",dateDoc:"13-DIC",numDoc:"CG 89-2017",monthDoc:"DIC",nameDoc:"PROYECTO DE TOPES DE PRECAMPAÑA 2018",link: Acuerdos__pdfpath(`./${"2017/"}${"89.pdf"}`),},</v>
      </c>
    </row>
    <row r="142" spans="1:18" x14ac:dyDescent="0.25">
      <c r="A142" s="17" t="s">
        <v>756</v>
      </c>
      <c r="B142" s="10">
        <v>90</v>
      </c>
      <c r="C142" s="10" t="s">
        <v>1308</v>
      </c>
      <c r="D142" s="10" t="s">
        <v>1217</v>
      </c>
      <c r="E142" s="10" t="s">
        <v>1460</v>
      </c>
      <c r="F142" s="18" t="s">
        <v>745</v>
      </c>
      <c r="G142" s="10" t="s">
        <v>1212</v>
      </c>
      <c r="H142" s="10"/>
      <c r="I142" s="10">
        <f>B142</f>
        <v>90</v>
      </c>
      <c r="J142" s="10" t="s">
        <v>0</v>
      </c>
      <c r="K142" s="10" t="s">
        <v>1297</v>
      </c>
      <c r="L142" s="10" t="str">
        <f>MID(F142,4,3)</f>
        <v>DIC</v>
      </c>
      <c r="M142" s="10" t="s">
        <v>1213</v>
      </c>
      <c r="N142" s="8" t="s">
        <v>1425</v>
      </c>
      <c r="O142" s="10" t="s">
        <v>757</v>
      </c>
      <c r="P142" s="10">
        <f>B142</f>
        <v>90</v>
      </c>
      <c r="Q142" s="10" t="s">
        <v>613</v>
      </c>
      <c r="R142" s="19"/>
    </row>
    <row r="143" spans="1:18" ht="15.75" thickBot="1" x14ac:dyDescent="0.3">
      <c r="A143" s="22" t="s">
        <v>756</v>
      </c>
      <c r="B143" s="15" t="s">
        <v>611</v>
      </c>
      <c r="C143" s="15" t="s">
        <v>1308</v>
      </c>
      <c r="D143" s="15"/>
      <c r="E143" s="15" t="s">
        <v>1460</v>
      </c>
      <c r="F143" s="23"/>
      <c r="G143" s="15" t="s">
        <v>1215</v>
      </c>
      <c r="H143" s="15"/>
      <c r="I143" s="15"/>
      <c r="J143" s="15"/>
      <c r="K143" s="15" t="s">
        <v>1216</v>
      </c>
      <c r="L143" s="15" t="str">
        <f>MID(F143,4,3)</f>
        <v/>
      </c>
      <c r="M143" s="15" t="s">
        <v>1213</v>
      </c>
      <c r="N143" s="13" t="s">
        <v>749</v>
      </c>
      <c r="O143" s="15" t="s">
        <v>757</v>
      </c>
      <c r="P143" s="15">
        <v>90.1</v>
      </c>
      <c r="Q143" s="15" t="s">
        <v>623</v>
      </c>
      <c r="R143" s="24" t="str">
        <f>CONCATENATE(
A142,B142,C142,D142,E142,F142,G142,H142,I142,J142,K142,L142,M142,N142,O142,P142,Q142,
A143,B143,C143,D143,E143,F143,G143,H143,I143,J143,K143,L143,M143,N143,O143,P143,Q143)</f>
        <v>{id:90,year: "2017",typeDoc:"ACUERDO",dateDoc:"13-DIC",numDoc:"CG 90-2017",monthDoc:"DIC",nameDoc:"LINEAMIENTOS GENERALES DE PARIDAD DE GÉNERO",link: Acuerdos__pdfpath(`./${"2017/"}${"90.pdf"}`),subRows:[{id:"",year: "2017",typeDoc:"",dateDoc:"",numDoc:"",monthDoc:"",nameDoc:"ANEXO LINEAMIENTOS PARIDAD DE GÉNERO DIPUTADOS",link: Acuerdos__pdfpath(`./${"2017/"}${"90.1.pdf"}`),},],},</v>
      </c>
    </row>
    <row r="144" spans="1:18" x14ac:dyDescent="0.25">
      <c r="A144" s="17" t="s">
        <v>756</v>
      </c>
      <c r="B144" s="10">
        <v>91</v>
      </c>
      <c r="C144" s="10" t="s">
        <v>1308</v>
      </c>
      <c r="D144" s="10" t="s">
        <v>1217</v>
      </c>
      <c r="E144" s="10" t="s">
        <v>1460</v>
      </c>
      <c r="F144" s="18" t="s">
        <v>745</v>
      </c>
      <c r="G144" s="10" t="s">
        <v>1212</v>
      </c>
      <c r="H144" s="10"/>
      <c r="I144" s="10">
        <f>B144</f>
        <v>91</v>
      </c>
      <c r="J144" s="10" t="s">
        <v>0</v>
      </c>
      <c r="K144" s="10" t="s">
        <v>1297</v>
      </c>
      <c r="L144" s="10" t="str">
        <f>MID(F144,4,3)</f>
        <v>DIC</v>
      </c>
      <c r="M144" s="10" t="s">
        <v>1213</v>
      </c>
      <c r="N144" s="8" t="s">
        <v>1426</v>
      </c>
      <c r="O144" s="10" t="s">
        <v>757</v>
      </c>
      <c r="P144" s="10">
        <f>B144</f>
        <v>91</v>
      </c>
      <c r="Q144" s="10" t="s">
        <v>613</v>
      </c>
      <c r="R144" s="19"/>
    </row>
    <row r="145" spans="1:18" ht="15.75" thickBot="1" x14ac:dyDescent="0.3">
      <c r="A145" s="22" t="s">
        <v>756</v>
      </c>
      <c r="B145" s="15" t="s">
        <v>611</v>
      </c>
      <c r="C145" s="15" t="s">
        <v>1308</v>
      </c>
      <c r="D145" s="15"/>
      <c r="E145" s="15" t="s">
        <v>1460</v>
      </c>
      <c r="F145" s="23"/>
      <c r="G145" s="15" t="s">
        <v>1215</v>
      </c>
      <c r="H145" s="15"/>
      <c r="I145" s="15"/>
      <c r="J145" s="15"/>
      <c r="K145" s="15" t="s">
        <v>1216</v>
      </c>
      <c r="L145" s="15" t="str">
        <f>MID(F145,4,3)</f>
        <v/>
      </c>
      <c r="M145" s="15" t="s">
        <v>1213</v>
      </c>
      <c r="N145" s="13" t="s">
        <v>750</v>
      </c>
      <c r="O145" s="15" t="s">
        <v>757</v>
      </c>
      <c r="P145" s="15">
        <v>91.1</v>
      </c>
      <c r="Q145" s="15" t="s">
        <v>623</v>
      </c>
      <c r="R145" s="24" t="str">
        <f>CONCATENATE(
A144,B144,C144,D144,E144,F144,G144,H144,I144,J144,K144,L144,M144,N144,O144,P144,Q144,
A145,B145,C145,D145,E145,F145,G145,H145,I145,J145,K145,L145,M145,N145,O145,P145,Q145)</f>
        <v>{id:91,year: "2017",typeDoc:"ACUERDO",dateDoc:"13-DIC",numDoc:"CG 91-2017",monthDoc:"DIC",nameDoc:"LINEAMIENTOS DE VERIFICACIÓN DE APOYO CIUDADANO",link: Acuerdos__pdfpath(`./${"2017/"}${"91.pdf"}`),subRows:[{id:"",year: "2017",typeDoc:"",dateDoc:"",numDoc:"",monthDoc:"",nameDoc:"ANEXO LINEAMIENTOS PARA LA VERIFICACIÓN DEL PORCENTAJE DE APOYO CIUDADANO",link: Acuerdos__pdfpath(`./${"2017/"}${"91.1.pdf"}`),},],},</v>
      </c>
    </row>
    <row r="146" spans="1:18" x14ac:dyDescent="0.25">
      <c r="A146" s="3" t="s">
        <v>756</v>
      </c>
      <c r="B146" s="3">
        <v>92</v>
      </c>
      <c r="C146" s="3" t="s">
        <v>1308</v>
      </c>
      <c r="D146" s="3" t="s">
        <v>1217</v>
      </c>
      <c r="E146" s="3" t="s">
        <v>1460</v>
      </c>
      <c r="F146" s="7" t="s">
        <v>745</v>
      </c>
      <c r="G146" s="3" t="s">
        <v>1212</v>
      </c>
      <c r="I146" s="3">
        <f t="shared" si="16"/>
        <v>92</v>
      </c>
      <c r="J146" s="3" t="s">
        <v>0</v>
      </c>
      <c r="K146" s="3" t="s">
        <v>1297</v>
      </c>
      <c r="L146" s="3" t="str">
        <f>MID(F146,4,3)</f>
        <v>DIC</v>
      </c>
      <c r="M146" s="3" t="s">
        <v>1213</v>
      </c>
      <c r="N146" s="3" t="s">
        <v>1427</v>
      </c>
      <c r="O146" s="3" t="s">
        <v>757</v>
      </c>
      <c r="P146" s="3">
        <f>B146</f>
        <v>92</v>
      </c>
      <c r="Q146" s="3" t="s">
        <v>1</v>
      </c>
      <c r="R146" s="3" t="str">
        <f t="shared" ref="R146:R147" si="21">CONCATENATE(A146,B146,C146,D146,E146,F146,G146,H146,I146,J146,K146,L146,M146,N146,O146,P146,Q146)</f>
        <v>{id:92,year: "2017",typeDoc:"ACUERDO",dateDoc:"13-DIC",numDoc:"CG 92-2017",monthDoc:"DIC",nameDoc:"INTEGRACIÓN COTAPREP 2018",link: Acuerdos__pdfpath(`./${"2017/"}${"92.pdf"}`),},</v>
      </c>
    </row>
    <row r="147" spans="1:18" ht="15.75" thickBot="1" x14ac:dyDescent="0.3">
      <c r="A147" s="3" t="s">
        <v>756</v>
      </c>
      <c r="B147" s="3">
        <v>93</v>
      </c>
      <c r="C147" s="3" t="s">
        <v>1308</v>
      </c>
      <c r="D147" s="3" t="s">
        <v>1217</v>
      </c>
      <c r="E147" s="3" t="s">
        <v>1460</v>
      </c>
      <c r="F147" s="7" t="s">
        <v>745</v>
      </c>
      <c r="G147" s="3" t="s">
        <v>1212</v>
      </c>
      <c r="I147" s="3">
        <f t="shared" si="16"/>
        <v>93</v>
      </c>
      <c r="J147" s="3" t="s">
        <v>0</v>
      </c>
      <c r="K147" s="3" t="s">
        <v>1297</v>
      </c>
      <c r="L147" s="3" t="str">
        <f>MID(F147,4,3)</f>
        <v>DIC</v>
      </c>
      <c r="M147" s="3" t="s">
        <v>1213</v>
      </c>
      <c r="N147" s="3" t="s">
        <v>1428</v>
      </c>
      <c r="O147" s="3" t="s">
        <v>757</v>
      </c>
      <c r="P147" s="3">
        <f>B147</f>
        <v>93</v>
      </c>
      <c r="Q147" s="3" t="s">
        <v>1</v>
      </c>
      <c r="R147" s="3" t="str">
        <f t="shared" si="21"/>
        <v>{id:93,year: "2017",typeDoc:"ACUERDO",dateDoc:"13-DIC",numDoc:"CG 93-2017",monthDoc:"DIC",nameDoc:"DESIGNACIÓN DEL TITULAR DEL ÁREA TÉCNICA DE INFORMÁTICA",link: Acuerdos__pdfpath(`./${"2017/"}${"93.pdf"}`),},</v>
      </c>
    </row>
    <row r="148" spans="1:18" x14ac:dyDescent="0.25">
      <c r="A148" s="17" t="s">
        <v>756</v>
      </c>
      <c r="B148" s="10">
        <v>94</v>
      </c>
      <c r="C148" s="10" t="s">
        <v>1308</v>
      </c>
      <c r="D148" s="10" t="s">
        <v>1217</v>
      </c>
      <c r="E148" s="10" t="s">
        <v>1460</v>
      </c>
      <c r="F148" s="18" t="s">
        <v>745</v>
      </c>
      <c r="G148" s="10" t="s">
        <v>1212</v>
      </c>
      <c r="H148" s="10"/>
      <c r="I148" s="10">
        <f>B148</f>
        <v>94</v>
      </c>
      <c r="J148" s="10" t="s">
        <v>0</v>
      </c>
      <c r="K148" s="10" t="s">
        <v>1297</v>
      </c>
      <c r="L148" s="10" t="str">
        <f>MID(F148,4,3)</f>
        <v>DIC</v>
      </c>
      <c r="M148" s="10" t="s">
        <v>1213</v>
      </c>
      <c r="N148" s="8" t="s">
        <v>1429</v>
      </c>
      <c r="O148" s="10" t="s">
        <v>757</v>
      </c>
      <c r="P148" s="10">
        <f>B148</f>
        <v>94</v>
      </c>
      <c r="Q148" s="10" t="s">
        <v>613</v>
      </c>
      <c r="R148" s="19"/>
    </row>
    <row r="149" spans="1:18" ht="15.75" thickBot="1" x14ac:dyDescent="0.3">
      <c r="A149" s="22" t="s">
        <v>756</v>
      </c>
      <c r="B149" s="15" t="s">
        <v>611</v>
      </c>
      <c r="C149" s="15" t="s">
        <v>1308</v>
      </c>
      <c r="D149" s="15"/>
      <c r="E149" s="15" t="s">
        <v>1460</v>
      </c>
      <c r="F149" s="23"/>
      <c r="G149" s="15" t="s">
        <v>1215</v>
      </c>
      <c r="H149" s="15"/>
      <c r="I149" s="15"/>
      <c r="J149" s="15"/>
      <c r="K149" s="15" t="s">
        <v>1216</v>
      </c>
      <c r="L149" s="15" t="str">
        <f>MID(F149,4,3)</f>
        <v/>
      </c>
      <c r="M149" s="15" t="s">
        <v>1213</v>
      </c>
      <c r="N149" s="13" t="s">
        <v>751</v>
      </c>
      <c r="O149" s="15" t="s">
        <v>757</v>
      </c>
      <c r="P149" s="15">
        <v>94.1</v>
      </c>
      <c r="Q149" s="15" t="s">
        <v>623</v>
      </c>
      <c r="R149" s="24" t="str">
        <f>CONCATENATE(
A148,B148,C148,D148,E148,F148,G148,H148,I148,J148,K148,L148,M148,N148,O148,P148,Q148,
A149,B149,C149,D149,E149,F149,G149,H149,I149,J149,K149,L149,M149,N149,O149,P149,Q149)</f>
        <v>{id:94,year: "2017",typeDoc:"ACUERDO",dateDoc:"13-DIC",numDoc:"CG 94-2017",monthDoc:"DIC",nameDoc:"LINEAMIENTOS RADIO Y TELEVISIÓN",link: Acuerdos__pdfpath(`./${"2017/"}${"94.pdf"}`),subRows:[{id:"",year: "2017",typeDoc:"",dateDoc:"",numDoc:"",monthDoc:"",nameDoc:"ANEXO LINEAMIENTOS RADIO Y TELEVISIÓN",link: Acuerdos__pdfpath(`./${"2017/"}${"94.1.pdf"}`),},],},</v>
      </c>
    </row>
    <row r="150" spans="1:18" x14ac:dyDescent="0.25">
      <c r="A150" s="17" t="s">
        <v>756</v>
      </c>
      <c r="B150" s="10">
        <v>95</v>
      </c>
      <c r="C150" s="10" t="s">
        <v>1308</v>
      </c>
      <c r="D150" s="10" t="s">
        <v>1217</v>
      </c>
      <c r="E150" s="10" t="s">
        <v>1460</v>
      </c>
      <c r="F150" s="18" t="s">
        <v>745</v>
      </c>
      <c r="G150" s="10" t="s">
        <v>1212</v>
      </c>
      <c r="H150" s="10"/>
      <c r="I150" s="10">
        <f>B150</f>
        <v>95</v>
      </c>
      <c r="J150" s="10" t="s">
        <v>0</v>
      </c>
      <c r="K150" s="10" t="s">
        <v>1297</v>
      </c>
      <c r="L150" s="10" t="str">
        <f>MID(F150,4,3)</f>
        <v>DIC</v>
      </c>
      <c r="M150" s="10" t="s">
        <v>1213</v>
      </c>
      <c r="N150" s="8" t="s">
        <v>1430</v>
      </c>
      <c r="O150" s="10" t="s">
        <v>757</v>
      </c>
      <c r="P150" s="10">
        <f>B150</f>
        <v>95</v>
      </c>
      <c r="Q150" s="10" t="s">
        <v>613</v>
      </c>
      <c r="R150" s="19"/>
    </row>
    <row r="151" spans="1:18" ht="15.75" thickBot="1" x14ac:dyDescent="0.3">
      <c r="A151" s="22" t="s">
        <v>756</v>
      </c>
      <c r="B151" s="15" t="s">
        <v>611</v>
      </c>
      <c r="C151" s="15" t="s">
        <v>1308</v>
      </c>
      <c r="D151" s="15"/>
      <c r="E151" s="15" t="s">
        <v>1460</v>
      </c>
      <c r="F151" s="23"/>
      <c r="G151" s="15" t="s">
        <v>1215</v>
      </c>
      <c r="H151" s="15"/>
      <c r="I151" s="15"/>
      <c r="J151" s="15"/>
      <c r="K151" s="15" t="s">
        <v>1216</v>
      </c>
      <c r="L151" s="15" t="str">
        <f>MID(F151,4,3)</f>
        <v/>
      </c>
      <c r="M151" s="15" t="s">
        <v>1213</v>
      </c>
      <c r="N151" s="13" t="s">
        <v>752</v>
      </c>
      <c r="O151" s="15" t="s">
        <v>757</v>
      </c>
      <c r="P151" s="15">
        <v>95.1</v>
      </c>
      <c r="Q151" s="15" t="s">
        <v>623</v>
      </c>
      <c r="R151" s="24" t="str">
        <f>CONCATENATE(
A150,B150,C150,D150,E150,F150,G150,H150,I150,J150,K150,L150,M150,N150,O150,P150,Q150,
A151,B151,C151,D151,E151,F151,G151,H151,I151,J151,K151,L151,M151,N151,O151,P151,Q151)</f>
        <v>{id:95,year: "2017",typeDoc:"ACUERDO",dateDoc:"13-DIC",numDoc:"CG 95-2017",monthDoc:"DIC",nameDoc:"REFORMA REGLAMENTO DE QUEJAS Y DENUNCIAS",link: Acuerdos__pdfpath(`./${"2017/"}${"95.pdf"}`),subRows:[{id:"",year: "2017",typeDoc:"",dateDoc:"",numDoc:"",monthDoc:"",nameDoc:"ANEXO REFORMA REGLAMENTO DE QUEJAS Y DENUNCIAS",link: Acuerdos__pdfpath(`./${"2017/"}${"95.1.pdf"}`),},],},</v>
      </c>
    </row>
    <row r="152" spans="1:18" x14ac:dyDescent="0.25">
      <c r="A152" s="3" t="s">
        <v>756</v>
      </c>
      <c r="B152" s="3">
        <v>96</v>
      </c>
      <c r="C152" s="3" t="s">
        <v>1308</v>
      </c>
      <c r="D152" s="3" t="s">
        <v>1217</v>
      </c>
      <c r="E152" s="3" t="s">
        <v>1460</v>
      </c>
      <c r="F152" s="7" t="s">
        <v>745</v>
      </c>
      <c r="G152" s="3" t="s">
        <v>1212</v>
      </c>
      <c r="I152" s="3">
        <f t="shared" si="16"/>
        <v>96</v>
      </c>
      <c r="J152" s="3" t="s">
        <v>0</v>
      </c>
      <c r="K152" s="3" t="s">
        <v>1297</v>
      </c>
      <c r="L152" s="3" t="str">
        <f>MID(F152,4,3)</f>
        <v>DIC</v>
      </c>
      <c r="M152" s="3" t="s">
        <v>1213</v>
      </c>
      <c r="N152" s="3" t="s">
        <v>1431</v>
      </c>
      <c r="O152" s="3" t="s">
        <v>757</v>
      </c>
      <c r="P152" s="3">
        <f>B152</f>
        <v>96</v>
      </c>
      <c r="Q152" s="3" t="s">
        <v>1</v>
      </c>
      <c r="R152" s="3" t="str">
        <f t="shared" ref="R152:R155" si="22">CONCATENATE(A152,B152,C152,D152,E152,F152,G152,H152,I152,J152,K152,L152,M152,N152,O152,P152,Q152)</f>
        <v>{id:96,year: "2017",typeDoc:"ACUERDO",dateDoc:"13-DIC",numDoc:"CG 96-2017",monthDoc:"DIC",nameDoc:"DESIGNACIÓN DEL PERSONAL APERTURA DE BODEGA PEE 2017",link: Acuerdos__pdfpath(`./${"2017/"}${"96.pdf"}`),},</v>
      </c>
    </row>
    <row r="153" spans="1:18" x14ac:dyDescent="0.25">
      <c r="A153" s="3" t="s">
        <v>756</v>
      </c>
      <c r="B153" s="3">
        <v>97</v>
      </c>
      <c r="C153" s="3" t="s">
        <v>1308</v>
      </c>
      <c r="D153" s="3" t="s">
        <v>1217</v>
      </c>
      <c r="E153" s="3" t="s">
        <v>1460</v>
      </c>
      <c r="F153" s="7" t="s">
        <v>547</v>
      </c>
      <c r="G153" s="3" t="s">
        <v>1212</v>
      </c>
      <c r="I153" s="3">
        <f t="shared" si="16"/>
        <v>97</v>
      </c>
      <c r="J153" s="3" t="s">
        <v>0</v>
      </c>
      <c r="K153" s="3" t="s">
        <v>1297</v>
      </c>
      <c r="L153" s="3" t="str">
        <f>MID(F153,4,3)</f>
        <v>DIC</v>
      </c>
      <c r="M153" s="3" t="s">
        <v>1213</v>
      </c>
      <c r="N153" s="3" t="s">
        <v>1432</v>
      </c>
      <c r="O153" s="3" t="s">
        <v>757</v>
      </c>
      <c r="P153" s="3">
        <f>B153</f>
        <v>97</v>
      </c>
      <c r="Q153" s="3" t="s">
        <v>1</v>
      </c>
      <c r="R153" s="3" t="str">
        <f t="shared" si="22"/>
        <v>{id:97,year: "2017",typeDoc:"ACUERDO",dateDoc:"14-DIC",numDoc:"CG 97-2017",monthDoc:"DIC",nameDoc:"METODOLOGIA MONITOREO",link: Acuerdos__pdfpath(`./${"2017/"}${"97.pdf"}`),},</v>
      </c>
    </row>
    <row r="154" spans="1:18" x14ac:dyDescent="0.25">
      <c r="A154" s="3" t="s">
        <v>756</v>
      </c>
      <c r="B154" s="3">
        <v>98</v>
      </c>
      <c r="C154" s="3" t="s">
        <v>1308</v>
      </c>
      <c r="D154" s="3" t="s">
        <v>1217</v>
      </c>
      <c r="E154" s="3" t="s">
        <v>1460</v>
      </c>
      <c r="F154" s="7" t="s">
        <v>547</v>
      </c>
      <c r="G154" s="3" t="s">
        <v>1212</v>
      </c>
      <c r="I154" s="3">
        <f t="shared" si="16"/>
        <v>98</v>
      </c>
      <c r="J154" s="3" t="s">
        <v>0</v>
      </c>
      <c r="K154" s="3" t="s">
        <v>1297</v>
      </c>
      <c r="L154" s="3" t="str">
        <f>MID(F154,4,3)</f>
        <v>DIC</v>
      </c>
      <c r="M154" s="3" t="s">
        <v>1213</v>
      </c>
      <c r="N154" s="3" t="s">
        <v>1415</v>
      </c>
      <c r="O154" s="3" t="s">
        <v>757</v>
      </c>
      <c r="P154" s="3">
        <f>B154</f>
        <v>98</v>
      </c>
      <c r="Q154" s="3" t="s">
        <v>1</v>
      </c>
      <c r="R154" s="3" t="str">
        <f t="shared" si="22"/>
        <v>{id:98,year: "2017",typeDoc:"ACUERDO",dateDoc:"14-DIC",numDoc:"CG 98-2017",monthDoc:"DIC",nameDoc:"SERVICIO PROFESIONAL ELECTORAL NACIONAL OPLE",link: Acuerdos__pdfpath(`./${"2017/"}${"98.pdf"}`),},</v>
      </c>
    </row>
    <row r="155" spans="1:18" ht="15.75" thickBot="1" x14ac:dyDescent="0.3">
      <c r="A155" s="3" t="s">
        <v>756</v>
      </c>
      <c r="B155" s="3">
        <v>99</v>
      </c>
      <c r="C155" s="3" t="s">
        <v>1308</v>
      </c>
      <c r="D155" s="3" t="s">
        <v>1217</v>
      </c>
      <c r="E155" s="3" t="s">
        <v>1460</v>
      </c>
      <c r="F155" s="7" t="s">
        <v>547</v>
      </c>
      <c r="G155" s="3" t="s">
        <v>1212</v>
      </c>
      <c r="I155" s="3">
        <f t="shared" si="16"/>
        <v>99</v>
      </c>
      <c r="J155" s="3" t="s">
        <v>0</v>
      </c>
      <c r="K155" s="3" t="s">
        <v>1297</v>
      </c>
      <c r="L155" s="3" t="str">
        <f>MID(F155,4,3)</f>
        <v>DIC</v>
      </c>
      <c r="M155" s="3" t="s">
        <v>1213</v>
      </c>
      <c r="N155" s="3" t="s">
        <v>1433</v>
      </c>
      <c r="O155" s="3" t="s">
        <v>757</v>
      </c>
      <c r="P155" s="3">
        <f>B155</f>
        <v>99</v>
      </c>
      <c r="Q155" s="3" t="s">
        <v>1</v>
      </c>
      <c r="R155" s="3" t="str">
        <f t="shared" si="22"/>
        <v>{id:99,year: "2017",typeDoc:"ACUERDO",dateDoc:"14-DIC",numDoc:"CG 99-2017",monthDoc:"DIC",nameDoc:"ADECUACION A PRESUPUESTO",link: Acuerdos__pdfpath(`./${"2017/"}${"99.pdf"}`),},</v>
      </c>
    </row>
    <row r="156" spans="1:18" x14ac:dyDescent="0.25">
      <c r="A156" s="17" t="s">
        <v>756</v>
      </c>
      <c r="B156" s="10">
        <v>100</v>
      </c>
      <c r="C156" s="10" t="s">
        <v>1308</v>
      </c>
      <c r="D156" s="10" t="s">
        <v>1217</v>
      </c>
      <c r="E156" s="10" t="s">
        <v>1460</v>
      </c>
      <c r="F156" s="18" t="s">
        <v>746</v>
      </c>
      <c r="G156" s="10" t="s">
        <v>1212</v>
      </c>
      <c r="H156" s="10"/>
      <c r="I156" s="10">
        <f>B156</f>
        <v>100</v>
      </c>
      <c r="J156" s="10" t="s">
        <v>0</v>
      </c>
      <c r="K156" s="10" t="s">
        <v>1297</v>
      </c>
      <c r="L156" s="10" t="str">
        <f>MID(F156,4,3)</f>
        <v>DIC</v>
      </c>
      <c r="M156" s="10" t="s">
        <v>1213</v>
      </c>
      <c r="N156" s="8" t="s">
        <v>753</v>
      </c>
      <c r="O156" s="10" t="s">
        <v>757</v>
      </c>
      <c r="P156" s="10">
        <f>B156</f>
        <v>100</v>
      </c>
      <c r="Q156" s="10" t="s">
        <v>613</v>
      </c>
      <c r="R156" s="19"/>
    </row>
    <row r="157" spans="1:18" ht="15.75" thickBot="1" x14ac:dyDescent="0.3">
      <c r="A157" s="22" t="s">
        <v>756</v>
      </c>
      <c r="B157" s="15" t="s">
        <v>611</v>
      </c>
      <c r="C157" s="15" t="s">
        <v>1308</v>
      </c>
      <c r="D157" s="15"/>
      <c r="E157" s="15" t="s">
        <v>1460</v>
      </c>
      <c r="F157" s="23"/>
      <c r="G157" s="15" t="s">
        <v>1215</v>
      </c>
      <c r="H157" s="15"/>
      <c r="I157" s="15"/>
      <c r="J157" s="15"/>
      <c r="K157" s="15" t="s">
        <v>1216</v>
      </c>
      <c r="L157" s="15" t="str">
        <f>MID(F157,4,3)</f>
        <v/>
      </c>
      <c r="M157" s="15" t="s">
        <v>1213</v>
      </c>
      <c r="N157" s="13" t="s">
        <v>754</v>
      </c>
      <c r="O157" s="15" t="s">
        <v>757</v>
      </c>
      <c r="P157" s="15">
        <v>100.1</v>
      </c>
      <c r="Q157" s="15" t="s">
        <v>623</v>
      </c>
      <c r="R157" s="24" t="str">
        <f>CONCATENATE(
A156,B156,C156,D156,E156,F156,G156,H156,I156,J156,K156,L156,M156,N156,O156,P156,Q156,
A157,B157,C157,D157,E157,F157,G157,H157,I157,J157,K157,L157,M157,N157,O157,P157,Q157)</f>
        <v>{id:100,year: "2017",typeDoc:"ACUERDO",dateDoc:"18-DIC",numDoc:"CG 100-2017",monthDoc:"DIC",nameDoc:"DOCUMENTOS Y MATERIALES ELECTORALES",link: Acuerdos__pdfpath(`./${"2017/"}${"100.pdf"}`),subRows:[{id:"",year: "2017",typeDoc:"",dateDoc:"",numDoc:"",monthDoc:"",nameDoc:"ANEXOS DICTAMEN Y ESPECIFICACIONES TÉCNICAS DE DOCUMENTACIÓN ELECTORAL",link: Acuerdos__pdfpath(`./${"2017/"}${"100.1.pdf"}`),},],},</v>
      </c>
    </row>
    <row r="158" spans="1:18" x14ac:dyDescent="0.25">
      <c r="R158" s="3" t="s">
        <v>940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2:R333"/>
  <sheetViews>
    <sheetView workbookViewId="0">
      <selection activeCell="R318" sqref="R318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6" style="1" bestFit="1" customWidth="1"/>
    <col min="17" max="17" width="17.28515625" style="1" bestFit="1" customWidth="1"/>
    <col min="18" max="16384" width="11.5703125" style="1"/>
  </cols>
  <sheetData>
    <row r="2" spans="1:18" ht="15.75" thickBot="1" x14ac:dyDescent="0.3">
      <c r="R2" s="1" t="s">
        <v>942</v>
      </c>
    </row>
    <row r="3" spans="1:18" x14ac:dyDescent="0.25">
      <c r="A3" s="8" t="s">
        <v>756</v>
      </c>
      <c r="B3" s="8">
        <v>1</v>
      </c>
      <c r="C3" s="8" t="s">
        <v>1309</v>
      </c>
      <c r="D3" s="8" t="s">
        <v>1217</v>
      </c>
      <c r="E3" s="8" t="s">
        <v>1460</v>
      </c>
      <c r="F3" s="9" t="s">
        <v>760</v>
      </c>
      <c r="G3" s="8" t="s">
        <v>1212</v>
      </c>
      <c r="H3" s="8">
        <v>0</v>
      </c>
      <c r="I3" s="8">
        <v>1</v>
      </c>
      <c r="J3" s="8" t="s">
        <v>0</v>
      </c>
      <c r="K3" s="8" t="s">
        <v>1298</v>
      </c>
      <c r="L3" s="8" t="str">
        <f t="shared" ref="L3:L66" si="0">MID(F3,4,3)</f>
        <v>ENE</v>
      </c>
      <c r="M3" s="8" t="s">
        <v>1213</v>
      </c>
      <c r="N3" s="8" t="s">
        <v>1724</v>
      </c>
      <c r="O3" s="8" t="s">
        <v>755</v>
      </c>
      <c r="P3" s="8">
        <f>B3</f>
        <v>1</v>
      </c>
      <c r="Q3" s="8" t="s">
        <v>613</v>
      </c>
      <c r="R3" s="11"/>
    </row>
    <row r="4" spans="1:18" x14ac:dyDescent="0.25">
      <c r="A4" s="1" t="s">
        <v>756</v>
      </c>
      <c r="B4" s="1" t="s">
        <v>611</v>
      </c>
      <c r="C4" s="1" t="s">
        <v>1309</v>
      </c>
      <c r="E4" s="1" t="s">
        <v>1460</v>
      </c>
      <c r="G4" s="1" t="s">
        <v>1215</v>
      </c>
      <c r="K4" s="1" t="s">
        <v>1216</v>
      </c>
      <c r="L4" s="1" t="str">
        <f t="shared" si="0"/>
        <v/>
      </c>
      <c r="M4" s="1" t="s">
        <v>1213</v>
      </c>
      <c r="N4" s="1" t="s">
        <v>624</v>
      </c>
      <c r="O4" s="1" t="s">
        <v>755</v>
      </c>
      <c r="P4" s="1">
        <v>1.1000000000000001</v>
      </c>
      <c r="Q4" s="1" t="s">
        <v>1</v>
      </c>
      <c r="R4" s="12"/>
    </row>
    <row r="5" spans="1:18" ht="15.75" thickBot="1" x14ac:dyDescent="0.3">
      <c r="A5" s="13" t="s">
        <v>756</v>
      </c>
      <c r="B5" s="13" t="s">
        <v>611</v>
      </c>
      <c r="C5" s="13" t="s">
        <v>1309</v>
      </c>
      <c r="D5" s="13"/>
      <c r="E5" s="13" t="s">
        <v>1460</v>
      </c>
      <c r="F5" s="14"/>
      <c r="G5" s="13" t="s">
        <v>1215</v>
      </c>
      <c r="H5" s="13"/>
      <c r="I5" s="13"/>
      <c r="J5" s="13"/>
      <c r="K5" s="13" t="s">
        <v>1216</v>
      </c>
      <c r="L5" s="13" t="str">
        <f t="shared" si="0"/>
        <v/>
      </c>
      <c r="M5" s="13" t="s">
        <v>1213</v>
      </c>
      <c r="N5" s="13" t="s">
        <v>625</v>
      </c>
      <c r="O5" s="13" t="s">
        <v>755</v>
      </c>
      <c r="P5" s="13">
        <v>1.2</v>
      </c>
      <c r="Q5" s="13" t="s">
        <v>623</v>
      </c>
      <c r="R5" s="16" t="str">
        <f>CONCATENATE(
A3,B3,C3,D3,E3,F3,G3,H3,I3,J3,K3,L3,M3,N3,O3,P3,Q3,
A4,B4,C4,D4,E4,F4,G4,H4,I4,J4,K4,L4,M4,N4,O4,P4,Q4,
A5,B5,C5,D5,E5,F5,G5,H5,I5,J5,K5,L5,M5,N5,O5,P5,Q5)</f>
        <v>{id:1,year: "2016",typeDoc:"ACUERDO",dateDoc:"07-ENE",numDoc:"CG 01-2016",monthDoc:"ENE",nameDoc:"CUMPLIMIENTO SALA SUPERIOR CANDIDATOS INDEPENDIENTES",link: Acuerdos__pdfpath(`./${"2016/"}${"1.pdf"}`),subRows:[{id:"",year: "2016",typeDoc:"",dateDoc:"",numDoc:"",monthDoc:"",nameDoc:"ANEXO 1 FORMATOS DE CANDIDATURAS INDEPENDIENTES",link: Acuerdos__pdfpath(`./${"2016/"}${"1.1.pdf"}`),},{id:"",year: "2016",typeDoc:"",dateDoc:"",numDoc:"",monthDoc:"",nameDoc:"ANEXO 2 REGLAMENTO PARA EL REGISTRO DE CANDIDATURAS INDEPENDIENTES",link: Acuerdos__pdfpath(`./${"2016/"}${"1.2.pdf"}`),},],},</v>
      </c>
    </row>
    <row r="6" spans="1:18" x14ac:dyDescent="0.25">
      <c r="A6" s="1" t="s">
        <v>756</v>
      </c>
      <c r="B6" s="1">
        <v>2</v>
      </c>
      <c r="C6" s="1" t="s">
        <v>1309</v>
      </c>
      <c r="D6" s="1" t="s">
        <v>1217</v>
      </c>
      <c r="E6" s="1" t="s">
        <v>1460</v>
      </c>
      <c r="F6" s="2" t="s">
        <v>626</v>
      </c>
      <c r="G6" s="1" t="s">
        <v>1212</v>
      </c>
      <c r="H6" s="1">
        <v>0</v>
      </c>
      <c r="I6" s="1">
        <v>2</v>
      </c>
      <c r="J6" s="1" t="s">
        <v>0</v>
      </c>
      <c r="K6" s="1" t="s">
        <v>1298</v>
      </c>
      <c r="L6" s="3" t="str">
        <f t="shared" si="0"/>
        <v>ENE</v>
      </c>
      <c r="M6" s="1" t="s">
        <v>1213</v>
      </c>
      <c r="N6" s="1" t="s">
        <v>1725</v>
      </c>
      <c r="O6" s="1" t="s">
        <v>755</v>
      </c>
      <c r="P6" s="1">
        <f>B6</f>
        <v>2</v>
      </c>
      <c r="Q6" s="1" t="s">
        <v>1</v>
      </c>
      <c r="R6" s="1" t="str">
        <f t="shared" ref="R6:R8" si="1">CONCATENATE(A6,B6,C6,D6,E6,F6,G6,H6,I6,J6,K6,L6,M6,N6,O6,P6,Q6)</f>
        <v>{id:2,year: "2016",typeDoc:"ACUERDO",dateDoc:"10-ENE",numDoc:"CG 02-2016",monthDoc:"ENE",nameDoc:"COALICIÓN PRI PVEM PNA PS PARA LA ELECCIÓN DE GOBERNADOR",link: Acuerdos__pdfpath(`./${"2016/"}${"2.pdf"}`),},</v>
      </c>
    </row>
    <row r="7" spans="1:18" x14ac:dyDescent="0.25">
      <c r="A7" s="1" t="s">
        <v>756</v>
      </c>
      <c r="B7" s="1">
        <v>3</v>
      </c>
      <c r="C7" s="1" t="s">
        <v>1309</v>
      </c>
      <c r="D7" s="1" t="s">
        <v>1217</v>
      </c>
      <c r="E7" s="1" t="s">
        <v>1460</v>
      </c>
      <c r="F7" s="2" t="s">
        <v>627</v>
      </c>
      <c r="G7" s="1" t="s">
        <v>1212</v>
      </c>
      <c r="H7" s="1">
        <v>0</v>
      </c>
      <c r="I7" s="1">
        <v>3</v>
      </c>
      <c r="J7" s="1" t="s">
        <v>0</v>
      </c>
      <c r="K7" s="1" t="s">
        <v>1298</v>
      </c>
      <c r="L7" s="3" t="str">
        <f t="shared" si="0"/>
        <v>ENE</v>
      </c>
      <c r="M7" s="1" t="s">
        <v>1213</v>
      </c>
      <c r="N7" s="1" t="s">
        <v>1726</v>
      </c>
      <c r="O7" s="1" t="s">
        <v>755</v>
      </c>
      <c r="P7" s="1">
        <f>B7</f>
        <v>3</v>
      </c>
      <c r="Q7" s="1" t="s">
        <v>1</v>
      </c>
      <c r="R7" s="1" t="str">
        <f t="shared" si="1"/>
        <v>{id:3,year: "2016",typeDoc:"ACUERDO",dateDoc:"20-ENE",numDoc:"CG 03-2016",monthDoc:"ENE",nameDoc:"ADECUACIÓN PRESUPUESTO",link: Acuerdos__pdfpath(`./${"2016/"}${"3.pdf"}`),},</v>
      </c>
    </row>
    <row r="8" spans="1:18" ht="15.75" thickBot="1" x14ac:dyDescent="0.3">
      <c r="A8" s="1" t="s">
        <v>756</v>
      </c>
      <c r="B8" s="1">
        <v>4</v>
      </c>
      <c r="C8" s="1" t="s">
        <v>1309</v>
      </c>
      <c r="D8" s="3" t="s">
        <v>1217</v>
      </c>
      <c r="E8" s="1" t="s">
        <v>1460</v>
      </c>
      <c r="F8" s="2" t="s">
        <v>627</v>
      </c>
      <c r="G8" s="1" t="s">
        <v>1212</v>
      </c>
      <c r="H8" s="1">
        <v>0</v>
      </c>
      <c r="I8" s="1">
        <v>4</v>
      </c>
      <c r="J8" s="1" t="s">
        <v>0</v>
      </c>
      <c r="K8" s="1" t="s">
        <v>1298</v>
      </c>
      <c r="L8" s="3" t="str">
        <f t="shared" si="0"/>
        <v>ENE</v>
      </c>
      <c r="M8" s="1" t="s">
        <v>1213</v>
      </c>
      <c r="N8" s="1" t="s">
        <v>1728</v>
      </c>
      <c r="O8" s="1" t="s">
        <v>755</v>
      </c>
      <c r="P8" s="1">
        <f>B8</f>
        <v>4</v>
      </c>
      <c r="Q8" s="1" t="s">
        <v>1</v>
      </c>
      <c r="R8" s="1" t="str">
        <f t="shared" si="1"/>
        <v>{id:4,year: "2016",typeDoc:"ACUERDO",dateDoc:"20-ENE",numDoc:"CG 04-2016",monthDoc:"ENE",nameDoc:"ASPIRANTES CANDIDATOS INDEPENDIENTES",link: Acuerdos__pdfpath(`./${"2016/"}${"4.pdf"}`),},</v>
      </c>
    </row>
    <row r="9" spans="1:18" x14ac:dyDescent="0.25">
      <c r="A9" s="8" t="s">
        <v>756</v>
      </c>
      <c r="B9" s="8">
        <v>5</v>
      </c>
      <c r="C9" s="8" t="s">
        <v>1309</v>
      </c>
      <c r="D9" s="8" t="s">
        <v>1217</v>
      </c>
      <c r="E9" s="8" t="s">
        <v>1460</v>
      </c>
      <c r="F9" s="9" t="s">
        <v>419</v>
      </c>
      <c r="G9" s="8" t="s">
        <v>1212</v>
      </c>
      <c r="H9" s="8">
        <v>0</v>
      </c>
      <c r="I9" s="8">
        <v>5</v>
      </c>
      <c r="J9" s="8" t="s">
        <v>0</v>
      </c>
      <c r="K9" s="8" t="s">
        <v>1298</v>
      </c>
      <c r="L9" s="8" t="str">
        <f t="shared" si="0"/>
        <v>FEB</v>
      </c>
      <c r="M9" s="8" t="s">
        <v>1213</v>
      </c>
      <c r="N9" s="8" t="s">
        <v>1727</v>
      </c>
      <c r="O9" s="8" t="s">
        <v>755</v>
      </c>
      <c r="P9" s="8">
        <f>B9</f>
        <v>5</v>
      </c>
      <c r="Q9" s="8" t="s">
        <v>613</v>
      </c>
      <c r="R9" s="11"/>
    </row>
    <row r="10" spans="1:18" ht="15.75" thickBot="1" x14ac:dyDescent="0.3">
      <c r="A10" s="13" t="s">
        <v>756</v>
      </c>
      <c r="B10" s="13" t="s">
        <v>611</v>
      </c>
      <c r="C10" s="13" t="s">
        <v>1309</v>
      </c>
      <c r="D10" s="13"/>
      <c r="E10" s="13" t="s">
        <v>1460</v>
      </c>
      <c r="F10" s="14"/>
      <c r="G10" s="13" t="s">
        <v>1215</v>
      </c>
      <c r="H10" s="13"/>
      <c r="I10" s="13"/>
      <c r="J10" s="13"/>
      <c r="K10" s="13" t="s">
        <v>1216</v>
      </c>
      <c r="L10" s="13" t="str">
        <f t="shared" si="0"/>
        <v/>
      </c>
      <c r="M10" s="13" t="s">
        <v>1213</v>
      </c>
      <c r="N10" s="13" t="s">
        <v>628</v>
      </c>
      <c r="O10" s="13" t="s">
        <v>755</v>
      </c>
      <c r="P10" s="13">
        <v>5.0999999999999996</v>
      </c>
      <c r="Q10" s="13" t="s">
        <v>623</v>
      </c>
      <c r="R10" s="16" t="str">
        <f>CONCATENATE(
A9,B9,C9,D9,E9,F9,G9,H9,I9,J9,K9,L9,M9,N9,O9,P9,Q9,
A10,B10,C10,D10,E10,F10,G10,H10,I10,J10,K10,L10,M10,N10,O10,P10,Q10)</f>
        <v>{id:5,year: "2016",typeDoc:"ACUERDO",dateDoc:"04-FEB",numDoc:"CG 05-2016",monthDoc:"FEB",nameDoc:"RESOLUCIÓN PAC",link: Acuerdos__pdfpath(`./${"2016/"}${"5.pdf"}`),subRows:[{id:"",year: "2016",typeDoc:"",dateDoc:"",numDoc:"",monthDoc:"",nameDoc:"ANEXO DICTAMEN PAC",link: Acuerdos__pdfpath(`./${"2016/"}${"5.1.pdf"}`),},],},</v>
      </c>
    </row>
    <row r="11" spans="1:18" x14ac:dyDescent="0.25">
      <c r="A11" s="8" t="s">
        <v>756</v>
      </c>
      <c r="B11" s="8">
        <v>6</v>
      </c>
      <c r="C11" s="8" t="s">
        <v>1309</v>
      </c>
      <c r="D11" s="8" t="s">
        <v>1217</v>
      </c>
      <c r="E11" s="8" t="s">
        <v>1460</v>
      </c>
      <c r="F11" s="9" t="s">
        <v>632</v>
      </c>
      <c r="G11" s="8" t="s">
        <v>1212</v>
      </c>
      <c r="H11" s="8">
        <v>0</v>
      </c>
      <c r="I11" s="8">
        <v>6</v>
      </c>
      <c r="J11" s="8" t="s">
        <v>0</v>
      </c>
      <c r="K11" s="8" t="s">
        <v>1298</v>
      </c>
      <c r="L11" s="8" t="str">
        <f t="shared" si="0"/>
        <v>FEB</v>
      </c>
      <c r="M11" s="8" t="s">
        <v>1213</v>
      </c>
      <c r="N11" s="8" t="s">
        <v>1729</v>
      </c>
      <c r="O11" s="8" t="s">
        <v>755</v>
      </c>
      <c r="P11" s="8">
        <f>B11</f>
        <v>6</v>
      </c>
      <c r="Q11" s="8" t="s">
        <v>613</v>
      </c>
      <c r="R11" s="11"/>
    </row>
    <row r="12" spans="1:18" x14ac:dyDescent="0.25">
      <c r="A12" s="1" t="s">
        <v>756</v>
      </c>
      <c r="B12" s="1" t="s">
        <v>611</v>
      </c>
      <c r="C12" s="1" t="s">
        <v>1309</v>
      </c>
      <c r="E12" s="1" t="s">
        <v>1460</v>
      </c>
      <c r="G12" s="1" t="s">
        <v>1215</v>
      </c>
      <c r="K12" s="1" t="s">
        <v>1216</v>
      </c>
      <c r="L12" s="1" t="str">
        <f t="shared" si="0"/>
        <v/>
      </c>
      <c r="M12" s="1" t="s">
        <v>1213</v>
      </c>
      <c r="N12" s="1" t="s">
        <v>629</v>
      </c>
      <c r="O12" s="1" t="s">
        <v>755</v>
      </c>
      <c r="P12" s="1">
        <v>6.1</v>
      </c>
      <c r="Q12" s="1" t="s">
        <v>1</v>
      </c>
      <c r="R12" s="12"/>
    </row>
    <row r="13" spans="1:18" x14ac:dyDescent="0.25">
      <c r="A13" s="1" t="s">
        <v>756</v>
      </c>
      <c r="B13" s="1" t="s">
        <v>611</v>
      </c>
      <c r="C13" s="1" t="s">
        <v>1309</v>
      </c>
      <c r="E13" s="1" t="s">
        <v>1460</v>
      </c>
      <c r="G13" s="1" t="s">
        <v>1215</v>
      </c>
      <c r="K13" s="1" t="s">
        <v>1216</v>
      </c>
      <c r="L13" s="1" t="str">
        <f t="shared" si="0"/>
        <v/>
      </c>
      <c r="M13" s="1" t="s">
        <v>1213</v>
      </c>
      <c r="N13" s="1" t="s">
        <v>630</v>
      </c>
      <c r="O13" s="1" t="s">
        <v>755</v>
      </c>
      <c r="P13" s="1">
        <v>6.2</v>
      </c>
      <c r="Q13" s="1" t="s">
        <v>1</v>
      </c>
      <c r="R13" s="12"/>
    </row>
    <row r="14" spans="1:18" ht="15.75" thickBot="1" x14ac:dyDescent="0.3">
      <c r="A14" s="13" t="s">
        <v>756</v>
      </c>
      <c r="B14" s="13" t="s">
        <v>611</v>
      </c>
      <c r="C14" s="13" t="s">
        <v>1309</v>
      </c>
      <c r="D14" s="13"/>
      <c r="E14" s="13" t="s">
        <v>1460</v>
      </c>
      <c r="F14" s="14"/>
      <c r="G14" s="13" t="s">
        <v>1215</v>
      </c>
      <c r="H14" s="13"/>
      <c r="I14" s="13"/>
      <c r="J14" s="13"/>
      <c r="K14" s="13" t="s">
        <v>1216</v>
      </c>
      <c r="L14" s="13" t="str">
        <f t="shared" si="0"/>
        <v/>
      </c>
      <c r="M14" s="13" t="s">
        <v>1213</v>
      </c>
      <c r="N14" s="13" t="s">
        <v>631</v>
      </c>
      <c r="O14" s="13" t="s">
        <v>755</v>
      </c>
      <c r="P14" s="13">
        <v>6.3</v>
      </c>
      <c r="Q14" s="13" t="s">
        <v>623</v>
      </c>
      <c r="R14" s="16" t="str">
        <f>CONCATENATE(
A11,B11,C11,D11,E11,F11,G11,H11,I11,J11,K11,L11,M11,N11,O11,P11,Q11,
A12,B12,C12,D12,E12,F12,G12,H12,I12,J12,K12,L12,M12,N12,O12,P12,Q12,
A13,B13,C13,D13,E13,F13,G13,H13,I13,J13,K13,L13,M13,N13,O13,P13,Q13,
A14,B14,C14,D14,E14,F14,G14,H14,I14,J14,K14,L14,M14,N14,O14,P14,Q14)</f>
        <v>{id:6,year: "2016",typeDoc:"ACUERDO",dateDoc:"10-FEB",numDoc:"CG 06-2016",monthDoc:"FEB",nameDoc:"CONVOCATORIA CONSEJOS DISTRITALES Y MUNICIPALES",link: Acuerdos__pdfpath(`./${"2016/"}${"6.pdf"}`),subRows:[{id:"",year: "2016",typeDoc:"",dateDoc:"",numDoc:"",monthDoc:"",nameDoc:"ANEXO 1 CONVOCATORIA CONSEJOS DISTRITALES Y MUNICIPALES",link: Acuerdos__pdfpath(`./${"2016/"}${"6.1.pdf"}`),},{id:"",year: "2016",typeDoc:"",dateDoc:"",numDoc:"",monthDoc:"",nameDoc:"ANEXO 2 MANIFIESTO BAJO PROTESTA CDyM",link: Acuerdos__pdfpath(`./${"2016/"}${"6.2.pdf"}`),},{id:"",year: "2016",typeDoc:"",dateDoc:"",numDoc:"",monthDoc:"",nameDoc:"ANEXO 3 SOLICITUD",link: Acuerdos__pdfpath(`./${"2016/"}${"6.3.pdf"}`),},],},</v>
      </c>
    </row>
    <row r="15" spans="1:18" x14ac:dyDescent="0.25">
      <c r="A15" s="1" t="s">
        <v>756</v>
      </c>
      <c r="B15" s="1">
        <v>7</v>
      </c>
      <c r="C15" s="1" t="s">
        <v>1309</v>
      </c>
      <c r="D15" s="1" t="s">
        <v>1217</v>
      </c>
      <c r="E15" s="1" t="s">
        <v>1460</v>
      </c>
      <c r="F15" s="2" t="s">
        <v>633</v>
      </c>
      <c r="G15" s="1" t="s">
        <v>1212</v>
      </c>
      <c r="H15" s="1">
        <v>0</v>
      </c>
      <c r="I15" s="1">
        <v>7</v>
      </c>
      <c r="J15" s="1" t="s">
        <v>0</v>
      </c>
      <c r="K15" s="1" t="s">
        <v>1298</v>
      </c>
      <c r="L15" s="3" t="str">
        <f t="shared" si="0"/>
        <v>FEB</v>
      </c>
      <c r="M15" s="1" t="s">
        <v>1213</v>
      </c>
      <c r="N15" s="1" t="s">
        <v>120</v>
      </c>
      <c r="O15" s="1" t="s">
        <v>755</v>
      </c>
      <c r="P15" s="1">
        <f t="shared" ref="P15:P46" si="2">B15</f>
        <v>7</v>
      </c>
      <c r="Q15" s="1" t="s">
        <v>1</v>
      </c>
      <c r="R15" s="1" t="str">
        <f t="shared" ref="R15:R78" si="3">CONCATENATE(A15,B15,C15,D15,E15,F15,G15,H15,I15,J15,K15,L15,M15,N15,O15,P15,Q15)</f>
        <v>{id:7,year: "2016",typeDoc:"ACUERDO",dateDoc:"20-FEB",numDoc:"CG 07-2016",monthDoc:"FEB",nameDoc:"COMITÉ DE ADQUISICIONES",link: Acuerdos__pdfpath(`./${"2016/"}${"7.pdf"}`),},</v>
      </c>
    </row>
    <row r="16" spans="1:18" x14ac:dyDescent="0.25">
      <c r="A16" s="1" t="s">
        <v>756</v>
      </c>
      <c r="B16" s="1">
        <v>8</v>
      </c>
      <c r="C16" s="1" t="s">
        <v>1309</v>
      </c>
      <c r="D16" s="1" t="s">
        <v>1217</v>
      </c>
      <c r="E16" s="1" t="s">
        <v>1460</v>
      </c>
      <c r="F16" s="2" t="s">
        <v>633</v>
      </c>
      <c r="G16" s="1" t="s">
        <v>1212</v>
      </c>
      <c r="H16" s="1">
        <v>0</v>
      </c>
      <c r="I16" s="1">
        <v>8</v>
      </c>
      <c r="J16" s="1" t="s">
        <v>0</v>
      </c>
      <c r="K16" s="1" t="s">
        <v>1298</v>
      </c>
      <c r="L16" s="3" t="str">
        <f t="shared" si="0"/>
        <v>FEB</v>
      </c>
      <c r="M16" s="1" t="s">
        <v>1213</v>
      </c>
      <c r="N16" s="1" t="s">
        <v>1501</v>
      </c>
      <c r="O16" s="1" t="s">
        <v>755</v>
      </c>
      <c r="P16" s="1">
        <f t="shared" si="2"/>
        <v>8</v>
      </c>
      <c r="Q16" s="1" t="s">
        <v>1</v>
      </c>
      <c r="R16" s="1" t="str">
        <f t="shared" si="3"/>
        <v>{id:8,year: "2016",typeDoc:"ACUERDO",dateDoc:"20-FEB",numDoc:"CG 08-2016",monthDoc:"FEB",nameDoc:"NOMBRAMIENTO DIRECTOR JURÍDICO",link: Acuerdos__pdfpath(`./${"2016/"}${"8.pdf"}`),},</v>
      </c>
    </row>
    <row r="17" spans="1:18" x14ac:dyDescent="0.25">
      <c r="A17" s="1" t="s">
        <v>756</v>
      </c>
      <c r="B17" s="1">
        <v>9</v>
      </c>
      <c r="C17" s="1" t="s">
        <v>1309</v>
      </c>
      <c r="D17" s="1" t="s">
        <v>1217</v>
      </c>
      <c r="E17" s="1" t="s">
        <v>1460</v>
      </c>
      <c r="F17" s="2" t="s">
        <v>634</v>
      </c>
      <c r="G17" s="1" t="s">
        <v>1212</v>
      </c>
      <c r="H17" s="1">
        <v>0</v>
      </c>
      <c r="I17" s="1">
        <v>9</v>
      </c>
      <c r="J17" s="1" t="s">
        <v>0</v>
      </c>
      <c r="K17" s="1" t="s">
        <v>1298</v>
      </c>
      <c r="L17" s="3" t="str">
        <f t="shared" si="0"/>
        <v>FEB</v>
      </c>
      <c r="M17" s="1" t="s">
        <v>1213</v>
      </c>
      <c r="N17" s="1" t="s">
        <v>1502</v>
      </c>
      <c r="O17" s="1" t="s">
        <v>755</v>
      </c>
      <c r="P17" s="1">
        <f t="shared" si="2"/>
        <v>9</v>
      </c>
      <c r="Q17" s="1" t="s">
        <v>1</v>
      </c>
      <c r="R17" s="1" t="str">
        <f t="shared" si="3"/>
        <v>{id:9,year: "2016",typeDoc:"ACUERDO",dateDoc:"21-FEB",numDoc:"CG 09-2016",monthDoc:"FEB",nameDoc:"CANDIDATOS INDEPENDIENTES PRESIDENTES DE COMUNIDAD",link: Acuerdos__pdfpath(`./${"2016/"}${"9.pdf"}`),},</v>
      </c>
    </row>
    <row r="18" spans="1:18" x14ac:dyDescent="0.25">
      <c r="A18" s="1" t="s">
        <v>756</v>
      </c>
      <c r="B18" s="1">
        <v>10</v>
      </c>
      <c r="C18" s="1" t="s">
        <v>1309</v>
      </c>
      <c r="D18" s="3" t="s">
        <v>1217</v>
      </c>
      <c r="E18" s="1" t="s">
        <v>1460</v>
      </c>
      <c r="F18" s="2" t="s">
        <v>635</v>
      </c>
      <c r="G18" s="1" t="s">
        <v>1212</v>
      </c>
      <c r="I18" s="1">
        <v>10</v>
      </c>
      <c r="J18" s="1" t="s">
        <v>0</v>
      </c>
      <c r="K18" s="1" t="s">
        <v>1298</v>
      </c>
      <c r="L18" s="3" t="str">
        <f t="shared" si="0"/>
        <v>MAR</v>
      </c>
      <c r="M18" s="1" t="s">
        <v>1213</v>
      </c>
      <c r="N18" s="1" t="s">
        <v>1503</v>
      </c>
      <c r="O18" s="1" t="s">
        <v>755</v>
      </c>
      <c r="P18" s="1">
        <f t="shared" si="2"/>
        <v>10</v>
      </c>
      <c r="Q18" s="1" t="s">
        <v>1</v>
      </c>
      <c r="R18" s="1" t="str">
        <f t="shared" si="3"/>
        <v>{id:10,year: "2016",typeDoc:"ACUERDO",dateDoc:"02-MAR",numDoc:"CG 10-2016",monthDoc:"MAR",nameDoc:"DE APOYO CIUDADANO DE AYUNTAMIENTOS Y DIPUTADOS",link: Acuerdos__pdfpath(`./${"2016/"}${"10.pdf"}`),},</v>
      </c>
    </row>
    <row r="19" spans="1:18" x14ac:dyDescent="0.25">
      <c r="A19" s="1" t="s">
        <v>756</v>
      </c>
      <c r="B19" s="1">
        <v>11</v>
      </c>
      <c r="C19" s="1" t="s">
        <v>1309</v>
      </c>
      <c r="D19" s="3" t="s">
        <v>1217</v>
      </c>
      <c r="E19" s="1" t="s">
        <v>1460</v>
      </c>
      <c r="F19" s="2" t="s">
        <v>425</v>
      </c>
      <c r="G19" s="1" t="s">
        <v>1212</v>
      </c>
      <c r="I19" s="1">
        <v>11</v>
      </c>
      <c r="J19" s="1" t="s">
        <v>0</v>
      </c>
      <c r="K19" s="1" t="s">
        <v>1298</v>
      </c>
      <c r="L19" s="3" t="str">
        <f t="shared" si="0"/>
        <v>MAR</v>
      </c>
      <c r="M19" s="1" t="s">
        <v>1213</v>
      </c>
      <c r="N19" s="3" t="s">
        <v>1504</v>
      </c>
      <c r="O19" s="1" t="s">
        <v>755</v>
      </c>
      <c r="P19" s="1">
        <f t="shared" si="2"/>
        <v>11</v>
      </c>
      <c r="Q19" s="1" t="s">
        <v>1</v>
      </c>
      <c r="R19" s="1" t="str">
        <f t="shared" si="3"/>
        <v>{id:11,year: "2016",typeDoc:"ACUERDO",dateDoc:"06-MAR",numDoc:"CG 11-2016",monthDoc:"MAR",nameDoc:"PLATAFORMA PAN",link: Acuerdos__pdfpath(`./${"2016/"}${"11.pdf"}`),},</v>
      </c>
    </row>
    <row r="20" spans="1:18" x14ac:dyDescent="0.25">
      <c r="A20" s="1" t="s">
        <v>756</v>
      </c>
      <c r="B20" s="1">
        <v>12</v>
      </c>
      <c r="C20" s="1" t="s">
        <v>1309</v>
      </c>
      <c r="D20" s="3" t="s">
        <v>1217</v>
      </c>
      <c r="E20" s="1" t="s">
        <v>1460</v>
      </c>
      <c r="F20" s="2" t="s">
        <v>425</v>
      </c>
      <c r="G20" s="1" t="s">
        <v>1212</v>
      </c>
      <c r="I20" s="1">
        <v>12</v>
      </c>
      <c r="J20" s="1" t="s">
        <v>0</v>
      </c>
      <c r="K20" s="1" t="s">
        <v>1298</v>
      </c>
      <c r="L20" s="3" t="str">
        <f t="shared" si="0"/>
        <v>MAR</v>
      </c>
      <c r="M20" s="1" t="s">
        <v>1213</v>
      </c>
      <c r="N20" s="1" t="s">
        <v>1505</v>
      </c>
      <c r="O20" s="1" t="s">
        <v>755</v>
      </c>
      <c r="P20" s="1">
        <f t="shared" si="2"/>
        <v>12</v>
      </c>
      <c r="Q20" s="1" t="s">
        <v>1</v>
      </c>
      <c r="R20" s="1" t="str">
        <f t="shared" si="3"/>
        <v>{id:12,year: "2016",typeDoc:"ACUERDO",dateDoc:"06-MAR",numDoc:"CG 12-2016",monthDoc:"MAR",nameDoc:"PLATAFORMA PRI",link: Acuerdos__pdfpath(`./${"2016/"}${"12.pdf"}`),},</v>
      </c>
    </row>
    <row r="21" spans="1:18" x14ac:dyDescent="0.25">
      <c r="A21" s="1" t="s">
        <v>756</v>
      </c>
      <c r="B21" s="1">
        <v>13</v>
      </c>
      <c r="C21" s="1" t="s">
        <v>1309</v>
      </c>
      <c r="D21" s="3" t="s">
        <v>1217</v>
      </c>
      <c r="E21" s="1" t="s">
        <v>1460</v>
      </c>
      <c r="F21" s="2" t="s">
        <v>425</v>
      </c>
      <c r="G21" s="1" t="s">
        <v>1212</v>
      </c>
      <c r="I21" s="1">
        <v>13</v>
      </c>
      <c r="J21" s="1" t="s">
        <v>0</v>
      </c>
      <c r="K21" s="1" t="s">
        <v>1298</v>
      </c>
      <c r="L21" s="3" t="str">
        <f t="shared" si="0"/>
        <v>MAR</v>
      </c>
      <c r="M21" s="1" t="s">
        <v>1213</v>
      </c>
      <c r="N21" s="1" t="s">
        <v>1506</v>
      </c>
      <c r="O21" s="1" t="s">
        <v>755</v>
      </c>
      <c r="P21" s="1">
        <f t="shared" si="2"/>
        <v>13</v>
      </c>
      <c r="Q21" s="1" t="s">
        <v>1</v>
      </c>
      <c r="R21" s="1" t="str">
        <f t="shared" si="3"/>
        <v>{id:13,year: "2016",typeDoc:"ACUERDO",dateDoc:"06-MAR",numDoc:"CG 13-2016",monthDoc:"MAR",nameDoc:"PLATAFORMA PRD",link: Acuerdos__pdfpath(`./${"2016/"}${"13.pdf"}`),},</v>
      </c>
    </row>
    <row r="22" spans="1:18" x14ac:dyDescent="0.25">
      <c r="A22" s="1" t="s">
        <v>756</v>
      </c>
      <c r="B22" s="1">
        <v>14</v>
      </c>
      <c r="C22" s="1" t="s">
        <v>1309</v>
      </c>
      <c r="D22" s="3" t="s">
        <v>1217</v>
      </c>
      <c r="E22" s="1" t="s">
        <v>1460</v>
      </c>
      <c r="F22" s="2" t="s">
        <v>425</v>
      </c>
      <c r="G22" s="1" t="s">
        <v>1212</v>
      </c>
      <c r="I22" s="1">
        <v>14</v>
      </c>
      <c r="J22" s="1" t="s">
        <v>0</v>
      </c>
      <c r="K22" s="1" t="s">
        <v>1298</v>
      </c>
      <c r="L22" s="3" t="str">
        <f t="shared" si="0"/>
        <v>MAR</v>
      </c>
      <c r="M22" s="1" t="s">
        <v>1213</v>
      </c>
      <c r="N22" s="1" t="s">
        <v>1507</v>
      </c>
      <c r="O22" s="1" t="s">
        <v>755</v>
      </c>
      <c r="P22" s="1">
        <f t="shared" si="2"/>
        <v>14</v>
      </c>
      <c r="Q22" s="1" t="s">
        <v>1</v>
      </c>
      <c r="R22" s="1" t="str">
        <f t="shared" si="3"/>
        <v>{id:14,year: "2016",typeDoc:"ACUERDO",dateDoc:"06-MAR",numDoc:"CG 14-2016",monthDoc:"MAR",nameDoc:"PLATAFORMA PVEM",link: Acuerdos__pdfpath(`./${"2016/"}${"14.pdf"}`),},</v>
      </c>
    </row>
    <row r="23" spans="1:18" x14ac:dyDescent="0.25">
      <c r="A23" s="1" t="s">
        <v>756</v>
      </c>
      <c r="B23" s="1">
        <v>15</v>
      </c>
      <c r="C23" s="1" t="s">
        <v>1309</v>
      </c>
      <c r="D23" s="3" t="s">
        <v>1217</v>
      </c>
      <c r="E23" s="1" t="s">
        <v>1460</v>
      </c>
      <c r="F23" s="2" t="s">
        <v>425</v>
      </c>
      <c r="G23" s="1" t="s">
        <v>1212</v>
      </c>
      <c r="I23" s="1">
        <v>15</v>
      </c>
      <c r="J23" s="1" t="s">
        <v>0</v>
      </c>
      <c r="K23" s="1" t="s">
        <v>1298</v>
      </c>
      <c r="L23" s="3" t="str">
        <f t="shared" si="0"/>
        <v>MAR</v>
      </c>
      <c r="M23" s="1" t="s">
        <v>1213</v>
      </c>
      <c r="N23" s="1" t="s">
        <v>1508</v>
      </c>
      <c r="O23" s="1" t="s">
        <v>755</v>
      </c>
      <c r="P23" s="1">
        <f t="shared" si="2"/>
        <v>15</v>
      </c>
      <c r="Q23" s="1" t="s">
        <v>1</v>
      </c>
      <c r="R23" s="1" t="str">
        <f t="shared" si="3"/>
        <v>{id:15,year: "2016",typeDoc:"ACUERDO",dateDoc:"06-MAR",numDoc:"CG 15-2016",monthDoc:"MAR",nameDoc:"PLATAFORMA MC",link: Acuerdos__pdfpath(`./${"2016/"}${"15.pdf"}`),},</v>
      </c>
    </row>
    <row r="24" spans="1:18" x14ac:dyDescent="0.25">
      <c r="A24" s="1" t="s">
        <v>756</v>
      </c>
      <c r="B24" s="1">
        <v>16</v>
      </c>
      <c r="C24" s="1" t="s">
        <v>1309</v>
      </c>
      <c r="D24" s="3" t="s">
        <v>1217</v>
      </c>
      <c r="E24" s="1" t="s">
        <v>1460</v>
      </c>
      <c r="F24" s="2" t="s">
        <v>425</v>
      </c>
      <c r="G24" s="1" t="s">
        <v>1212</v>
      </c>
      <c r="I24" s="1">
        <v>16</v>
      </c>
      <c r="J24" s="1" t="s">
        <v>0</v>
      </c>
      <c r="K24" s="1" t="s">
        <v>1298</v>
      </c>
      <c r="L24" s="3" t="str">
        <f t="shared" si="0"/>
        <v>MAR</v>
      </c>
      <c r="M24" s="1" t="s">
        <v>1213</v>
      </c>
      <c r="N24" s="1" t="s">
        <v>1509</v>
      </c>
      <c r="O24" s="1" t="s">
        <v>755</v>
      </c>
      <c r="P24" s="1">
        <f t="shared" si="2"/>
        <v>16</v>
      </c>
      <c r="Q24" s="1" t="s">
        <v>1</v>
      </c>
      <c r="R24" s="1" t="str">
        <f t="shared" si="3"/>
        <v>{id:16,year: "2016",typeDoc:"ACUERDO",dateDoc:"06-MAR",numDoc:"CG 16-2016",monthDoc:"MAR",nameDoc:"PLATAFORMA NA",link: Acuerdos__pdfpath(`./${"2016/"}${"16.pdf"}`),},</v>
      </c>
    </row>
    <row r="25" spans="1:18" x14ac:dyDescent="0.25">
      <c r="A25" s="1" t="s">
        <v>756</v>
      </c>
      <c r="B25" s="1">
        <v>17</v>
      </c>
      <c r="C25" s="1" t="s">
        <v>1309</v>
      </c>
      <c r="D25" s="3" t="s">
        <v>1217</v>
      </c>
      <c r="E25" s="1" t="s">
        <v>1460</v>
      </c>
      <c r="F25" s="2" t="s">
        <v>425</v>
      </c>
      <c r="G25" s="1" t="s">
        <v>1212</v>
      </c>
      <c r="I25" s="1">
        <v>17</v>
      </c>
      <c r="J25" s="1" t="s">
        <v>0</v>
      </c>
      <c r="K25" s="1" t="s">
        <v>1298</v>
      </c>
      <c r="L25" s="3" t="str">
        <f t="shared" si="0"/>
        <v>MAR</v>
      </c>
      <c r="M25" s="1" t="s">
        <v>1213</v>
      </c>
      <c r="N25" s="1" t="s">
        <v>1510</v>
      </c>
      <c r="O25" s="1" t="s">
        <v>755</v>
      </c>
      <c r="P25" s="1">
        <f t="shared" si="2"/>
        <v>17</v>
      </c>
      <c r="Q25" s="1" t="s">
        <v>1</v>
      </c>
      <c r="R25" s="1" t="str">
        <f t="shared" si="3"/>
        <v>{id:17,year: "2016",typeDoc:"ACUERDO",dateDoc:"06-MAR",numDoc:"CG 17-2016",monthDoc:"MAR",nameDoc:"PLATAFORMA PS",link: Acuerdos__pdfpath(`./${"2016/"}${"17.pdf"}`),},</v>
      </c>
    </row>
    <row r="26" spans="1:18" x14ac:dyDescent="0.25">
      <c r="A26" s="1" t="s">
        <v>756</v>
      </c>
      <c r="B26" s="1">
        <v>18</v>
      </c>
      <c r="C26" s="1" t="s">
        <v>1309</v>
      </c>
      <c r="D26" s="3" t="s">
        <v>1217</v>
      </c>
      <c r="E26" s="1" t="s">
        <v>1460</v>
      </c>
      <c r="F26" s="2" t="s">
        <v>425</v>
      </c>
      <c r="G26" s="1" t="s">
        <v>1212</v>
      </c>
      <c r="I26" s="1">
        <v>18</v>
      </c>
      <c r="J26" s="1" t="s">
        <v>0</v>
      </c>
      <c r="K26" s="1" t="s">
        <v>1298</v>
      </c>
      <c r="L26" s="3" t="str">
        <f t="shared" si="0"/>
        <v>MAR</v>
      </c>
      <c r="M26" s="1" t="s">
        <v>1213</v>
      </c>
      <c r="N26" s="1" t="s">
        <v>1511</v>
      </c>
      <c r="O26" s="1" t="s">
        <v>755</v>
      </c>
      <c r="P26" s="1">
        <f t="shared" si="2"/>
        <v>18</v>
      </c>
      <c r="Q26" s="1" t="s">
        <v>1</v>
      </c>
      <c r="R26" s="1" t="str">
        <f t="shared" si="3"/>
        <v>{id:18,year: "2016",typeDoc:"ACUERDO",dateDoc:"06-MAR",numDoc:"CG 18-2016",monthDoc:"MAR",nameDoc:"PLATAFORMA MORENA.",link: Acuerdos__pdfpath(`./${"2016/"}${"18.pdf"}`),},</v>
      </c>
    </row>
    <row r="27" spans="1:18" x14ac:dyDescent="0.25">
      <c r="A27" s="1" t="s">
        <v>756</v>
      </c>
      <c r="B27" s="1">
        <v>19</v>
      </c>
      <c r="C27" s="1" t="s">
        <v>1309</v>
      </c>
      <c r="D27" s="3" t="s">
        <v>1217</v>
      </c>
      <c r="E27" s="1" t="s">
        <v>1460</v>
      </c>
      <c r="F27" s="2" t="s">
        <v>425</v>
      </c>
      <c r="G27" s="1" t="s">
        <v>1212</v>
      </c>
      <c r="I27" s="1">
        <v>19</v>
      </c>
      <c r="J27" s="1" t="s">
        <v>0</v>
      </c>
      <c r="K27" s="1" t="s">
        <v>1298</v>
      </c>
      <c r="L27" s="3" t="str">
        <f t="shared" si="0"/>
        <v>MAR</v>
      </c>
      <c r="M27" s="1" t="s">
        <v>1213</v>
      </c>
      <c r="N27" s="1" t="s">
        <v>1512</v>
      </c>
      <c r="O27" s="1" t="s">
        <v>755</v>
      </c>
      <c r="P27" s="1">
        <f t="shared" si="2"/>
        <v>19</v>
      </c>
      <c r="Q27" s="1" t="s">
        <v>1</v>
      </c>
      <c r="R27" s="1" t="str">
        <f t="shared" si="3"/>
        <v>{id:19,year: "2016",typeDoc:"ACUERDO",dateDoc:"06-MAR",numDoc:"CG 19-2016",monthDoc:"MAR",nameDoc:"PLATAFORMA ENC SOC",link: Acuerdos__pdfpath(`./${"2016/"}${"19.pdf"}`),},</v>
      </c>
    </row>
    <row r="28" spans="1:18" x14ac:dyDescent="0.25">
      <c r="A28" s="1" t="s">
        <v>756</v>
      </c>
      <c r="B28" s="1">
        <v>20</v>
      </c>
      <c r="C28" s="1" t="s">
        <v>1309</v>
      </c>
      <c r="D28" s="3" t="s">
        <v>1217</v>
      </c>
      <c r="E28" s="1" t="s">
        <v>1460</v>
      </c>
      <c r="F28" s="2" t="s">
        <v>425</v>
      </c>
      <c r="G28" s="1" t="s">
        <v>1212</v>
      </c>
      <c r="I28" s="1">
        <v>20</v>
      </c>
      <c r="J28" s="1" t="s">
        <v>0</v>
      </c>
      <c r="K28" s="1" t="s">
        <v>1298</v>
      </c>
      <c r="L28" s="3" t="str">
        <f t="shared" si="0"/>
        <v>MAR</v>
      </c>
      <c r="M28" s="1" t="s">
        <v>1213</v>
      </c>
      <c r="N28" s="1" t="s">
        <v>1513</v>
      </c>
      <c r="O28" s="1" t="s">
        <v>755</v>
      </c>
      <c r="P28" s="1">
        <f t="shared" si="2"/>
        <v>20</v>
      </c>
      <c r="Q28" s="1" t="s">
        <v>1</v>
      </c>
      <c r="R28" s="1" t="str">
        <f t="shared" si="3"/>
        <v>{id:20,year: "2016",typeDoc:"ACUERDO",dateDoc:"06-MAR",numDoc:"CG 20-2016",monthDoc:"MAR",nameDoc:"PLATAFORMA PT",link: Acuerdos__pdfpath(`./${"2016/"}${"20.pdf"}`),},</v>
      </c>
    </row>
    <row r="29" spans="1:18" x14ac:dyDescent="0.25">
      <c r="A29" s="1" t="s">
        <v>756</v>
      </c>
      <c r="B29" s="1">
        <v>21</v>
      </c>
      <c r="C29" s="1" t="s">
        <v>1309</v>
      </c>
      <c r="D29" s="3" t="s">
        <v>1217</v>
      </c>
      <c r="E29" s="1" t="s">
        <v>1460</v>
      </c>
      <c r="F29" s="2" t="s">
        <v>425</v>
      </c>
      <c r="G29" s="1" t="s">
        <v>1212</v>
      </c>
      <c r="I29" s="1">
        <v>21</v>
      </c>
      <c r="J29" s="1" t="s">
        <v>0</v>
      </c>
      <c r="K29" s="1" t="s">
        <v>1298</v>
      </c>
      <c r="L29" s="3" t="str">
        <f t="shared" si="0"/>
        <v>MAR</v>
      </c>
      <c r="M29" s="1" t="s">
        <v>1213</v>
      </c>
      <c r="N29" s="1" t="s">
        <v>1514</v>
      </c>
      <c r="O29" s="1" t="s">
        <v>755</v>
      </c>
      <c r="P29" s="1">
        <f t="shared" si="2"/>
        <v>21</v>
      </c>
      <c r="Q29" s="1" t="s">
        <v>1</v>
      </c>
      <c r="R29" s="1" t="str">
        <f t="shared" si="3"/>
        <v>{id:21,year: "2016",typeDoc:"ACUERDO",dateDoc:"06-MAR",numDoc:"CG 21-2016",monthDoc:"MAR",nameDoc:"CANDIDATURA COMÚN PRI",link: Acuerdos__pdfpath(`./${"2016/"}${"21.pdf"}`),},</v>
      </c>
    </row>
    <row r="30" spans="1:18" x14ac:dyDescent="0.25">
      <c r="A30" s="1" t="s">
        <v>756</v>
      </c>
      <c r="B30" s="1">
        <v>22</v>
      </c>
      <c r="C30" s="1" t="s">
        <v>1309</v>
      </c>
      <c r="D30" s="3" t="s">
        <v>1217</v>
      </c>
      <c r="E30" s="1" t="s">
        <v>1460</v>
      </c>
      <c r="F30" s="2" t="s">
        <v>425</v>
      </c>
      <c r="G30" s="1" t="s">
        <v>1212</v>
      </c>
      <c r="I30" s="1">
        <v>22</v>
      </c>
      <c r="J30" s="1" t="s">
        <v>0</v>
      </c>
      <c r="K30" s="1" t="s">
        <v>1298</v>
      </c>
      <c r="L30" s="3" t="str">
        <f t="shared" si="0"/>
        <v>MAR</v>
      </c>
      <c r="M30" s="1" t="s">
        <v>1213</v>
      </c>
      <c r="N30" s="1" t="s">
        <v>1515</v>
      </c>
      <c r="O30" s="1" t="s">
        <v>755</v>
      </c>
      <c r="P30" s="1">
        <f t="shared" si="2"/>
        <v>22</v>
      </c>
      <c r="Q30" s="1" t="s">
        <v>1</v>
      </c>
      <c r="R30" s="1" t="str">
        <f t="shared" si="3"/>
        <v>{id:22,year: "2016",typeDoc:"ACUERDO",dateDoc:"06-MAR",numDoc:"CG 22-2016",monthDoc:"MAR",nameDoc:"CANDIDATURA PRD PT",link: Acuerdos__pdfpath(`./${"2016/"}${"22.pdf"}`),},</v>
      </c>
    </row>
    <row r="31" spans="1:18" x14ac:dyDescent="0.25">
      <c r="A31" s="1" t="s">
        <v>756</v>
      </c>
      <c r="B31" s="1">
        <v>23</v>
      </c>
      <c r="C31" s="1" t="s">
        <v>1309</v>
      </c>
      <c r="D31" s="3" t="s">
        <v>1217</v>
      </c>
      <c r="E31" s="1" t="s">
        <v>1460</v>
      </c>
      <c r="F31" s="2" t="s">
        <v>636</v>
      </c>
      <c r="G31" s="1" t="s">
        <v>1212</v>
      </c>
      <c r="I31" s="1">
        <v>23</v>
      </c>
      <c r="J31" s="1" t="s">
        <v>0</v>
      </c>
      <c r="K31" s="1" t="s">
        <v>1298</v>
      </c>
      <c r="L31" s="3" t="str">
        <f t="shared" si="0"/>
        <v>MAR</v>
      </c>
      <c r="M31" s="1" t="s">
        <v>1213</v>
      </c>
      <c r="N31" s="1" t="s">
        <v>1516</v>
      </c>
      <c r="O31" s="1" t="s">
        <v>755</v>
      </c>
      <c r="P31" s="1">
        <f t="shared" si="2"/>
        <v>23</v>
      </c>
      <c r="Q31" s="1" t="s">
        <v>1</v>
      </c>
      <c r="R31" s="1" t="str">
        <f t="shared" si="3"/>
        <v>{id:23,year: "2016",typeDoc:"ACUERDO",dateDoc:"12-MAR",numDoc:"CG 23-2016",monthDoc:"MAR",nameDoc:"PRESIDENTE PAC",link: Acuerdos__pdfpath(`./${"2016/"}${"23.pdf"}`),},</v>
      </c>
    </row>
    <row r="32" spans="1:18" x14ac:dyDescent="0.25">
      <c r="A32" s="1" t="s">
        <v>756</v>
      </c>
      <c r="B32" s="1">
        <v>24</v>
      </c>
      <c r="C32" s="1" t="s">
        <v>1309</v>
      </c>
      <c r="D32" s="3" t="s">
        <v>1217</v>
      </c>
      <c r="E32" s="1" t="s">
        <v>1460</v>
      </c>
      <c r="F32" s="2" t="s">
        <v>636</v>
      </c>
      <c r="G32" s="1" t="s">
        <v>1212</v>
      </c>
      <c r="I32" s="1">
        <v>24</v>
      </c>
      <c r="J32" s="1" t="s">
        <v>0</v>
      </c>
      <c r="K32" s="1" t="s">
        <v>1298</v>
      </c>
      <c r="L32" s="3" t="str">
        <f t="shared" si="0"/>
        <v>MAR</v>
      </c>
      <c r="M32" s="1" t="s">
        <v>1213</v>
      </c>
      <c r="N32" s="1" t="s">
        <v>1517</v>
      </c>
      <c r="O32" s="1" t="s">
        <v>755</v>
      </c>
      <c r="P32" s="1">
        <f t="shared" si="2"/>
        <v>24</v>
      </c>
      <c r="Q32" s="1" t="s">
        <v>1</v>
      </c>
      <c r="R32" s="1" t="str">
        <f t="shared" si="3"/>
        <v>{id:24,year: "2016",typeDoc:"ACUERDO",dateDoc:"12-MAR",numDoc:"CG 24-2016",monthDoc:"MAR",nameDoc:"PLATAFORMA PAC",link: Acuerdos__pdfpath(`./${"2016/"}${"24.pdf"}`),},</v>
      </c>
    </row>
    <row r="33" spans="1:18" x14ac:dyDescent="0.25">
      <c r="A33" s="1" t="s">
        <v>756</v>
      </c>
      <c r="B33" s="1">
        <v>25</v>
      </c>
      <c r="C33" s="1" t="s">
        <v>1309</v>
      </c>
      <c r="D33" s="3" t="s">
        <v>1217</v>
      </c>
      <c r="E33" s="1" t="s">
        <v>1460</v>
      </c>
      <c r="F33" s="2" t="s">
        <v>636</v>
      </c>
      <c r="G33" s="1" t="s">
        <v>1212</v>
      </c>
      <c r="I33" s="1">
        <v>25</v>
      </c>
      <c r="J33" s="1" t="s">
        <v>0</v>
      </c>
      <c r="K33" s="1" t="s">
        <v>1298</v>
      </c>
      <c r="L33" s="3" t="str">
        <f t="shared" si="0"/>
        <v>MAR</v>
      </c>
      <c r="M33" s="1" t="s">
        <v>1213</v>
      </c>
      <c r="N33" s="1" t="s">
        <v>1518</v>
      </c>
      <c r="O33" s="1" t="s">
        <v>755</v>
      </c>
      <c r="P33" s="1">
        <f t="shared" si="2"/>
        <v>25</v>
      </c>
      <c r="Q33" s="1" t="s">
        <v>1</v>
      </c>
      <c r="R33" s="1" t="str">
        <f t="shared" si="3"/>
        <v>{id:25,year: "2016",typeDoc:"ACUERDO",dateDoc:"12-MAR",numDoc:"CG 25-2016",monthDoc:"MAR",nameDoc:"AMPLIACIÓN DE VERIFICACIÓN DE PORCENTAJE A GOBERNADOR",link: Acuerdos__pdfpath(`./${"2016/"}${"25.pdf"}`),},</v>
      </c>
    </row>
    <row r="34" spans="1:18" x14ac:dyDescent="0.25">
      <c r="A34" s="1" t="s">
        <v>756</v>
      </c>
      <c r="B34" s="1">
        <v>26</v>
      </c>
      <c r="C34" s="1" t="s">
        <v>1309</v>
      </c>
      <c r="D34" s="3" t="s">
        <v>1217</v>
      </c>
      <c r="E34" s="1" t="s">
        <v>1460</v>
      </c>
      <c r="F34" s="2" t="s">
        <v>33</v>
      </c>
      <c r="G34" s="1" t="s">
        <v>1212</v>
      </c>
      <c r="I34" s="1">
        <v>26</v>
      </c>
      <c r="J34" s="1" t="s">
        <v>0</v>
      </c>
      <c r="K34" s="1" t="s">
        <v>1298</v>
      </c>
      <c r="L34" s="3" t="str">
        <f t="shared" si="0"/>
        <v>MAR</v>
      </c>
      <c r="M34" s="1" t="s">
        <v>1213</v>
      </c>
      <c r="N34" s="1" t="s">
        <v>1519</v>
      </c>
      <c r="O34" s="1" t="s">
        <v>755</v>
      </c>
      <c r="P34" s="1">
        <f t="shared" si="2"/>
        <v>26</v>
      </c>
      <c r="Q34" s="1" t="s">
        <v>1</v>
      </c>
      <c r="R34" s="1" t="str">
        <f t="shared" si="3"/>
        <v>{id:26,year: "2016",typeDoc:"ACUERDO",dateDoc:"15-MAR",numDoc:"CG 26-2016",monthDoc:"MAR",nameDoc:"VERIFICACIÓN DE PORCENTAJE A GOBERNADOR",link: Acuerdos__pdfpath(`./${"2016/"}${"26.pdf"}`),},</v>
      </c>
    </row>
    <row r="35" spans="1:18" x14ac:dyDescent="0.25">
      <c r="A35" s="1" t="s">
        <v>756</v>
      </c>
      <c r="B35" s="1">
        <v>27</v>
      </c>
      <c r="C35" s="1" t="s">
        <v>1309</v>
      </c>
      <c r="D35" s="3" t="s">
        <v>1217</v>
      </c>
      <c r="E35" s="1" t="s">
        <v>1460</v>
      </c>
      <c r="F35" s="2" t="s">
        <v>33</v>
      </c>
      <c r="G35" s="1" t="s">
        <v>1212</v>
      </c>
      <c r="I35" s="1">
        <v>27</v>
      </c>
      <c r="J35" s="1" t="s">
        <v>0</v>
      </c>
      <c r="K35" s="1" t="s">
        <v>1298</v>
      </c>
      <c r="L35" s="3" t="str">
        <f t="shared" si="0"/>
        <v>MAR</v>
      </c>
      <c r="M35" s="1" t="s">
        <v>1213</v>
      </c>
      <c r="N35" s="1" t="s">
        <v>1520</v>
      </c>
      <c r="O35" s="1" t="s">
        <v>755</v>
      </c>
      <c r="P35" s="1">
        <f t="shared" si="2"/>
        <v>27</v>
      </c>
      <c r="Q35" s="1" t="s">
        <v>1</v>
      </c>
      <c r="R35" s="1" t="str">
        <f t="shared" si="3"/>
        <v>{id:27,year: "2016",typeDoc:"ACUERDO",dateDoc:"15-MAR",numDoc:"CG 27-2016",monthDoc:"MAR",nameDoc:"CONSEJOS DISTRITALES Y MUNICIPALES",link: Acuerdos__pdfpath(`./${"2016/"}${"27.pdf"}`),},</v>
      </c>
    </row>
    <row r="36" spans="1:18" x14ac:dyDescent="0.25">
      <c r="A36" s="1" t="s">
        <v>756</v>
      </c>
      <c r="B36" s="1">
        <v>28</v>
      </c>
      <c r="C36" s="1" t="s">
        <v>1309</v>
      </c>
      <c r="D36" s="3" t="s">
        <v>1217</v>
      </c>
      <c r="E36" s="1" t="s">
        <v>1460</v>
      </c>
      <c r="F36" s="2" t="s">
        <v>637</v>
      </c>
      <c r="G36" s="1" t="s">
        <v>1212</v>
      </c>
      <c r="I36" s="1">
        <v>28</v>
      </c>
      <c r="J36" s="1" t="s">
        <v>0</v>
      </c>
      <c r="K36" s="1" t="s">
        <v>1298</v>
      </c>
      <c r="L36" s="3" t="str">
        <f t="shared" si="0"/>
        <v>MAR</v>
      </c>
      <c r="M36" s="1" t="s">
        <v>1213</v>
      </c>
      <c r="N36" s="1" t="s">
        <v>1521</v>
      </c>
      <c r="O36" s="1" t="s">
        <v>755</v>
      </c>
      <c r="P36" s="1">
        <f t="shared" si="2"/>
        <v>28</v>
      </c>
      <c r="Q36" s="1" t="s">
        <v>1</v>
      </c>
      <c r="R36" s="1" t="str">
        <f t="shared" si="3"/>
        <v>{id:28,year: "2016",typeDoc:"ACUERDO",dateDoc:"24-MAR",numDoc:"CG 28-2016",monthDoc:"MAR",nameDoc:"PROGRAMA PAN",link: Acuerdos__pdfpath(`./${"2016/"}${"28.pdf"}`),},</v>
      </c>
    </row>
    <row r="37" spans="1:18" x14ac:dyDescent="0.25">
      <c r="A37" s="1" t="s">
        <v>756</v>
      </c>
      <c r="B37" s="1">
        <v>29</v>
      </c>
      <c r="C37" s="1" t="s">
        <v>1309</v>
      </c>
      <c r="D37" s="3" t="s">
        <v>1217</v>
      </c>
      <c r="E37" s="1" t="s">
        <v>1460</v>
      </c>
      <c r="F37" s="2" t="s">
        <v>637</v>
      </c>
      <c r="G37" s="1" t="s">
        <v>1212</v>
      </c>
      <c r="I37" s="1">
        <v>29</v>
      </c>
      <c r="J37" s="1" t="s">
        <v>0</v>
      </c>
      <c r="K37" s="1" t="s">
        <v>1298</v>
      </c>
      <c r="L37" s="3" t="str">
        <f t="shared" si="0"/>
        <v>MAR</v>
      </c>
      <c r="M37" s="1" t="s">
        <v>1213</v>
      </c>
      <c r="N37" s="1" t="s">
        <v>1522</v>
      </c>
      <c r="O37" s="1" t="s">
        <v>755</v>
      </c>
      <c r="P37" s="1">
        <f t="shared" si="2"/>
        <v>29</v>
      </c>
      <c r="Q37" s="1" t="s">
        <v>1</v>
      </c>
      <c r="R37" s="1" t="str">
        <f t="shared" si="3"/>
        <v>{id:29,year: "2016",typeDoc:"ACUERDO",dateDoc:"24-MAR",numDoc:"CG 29-2016",monthDoc:"MAR",nameDoc:"PROGRAMA PRI",link: Acuerdos__pdfpath(`./${"2016/"}${"29.pdf"}`),},</v>
      </c>
    </row>
    <row r="38" spans="1:18" x14ac:dyDescent="0.25">
      <c r="A38" s="1" t="s">
        <v>756</v>
      </c>
      <c r="B38" s="1">
        <v>30</v>
      </c>
      <c r="C38" s="1" t="s">
        <v>1309</v>
      </c>
      <c r="D38" s="3" t="s">
        <v>1217</v>
      </c>
      <c r="E38" s="1" t="s">
        <v>1460</v>
      </c>
      <c r="F38" s="2" t="s">
        <v>637</v>
      </c>
      <c r="G38" s="1" t="s">
        <v>1212</v>
      </c>
      <c r="I38" s="1">
        <v>30</v>
      </c>
      <c r="J38" s="1" t="s">
        <v>0</v>
      </c>
      <c r="K38" s="1" t="s">
        <v>1298</v>
      </c>
      <c r="L38" s="3" t="str">
        <f t="shared" si="0"/>
        <v>MAR</v>
      </c>
      <c r="M38" s="1" t="s">
        <v>1213</v>
      </c>
      <c r="N38" s="1" t="s">
        <v>1523</v>
      </c>
      <c r="O38" s="1" t="s">
        <v>755</v>
      </c>
      <c r="P38" s="1">
        <f t="shared" si="2"/>
        <v>30</v>
      </c>
      <c r="Q38" s="1" t="s">
        <v>1</v>
      </c>
      <c r="R38" s="1" t="str">
        <f t="shared" si="3"/>
        <v>{id:30,year: "2016",typeDoc:"ACUERDO",dateDoc:"24-MAR",numDoc:"CG 30-2016",monthDoc:"MAR",nameDoc:"PROGRAMA PRD",link: Acuerdos__pdfpath(`./${"2016/"}${"30.pdf"}`),},</v>
      </c>
    </row>
    <row r="39" spans="1:18" x14ac:dyDescent="0.25">
      <c r="A39" s="1" t="s">
        <v>756</v>
      </c>
      <c r="B39" s="1">
        <v>31</v>
      </c>
      <c r="C39" s="1" t="s">
        <v>1309</v>
      </c>
      <c r="D39" s="1" t="s">
        <v>1217</v>
      </c>
      <c r="E39" s="1" t="s">
        <v>1460</v>
      </c>
      <c r="F39" s="2" t="s">
        <v>637</v>
      </c>
      <c r="G39" s="1" t="s">
        <v>1212</v>
      </c>
      <c r="I39" s="1">
        <v>31</v>
      </c>
      <c r="J39" s="1" t="s">
        <v>0</v>
      </c>
      <c r="K39" s="1" t="s">
        <v>1298</v>
      </c>
      <c r="L39" s="3" t="str">
        <f t="shared" si="0"/>
        <v>MAR</v>
      </c>
      <c r="M39" s="1" t="s">
        <v>1213</v>
      </c>
      <c r="N39" s="1" t="s">
        <v>1524</v>
      </c>
      <c r="O39" s="1" t="s">
        <v>755</v>
      </c>
      <c r="P39" s="1">
        <f t="shared" si="2"/>
        <v>31</v>
      </c>
      <c r="Q39" s="1" t="s">
        <v>1</v>
      </c>
      <c r="R39" s="1" t="str">
        <f t="shared" si="3"/>
        <v>{id:31,year: "2016",typeDoc:"ACUERDO",dateDoc:"24-MAR",numDoc:"CG 31-2016",monthDoc:"MAR",nameDoc:"PROGRAMA PT",link: Acuerdos__pdfpath(`./${"2016/"}${"31.pdf"}`),},</v>
      </c>
    </row>
    <row r="40" spans="1:18" x14ac:dyDescent="0.25">
      <c r="A40" s="1" t="s">
        <v>756</v>
      </c>
      <c r="B40" s="1">
        <v>32</v>
      </c>
      <c r="C40" s="1" t="s">
        <v>1309</v>
      </c>
      <c r="D40" s="1" t="s">
        <v>1217</v>
      </c>
      <c r="E40" s="1" t="s">
        <v>1460</v>
      </c>
      <c r="F40" s="2" t="s">
        <v>637</v>
      </c>
      <c r="G40" s="1" t="s">
        <v>1212</v>
      </c>
      <c r="I40" s="1">
        <v>32</v>
      </c>
      <c r="J40" s="1" t="s">
        <v>0</v>
      </c>
      <c r="K40" s="1" t="s">
        <v>1298</v>
      </c>
      <c r="L40" s="3" t="str">
        <f t="shared" si="0"/>
        <v>MAR</v>
      </c>
      <c r="M40" s="1" t="s">
        <v>1213</v>
      </c>
      <c r="N40" s="3" t="s">
        <v>1525</v>
      </c>
      <c r="O40" s="1" t="s">
        <v>755</v>
      </c>
      <c r="P40" s="1">
        <f t="shared" si="2"/>
        <v>32</v>
      </c>
      <c r="Q40" s="1" t="s">
        <v>1</v>
      </c>
      <c r="R40" s="1" t="str">
        <f t="shared" si="3"/>
        <v>{id:32,year: "2016",typeDoc:"ACUERDO",dateDoc:"24-MAR",numDoc:"CG 32-2016",monthDoc:"MAR",nameDoc:"PROGRAMA PVEM",link: Acuerdos__pdfpath(`./${"2016/"}${"32.pdf"}`),},</v>
      </c>
    </row>
    <row r="41" spans="1:18" x14ac:dyDescent="0.25">
      <c r="A41" s="1" t="s">
        <v>756</v>
      </c>
      <c r="B41" s="1">
        <v>33</v>
      </c>
      <c r="C41" s="1" t="s">
        <v>1309</v>
      </c>
      <c r="D41" s="1" t="s">
        <v>1217</v>
      </c>
      <c r="E41" s="1" t="s">
        <v>1460</v>
      </c>
      <c r="F41" s="2" t="s">
        <v>637</v>
      </c>
      <c r="G41" s="1" t="s">
        <v>1212</v>
      </c>
      <c r="I41" s="1">
        <v>33</v>
      </c>
      <c r="J41" s="1" t="s">
        <v>0</v>
      </c>
      <c r="K41" s="1" t="s">
        <v>1298</v>
      </c>
      <c r="L41" s="3" t="str">
        <f t="shared" si="0"/>
        <v>MAR</v>
      </c>
      <c r="M41" s="1" t="s">
        <v>1213</v>
      </c>
      <c r="N41" s="3" t="s">
        <v>1526</v>
      </c>
      <c r="O41" s="1" t="s">
        <v>755</v>
      </c>
      <c r="P41" s="1">
        <f t="shared" si="2"/>
        <v>33</v>
      </c>
      <c r="Q41" s="1" t="s">
        <v>1</v>
      </c>
      <c r="R41" s="1" t="str">
        <f t="shared" si="3"/>
        <v>{id:33,year: "2016",typeDoc:"ACUERDO",dateDoc:"24-MAR",numDoc:"CG 33-2016",monthDoc:"MAR",nameDoc:"PROGRAMA MC",link: Acuerdos__pdfpath(`./${"2016/"}${"33.pdf"}`),},</v>
      </c>
    </row>
    <row r="42" spans="1:18" x14ac:dyDescent="0.25">
      <c r="A42" s="1" t="s">
        <v>756</v>
      </c>
      <c r="B42" s="1">
        <v>34</v>
      </c>
      <c r="C42" s="1" t="s">
        <v>1309</v>
      </c>
      <c r="D42" s="1" t="s">
        <v>1217</v>
      </c>
      <c r="E42" s="1" t="s">
        <v>1460</v>
      </c>
      <c r="F42" s="2" t="s">
        <v>637</v>
      </c>
      <c r="G42" s="1" t="s">
        <v>1212</v>
      </c>
      <c r="I42" s="1">
        <v>34</v>
      </c>
      <c r="J42" s="1" t="s">
        <v>0</v>
      </c>
      <c r="K42" s="1" t="s">
        <v>1298</v>
      </c>
      <c r="L42" s="3" t="str">
        <f t="shared" si="0"/>
        <v>MAR</v>
      </c>
      <c r="M42" s="1" t="s">
        <v>1213</v>
      </c>
      <c r="N42" s="3" t="s">
        <v>1527</v>
      </c>
      <c r="O42" s="1" t="s">
        <v>755</v>
      </c>
      <c r="P42" s="1">
        <f t="shared" si="2"/>
        <v>34</v>
      </c>
      <c r="Q42" s="1" t="s">
        <v>1</v>
      </c>
      <c r="R42" s="1" t="str">
        <f t="shared" si="3"/>
        <v>{id:34,year: "2016",typeDoc:"ACUERDO",dateDoc:"24-MAR",numDoc:"CG 34-2016",monthDoc:"MAR",nameDoc:"PROGRAMA PANAL",link: Acuerdos__pdfpath(`./${"2016/"}${"34.pdf"}`),},</v>
      </c>
    </row>
    <row r="43" spans="1:18" x14ac:dyDescent="0.25">
      <c r="A43" s="1" t="s">
        <v>756</v>
      </c>
      <c r="B43" s="1">
        <v>35</v>
      </c>
      <c r="C43" s="1" t="s">
        <v>1309</v>
      </c>
      <c r="D43" s="1" t="s">
        <v>1217</v>
      </c>
      <c r="E43" s="1" t="s">
        <v>1460</v>
      </c>
      <c r="F43" s="2" t="s">
        <v>637</v>
      </c>
      <c r="G43" s="1" t="s">
        <v>1212</v>
      </c>
      <c r="I43" s="1">
        <v>35</v>
      </c>
      <c r="J43" s="1" t="s">
        <v>0</v>
      </c>
      <c r="K43" s="1" t="s">
        <v>1298</v>
      </c>
      <c r="L43" s="3" t="str">
        <f t="shared" si="0"/>
        <v>MAR</v>
      </c>
      <c r="M43" s="1" t="s">
        <v>1213</v>
      </c>
      <c r="N43" s="3" t="s">
        <v>1528</v>
      </c>
      <c r="O43" s="1" t="s">
        <v>755</v>
      </c>
      <c r="P43" s="1">
        <f t="shared" si="2"/>
        <v>35</v>
      </c>
      <c r="Q43" s="1" t="s">
        <v>1</v>
      </c>
      <c r="R43" s="1" t="str">
        <f t="shared" si="3"/>
        <v>{id:35,year: "2016",typeDoc:"ACUERDO",dateDoc:"24-MAR",numDoc:"CG 35-2016",monthDoc:"MAR",nameDoc:"PROGRAMA PAC",link: Acuerdos__pdfpath(`./${"2016/"}${"35.pdf"}`),},</v>
      </c>
    </row>
    <row r="44" spans="1:18" x14ac:dyDescent="0.25">
      <c r="A44" s="1" t="s">
        <v>756</v>
      </c>
      <c r="B44" s="1">
        <v>36</v>
      </c>
      <c r="C44" s="1" t="s">
        <v>1309</v>
      </c>
      <c r="D44" s="1" t="s">
        <v>1217</v>
      </c>
      <c r="E44" s="1" t="s">
        <v>1460</v>
      </c>
      <c r="F44" s="2" t="s">
        <v>637</v>
      </c>
      <c r="G44" s="1" t="s">
        <v>1212</v>
      </c>
      <c r="I44" s="1">
        <v>36</v>
      </c>
      <c r="J44" s="1" t="s">
        <v>0</v>
      </c>
      <c r="K44" s="1" t="s">
        <v>1298</v>
      </c>
      <c r="L44" s="3" t="str">
        <f t="shared" si="0"/>
        <v>MAR</v>
      </c>
      <c r="M44" s="1" t="s">
        <v>1213</v>
      </c>
      <c r="N44" s="3" t="s">
        <v>1529</v>
      </c>
      <c r="O44" s="1" t="s">
        <v>755</v>
      </c>
      <c r="P44" s="1">
        <f t="shared" si="2"/>
        <v>36</v>
      </c>
      <c r="Q44" s="1" t="s">
        <v>1</v>
      </c>
      <c r="R44" s="1" t="str">
        <f t="shared" si="3"/>
        <v>{id:36,year: "2016",typeDoc:"ACUERDO",dateDoc:"24-MAR",numDoc:"CG 36-2016",monthDoc:"MAR",nameDoc:"PROGRAMA PS",link: Acuerdos__pdfpath(`./${"2016/"}${"36.pdf"}`),},</v>
      </c>
    </row>
    <row r="45" spans="1:18" x14ac:dyDescent="0.25">
      <c r="A45" s="1" t="s">
        <v>756</v>
      </c>
      <c r="B45" s="1">
        <v>37</v>
      </c>
      <c r="C45" s="1" t="s">
        <v>1309</v>
      </c>
      <c r="D45" s="1" t="s">
        <v>1217</v>
      </c>
      <c r="E45" s="1" t="s">
        <v>1460</v>
      </c>
      <c r="F45" s="2" t="s">
        <v>637</v>
      </c>
      <c r="G45" s="1" t="s">
        <v>1212</v>
      </c>
      <c r="I45" s="1">
        <v>37</v>
      </c>
      <c r="J45" s="1" t="s">
        <v>0</v>
      </c>
      <c r="K45" s="1" t="s">
        <v>1298</v>
      </c>
      <c r="L45" s="3" t="str">
        <f t="shared" si="0"/>
        <v>MAR</v>
      </c>
      <c r="M45" s="1" t="s">
        <v>1213</v>
      </c>
      <c r="N45" s="3" t="s">
        <v>1530</v>
      </c>
      <c r="O45" s="1" t="s">
        <v>755</v>
      </c>
      <c r="P45" s="1">
        <f t="shared" si="2"/>
        <v>37</v>
      </c>
      <c r="Q45" s="1" t="s">
        <v>1</v>
      </c>
      <c r="R45" s="1" t="str">
        <f t="shared" si="3"/>
        <v>{id:37,year: "2016",typeDoc:"ACUERDO",dateDoc:"24-MAR",numDoc:"CG 37-2016",monthDoc:"MAR",nameDoc:"PROGRAMA MORENA",link: Acuerdos__pdfpath(`./${"2016/"}${"37.pdf"}`),},</v>
      </c>
    </row>
    <row r="46" spans="1:18" x14ac:dyDescent="0.25">
      <c r="A46" s="1" t="s">
        <v>756</v>
      </c>
      <c r="B46" s="1">
        <v>38</v>
      </c>
      <c r="C46" s="1" t="s">
        <v>1309</v>
      </c>
      <c r="D46" s="1" t="s">
        <v>1217</v>
      </c>
      <c r="E46" s="1" t="s">
        <v>1460</v>
      </c>
      <c r="F46" s="2" t="s">
        <v>637</v>
      </c>
      <c r="G46" s="1" t="s">
        <v>1212</v>
      </c>
      <c r="I46" s="1">
        <v>38</v>
      </c>
      <c r="J46" s="1" t="s">
        <v>0</v>
      </c>
      <c r="K46" s="1" t="s">
        <v>1298</v>
      </c>
      <c r="L46" s="3" t="str">
        <f t="shared" si="0"/>
        <v>MAR</v>
      </c>
      <c r="M46" s="1" t="s">
        <v>1213</v>
      </c>
      <c r="N46" s="3" t="s">
        <v>1531</v>
      </c>
      <c r="O46" s="1" t="s">
        <v>755</v>
      </c>
      <c r="P46" s="1">
        <f t="shared" si="2"/>
        <v>38</v>
      </c>
      <c r="Q46" s="1" t="s">
        <v>1</v>
      </c>
      <c r="R46" s="1" t="str">
        <f t="shared" si="3"/>
        <v>{id:38,year: "2016",typeDoc:"ACUERDO",dateDoc:"24-MAR",numDoc:"CG 38-2016",monthDoc:"MAR",nameDoc:"PROGRAMA PES",link: Acuerdos__pdfpath(`./${"2016/"}${"38.pdf"}`),},</v>
      </c>
    </row>
    <row r="47" spans="1:18" x14ac:dyDescent="0.25">
      <c r="A47" s="1" t="s">
        <v>756</v>
      </c>
      <c r="B47" s="1">
        <v>39</v>
      </c>
      <c r="C47" s="1" t="s">
        <v>1309</v>
      </c>
      <c r="D47" s="1" t="s">
        <v>1217</v>
      </c>
      <c r="E47" s="1" t="s">
        <v>1460</v>
      </c>
      <c r="F47" s="2" t="s">
        <v>637</v>
      </c>
      <c r="G47" s="1" t="s">
        <v>1212</v>
      </c>
      <c r="I47" s="1">
        <v>39</v>
      </c>
      <c r="J47" s="1" t="s">
        <v>0</v>
      </c>
      <c r="K47" s="1" t="s">
        <v>1298</v>
      </c>
      <c r="L47" s="3" t="str">
        <f t="shared" si="0"/>
        <v>MAR</v>
      </c>
      <c r="M47" s="1" t="s">
        <v>1213</v>
      </c>
      <c r="N47" s="1" t="s">
        <v>1532</v>
      </c>
      <c r="O47" s="1" t="s">
        <v>755</v>
      </c>
      <c r="P47" s="1">
        <f t="shared" ref="P47:P78" si="4">B47</f>
        <v>39</v>
      </c>
      <c r="Q47" s="1" t="s">
        <v>1</v>
      </c>
      <c r="R47" s="1" t="str">
        <f t="shared" si="3"/>
        <v>{id:39,year: "2016",typeDoc:"ACUERDO",dateDoc:"24-MAR",numDoc:"CG 39-2016",monthDoc:"MAR",nameDoc:"BENITO Y MELISSA CANDIDATOS INDEPENDIENTES",link: Acuerdos__pdfpath(`./${"2016/"}${"39.pdf"}`),},</v>
      </c>
    </row>
    <row r="48" spans="1:18" x14ac:dyDescent="0.25">
      <c r="A48" s="1" t="s">
        <v>756</v>
      </c>
      <c r="B48" s="1">
        <v>40</v>
      </c>
      <c r="C48" s="1" t="s">
        <v>1309</v>
      </c>
      <c r="D48" s="1" t="s">
        <v>1217</v>
      </c>
      <c r="E48" s="1" t="s">
        <v>1460</v>
      </c>
      <c r="F48" s="2" t="s">
        <v>638</v>
      </c>
      <c r="G48" s="1" t="s">
        <v>1212</v>
      </c>
      <c r="I48" s="1">
        <v>40</v>
      </c>
      <c r="J48" s="1" t="s">
        <v>0</v>
      </c>
      <c r="K48" s="1" t="s">
        <v>1298</v>
      </c>
      <c r="L48" s="3" t="str">
        <f t="shared" si="0"/>
        <v>MAR</v>
      </c>
      <c r="M48" s="1" t="s">
        <v>1213</v>
      </c>
      <c r="N48" s="1" t="s">
        <v>1533</v>
      </c>
      <c r="O48" s="1" t="s">
        <v>755</v>
      </c>
      <c r="P48" s="1">
        <f t="shared" si="4"/>
        <v>40</v>
      </c>
      <c r="Q48" s="1" t="s">
        <v>1</v>
      </c>
      <c r="R48" s="1" t="str">
        <f t="shared" si="3"/>
        <v>{id:40,year: "2016",typeDoc:"ACUERDO",dateDoc:"25-MAR",numDoc:"CG 40-2016",monthDoc:"MAR",nameDoc:"PAC BERNARDINO",link: Acuerdos__pdfpath(`./${"2016/"}${"40.pdf"}`),},</v>
      </c>
    </row>
    <row r="49" spans="1:18" x14ac:dyDescent="0.25">
      <c r="A49" s="1" t="s">
        <v>756</v>
      </c>
      <c r="B49" s="1">
        <v>41</v>
      </c>
      <c r="C49" s="1" t="s">
        <v>1309</v>
      </c>
      <c r="D49" s="1" t="s">
        <v>1217</v>
      </c>
      <c r="E49" s="1" t="s">
        <v>1460</v>
      </c>
      <c r="F49" s="2" t="s">
        <v>638</v>
      </c>
      <c r="G49" s="1" t="s">
        <v>1212</v>
      </c>
      <c r="I49" s="1">
        <v>41</v>
      </c>
      <c r="J49" s="1" t="s">
        <v>0</v>
      </c>
      <c r="K49" s="1" t="s">
        <v>1298</v>
      </c>
      <c r="L49" s="3" t="str">
        <f t="shared" si="0"/>
        <v>MAR</v>
      </c>
      <c r="M49" s="1" t="s">
        <v>1213</v>
      </c>
      <c r="N49" s="1" t="s">
        <v>1534</v>
      </c>
      <c r="O49" s="1" t="s">
        <v>755</v>
      </c>
      <c r="P49" s="1">
        <f t="shared" si="4"/>
        <v>41</v>
      </c>
      <c r="Q49" s="1" t="s">
        <v>1</v>
      </c>
      <c r="R49" s="1" t="str">
        <f t="shared" si="3"/>
        <v>{id:41,year: "2016",typeDoc:"ACUERDO",dateDoc:"25-MAR",numDoc:"CG 41-2016",monthDoc:"MAR",nameDoc:"PRI PVEM PANAL Y PS",link: Acuerdos__pdfpath(`./${"2016/"}${"41.pdf"}`),},</v>
      </c>
    </row>
    <row r="50" spans="1:18" x14ac:dyDescent="0.25">
      <c r="A50" s="1" t="s">
        <v>756</v>
      </c>
      <c r="B50" s="1">
        <v>42</v>
      </c>
      <c r="C50" s="1" t="s">
        <v>1309</v>
      </c>
      <c r="D50" s="1" t="s">
        <v>1217</v>
      </c>
      <c r="E50" s="1" t="s">
        <v>1460</v>
      </c>
      <c r="F50" s="2" t="s">
        <v>638</v>
      </c>
      <c r="G50" s="1" t="s">
        <v>1212</v>
      </c>
      <c r="I50" s="1">
        <v>42</v>
      </c>
      <c r="J50" s="1" t="s">
        <v>0</v>
      </c>
      <c r="K50" s="1" t="s">
        <v>1298</v>
      </c>
      <c r="L50" s="3" t="str">
        <f t="shared" si="0"/>
        <v>MAR</v>
      </c>
      <c r="M50" s="1" t="s">
        <v>1213</v>
      </c>
      <c r="N50" s="1" t="s">
        <v>1535</v>
      </c>
      <c r="O50" s="1" t="s">
        <v>755</v>
      </c>
      <c r="P50" s="1">
        <f t="shared" si="4"/>
        <v>42</v>
      </c>
      <c r="Q50" s="1" t="s">
        <v>1</v>
      </c>
      <c r="R50" s="1" t="str">
        <f t="shared" si="3"/>
        <v>{id:42,year: "2016",typeDoc:"ACUERDO",dateDoc:"25-MAR",numDoc:"CG 42-2016",monthDoc:"MAR",nameDoc:"PRD PT",link: Acuerdos__pdfpath(`./${"2016/"}${"42.pdf"}`),},</v>
      </c>
    </row>
    <row r="51" spans="1:18" x14ac:dyDescent="0.25">
      <c r="A51" s="1" t="s">
        <v>756</v>
      </c>
      <c r="B51" s="1">
        <v>43</v>
      </c>
      <c r="C51" s="1" t="s">
        <v>1309</v>
      </c>
      <c r="D51" s="1" t="s">
        <v>1217</v>
      </c>
      <c r="E51" s="1" t="s">
        <v>1460</v>
      </c>
      <c r="F51" s="2" t="s">
        <v>638</v>
      </c>
      <c r="G51" s="1" t="s">
        <v>1212</v>
      </c>
      <c r="I51" s="1">
        <v>43</v>
      </c>
      <c r="J51" s="1" t="s">
        <v>0</v>
      </c>
      <c r="K51" s="1" t="s">
        <v>1298</v>
      </c>
      <c r="L51" s="3" t="str">
        <f t="shared" si="0"/>
        <v>MAR</v>
      </c>
      <c r="M51" s="1" t="s">
        <v>1213</v>
      </c>
      <c r="N51" s="1" t="s">
        <v>1536</v>
      </c>
      <c r="O51" s="1" t="s">
        <v>755</v>
      </c>
      <c r="P51" s="1">
        <f t="shared" si="4"/>
        <v>43</v>
      </c>
      <c r="Q51" s="1" t="s">
        <v>1</v>
      </c>
      <c r="R51" s="1" t="str">
        <f t="shared" si="3"/>
        <v>{id:43,year: "2016",typeDoc:"ACUERDO",dateDoc:"25-MAR",numDoc:"CG 43-2016",monthDoc:"MAR",nameDoc:"PVEM PS",link: Acuerdos__pdfpath(`./${"2016/"}${"43.pdf"}`),},</v>
      </c>
    </row>
    <row r="52" spans="1:18" x14ac:dyDescent="0.25">
      <c r="A52" s="1" t="s">
        <v>756</v>
      </c>
      <c r="B52" s="1">
        <v>44</v>
      </c>
      <c r="C52" s="1" t="s">
        <v>1309</v>
      </c>
      <c r="D52" s="1" t="s">
        <v>1217</v>
      </c>
      <c r="E52" s="1" t="s">
        <v>1460</v>
      </c>
      <c r="F52" s="2" t="s">
        <v>638</v>
      </c>
      <c r="G52" s="1" t="s">
        <v>1212</v>
      </c>
      <c r="I52" s="1">
        <v>44</v>
      </c>
      <c r="J52" s="1" t="s">
        <v>0</v>
      </c>
      <c r="K52" s="1" t="s">
        <v>1298</v>
      </c>
      <c r="L52" s="3" t="str">
        <f t="shared" si="0"/>
        <v>MAR</v>
      </c>
      <c r="M52" s="1" t="s">
        <v>1213</v>
      </c>
      <c r="N52" s="1" t="s">
        <v>1477</v>
      </c>
      <c r="O52" s="1" t="s">
        <v>755</v>
      </c>
      <c r="P52" s="1">
        <f t="shared" si="4"/>
        <v>44</v>
      </c>
      <c r="Q52" s="1" t="s">
        <v>1</v>
      </c>
      <c r="R52" s="1" t="str">
        <f t="shared" si="3"/>
        <v>{id:44,year: "2016",typeDoc:"ACUERDO",dateDoc:"25-MAR",numDoc:"CG 44-2016",monthDoc:"MAR",nameDoc:"ALFONSO CANO",link: Acuerdos__pdfpath(`./${"2016/"}${"44.pdf"}`),},</v>
      </c>
    </row>
    <row r="53" spans="1:18" x14ac:dyDescent="0.25">
      <c r="A53" s="1" t="s">
        <v>756</v>
      </c>
      <c r="B53" s="1">
        <v>45</v>
      </c>
      <c r="C53" s="1" t="s">
        <v>1309</v>
      </c>
      <c r="D53" s="1" t="s">
        <v>1217</v>
      </c>
      <c r="E53" s="1" t="s">
        <v>1460</v>
      </c>
      <c r="F53" s="2" t="s">
        <v>34</v>
      </c>
      <c r="G53" s="1" t="s">
        <v>1212</v>
      </c>
      <c r="I53" s="1">
        <v>45</v>
      </c>
      <c r="J53" s="1" t="s">
        <v>0</v>
      </c>
      <c r="K53" s="1" t="s">
        <v>1298</v>
      </c>
      <c r="L53" s="3" t="str">
        <f t="shared" si="0"/>
        <v>MAR</v>
      </c>
      <c r="M53" s="1" t="s">
        <v>1213</v>
      </c>
      <c r="N53" s="1" t="s">
        <v>1537</v>
      </c>
      <c r="O53" s="1" t="s">
        <v>755</v>
      </c>
      <c r="P53" s="1">
        <f t="shared" si="4"/>
        <v>45</v>
      </c>
      <c r="Q53" s="1" t="s">
        <v>1</v>
      </c>
      <c r="R53" s="1" t="str">
        <f t="shared" si="3"/>
        <v>{id:45,year: "2016",typeDoc:"ACUERDO",dateDoc:"30-MAR",numDoc:"CG 45-2016",monthDoc:"MAR",nameDoc:"CUMPLIMIENTO SUP JDC 1181 2016 DE JORGE MORENO DURAN",link: Acuerdos__pdfpath(`./${"2016/"}${"45.pdf"}`),},</v>
      </c>
    </row>
    <row r="54" spans="1:18" x14ac:dyDescent="0.25">
      <c r="A54" s="1" t="s">
        <v>756</v>
      </c>
      <c r="B54" s="1">
        <v>46</v>
      </c>
      <c r="C54" s="1" t="s">
        <v>1309</v>
      </c>
      <c r="D54" s="1" t="s">
        <v>1217</v>
      </c>
      <c r="E54" s="1" t="s">
        <v>1460</v>
      </c>
      <c r="F54" s="2" t="s">
        <v>644</v>
      </c>
      <c r="G54" s="1" t="s">
        <v>1212</v>
      </c>
      <c r="I54" s="1">
        <v>46</v>
      </c>
      <c r="J54" s="1" t="s">
        <v>0</v>
      </c>
      <c r="K54" s="1" t="s">
        <v>1298</v>
      </c>
      <c r="L54" s="3" t="str">
        <f t="shared" si="0"/>
        <v>ABR</v>
      </c>
      <c r="M54" s="1" t="s">
        <v>1213</v>
      </c>
      <c r="N54" s="1" t="s">
        <v>1538</v>
      </c>
      <c r="O54" s="1" t="s">
        <v>755</v>
      </c>
      <c r="P54" s="1">
        <f t="shared" si="4"/>
        <v>46</v>
      </c>
      <c r="Q54" s="1" t="s">
        <v>1</v>
      </c>
      <c r="R54" s="1" t="str">
        <f t="shared" si="3"/>
        <v>{id:46,year: "2016",typeDoc:"ACUERDO",dateDoc:"01-ABR",numDoc:"CG 46-2016",monthDoc:"ABR",nameDoc:"DESIGNACIÓN DEL COMITÉ PREP",link: Acuerdos__pdfpath(`./${"2016/"}${"46.pdf"}`),},</v>
      </c>
    </row>
    <row r="55" spans="1:18" x14ac:dyDescent="0.25">
      <c r="A55" s="1" t="s">
        <v>756</v>
      </c>
      <c r="B55" s="1">
        <v>47</v>
      </c>
      <c r="C55" s="1" t="s">
        <v>1309</v>
      </c>
      <c r="D55" s="1" t="s">
        <v>1217</v>
      </c>
      <c r="E55" s="1" t="s">
        <v>1460</v>
      </c>
      <c r="F55" s="2" t="s">
        <v>644</v>
      </c>
      <c r="G55" s="1" t="s">
        <v>1212</v>
      </c>
      <c r="I55" s="1">
        <v>47</v>
      </c>
      <c r="J55" s="1" t="s">
        <v>0</v>
      </c>
      <c r="K55" s="1" t="s">
        <v>1298</v>
      </c>
      <c r="L55" s="3" t="str">
        <f t="shared" si="0"/>
        <v>ABR</v>
      </c>
      <c r="M55" s="1" t="s">
        <v>1213</v>
      </c>
      <c r="N55" s="1" t="s">
        <v>1539</v>
      </c>
      <c r="O55" s="1" t="s">
        <v>755</v>
      </c>
      <c r="P55" s="1">
        <f t="shared" si="4"/>
        <v>47</v>
      </c>
      <c r="Q55" s="1" t="s">
        <v>1</v>
      </c>
      <c r="R55" s="1" t="str">
        <f t="shared" si="3"/>
        <v>{id:47,year: "2016",typeDoc:"ACUERDO",dateDoc:"01-ABR",numDoc:"CG 47-2016",monthDoc:"ABR",nameDoc:"SUSTITUCIONES",link: Acuerdos__pdfpath(`./${"2016/"}${"47.pdf"}`),},</v>
      </c>
    </row>
    <row r="56" spans="1:18" x14ac:dyDescent="0.25">
      <c r="A56" s="1" t="s">
        <v>756</v>
      </c>
      <c r="B56" s="1">
        <v>48</v>
      </c>
      <c r="C56" s="1" t="s">
        <v>1309</v>
      </c>
      <c r="D56" s="1" t="s">
        <v>1217</v>
      </c>
      <c r="E56" s="1" t="s">
        <v>1460</v>
      </c>
      <c r="F56" s="2" t="s">
        <v>644</v>
      </c>
      <c r="G56" s="1" t="s">
        <v>1212</v>
      </c>
      <c r="I56" s="1">
        <v>48</v>
      </c>
      <c r="J56" s="1" t="s">
        <v>0</v>
      </c>
      <c r="K56" s="1" t="s">
        <v>1298</v>
      </c>
      <c r="L56" s="3" t="str">
        <f t="shared" si="0"/>
        <v>ABR</v>
      </c>
      <c r="M56" s="1" t="s">
        <v>1213</v>
      </c>
      <c r="N56" s="1" t="s">
        <v>1540</v>
      </c>
      <c r="O56" s="1" t="s">
        <v>755</v>
      </c>
      <c r="P56" s="1">
        <f t="shared" si="4"/>
        <v>48</v>
      </c>
      <c r="Q56" s="1" t="s">
        <v>1</v>
      </c>
      <c r="R56" s="1" t="str">
        <f t="shared" si="3"/>
        <v>{id:48,year: "2016",typeDoc:"ACUERDO",dateDoc:"01-ABR",numDoc:"CG 48-2016",monthDoc:"ABR",nameDoc:"FINANCIAMIENTO",link: Acuerdos__pdfpath(`./${"2016/"}${"48.pdf"}`),},</v>
      </c>
    </row>
    <row r="57" spans="1:18" x14ac:dyDescent="0.25">
      <c r="A57" s="1" t="s">
        <v>756</v>
      </c>
      <c r="B57" s="1">
        <v>49</v>
      </c>
      <c r="C57" s="1" t="s">
        <v>1309</v>
      </c>
      <c r="D57" s="1" t="s">
        <v>1217</v>
      </c>
      <c r="E57" s="1" t="s">
        <v>1460</v>
      </c>
      <c r="F57" s="2" t="s">
        <v>644</v>
      </c>
      <c r="G57" s="1" t="s">
        <v>1212</v>
      </c>
      <c r="I57" s="1">
        <v>49</v>
      </c>
      <c r="J57" s="1" t="s">
        <v>0</v>
      </c>
      <c r="K57" s="1" t="s">
        <v>1298</v>
      </c>
      <c r="L57" s="3" t="str">
        <f t="shared" si="0"/>
        <v>ABR</v>
      </c>
      <c r="M57" s="1" t="s">
        <v>1213</v>
      </c>
      <c r="N57" s="1" t="s">
        <v>1541</v>
      </c>
      <c r="O57" s="1" t="s">
        <v>755</v>
      </c>
      <c r="P57" s="1">
        <f t="shared" si="4"/>
        <v>49</v>
      </c>
      <c r="Q57" s="1" t="s">
        <v>1</v>
      </c>
      <c r="R57" s="1" t="str">
        <f t="shared" si="3"/>
        <v>{id:49,year: "2016",typeDoc:"ACUERDO",dateDoc:"01-ABR",numDoc:"CG 49-2016",monthDoc:"ABR",nameDoc:"DOCUMENTACIÓN Y MATERIAL ELECTORAL",link: Acuerdos__pdfpath(`./${"2016/"}${"49.pdf"}`),},</v>
      </c>
    </row>
    <row r="58" spans="1:18" x14ac:dyDescent="0.25">
      <c r="A58" s="1" t="s">
        <v>756</v>
      </c>
      <c r="B58" s="1">
        <v>50</v>
      </c>
      <c r="C58" s="1" t="s">
        <v>1309</v>
      </c>
      <c r="D58" s="1" t="s">
        <v>1217</v>
      </c>
      <c r="E58" s="1" t="s">
        <v>1460</v>
      </c>
      <c r="F58" s="2" t="s">
        <v>644</v>
      </c>
      <c r="G58" s="1" t="s">
        <v>1212</v>
      </c>
      <c r="I58" s="1">
        <v>50</v>
      </c>
      <c r="J58" s="1" t="s">
        <v>0</v>
      </c>
      <c r="K58" s="1" t="s">
        <v>1298</v>
      </c>
      <c r="L58" s="3" t="str">
        <f t="shared" si="0"/>
        <v>ABR</v>
      </c>
      <c r="M58" s="1" t="s">
        <v>1213</v>
      </c>
      <c r="N58" s="3" t="s">
        <v>1542</v>
      </c>
      <c r="O58" s="1" t="s">
        <v>755</v>
      </c>
      <c r="P58" s="1">
        <f t="shared" si="4"/>
        <v>50</v>
      </c>
      <c r="Q58" s="1" t="s">
        <v>1</v>
      </c>
      <c r="R58" s="1" t="str">
        <f t="shared" si="3"/>
        <v>{id:50,year: "2016",typeDoc:"ACUERDO",dateDoc:"01-ABR",numDoc:"CG 50-2016",monthDoc:"ABR",nameDoc:"BOLETAS",link: Acuerdos__pdfpath(`./${"2016/"}${"50.pdf"}`),},</v>
      </c>
    </row>
    <row r="59" spans="1:18" x14ac:dyDescent="0.25">
      <c r="A59" s="1" t="s">
        <v>756</v>
      </c>
      <c r="B59" s="1">
        <v>51</v>
      </c>
      <c r="C59" s="1" t="s">
        <v>1309</v>
      </c>
      <c r="D59" s="1" t="s">
        <v>1217</v>
      </c>
      <c r="E59" s="1" t="s">
        <v>1460</v>
      </c>
      <c r="F59" s="2" t="s">
        <v>644</v>
      </c>
      <c r="G59" s="1" t="s">
        <v>1212</v>
      </c>
      <c r="I59" s="1">
        <v>51</v>
      </c>
      <c r="J59" s="1" t="s">
        <v>0</v>
      </c>
      <c r="K59" s="1" t="s">
        <v>1298</v>
      </c>
      <c r="L59" s="3" t="str">
        <f t="shared" si="0"/>
        <v>ABR</v>
      </c>
      <c r="M59" s="1" t="s">
        <v>1213</v>
      </c>
      <c r="N59" s="1" t="s">
        <v>1543</v>
      </c>
      <c r="O59" s="1" t="s">
        <v>755</v>
      </c>
      <c r="P59" s="1">
        <f t="shared" si="4"/>
        <v>51</v>
      </c>
      <c r="Q59" s="1" t="s">
        <v>1</v>
      </c>
      <c r="R59" s="1" t="str">
        <f t="shared" si="3"/>
        <v>{id:51,year: "2016",typeDoc:"ACUERDO",dateDoc:"01-ABR",numDoc:"CG 51-2016",monthDoc:"ABR",nameDoc:"CUMPLIMIENTO JOSÉ EFRÉN SANTACRUZ MOCTEZUMA BUENO",link: Acuerdos__pdfpath(`./${"2016/"}${"51.pdf"}`),},</v>
      </c>
    </row>
    <row r="60" spans="1:18" x14ac:dyDescent="0.25">
      <c r="A60" s="1" t="s">
        <v>756</v>
      </c>
      <c r="B60" s="1">
        <v>52</v>
      </c>
      <c r="C60" s="1" t="s">
        <v>1309</v>
      </c>
      <c r="D60" s="1" t="s">
        <v>1217</v>
      </c>
      <c r="E60" s="1" t="s">
        <v>1460</v>
      </c>
      <c r="F60" s="2" t="s">
        <v>645</v>
      </c>
      <c r="G60" s="1" t="s">
        <v>1212</v>
      </c>
      <c r="I60" s="1">
        <v>52</v>
      </c>
      <c r="J60" s="1" t="s">
        <v>0</v>
      </c>
      <c r="K60" s="1" t="s">
        <v>1298</v>
      </c>
      <c r="L60" s="3" t="str">
        <f t="shared" si="0"/>
        <v>ABR</v>
      </c>
      <c r="M60" s="1" t="s">
        <v>1213</v>
      </c>
      <c r="N60" s="1" t="s">
        <v>1544</v>
      </c>
      <c r="O60" s="1" t="s">
        <v>755</v>
      </c>
      <c r="P60" s="1">
        <f t="shared" si="4"/>
        <v>52</v>
      </c>
      <c r="Q60" s="1" t="s">
        <v>1</v>
      </c>
      <c r="R60" s="1" t="str">
        <f t="shared" si="3"/>
        <v>{id:52,year: "2016",typeDoc:"ACUERDO",dateDoc:"02-ABR",numDoc:"CG 52-2016",monthDoc:"ABR",nameDoc:"GOBERNADOR COALICIÓN PRI PVEM NA PS",link: Acuerdos__pdfpath(`./${"2016/"}${"52.pdf"}`),},</v>
      </c>
    </row>
    <row r="61" spans="1:18" x14ac:dyDescent="0.25">
      <c r="A61" s="1" t="s">
        <v>756</v>
      </c>
      <c r="B61" s="1">
        <v>53</v>
      </c>
      <c r="C61" s="1" t="s">
        <v>1309</v>
      </c>
      <c r="D61" s="1" t="s">
        <v>1217</v>
      </c>
      <c r="E61" s="1" t="s">
        <v>1460</v>
      </c>
      <c r="F61" s="2" t="s">
        <v>645</v>
      </c>
      <c r="G61" s="1" t="s">
        <v>1212</v>
      </c>
      <c r="I61" s="1">
        <v>53</v>
      </c>
      <c r="J61" s="1" t="s">
        <v>0</v>
      </c>
      <c r="K61" s="1" t="s">
        <v>1298</v>
      </c>
      <c r="L61" s="3" t="str">
        <f t="shared" si="0"/>
        <v>ABR</v>
      </c>
      <c r="M61" s="1" t="s">
        <v>1213</v>
      </c>
      <c r="N61" s="3" t="s">
        <v>1545</v>
      </c>
      <c r="O61" s="1" t="s">
        <v>755</v>
      </c>
      <c r="P61" s="1">
        <f t="shared" si="4"/>
        <v>53</v>
      </c>
      <c r="Q61" s="1" t="s">
        <v>1</v>
      </c>
      <c r="R61" s="1" t="str">
        <f t="shared" si="3"/>
        <v>{id:53,year: "2016",typeDoc:"ACUERDO",dateDoc:"02-ABR",numDoc:"CG 53-2016",monthDoc:"ABR",nameDoc:"GOBERNADOR PAN",link: Acuerdos__pdfpath(`./${"2016/"}${"53.pdf"}`),},</v>
      </c>
    </row>
    <row r="62" spans="1:18" x14ac:dyDescent="0.25">
      <c r="A62" s="1" t="s">
        <v>756</v>
      </c>
      <c r="B62" s="1">
        <v>54</v>
      </c>
      <c r="C62" s="1" t="s">
        <v>1309</v>
      </c>
      <c r="D62" s="1" t="s">
        <v>1217</v>
      </c>
      <c r="E62" s="1" t="s">
        <v>1460</v>
      </c>
      <c r="F62" s="2" t="s">
        <v>645</v>
      </c>
      <c r="G62" s="1" t="s">
        <v>1212</v>
      </c>
      <c r="I62" s="1">
        <v>54</v>
      </c>
      <c r="J62" s="1" t="s">
        <v>0</v>
      </c>
      <c r="K62" s="1" t="s">
        <v>1298</v>
      </c>
      <c r="L62" s="3" t="str">
        <f t="shared" si="0"/>
        <v>ABR</v>
      </c>
      <c r="M62" s="1" t="s">
        <v>1213</v>
      </c>
      <c r="N62" s="1" t="s">
        <v>1546</v>
      </c>
      <c r="O62" s="1" t="s">
        <v>755</v>
      </c>
      <c r="P62" s="1">
        <f t="shared" si="4"/>
        <v>54</v>
      </c>
      <c r="Q62" s="1" t="s">
        <v>1</v>
      </c>
      <c r="R62" s="1" t="str">
        <f t="shared" si="3"/>
        <v>{id:54,year: "2016",typeDoc:"ACUERDO",dateDoc:"02-ABR",numDoc:"CG 54-2016",monthDoc:"ABR",nameDoc:"GOBERNADOR PRD",link: Acuerdos__pdfpath(`./${"2016/"}${"54.pdf"}`),},</v>
      </c>
    </row>
    <row r="63" spans="1:18" x14ac:dyDescent="0.25">
      <c r="A63" s="1" t="s">
        <v>756</v>
      </c>
      <c r="B63" s="1">
        <v>55</v>
      </c>
      <c r="C63" s="1" t="s">
        <v>1309</v>
      </c>
      <c r="D63" s="1" t="s">
        <v>1217</v>
      </c>
      <c r="E63" s="1" t="s">
        <v>1460</v>
      </c>
      <c r="F63" s="2" t="s">
        <v>645</v>
      </c>
      <c r="G63" s="1" t="s">
        <v>1212</v>
      </c>
      <c r="I63" s="1">
        <v>55</v>
      </c>
      <c r="J63" s="1" t="s">
        <v>0</v>
      </c>
      <c r="K63" s="1" t="s">
        <v>1298</v>
      </c>
      <c r="L63" s="3" t="str">
        <f t="shared" si="0"/>
        <v>ABR</v>
      </c>
      <c r="M63" s="1" t="s">
        <v>1213</v>
      </c>
      <c r="N63" s="3" t="s">
        <v>1547</v>
      </c>
      <c r="O63" s="1" t="s">
        <v>755</v>
      </c>
      <c r="P63" s="1">
        <f t="shared" si="4"/>
        <v>55</v>
      </c>
      <c r="Q63" s="1" t="s">
        <v>1</v>
      </c>
      <c r="R63" s="1" t="str">
        <f t="shared" si="3"/>
        <v>{id:55,year: "2016",typeDoc:"ACUERDO",dateDoc:"02-ABR",numDoc:"CG 55-2016",monthDoc:"ABR",nameDoc:"GOBERNADOR MOVIMIENTO CIUDADANO",link: Acuerdos__pdfpath(`./${"2016/"}${"55.pdf"}`),},</v>
      </c>
    </row>
    <row r="64" spans="1:18" x14ac:dyDescent="0.25">
      <c r="A64" s="1" t="s">
        <v>756</v>
      </c>
      <c r="B64" s="1">
        <v>56</v>
      </c>
      <c r="C64" s="1" t="s">
        <v>1309</v>
      </c>
      <c r="D64" s="1" t="s">
        <v>1217</v>
      </c>
      <c r="E64" s="1" t="s">
        <v>1460</v>
      </c>
      <c r="F64" s="2" t="s">
        <v>645</v>
      </c>
      <c r="G64" s="1" t="s">
        <v>1212</v>
      </c>
      <c r="I64" s="1">
        <v>56</v>
      </c>
      <c r="J64" s="1" t="s">
        <v>0</v>
      </c>
      <c r="K64" s="1" t="s">
        <v>1298</v>
      </c>
      <c r="L64" s="3" t="str">
        <f t="shared" si="0"/>
        <v>ABR</v>
      </c>
      <c r="M64" s="1" t="s">
        <v>1213</v>
      </c>
      <c r="N64" s="3" t="s">
        <v>1548</v>
      </c>
      <c r="O64" s="1" t="s">
        <v>755</v>
      </c>
      <c r="P64" s="1">
        <f t="shared" si="4"/>
        <v>56</v>
      </c>
      <c r="Q64" s="1" t="s">
        <v>1</v>
      </c>
      <c r="R64" s="1" t="str">
        <f t="shared" si="3"/>
        <v>{id:56,year: "2016",typeDoc:"ACUERDO",dateDoc:"02-ABR",numDoc:"CG 56-2016",monthDoc:"ABR",nameDoc:"GOBERNADOR PAC",link: Acuerdos__pdfpath(`./${"2016/"}${"56.pdf"}`),},</v>
      </c>
    </row>
    <row r="65" spans="1:18" x14ac:dyDescent="0.25">
      <c r="A65" s="1" t="s">
        <v>756</v>
      </c>
      <c r="B65" s="1">
        <v>57</v>
      </c>
      <c r="C65" s="1" t="s">
        <v>1309</v>
      </c>
      <c r="D65" s="1" t="s">
        <v>1217</v>
      </c>
      <c r="E65" s="1" t="s">
        <v>1460</v>
      </c>
      <c r="F65" s="2" t="s">
        <v>645</v>
      </c>
      <c r="G65" s="1" t="s">
        <v>1212</v>
      </c>
      <c r="I65" s="1">
        <v>57</v>
      </c>
      <c r="J65" s="1" t="s">
        <v>0</v>
      </c>
      <c r="K65" s="1" t="s">
        <v>1298</v>
      </c>
      <c r="L65" s="3" t="str">
        <f t="shared" si="0"/>
        <v>ABR</v>
      </c>
      <c r="M65" s="1" t="s">
        <v>1213</v>
      </c>
      <c r="N65" s="1" t="s">
        <v>1549</v>
      </c>
      <c r="O65" s="1" t="s">
        <v>755</v>
      </c>
      <c r="P65" s="1">
        <f t="shared" si="4"/>
        <v>57</v>
      </c>
      <c r="Q65" s="1" t="s">
        <v>1</v>
      </c>
      <c r="R65" s="1" t="str">
        <f t="shared" si="3"/>
        <v>{id:57,year: "2016",typeDoc:"ACUERDO",dateDoc:"02-ABR",numDoc:"CG 57-2016",monthDoc:"ABR",nameDoc:"GOBERNADOR MORENA",link: Acuerdos__pdfpath(`./${"2016/"}${"57.pdf"}`),},</v>
      </c>
    </row>
    <row r="66" spans="1:18" x14ac:dyDescent="0.25">
      <c r="A66" s="1" t="s">
        <v>756</v>
      </c>
      <c r="B66" s="1">
        <v>58</v>
      </c>
      <c r="C66" s="1" t="s">
        <v>1309</v>
      </c>
      <c r="D66" s="1" t="s">
        <v>1217</v>
      </c>
      <c r="E66" s="1" t="s">
        <v>1460</v>
      </c>
      <c r="F66" s="2" t="s">
        <v>645</v>
      </c>
      <c r="G66" s="1" t="s">
        <v>1212</v>
      </c>
      <c r="I66" s="1">
        <v>58</v>
      </c>
      <c r="J66" s="1" t="s">
        <v>0</v>
      </c>
      <c r="K66" s="1" t="s">
        <v>1298</v>
      </c>
      <c r="L66" s="3" t="str">
        <f t="shared" si="0"/>
        <v>ABR</v>
      </c>
      <c r="M66" s="1" t="s">
        <v>1213</v>
      </c>
      <c r="N66" s="3" t="s">
        <v>1550</v>
      </c>
      <c r="O66" s="1" t="s">
        <v>755</v>
      </c>
      <c r="P66" s="1">
        <f t="shared" si="4"/>
        <v>58</v>
      </c>
      <c r="Q66" s="1" t="s">
        <v>1</v>
      </c>
      <c r="R66" s="1" t="str">
        <f t="shared" si="3"/>
        <v>{id:58,year: "2016",typeDoc:"ACUERDO",dateDoc:"02-ABR",numDoc:"CG 58-2016",monthDoc:"ABR",nameDoc:"GOBERNADOR PES",link: Acuerdos__pdfpath(`./${"2016/"}${"58.pdf"}`),},</v>
      </c>
    </row>
    <row r="67" spans="1:18" x14ac:dyDescent="0.25">
      <c r="A67" s="1" t="s">
        <v>756</v>
      </c>
      <c r="B67" s="1">
        <v>59</v>
      </c>
      <c r="C67" s="1" t="s">
        <v>1309</v>
      </c>
      <c r="D67" s="1" t="s">
        <v>1217</v>
      </c>
      <c r="E67" s="1" t="s">
        <v>1460</v>
      </c>
      <c r="F67" s="2" t="s">
        <v>645</v>
      </c>
      <c r="G67" s="1" t="s">
        <v>1212</v>
      </c>
      <c r="I67" s="1">
        <v>59</v>
      </c>
      <c r="J67" s="1" t="s">
        <v>0</v>
      </c>
      <c r="K67" s="1" t="s">
        <v>1298</v>
      </c>
      <c r="L67" s="3" t="str">
        <f t="shared" ref="L67:L130" si="5">MID(F67,4,3)</f>
        <v>ABR</v>
      </c>
      <c r="M67" s="1" t="s">
        <v>1213</v>
      </c>
      <c r="N67" s="3" t="s">
        <v>1551</v>
      </c>
      <c r="O67" s="1" t="s">
        <v>755</v>
      </c>
      <c r="P67" s="1">
        <f t="shared" si="4"/>
        <v>59</v>
      </c>
      <c r="Q67" s="1" t="s">
        <v>1</v>
      </c>
      <c r="R67" s="1" t="str">
        <f t="shared" si="3"/>
        <v>{id:59,year: "2016",typeDoc:"ACUERDO",dateDoc:"02-ABR",numDoc:"CG 59-2016",monthDoc:"ABR",nameDoc:"GOBERNADOR INDEPENDIENTE JACOB",link: Acuerdos__pdfpath(`./${"2016/"}${"59.pdf"}`),},</v>
      </c>
    </row>
    <row r="68" spans="1:18" x14ac:dyDescent="0.25">
      <c r="A68" s="1" t="s">
        <v>756</v>
      </c>
      <c r="B68" s="1">
        <v>60</v>
      </c>
      <c r="C68" s="1" t="s">
        <v>1309</v>
      </c>
      <c r="D68" s="1" t="s">
        <v>1217</v>
      </c>
      <c r="E68" s="1" t="s">
        <v>1460</v>
      </c>
      <c r="F68" s="2" t="s">
        <v>645</v>
      </c>
      <c r="G68" s="1" t="s">
        <v>1212</v>
      </c>
      <c r="I68" s="1">
        <v>60</v>
      </c>
      <c r="J68" s="1" t="s">
        <v>0</v>
      </c>
      <c r="K68" s="1" t="s">
        <v>1298</v>
      </c>
      <c r="L68" s="3" t="str">
        <f t="shared" si="5"/>
        <v>ABR</v>
      </c>
      <c r="M68" s="1" t="s">
        <v>1213</v>
      </c>
      <c r="N68" s="1" t="s">
        <v>1552</v>
      </c>
      <c r="O68" s="1" t="s">
        <v>755</v>
      </c>
      <c r="P68" s="1">
        <f t="shared" si="4"/>
        <v>60</v>
      </c>
      <c r="Q68" s="1" t="s">
        <v>1</v>
      </c>
      <c r="R68" s="1" t="str">
        <f t="shared" si="3"/>
        <v>{id:60,year: "2016",typeDoc:"ACUERDO",dateDoc:"02-ABR",numDoc:"CG 60-2016",monthDoc:"ABR",nameDoc:"DIPUTADOS MR Y RP PAN",link: Acuerdos__pdfpath(`./${"2016/"}${"60.pdf"}`),},</v>
      </c>
    </row>
    <row r="69" spans="1:18" x14ac:dyDescent="0.25">
      <c r="A69" s="1" t="s">
        <v>756</v>
      </c>
      <c r="B69" s="1">
        <v>61</v>
      </c>
      <c r="C69" s="1" t="s">
        <v>1309</v>
      </c>
      <c r="D69" s="1" t="s">
        <v>1217</v>
      </c>
      <c r="E69" s="1" t="s">
        <v>1460</v>
      </c>
      <c r="F69" s="2" t="s">
        <v>645</v>
      </c>
      <c r="G69" s="1" t="s">
        <v>1212</v>
      </c>
      <c r="I69" s="1">
        <v>61</v>
      </c>
      <c r="J69" s="1" t="s">
        <v>0</v>
      </c>
      <c r="K69" s="1" t="s">
        <v>1298</v>
      </c>
      <c r="L69" s="3" t="str">
        <f t="shared" si="5"/>
        <v>ABR</v>
      </c>
      <c r="M69" s="1" t="s">
        <v>1213</v>
      </c>
      <c r="N69" s="1" t="s">
        <v>1553</v>
      </c>
      <c r="O69" s="1" t="s">
        <v>755</v>
      </c>
      <c r="P69" s="1">
        <f t="shared" si="4"/>
        <v>61</v>
      </c>
      <c r="Q69" s="1" t="s">
        <v>1</v>
      </c>
      <c r="R69" s="1" t="str">
        <f t="shared" si="3"/>
        <v>{id:61,year: "2016",typeDoc:"ACUERDO",dateDoc:"02-ABR",numDoc:"CG 61-2016",monthDoc:"ABR",nameDoc:"DIPUTADOS MR Y RP PARTIDO DE LA REVOLUCIÓN DEMOCRÁTICA",link: Acuerdos__pdfpath(`./${"2016/"}${"61.pdf"}`),},</v>
      </c>
    </row>
    <row r="70" spans="1:18" x14ac:dyDescent="0.25">
      <c r="A70" s="1" t="s">
        <v>756</v>
      </c>
      <c r="B70" s="1">
        <v>62</v>
      </c>
      <c r="C70" s="1" t="s">
        <v>1309</v>
      </c>
      <c r="D70" s="1" t="s">
        <v>1217</v>
      </c>
      <c r="E70" s="1" t="s">
        <v>1460</v>
      </c>
      <c r="F70" s="2" t="s">
        <v>645</v>
      </c>
      <c r="G70" s="1" t="s">
        <v>1212</v>
      </c>
      <c r="I70" s="1">
        <v>62</v>
      </c>
      <c r="J70" s="1" t="s">
        <v>0</v>
      </c>
      <c r="K70" s="1" t="s">
        <v>1298</v>
      </c>
      <c r="L70" s="3" t="str">
        <f t="shared" si="5"/>
        <v>ABR</v>
      </c>
      <c r="M70" s="1" t="s">
        <v>1213</v>
      </c>
      <c r="N70" s="1" t="s">
        <v>1554</v>
      </c>
      <c r="O70" s="1" t="s">
        <v>755</v>
      </c>
      <c r="P70" s="1">
        <f t="shared" si="4"/>
        <v>62</v>
      </c>
      <c r="Q70" s="1" t="s">
        <v>1</v>
      </c>
      <c r="R70" s="1" t="str">
        <f t="shared" si="3"/>
        <v>{id:62,year: "2016",typeDoc:"ACUERDO",dateDoc:"02-ABR",numDoc:"CG 62-2016",monthDoc:"ABR",nameDoc:"DIPUTADOS MR Y RP DEL PARTIDO DEL TRABAJO",link: Acuerdos__pdfpath(`./${"2016/"}${"62.pdf"}`),},</v>
      </c>
    </row>
    <row r="71" spans="1:18" x14ac:dyDescent="0.25">
      <c r="A71" s="1" t="s">
        <v>756</v>
      </c>
      <c r="B71" s="1">
        <v>63</v>
      </c>
      <c r="C71" s="1" t="s">
        <v>1309</v>
      </c>
      <c r="D71" s="1" t="s">
        <v>1217</v>
      </c>
      <c r="E71" s="1" t="s">
        <v>1460</v>
      </c>
      <c r="F71" s="2" t="s">
        <v>645</v>
      </c>
      <c r="G71" s="1" t="s">
        <v>1212</v>
      </c>
      <c r="I71" s="1">
        <v>63</v>
      </c>
      <c r="J71" s="1" t="s">
        <v>0</v>
      </c>
      <c r="K71" s="1" t="s">
        <v>1298</v>
      </c>
      <c r="L71" s="3" t="str">
        <f t="shared" si="5"/>
        <v>ABR</v>
      </c>
      <c r="M71" s="1" t="s">
        <v>1213</v>
      </c>
      <c r="N71" s="1" t="s">
        <v>1555</v>
      </c>
      <c r="O71" s="1" t="s">
        <v>755</v>
      </c>
      <c r="P71" s="1">
        <f t="shared" si="4"/>
        <v>63</v>
      </c>
      <c r="Q71" s="1" t="s">
        <v>1</v>
      </c>
      <c r="R71" s="1" t="str">
        <f t="shared" si="3"/>
        <v>{id:63,year: "2016",typeDoc:"ACUERDO",dateDoc:"02-ABR",numDoc:"CG 63-2016",monthDoc:"ABR",nameDoc:"DIPUTADOS MR Y RP MOVIMIENTO CIUDADANO",link: Acuerdos__pdfpath(`./${"2016/"}${"63.pdf"}`),},</v>
      </c>
    </row>
    <row r="72" spans="1:18" x14ac:dyDescent="0.25">
      <c r="A72" s="1" t="s">
        <v>756</v>
      </c>
      <c r="B72" s="1">
        <v>64</v>
      </c>
      <c r="C72" s="1" t="s">
        <v>1309</v>
      </c>
      <c r="D72" s="1" t="s">
        <v>1217</v>
      </c>
      <c r="E72" s="1" t="s">
        <v>1460</v>
      </c>
      <c r="F72" s="2" t="s">
        <v>645</v>
      </c>
      <c r="G72" s="1" t="s">
        <v>1212</v>
      </c>
      <c r="I72" s="1">
        <v>64</v>
      </c>
      <c r="J72" s="1" t="s">
        <v>0</v>
      </c>
      <c r="K72" s="1" t="s">
        <v>1298</v>
      </c>
      <c r="L72" s="3" t="str">
        <f t="shared" si="5"/>
        <v>ABR</v>
      </c>
      <c r="M72" s="1" t="s">
        <v>1213</v>
      </c>
      <c r="N72" s="1" t="s">
        <v>1556</v>
      </c>
      <c r="O72" s="1" t="s">
        <v>755</v>
      </c>
      <c r="P72" s="1">
        <f t="shared" si="4"/>
        <v>64</v>
      </c>
      <c r="Q72" s="1" t="s">
        <v>1</v>
      </c>
      <c r="R72" s="1" t="str">
        <f t="shared" si="3"/>
        <v>{id:64,year: "2016",typeDoc:"ACUERDO",dateDoc:"02-ABR",numDoc:"CG 64-2016",monthDoc:"ABR",nameDoc:"DIPUTADOS MR Y RP PAC",link: Acuerdos__pdfpath(`./${"2016/"}${"64.pdf"}`),},</v>
      </c>
    </row>
    <row r="73" spans="1:18" x14ac:dyDescent="0.25">
      <c r="A73" s="1" t="s">
        <v>756</v>
      </c>
      <c r="B73" s="1">
        <v>65</v>
      </c>
      <c r="C73" s="1" t="s">
        <v>1309</v>
      </c>
      <c r="D73" s="1" t="s">
        <v>1217</v>
      </c>
      <c r="E73" s="1" t="s">
        <v>1460</v>
      </c>
      <c r="F73" s="2" t="s">
        <v>645</v>
      </c>
      <c r="G73" s="1" t="s">
        <v>1212</v>
      </c>
      <c r="I73" s="1">
        <v>65</v>
      </c>
      <c r="J73" s="1" t="s">
        <v>0</v>
      </c>
      <c r="K73" s="1" t="s">
        <v>1298</v>
      </c>
      <c r="L73" s="3" t="str">
        <f t="shared" si="5"/>
        <v>ABR</v>
      </c>
      <c r="M73" s="1" t="s">
        <v>1213</v>
      </c>
      <c r="N73" s="1" t="s">
        <v>1557</v>
      </c>
      <c r="O73" s="1" t="s">
        <v>755</v>
      </c>
      <c r="P73" s="1">
        <f t="shared" si="4"/>
        <v>65</v>
      </c>
      <c r="Q73" s="1" t="s">
        <v>1</v>
      </c>
      <c r="R73" s="1" t="str">
        <f t="shared" si="3"/>
        <v>{id:65,year: "2016",typeDoc:"ACUERDO",dateDoc:"02-ABR",numDoc:"CG 65-2016",monthDoc:"ABR",nameDoc:"DIPUTADOS MR Y RP PARTIDO SOCIALISTA",link: Acuerdos__pdfpath(`./${"2016/"}${"65.pdf"}`),},</v>
      </c>
    </row>
    <row r="74" spans="1:18" x14ac:dyDescent="0.25">
      <c r="A74" s="1" t="s">
        <v>756</v>
      </c>
      <c r="B74" s="1">
        <v>66</v>
      </c>
      <c r="C74" s="1" t="s">
        <v>1309</v>
      </c>
      <c r="D74" s="1" t="s">
        <v>1217</v>
      </c>
      <c r="E74" s="1" t="s">
        <v>1460</v>
      </c>
      <c r="F74" s="2" t="s">
        <v>645</v>
      </c>
      <c r="G74" s="1" t="s">
        <v>1212</v>
      </c>
      <c r="I74" s="1">
        <v>66</v>
      </c>
      <c r="J74" s="1" t="s">
        <v>0</v>
      </c>
      <c r="K74" s="1" t="s">
        <v>1298</v>
      </c>
      <c r="L74" s="3" t="str">
        <f t="shared" si="5"/>
        <v>ABR</v>
      </c>
      <c r="M74" s="1" t="s">
        <v>1213</v>
      </c>
      <c r="N74" s="1" t="s">
        <v>1558</v>
      </c>
      <c r="O74" s="1" t="s">
        <v>755</v>
      </c>
      <c r="P74" s="1">
        <f t="shared" si="4"/>
        <v>66</v>
      </c>
      <c r="Q74" s="1" t="s">
        <v>1</v>
      </c>
      <c r="R74" s="1" t="str">
        <f t="shared" si="3"/>
        <v>{id:66,year: "2016",typeDoc:"ACUERDO",dateDoc:"02-ABR",numDoc:"CG 66-2016",monthDoc:"ABR",nameDoc:"DIPUTADOS MR Y RP MORENA",link: Acuerdos__pdfpath(`./${"2016/"}${"66.pdf"}`),},</v>
      </c>
    </row>
    <row r="75" spans="1:18" x14ac:dyDescent="0.25">
      <c r="A75" s="1" t="s">
        <v>756</v>
      </c>
      <c r="B75" s="1">
        <v>67</v>
      </c>
      <c r="C75" s="1" t="s">
        <v>1309</v>
      </c>
      <c r="D75" s="1" t="s">
        <v>1217</v>
      </c>
      <c r="E75" s="1" t="s">
        <v>1460</v>
      </c>
      <c r="F75" s="2" t="s">
        <v>645</v>
      </c>
      <c r="G75" s="1" t="s">
        <v>1212</v>
      </c>
      <c r="I75" s="1">
        <v>67</v>
      </c>
      <c r="J75" s="1" t="s">
        <v>0</v>
      </c>
      <c r="K75" s="1" t="s">
        <v>1298</v>
      </c>
      <c r="L75" s="3" t="str">
        <f t="shared" si="5"/>
        <v>ABR</v>
      </c>
      <c r="M75" s="1" t="s">
        <v>1213</v>
      </c>
      <c r="N75" s="3" t="s">
        <v>1559</v>
      </c>
      <c r="O75" s="1" t="s">
        <v>755</v>
      </c>
      <c r="P75" s="1">
        <f t="shared" si="4"/>
        <v>67</v>
      </c>
      <c r="Q75" s="1" t="s">
        <v>1</v>
      </c>
      <c r="R75" s="1" t="str">
        <f t="shared" si="3"/>
        <v>{id:67,year: "2016",typeDoc:"ACUERDO",dateDoc:"02-ABR",numDoc:"CG 67-2016",monthDoc:"ABR",nameDoc:"DIPUTADOS MR Y RP ENCUENTRO SOCIAL",link: Acuerdos__pdfpath(`./${"2016/"}${"67.pdf"}`),},</v>
      </c>
    </row>
    <row r="76" spans="1:18" x14ac:dyDescent="0.25">
      <c r="A76" s="1" t="s">
        <v>756</v>
      </c>
      <c r="B76" s="1">
        <v>68</v>
      </c>
      <c r="C76" s="1" t="s">
        <v>1309</v>
      </c>
      <c r="D76" s="1" t="s">
        <v>1217</v>
      </c>
      <c r="E76" s="1" t="s">
        <v>1460</v>
      </c>
      <c r="F76" s="2" t="s">
        <v>645</v>
      </c>
      <c r="G76" s="1" t="s">
        <v>1212</v>
      </c>
      <c r="I76" s="1">
        <v>68</v>
      </c>
      <c r="J76" s="1" t="s">
        <v>0</v>
      </c>
      <c r="K76" s="1" t="s">
        <v>1298</v>
      </c>
      <c r="L76" s="3" t="str">
        <f t="shared" si="5"/>
        <v>ABR</v>
      </c>
      <c r="M76" s="1" t="s">
        <v>1213</v>
      </c>
      <c r="N76" s="1" t="s">
        <v>1560</v>
      </c>
      <c r="O76" s="1" t="s">
        <v>755</v>
      </c>
      <c r="P76" s="1">
        <f t="shared" si="4"/>
        <v>68</v>
      </c>
      <c r="Q76" s="1" t="s">
        <v>1</v>
      </c>
      <c r="R76" s="1" t="str">
        <f t="shared" si="3"/>
        <v>{id:68,year: "2016",typeDoc:"ACUERDO",dateDoc:"02-ABR",numDoc:"CG 68-2016",monthDoc:"ABR",nameDoc:"DIPUTADA INDEPENDIENTE MELISA IRASEMA VAZQUEZ MOLINA",link: Acuerdos__pdfpath(`./${"2016/"}${"68.pdf"}`),},</v>
      </c>
    </row>
    <row r="77" spans="1:18" x14ac:dyDescent="0.25">
      <c r="A77" s="1" t="s">
        <v>756</v>
      </c>
      <c r="B77" s="1">
        <v>69</v>
      </c>
      <c r="C77" s="1" t="s">
        <v>1309</v>
      </c>
      <c r="D77" s="1" t="s">
        <v>1217</v>
      </c>
      <c r="E77" s="1" t="s">
        <v>1460</v>
      </c>
      <c r="F77" s="2" t="s">
        <v>645</v>
      </c>
      <c r="G77" s="1" t="s">
        <v>1212</v>
      </c>
      <c r="I77" s="1">
        <v>69</v>
      </c>
      <c r="J77" s="1" t="s">
        <v>0</v>
      </c>
      <c r="K77" s="1" t="s">
        <v>1298</v>
      </c>
      <c r="L77" s="3" t="str">
        <f t="shared" si="5"/>
        <v>ABR</v>
      </c>
      <c r="M77" s="1" t="s">
        <v>1213</v>
      </c>
      <c r="N77" s="1" t="s">
        <v>1561</v>
      </c>
      <c r="O77" s="1" t="s">
        <v>755</v>
      </c>
      <c r="P77" s="1">
        <f t="shared" si="4"/>
        <v>69</v>
      </c>
      <c r="Q77" s="1" t="s">
        <v>1</v>
      </c>
      <c r="R77" s="1" t="str">
        <f t="shared" si="3"/>
        <v>{id:69,year: "2016",typeDoc:"ACUERDO",dateDoc:"02-ABR",numDoc:"CG 69-2016",monthDoc:"ABR",nameDoc:"DIPUTADO INDEPENDIENTE BENITO SALDÍVAR SANCHEZ",link: Acuerdos__pdfpath(`./${"2016/"}${"69.pdf"}`),},</v>
      </c>
    </row>
    <row r="78" spans="1:18" x14ac:dyDescent="0.25">
      <c r="A78" s="1" t="s">
        <v>756</v>
      </c>
      <c r="B78" s="1">
        <v>70</v>
      </c>
      <c r="C78" s="1" t="s">
        <v>1309</v>
      </c>
      <c r="D78" s="1" t="s">
        <v>1217</v>
      </c>
      <c r="E78" s="1" t="s">
        <v>1460</v>
      </c>
      <c r="F78" s="2" t="s">
        <v>645</v>
      </c>
      <c r="G78" s="1" t="s">
        <v>1212</v>
      </c>
      <c r="I78" s="1">
        <v>70</v>
      </c>
      <c r="J78" s="1" t="s">
        <v>0</v>
      </c>
      <c r="K78" s="1" t="s">
        <v>1298</v>
      </c>
      <c r="L78" s="3" t="str">
        <f t="shared" si="5"/>
        <v>ABR</v>
      </c>
      <c r="M78" s="1" t="s">
        <v>1213</v>
      </c>
      <c r="N78" s="1" t="s">
        <v>1562</v>
      </c>
      <c r="O78" s="1" t="s">
        <v>755</v>
      </c>
      <c r="P78" s="1">
        <f t="shared" si="4"/>
        <v>70</v>
      </c>
      <c r="Q78" s="1" t="s">
        <v>1</v>
      </c>
      <c r="R78" s="1" t="str">
        <f t="shared" si="3"/>
        <v>{id:70,year: "2016",typeDoc:"ACUERDO",dateDoc:"02-ABR",numDoc:"CG 70-2016",monthDoc:"ABR",nameDoc:"DIPUTADO INDEPENDIENTE BENEBERTO SANCHEZ VAZQUEZ",link: Acuerdos__pdfpath(`./${"2016/"}${"70.pdf"}`),},</v>
      </c>
    </row>
    <row r="79" spans="1:18" x14ac:dyDescent="0.25">
      <c r="A79" s="1" t="s">
        <v>756</v>
      </c>
      <c r="B79" s="1">
        <v>71</v>
      </c>
      <c r="C79" s="1" t="s">
        <v>1309</v>
      </c>
      <c r="D79" s="1" t="s">
        <v>1217</v>
      </c>
      <c r="E79" s="1" t="s">
        <v>1460</v>
      </c>
      <c r="F79" s="2" t="s">
        <v>645</v>
      </c>
      <c r="G79" s="1" t="s">
        <v>1212</v>
      </c>
      <c r="I79" s="1">
        <v>71</v>
      </c>
      <c r="J79" s="1" t="s">
        <v>0</v>
      </c>
      <c r="K79" s="1" t="s">
        <v>1298</v>
      </c>
      <c r="L79" s="3" t="str">
        <f t="shared" si="5"/>
        <v>ABR</v>
      </c>
      <c r="M79" s="1" t="s">
        <v>1213</v>
      </c>
      <c r="N79" s="1" t="s">
        <v>1563</v>
      </c>
      <c r="O79" s="1" t="s">
        <v>755</v>
      </c>
      <c r="P79" s="1">
        <f t="shared" ref="P79:P110" si="6">B79</f>
        <v>71</v>
      </c>
      <c r="Q79" s="1" t="s">
        <v>1</v>
      </c>
      <c r="R79" s="1" t="str">
        <f t="shared" ref="R79:R121" si="7">CONCATENATE(A79,B79,C79,D79,E79,F79,G79,H79,I79,J79,K79,L79,M79,N79,O79,P79,Q79)</f>
        <v>{id:71,year: "2016",typeDoc:"ACUERDO",dateDoc:"02-ABR",numDoc:"CG 71-2016",monthDoc:"ABR",nameDoc:"FINANCIAMIENTO CANDIDATOS INDEPENDIENTES",link: Acuerdos__pdfpath(`./${"2016/"}${"71.pdf"}`),},</v>
      </c>
    </row>
    <row r="80" spans="1:18" x14ac:dyDescent="0.25">
      <c r="A80" s="1" t="s">
        <v>756</v>
      </c>
      <c r="B80" s="1">
        <v>72</v>
      </c>
      <c r="C80" s="1" t="s">
        <v>1309</v>
      </c>
      <c r="D80" s="1" t="s">
        <v>1217</v>
      </c>
      <c r="E80" s="1" t="s">
        <v>1460</v>
      </c>
      <c r="F80" s="2" t="s">
        <v>645</v>
      </c>
      <c r="G80" s="1" t="s">
        <v>1212</v>
      </c>
      <c r="I80" s="1">
        <v>72</v>
      </c>
      <c r="J80" s="1" t="s">
        <v>0</v>
      </c>
      <c r="K80" s="1" t="s">
        <v>1298</v>
      </c>
      <c r="L80" s="3" t="str">
        <f t="shared" si="5"/>
        <v>ABR</v>
      </c>
      <c r="M80" s="1" t="s">
        <v>1213</v>
      </c>
      <c r="N80" s="1" t="s">
        <v>1564</v>
      </c>
      <c r="O80" s="1" t="s">
        <v>755</v>
      </c>
      <c r="P80" s="1">
        <f t="shared" si="6"/>
        <v>72</v>
      </c>
      <c r="Q80" s="1" t="s">
        <v>1</v>
      </c>
      <c r="R80" s="1" t="str">
        <f t="shared" si="7"/>
        <v>{id:72,year: "2016",typeDoc:"ACUERDO",dateDoc:"02-ABR",numDoc:"CG 72-2016",monthDoc:"ABR",nameDoc:"MONUMENTOS Y ZONAS ARQUEOLÓGICAS",link: Acuerdos__pdfpath(`./${"2016/"}${"72.pdf"}`),},</v>
      </c>
    </row>
    <row r="81" spans="1:18" x14ac:dyDescent="0.25">
      <c r="A81" s="1" t="s">
        <v>756</v>
      </c>
      <c r="B81" s="1">
        <v>73</v>
      </c>
      <c r="C81" s="1" t="s">
        <v>1309</v>
      </c>
      <c r="D81" s="1" t="s">
        <v>1217</v>
      </c>
      <c r="E81" s="1" t="s">
        <v>1460</v>
      </c>
      <c r="F81" s="2" t="s">
        <v>645</v>
      </c>
      <c r="G81" s="1" t="s">
        <v>1212</v>
      </c>
      <c r="I81" s="1">
        <v>73</v>
      </c>
      <c r="J81" s="1" t="s">
        <v>0</v>
      </c>
      <c r="K81" s="1" t="s">
        <v>1298</v>
      </c>
      <c r="L81" s="3" t="str">
        <f t="shared" si="5"/>
        <v>ABR</v>
      </c>
      <c r="M81" s="1" t="s">
        <v>1213</v>
      </c>
      <c r="N81" s="1" t="s">
        <v>1461</v>
      </c>
      <c r="O81" s="1" t="s">
        <v>755</v>
      </c>
      <c r="P81" s="1">
        <f t="shared" si="6"/>
        <v>73</v>
      </c>
      <c r="Q81" s="1" t="s">
        <v>1</v>
      </c>
      <c r="R81" s="1" t="str">
        <f t="shared" si="7"/>
        <v>{id:73,year: "2016",typeDoc:"ACUERDO",dateDoc:"02-ABR",numDoc:"CG 73-2016",monthDoc:"ABR",nameDoc:"CANDIDATURA COMÚN DIPUTADOS",link: Acuerdos__pdfpath(`./${"2016/"}${"73.pdf"}`),},</v>
      </c>
    </row>
    <row r="82" spans="1:18" x14ac:dyDescent="0.25">
      <c r="A82" s="1" t="s">
        <v>756</v>
      </c>
      <c r="B82" s="1">
        <v>74</v>
      </c>
      <c r="C82" s="1" t="s">
        <v>1309</v>
      </c>
      <c r="D82" s="1" t="s">
        <v>1217</v>
      </c>
      <c r="E82" s="1" t="s">
        <v>1460</v>
      </c>
      <c r="F82" s="2" t="s">
        <v>646</v>
      </c>
      <c r="G82" s="1" t="s">
        <v>1212</v>
      </c>
      <c r="I82" s="1">
        <v>74</v>
      </c>
      <c r="J82" s="1" t="s">
        <v>0</v>
      </c>
      <c r="K82" s="1" t="s">
        <v>1298</v>
      </c>
      <c r="L82" s="3" t="str">
        <f t="shared" si="5"/>
        <v>ABR</v>
      </c>
      <c r="M82" s="1" t="s">
        <v>1213</v>
      </c>
      <c r="N82" s="1" t="s">
        <v>1462</v>
      </c>
      <c r="O82" s="1" t="s">
        <v>755</v>
      </c>
      <c r="P82" s="1">
        <f t="shared" si="6"/>
        <v>74</v>
      </c>
      <c r="Q82" s="1" t="s">
        <v>1</v>
      </c>
      <c r="R82" s="1" t="str">
        <f t="shared" si="7"/>
        <v>{id:74,year: "2016",typeDoc:"ACUERDO",dateDoc:"03-ABR",numDoc:"CG 74-2016",monthDoc:"ABR",nameDoc:" TOPES DE CAMPAÑA",link: Acuerdos__pdfpath(`./${"2016/"}${"74.pdf"}`),},</v>
      </c>
    </row>
    <row r="83" spans="1:18" x14ac:dyDescent="0.25">
      <c r="A83" s="1" t="s">
        <v>756</v>
      </c>
      <c r="B83" s="1">
        <v>75</v>
      </c>
      <c r="C83" s="1" t="s">
        <v>1309</v>
      </c>
      <c r="D83" s="1" t="s">
        <v>1217</v>
      </c>
      <c r="E83" s="1" t="s">
        <v>1460</v>
      </c>
      <c r="F83" s="2" t="s">
        <v>646</v>
      </c>
      <c r="G83" s="1" t="s">
        <v>1212</v>
      </c>
      <c r="I83" s="1">
        <v>75</v>
      </c>
      <c r="J83" s="1" t="s">
        <v>0</v>
      </c>
      <c r="K83" s="1" t="s">
        <v>1298</v>
      </c>
      <c r="L83" s="3" t="str">
        <f t="shared" si="5"/>
        <v>ABR</v>
      </c>
      <c r="M83" s="1" t="s">
        <v>1213</v>
      </c>
      <c r="N83" s="1" t="s">
        <v>1463</v>
      </c>
      <c r="O83" s="1" t="s">
        <v>755</v>
      </c>
      <c r="P83" s="1">
        <f t="shared" si="6"/>
        <v>75</v>
      </c>
      <c r="Q83" s="1" t="s">
        <v>1</v>
      </c>
      <c r="R83" s="1" t="str">
        <f t="shared" si="7"/>
        <v>{id:75,year: "2016",typeDoc:"ACUERDO",dateDoc:"03-ABR",numDoc:"CG 75-2016",monthDoc:"ABR",nameDoc:"SUSTITUCIÓN CONSEJOS",link: Acuerdos__pdfpath(`./${"2016/"}${"75.pdf"}`),},</v>
      </c>
    </row>
    <row r="84" spans="1:18" x14ac:dyDescent="0.25">
      <c r="A84" s="1" t="s">
        <v>756</v>
      </c>
      <c r="B84" s="1">
        <v>76</v>
      </c>
      <c r="C84" s="1" t="s">
        <v>1309</v>
      </c>
      <c r="D84" s="1" t="s">
        <v>1217</v>
      </c>
      <c r="E84" s="1" t="s">
        <v>1460</v>
      </c>
      <c r="F84" s="2" t="s">
        <v>639</v>
      </c>
      <c r="G84" s="1" t="s">
        <v>1212</v>
      </c>
      <c r="I84" s="1">
        <v>76</v>
      </c>
      <c r="J84" s="1" t="s">
        <v>0</v>
      </c>
      <c r="K84" s="1" t="s">
        <v>1298</v>
      </c>
      <c r="L84" s="3" t="str">
        <f t="shared" si="5"/>
        <v>ABR</v>
      </c>
      <c r="M84" s="1" t="s">
        <v>1213</v>
      </c>
      <c r="N84" s="1" t="s">
        <v>1464</v>
      </c>
      <c r="O84" s="1" t="s">
        <v>755</v>
      </c>
      <c r="P84" s="1">
        <f t="shared" si="6"/>
        <v>76</v>
      </c>
      <c r="Q84" s="1" t="s">
        <v>1</v>
      </c>
      <c r="R84" s="1" t="str">
        <f t="shared" si="7"/>
        <v>{id:76,year: "2016",typeDoc:"ACUERDO",dateDoc:"08-ABR",numDoc:"CG 76-2016",monthDoc:"ABR",nameDoc:"CANDIDATOS COMUNES DIPUTADOS PRI PVEM Y PANAL",link: Acuerdos__pdfpath(`./${"2016/"}${"76.pdf"}`),},</v>
      </c>
    </row>
    <row r="85" spans="1:18" x14ac:dyDescent="0.25">
      <c r="A85" s="1" t="s">
        <v>756</v>
      </c>
      <c r="B85" s="1">
        <v>77</v>
      </c>
      <c r="C85" s="1" t="s">
        <v>1309</v>
      </c>
      <c r="D85" s="1" t="s">
        <v>1217</v>
      </c>
      <c r="E85" s="1" t="s">
        <v>1460</v>
      </c>
      <c r="F85" s="2" t="s">
        <v>639</v>
      </c>
      <c r="G85" s="1" t="s">
        <v>1212</v>
      </c>
      <c r="I85" s="1">
        <v>77</v>
      </c>
      <c r="J85" s="1" t="s">
        <v>0</v>
      </c>
      <c r="K85" s="1" t="s">
        <v>1298</v>
      </c>
      <c r="L85" s="3" t="str">
        <f t="shared" si="5"/>
        <v>ABR</v>
      </c>
      <c r="M85" s="1" t="s">
        <v>1213</v>
      </c>
      <c r="N85" s="1" t="s">
        <v>1465</v>
      </c>
      <c r="O85" s="1" t="s">
        <v>755</v>
      </c>
      <c r="P85" s="1">
        <f t="shared" si="6"/>
        <v>77</v>
      </c>
      <c r="Q85" s="1" t="s">
        <v>1</v>
      </c>
      <c r="R85" s="1" t="str">
        <f t="shared" si="7"/>
        <v>{id:77,year: "2016",typeDoc:"ACUERDO",dateDoc:"08-ABR",numDoc:"CG 77-2016",monthDoc:"ABR",nameDoc:"CANDIDATOS COMUNES DIPUTADOS PRI Y PANAL",link: Acuerdos__pdfpath(`./${"2016/"}${"77.pdf"}`),},</v>
      </c>
    </row>
    <row r="86" spans="1:18" x14ac:dyDescent="0.25">
      <c r="A86" s="1" t="s">
        <v>756</v>
      </c>
      <c r="B86" s="1">
        <v>78</v>
      </c>
      <c r="C86" s="1" t="s">
        <v>1309</v>
      </c>
      <c r="D86" s="1" t="s">
        <v>1217</v>
      </c>
      <c r="E86" s="1" t="s">
        <v>1460</v>
      </c>
      <c r="F86" s="2" t="s">
        <v>639</v>
      </c>
      <c r="G86" s="1" t="s">
        <v>1212</v>
      </c>
      <c r="I86" s="1">
        <v>78</v>
      </c>
      <c r="J86" s="1" t="s">
        <v>0</v>
      </c>
      <c r="K86" s="1" t="s">
        <v>1298</v>
      </c>
      <c r="L86" s="3" t="str">
        <f t="shared" si="5"/>
        <v>ABR</v>
      </c>
      <c r="M86" s="1" t="s">
        <v>1213</v>
      </c>
      <c r="N86" s="1" t="s">
        <v>1466</v>
      </c>
      <c r="O86" s="1" t="s">
        <v>755</v>
      </c>
      <c r="P86" s="1">
        <f t="shared" si="6"/>
        <v>78</v>
      </c>
      <c r="Q86" s="1" t="s">
        <v>1</v>
      </c>
      <c r="R86" s="1" t="str">
        <f t="shared" si="7"/>
        <v>{id:78,year: "2016",typeDoc:"ACUERDO",dateDoc:"08-ABR",numDoc:"CG 78-2016",monthDoc:"ABR",nameDoc:"PVEM MAYORÍA Y RP",link: Acuerdos__pdfpath(`./${"2016/"}${"78.pdf"}`),},</v>
      </c>
    </row>
    <row r="87" spans="1:18" x14ac:dyDescent="0.25">
      <c r="A87" s="1" t="s">
        <v>756</v>
      </c>
      <c r="B87" s="1">
        <v>79</v>
      </c>
      <c r="C87" s="1" t="s">
        <v>1309</v>
      </c>
      <c r="D87" s="1" t="s">
        <v>1217</v>
      </c>
      <c r="E87" s="1" t="s">
        <v>1460</v>
      </c>
      <c r="F87" s="2" t="s">
        <v>639</v>
      </c>
      <c r="G87" s="1" t="s">
        <v>1212</v>
      </c>
      <c r="I87" s="1">
        <v>79</v>
      </c>
      <c r="J87" s="1" t="s">
        <v>0</v>
      </c>
      <c r="K87" s="1" t="s">
        <v>1298</v>
      </c>
      <c r="L87" s="3" t="str">
        <f t="shared" si="5"/>
        <v>ABR</v>
      </c>
      <c r="M87" s="1" t="s">
        <v>1213</v>
      </c>
      <c r="N87" s="1" t="s">
        <v>1467</v>
      </c>
      <c r="O87" s="1" t="s">
        <v>755</v>
      </c>
      <c r="P87" s="1">
        <f t="shared" si="6"/>
        <v>79</v>
      </c>
      <c r="Q87" s="1" t="s">
        <v>1</v>
      </c>
      <c r="R87" s="1" t="str">
        <f t="shared" si="7"/>
        <v>{id:79,year: "2016",typeDoc:"ACUERDO",dateDoc:"08-ABR",numDoc:"CG 79-2016",monthDoc:"ABR",nameDoc:"MC MAYORÍA Y RP",link: Acuerdos__pdfpath(`./${"2016/"}${"79.pdf"}`),},</v>
      </c>
    </row>
    <row r="88" spans="1:18" x14ac:dyDescent="0.25">
      <c r="A88" s="1" t="s">
        <v>756</v>
      </c>
      <c r="B88" s="1">
        <v>80</v>
      </c>
      <c r="C88" s="1" t="s">
        <v>1309</v>
      </c>
      <c r="D88" s="1" t="s">
        <v>1217</v>
      </c>
      <c r="E88" s="1" t="s">
        <v>1460</v>
      </c>
      <c r="F88" s="2" t="s">
        <v>639</v>
      </c>
      <c r="G88" s="1" t="s">
        <v>1212</v>
      </c>
      <c r="I88" s="1">
        <v>80</v>
      </c>
      <c r="J88" s="1" t="s">
        <v>0</v>
      </c>
      <c r="K88" s="1" t="s">
        <v>1298</v>
      </c>
      <c r="L88" s="3" t="str">
        <f t="shared" si="5"/>
        <v>ABR</v>
      </c>
      <c r="M88" s="1" t="s">
        <v>1213</v>
      </c>
      <c r="N88" s="1" t="s">
        <v>1468</v>
      </c>
      <c r="O88" s="1" t="s">
        <v>755</v>
      </c>
      <c r="P88" s="1">
        <f t="shared" si="6"/>
        <v>80</v>
      </c>
      <c r="Q88" s="1" t="s">
        <v>1</v>
      </c>
      <c r="R88" s="1" t="str">
        <f t="shared" si="7"/>
        <v>{id:80,year: "2016",typeDoc:"ACUERDO",dateDoc:"08-ABR",numDoc:"CG 80-2016",monthDoc:"ABR",nameDoc:"PRI RP",link: Acuerdos__pdfpath(`./${"2016/"}${"80.pdf"}`),},</v>
      </c>
    </row>
    <row r="89" spans="1:18" x14ac:dyDescent="0.25">
      <c r="A89" s="1" t="s">
        <v>756</v>
      </c>
      <c r="B89" s="1">
        <v>81</v>
      </c>
      <c r="C89" s="1" t="s">
        <v>1309</v>
      </c>
      <c r="D89" s="1" t="s">
        <v>1217</v>
      </c>
      <c r="E89" s="1" t="s">
        <v>1460</v>
      </c>
      <c r="F89" s="2" t="s">
        <v>639</v>
      </c>
      <c r="G89" s="1" t="s">
        <v>1212</v>
      </c>
      <c r="I89" s="1">
        <v>81</v>
      </c>
      <c r="J89" s="1" t="s">
        <v>0</v>
      </c>
      <c r="K89" s="1" t="s">
        <v>1298</v>
      </c>
      <c r="L89" s="3" t="str">
        <f t="shared" si="5"/>
        <v>ABR</v>
      </c>
      <c r="M89" s="1" t="s">
        <v>1213</v>
      </c>
      <c r="N89" s="1" t="s">
        <v>1469</v>
      </c>
      <c r="O89" s="1" t="s">
        <v>755</v>
      </c>
      <c r="P89" s="1">
        <f t="shared" si="6"/>
        <v>81</v>
      </c>
      <c r="Q89" s="1" t="s">
        <v>1</v>
      </c>
      <c r="R89" s="1" t="str">
        <f t="shared" si="7"/>
        <v>{id:81,year: "2016",typeDoc:"ACUERDO",dateDoc:"08-ABR",numDoc:"CG 81-2016",monthDoc:"ABR",nameDoc:"PANAL RP",link: Acuerdos__pdfpath(`./${"2016/"}${"81.pdf"}`),},</v>
      </c>
    </row>
    <row r="90" spans="1:18" x14ac:dyDescent="0.25">
      <c r="A90" s="1" t="s">
        <v>756</v>
      </c>
      <c r="B90" s="1">
        <v>82</v>
      </c>
      <c r="C90" s="1" t="s">
        <v>1309</v>
      </c>
      <c r="D90" s="1" t="s">
        <v>1217</v>
      </c>
      <c r="E90" s="1" t="s">
        <v>1460</v>
      </c>
      <c r="F90" s="2" t="s">
        <v>639</v>
      </c>
      <c r="G90" s="1" t="s">
        <v>1212</v>
      </c>
      <c r="I90" s="1">
        <v>82</v>
      </c>
      <c r="J90" s="1" t="s">
        <v>0</v>
      </c>
      <c r="K90" s="1" t="s">
        <v>1298</v>
      </c>
      <c r="L90" s="3" t="str">
        <f t="shared" si="5"/>
        <v>ABR</v>
      </c>
      <c r="M90" s="1" t="s">
        <v>1213</v>
      </c>
      <c r="N90" s="1" t="s">
        <v>1470</v>
      </c>
      <c r="O90" s="1" t="s">
        <v>755</v>
      </c>
      <c r="P90" s="1">
        <f t="shared" si="6"/>
        <v>82</v>
      </c>
      <c r="Q90" s="1" t="s">
        <v>1</v>
      </c>
      <c r="R90" s="1" t="str">
        <f t="shared" si="7"/>
        <v>{id:82,year: "2016",typeDoc:"ACUERDO",dateDoc:"08-ABR",numDoc:"CG 82-2016",monthDoc:"ABR",nameDoc:"ADQUISICIÓN",link: Acuerdos__pdfpath(`./${"2016/"}${"82.pdf"}`),},</v>
      </c>
    </row>
    <row r="91" spans="1:18" x14ac:dyDescent="0.25">
      <c r="A91" s="1" t="s">
        <v>756</v>
      </c>
      <c r="B91" s="1">
        <v>83</v>
      </c>
      <c r="C91" s="1" t="s">
        <v>1309</v>
      </c>
      <c r="D91" s="1" t="s">
        <v>1217</v>
      </c>
      <c r="E91" s="1" t="s">
        <v>1460</v>
      </c>
      <c r="F91" s="2" t="s">
        <v>36</v>
      </c>
      <c r="G91" s="1" t="s">
        <v>1212</v>
      </c>
      <c r="I91" s="1">
        <v>83</v>
      </c>
      <c r="J91" s="1" t="s">
        <v>0</v>
      </c>
      <c r="K91" s="1" t="s">
        <v>1298</v>
      </c>
      <c r="L91" s="3" t="str">
        <f t="shared" si="5"/>
        <v>ABR</v>
      </c>
      <c r="M91" s="1" t="s">
        <v>1213</v>
      </c>
      <c r="N91" s="1" t="s">
        <v>1471</v>
      </c>
      <c r="O91" s="1" t="s">
        <v>755</v>
      </c>
      <c r="P91" s="1">
        <f t="shared" si="6"/>
        <v>83</v>
      </c>
      <c r="Q91" s="1" t="s">
        <v>1</v>
      </c>
      <c r="R91" s="1" t="str">
        <f t="shared" si="7"/>
        <v>{id:83,year: "2016",typeDoc:"ACUERDO",dateDoc:"14-ABR",numDoc:"CG 83-2016",monthDoc:"ABR",nameDoc:"CUMPLIMIENTO SUP JDC 1481 2016 DE JORGE MORENO DURAN",link: Acuerdos__pdfpath(`./${"2016/"}${"83.pdf"}`),},</v>
      </c>
    </row>
    <row r="92" spans="1:18" x14ac:dyDescent="0.25">
      <c r="A92" s="1" t="s">
        <v>756</v>
      </c>
      <c r="B92" s="1">
        <v>84</v>
      </c>
      <c r="C92" s="1" t="s">
        <v>1309</v>
      </c>
      <c r="D92" s="1" t="s">
        <v>1217</v>
      </c>
      <c r="E92" s="1" t="s">
        <v>1460</v>
      </c>
      <c r="F92" s="2" t="s">
        <v>640</v>
      </c>
      <c r="G92" s="1" t="s">
        <v>1212</v>
      </c>
      <c r="I92" s="1">
        <v>84</v>
      </c>
      <c r="J92" s="1" t="s">
        <v>0</v>
      </c>
      <c r="K92" s="1" t="s">
        <v>1298</v>
      </c>
      <c r="L92" s="3" t="str">
        <f t="shared" si="5"/>
        <v>ABR</v>
      </c>
      <c r="M92" s="1" t="s">
        <v>1213</v>
      </c>
      <c r="N92" s="1" t="s">
        <v>1472</v>
      </c>
      <c r="O92" s="1" t="s">
        <v>755</v>
      </c>
      <c r="P92" s="1">
        <f t="shared" si="6"/>
        <v>84</v>
      </c>
      <c r="Q92" s="1" t="s">
        <v>1</v>
      </c>
      <c r="R92" s="1" t="str">
        <f t="shared" si="7"/>
        <v>{id:84,year: "2016",typeDoc:"ACUERDO",dateDoc:"18-ABR",numDoc:"CG 84-2016",monthDoc:"ABR",nameDoc:"PREP",link: Acuerdos__pdfpath(`./${"2016/"}${"84.pdf"}`),},</v>
      </c>
    </row>
    <row r="93" spans="1:18" x14ac:dyDescent="0.25">
      <c r="A93" s="1" t="s">
        <v>756</v>
      </c>
      <c r="B93" s="1">
        <v>85</v>
      </c>
      <c r="C93" s="1" t="s">
        <v>1309</v>
      </c>
      <c r="D93" s="1" t="s">
        <v>1217</v>
      </c>
      <c r="E93" s="1" t="s">
        <v>1460</v>
      </c>
      <c r="F93" s="2" t="s">
        <v>640</v>
      </c>
      <c r="G93" s="1" t="s">
        <v>1212</v>
      </c>
      <c r="I93" s="1">
        <v>85</v>
      </c>
      <c r="J93" s="1" t="s">
        <v>0</v>
      </c>
      <c r="K93" s="1" t="s">
        <v>1298</v>
      </c>
      <c r="L93" s="3" t="str">
        <f t="shared" si="5"/>
        <v>ABR</v>
      </c>
      <c r="M93" s="1" t="s">
        <v>1213</v>
      </c>
      <c r="N93" s="1" t="s">
        <v>1388</v>
      </c>
      <c r="O93" s="1" t="s">
        <v>755</v>
      </c>
      <c r="P93" s="1">
        <f t="shared" si="6"/>
        <v>85</v>
      </c>
      <c r="Q93" s="1" t="s">
        <v>1</v>
      </c>
      <c r="R93" s="1" t="str">
        <f t="shared" si="7"/>
        <v>{id:85,year: "2016",typeDoc:"ACUERDO",dateDoc:"18-ABR",numDoc:"CG 85-2016",monthDoc:"ABR",nameDoc:"MEDIDAS DE SEGURIDAD",link: Acuerdos__pdfpath(`./${"2016/"}${"85.pdf"}`),},</v>
      </c>
    </row>
    <row r="94" spans="1:18" x14ac:dyDescent="0.25">
      <c r="A94" s="1" t="s">
        <v>756</v>
      </c>
      <c r="B94" s="1">
        <v>86</v>
      </c>
      <c r="C94" s="1" t="s">
        <v>1309</v>
      </c>
      <c r="D94" s="1" t="s">
        <v>1217</v>
      </c>
      <c r="E94" s="1" t="s">
        <v>1460</v>
      </c>
      <c r="F94" s="2" t="s">
        <v>640</v>
      </c>
      <c r="G94" s="1" t="s">
        <v>1212</v>
      </c>
      <c r="I94" s="1">
        <v>86</v>
      </c>
      <c r="J94" s="1" t="s">
        <v>0</v>
      </c>
      <c r="K94" s="1" t="s">
        <v>1298</v>
      </c>
      <c r="L94" s="3" t="str">
        <f t="shared" si="5"/>
        <v>ABR</v>
      </c>
      <c r="M94" s="1" t="s">
        <v>1213</v>
      </c>
      <c r="N94" s="1" t="s">
        <v>1473</v>
      </c>
      <c r="O94" s="1" t="s">
        <v>755</v>
      </c>
      <c r="P94" s="1">
        <f t="shared" si="6"/>
        <v>86</v>
      </c>
      <c r="Q94" s="1" t="s">
        <v>1</v>
      </c>
      <c r="R94" s="1" t="str">
        <f t="shared" si="7"/>
        <v>{id:86,year: "2016",typeDoc:"ACUERDO",dateDoc:"18-ABR",numDoc:"CG 86-2016",monthDoc:"ABR",nameDoc:"SUSTITUCIÓN MC",link: Acuerdos__pdfpath(`./${"2016/"}${"86.pdf"}`),},</v>
      </c>
    </row>
    <row r="95" spans="1:18" x14ac:dyDescent="0.25">
      <c r="A95" s="1" t="s">
        <v>756</v>
      </c>
      <c r="B95" s="1">
        <v>87</v>
      </c>
      <c r="C95" s="1" t="s">
        <v>1309</v>
      </c>
      <c r="D95" s="1" t="s">
        <v>1217</v>
      </c>
      <c r="E95" s="1" t="s">
        <v>1460</v>
      </c>
      <c r="F95" s="2" t="s">
        <v>640</v>
      </c>
      <c r="G95" s="1" t="s">
        <v>1212</v>
      </c>
      <c r="I95" s="1">
        <v>87</v>
      </c>
      <c r="J95" s="1" t="s">
        <v>0</v>
      </c>
      <c r="K95" s="1" t="s">
        <v>1298</v>
      </c>
      <c r="L95" s="3" t="str">
        <f t="shared" si="5"/>
        <v>ABR</v>
      </c>
      <c r="M95" s="1" t="s">
        <v>1213</v>
      </c>
      <c r="N95" s="1" t="s">
        <v>1474</v>
      </c>
      <c r="O95" s="1" t="s">
        <v>755</v>
      </c>
      <c r="P95" s="1">
        <f t="shared" si="6"/>
        <v>87</v>
      </c>
      <c r="Q95" s="1" t="s">
        <v>1</v>
      </c>
      <c r="R95" s="1" t="str">
        <f t="shared" si="7"/>
        <v>{id:87,year: "2016",typeDoc:"ACUERDO",dateDoc:"18-ABR",numDoc:"CG 87-2016",monthDoc:"ABR",nameDoc:"EMBLEMA INDEPENDIENTES",link: Acuerdos__pdfpath(`./${"2016/"}${"87.pdf"}`),},</v>
      </c>
    </row>
    <row r="96" spans="1:18" x14ac:dyDescent="0.25">
      <c r="A96" s="1" t="s">
        <v>756</v>
      </c>
      <c r="B96" s="1">
        <v>88</v>
      </c>
      <c r="C96" s="1" t="s">
        <v>1309</v>
      </c>
      <c r="D96" s="1" t="s">
        <v>1217</v>
      </c>
      <c r="E96" s="1" t="s">
        <v>1460</v>
      </c>
      <c r="F96" s="2" t="s">
        <v>640</v>
      </c>
      <c r="G96" s="1" t="s">
        <v>1212</v>
      </c>
      <c r="I96" s="1">
        <v>88</v>
      </c>
      <c r="J96" s="1" t="s">
        <v>0</v>
      </c>
      <c r="K96" s="1" t="s">
        <v>1298</v>
      </c>
      <c r="L96" s="3" t="str">
        <f t="shared" si="5"/>
        <v>ABR</v>
      </c>
      <c r="M96" s="1" t="s">
        <v>1213</v>
      </c>
      <c r="N96" s="1" t="s">
        <v>1475</v>
      </c>
      <c r="O96" s="1" t="s">
        <v>755</v>
      </c>
      <c r="P96" s="1">
        <f t="shared" si="6"/>
        <v>88</v>
      </c>
      <c r="Q96" s="1" t="s">
        <v>1</v>
      </c>
      <c r="R96" s="1" t="str">
        <f t="shared" si="7"/>
        <v>{id:88,year: "2016",typeDoc:"ACUERDO",dateDoc:"18-ABR",numDoc:"CG 88-2016",monthDoc:"ABR",nameDoc:"SUSTITUCIONES CONSEJOS",link: Acuerdos__pdfpath(`./${"2016/"}${"88.pdf"}`),},</v>
      </c>
    </row>
    <row r="97" spans="1:18" x14ac:dyDescent="0.25">
      <c r="A97" s="1" t="s">
        <v>756</v>
      </c>
      <c r="B97" s="1">
        <v>89</v>
      </c>
      <c r="C97" s="1" t="s">
        <v>1309</v>
      </c>
      <c r="D97" s="1" t="s">
        <v>1217</v>
      </c>
      <c r="E97" s="1" t="s">
        <v>1460</v>
      </c>
      <c r="F97" s="2" t="s">
        <v>640</v>
      </c>
      <c r="G97" s="1" t="s">
        <v>1212</v>
      </c>
      <c r="I97" s="1">
        <v>89</v>
      </c>
      <c r="J97" s="1" t="s">
        <v>0</v>
      </c>
      <c r="K97" s="1" t="s">
        <v>1298</v>
      </c>
      <c r="L97" s="3" t="str">
        <f t="shared" si="5"/>
        <v>ABR</v>
      </c>
      <c r="M97" s="1" t="s">
        <v>1213</v>
      </c>
      <c r="N97" s="6" t="s">
        <v>1476</v>
      </c>
      <c r="O97" s="1" t="s">
        <v>755</v>
      </c>
      <c r="P97" s="1">
        <f t="shared" si="6"/>
        <v>89</v>
      </c>
      <c r="Q97" s="1" t="s">
        <v>1</v>
      </c>
      <c r="R97" s="1" t="str">
        <f t="shared" si="7"/>
        <v>{id:89,year: "2016",typeDoc:"ACUERDO",dateDoc:"18-ABR",numDoc:"CG 89-2016",monthDoc:"ABR",nameDoc:"PROMOCIÓN DEL VOTO",link: Acuerdos__pdfpath(`./${"2016/"}${"89.pdf"}`),},</v>
      </c>
    </row>
    <row r="98" spans="1:18" x14ac:dyDescent="0.25">
      <c r="A98" s="1" t="s">
        <v>756</v>
      </c>
      <c r="B98" s="1">
        <v>90</v>
      </c>
      <c r="C98" s="1" t="s">
        <v>1309</v>
      </c>
      <c r="D98" s="1" t="s">
        <v>1217</v>
      </c>
      <c r="E98" s="1" t="s">
        <v>1460</v>
      </c>
      <c r="F98" s="2" t="s">
        <v>641</v>
      </c>
      <c r="G98" s="1" t="s">
        <v>1212</v>
      </c>
      <c r="I98" s="1">
        <v>90</v>
      </c>
      <c r="J98" s="1" t="s">
        <v>0</v>
      </c>
      <c r="K98" s="1" t="s">
        <v>1298</v>
      </c>
      <c r="L98" s="3" t="str">
        <f t="shared" si="5"/>
        <v>ABR</v>
      </c>
      <c r="M98" s="1" t="s">
        <v>1213</v>
      </c>
      <c r="N98" s="1" t="s">
        <v>1477</v>
      </c>
      <c r="O98" s="1" t="s">
        <v>755</v>
      </c>
      <c r="P98" s="1">
        <f t="shared" si="6"/>
        <v>90</v>
      </c>
      <c r="Q98" s="1" t="s">
        <v>1</v>
      </c>
      <c r="R98" s="1" t="str">
        <f t="shared" si="7"/>
        <v>{id:90,year: "2016",typeDoc:"ACUERDO",dateDoc:"21-ABR",numDoc:"CG 90-2016",monthDoc:"ABR",nameDoc:"ALFONSO CANO",link: Acuerdos__pdfpath(`./${"2016/"}${"90.pdf"}`),},</v>
      </c>
    </row>
    <row r="99" spans="1:18" x14ac:dyDescent="0.25">
      <c r="A99" s="1" t="s">
        <v>756</v>
      </c>
      <c r="B99" s="1">
        <v>91</v>
      </c>
      <c r="C99" s="1" t="s">
        <v>1309</v>
      </c>
      <c r="D99" s="1" t="s">
        <v>1217</v>
      </c>
      <c r="E99" s="1" t="s">
        <v>1460</v>
      </c>
      <c r="F99" s="2" t="s">
        <v>641</v>
      </c>
      <c r="G99" s="1" t="s">
        <v>1212</v>
      </c>
      <c r="I99" s="1">
        <v>91</v>
      </c>
      <c r="J99" s="1" t="s">
        <v>0</v>
      </c>
      <c r="K99" s="1" t="s">
        <v>1298</v>
      </c>
      <c r="L99" s="3" t="str">
        <f t="shared" si="5"/>
        <v>ABR</v>
      </c>
      <c r="M99" s="1" t="s">
        <v>1213</v>
      </c>
      <c r="N99" s="1" t="s">
        <v>1478</v>
      </c>
      <c r="O99" s="1" t="s">
        <v>755</v>
      </c>
      <c r="P99" s="1">
        <f t="shared" si="6"/>
        <v>91</v>
      </c>
      <c r="Q99" s="1" t="s">
        <v>1</v>
      </c>
      <c r="R99" s="1" t="str">
        <f t="shared" si="7"/>
        <v>{id:91,year: "2016",typeDoc:"ACUERDO",dateDoc:"21-ABR",numDoc:"CG 91-2016",monthDoc:"ABR",nameDoc:"ADENDA PRI",link: Acuerdos__pdfpath(`./${"2016/"}${"91.pdf"}`),},</v>
      </c>
    </row>
    <row r="100" spans="1:18" x14ac:dyDescent="0.25">
      <c r="A100" s="1" t="s">
        <v>756</v>
      </c>
      <c r="B100" s="1">
        <v>92</v>
      </c>
      <c r="C100" s="1" t="s">
        <v>1309</v>
      </c>
      <c r="D100" s="1" t="s">
        <v>1217</v>
      </c>
      <c r="E100" s="1" t="s">
        <v>1460</v>
      </c>
      <c r="F100" s="2" t="s">
        <v>642</v>
      </c>
      <c r="G100" s="1" t="s">
        <v>1212</v>
      </c>
      <c r="I100" s="1">
        <v>92</v>
      </c>
      <c r="J100" s="1" t="s">
        <v>0</v>
      </c>
      <c r="K100" s="1" t="s">
        <v>1298</v>
      </c>
      <c r="L100" s="3" t="str">
        <f t="shared" si="5"/>
        <v>ABR</v>
      </c>
      <c r="M100" s="1" t="s">
        <v>1213</v>
      </c>
      <c r="N100" s="1" t="s">
        <v>1479</v>
      </c>
      <c r="O100" s="1" t="s">
        <v>755</v>
      </c>
      <c r="P100" s="1">
        <f t="shared" si="6"/>
        <v>92</v>
      </c>
      <c r="Q100" s="1" t="s">
        <v>1</v>
      </c>
      <c r="R100" s="1" t="str">
        <f t="shared" si="7"/>
        <v>{id:92,year: "2016",typeDoc:"ACUERDO",dateDoc:"25-ABR",numDoc:"CG 92-2016",monthDoc:"ABR",nameDoc:"JORGE MORENO",link: Acuerdos__pdfpath(`./${"2016/"}${"92.pdf"}`),},</v>
      </c>
    </row>
    <row r="101" spans="1:18" x14ac:dyDescent="0.25">
      <c r="A101" s="1" t="s">
        <v>756</v>
      </c>
      <c r="B101" s="1">
        <v>93</v>
      </c>
      <c r="C101" s="1" t="s">
        <v>1309</v>
      </c>
      <c r="D101" s="1" t="s">
        <v>1217</v>
      </c>
      <c r="E101" s="1" t="s">
        <v>1460</v>
      </c>
      <c r="F101" s="2" t="s">
        <v>643</v>
      </c>
      <c r="G101" s="1" t="s">
        <v>1212</v>
      </c>
      <c r="I101" s="1">
        <v>93</v>
      </c>
      <c r="J101" s="1" t="s">
        <v>0</v>
      </c>
      <c r="K101" s="1" t="s">
        <v>1298</v>
      </c>
      <c r="L101" s="3" t="str">
        <f t="shared" si="5"/>
        <v>ABR</v>
      </c>
      <c r="M101" s="1" t="s">
        <v>1213</v>
      </c>
      <c r="N101" s="1" t="s">
        <v>1480</v>
      </c>
      <c r="O101" s="1" t="s">
        <v>755</v>
      </c>
      <c r="P101" s="1">
        <f t="shared" si="6"/>
        <v>93</v>
      </c>
      <c r="Q101" s="1" t="s">
        <v>1</v>
      </c>
      <c r="R101" s="1" t="str">
        <f t="shared" si="7"/>
        <v>{id:93,year: "2016",typeDoc:"ACUERDO",dateDoc:"29-ABR",numDoc:"CG 93-2016",monthDoc:"ABR",nameDoc:"AYUNTAM. CANDIDATURA COMÚN PRI PVEM NUEVA ALIANZA PS",link: Acuerdos__pdfpath(`./${"2016/"}${"93.pdf"}`),},</v>
      </c>
    </row>
    <row r="102" spans="1:18" x14ac:dyDescent="0.25">
      <c r="A102" s="1" t="s">
        <v>756</v>
      </c>
      <c r="B102" s="1">
        <v>94</v>
      </c>
      <c r="C102" s="1" t="s">
        <v>1309</v>
      </c>
      <c r="D102" s="1" t="s">
        <v>1217</v>
      </c>
      <c r="E102" s="1" t="s">
        <v>1460</v>
      </c>
      <c r="F102" s="2" t="s">
        <v>643</v>
      </c>
      <c r="G102" s="1" t="s">
        <v>1212</v>
      </c>
      <c r="I102" s="1">
        <v>94</v>
      </c>
      <c r="J102" s="1" t="s">
        <v>0</v>
      </c>
      <c r="K102" s="1" t="s">
        <v>1298</v>
      </c>
      <c r="L102" s="3" t="str">
        <f t="shared" si="5"/>
        <v>ABR</v>
      </c>
      <c r="M102" s="1" t="s">
        <v>1213</v>
      </c>
      <c r="N102" s="1" t="s">
        <v>1481</v>
      </c>
      <c r="O102" s="1" t="s">
        <v>755</v>
      </c>
      <c r="P102" s="1">
        <f t="shared" si="6"/>
        <v>94</v>
      </c>
      <c r="Q102" s="1" t="s">
        <v>1</v>
      </c>
      <c r="R102" s="1" t="str">
        <f t="shared" si="7"/>
        <v>{id:94,year: "2016",typeDoc:"ACUERDO",dateDoc:"29-ABR",numDoc:"CG 94-2016",monthDoc:"ABR",nameDoc:"AYUNTAM. CANDIDATURA COMÚN PRI PVEM NUEVA ALIANZA",link: Acuerdos__pdfpath(`./${"2016/"}${"94.pdf"}`),},</v>
      </c>
    </row>
    <row r="103" spans="1:18" x14ac:dyDescent="0.25">
      <c r="A103" s="1" t="s">
        <v>756</v>
      </c>
      <c r="B103" s="1">
        <v>95</v>
      </c>
      <c r="C103" s="1" t="s">
        <v>1309</v>
      </c>
      <c r="D103" s="1" t="s">
        <v>1217</v>
      </c>
      <c r="E103" s="1" t="s">
        <v>1460</v>
      </c>
      <c r="F103" s="2" t="s">
        <v>643</v>
      </c>
      <c r="G103" s="1" t="s">
        <v>1212</v>
      </c>
      <c r="I103" s="1">
        <v>95</v>
      </c>
      <c r="J103" s="1" t="s">
        <v>0</v>
      </c>
      <c r="K103" s="1" t="s">
        <v>1298</v>
      </c>
      <c r="L103" s="3" t="str">
        <f t="shared" si="5"/>
        <v>ABR</v>
      </c>
      <c r="M103" s="1" t="s">
        <v>1213</v>
      </c>
      <c r="N103" s="1" t="s">
        <v>1482</v>
      </c>
      <c r="O103" s="1" t="s">
        <v>755</v>
      </c>
      <c r="P103" s="1">
        <f t="shared" si="6"/>
        <v>95</v>
      </c>
      <c r="Q103" s="1" t="s">
        <v>1</v>
      </c>
      <c r="R103" s="1" t="str">
        <f t="shared" si="7"/>
        <v>{id:95,year: "2016",typeDoc:"ACUERDO",dateDoc:"29-ABR",numDoc:"CG 95-2016",monthDoc:"ABR",nameDoc:"RESERVA REGISTRO AYUNTAMIENTOS PT",link: Acuerdos__pdfpath(`./${"2016/"}${"95.pdf"}`),},</v>
      </c>
    </row>
    <row r="104" spans="1:18" x14ac:dyDescent="0.25">
      <c r="A104" s="1" t="s">
        <v>756</v>
      </c>
      <c r="B104" s="1">
        <v>96</v>
      </c>
      <c r="C104" s="1" t="s">
        <v>1309</v>
      </c>
      <c r="D104" s="1" t="s">
        <v>1217</v>
      </c>
      <c r="E104" s="1" t="s">
        <v>1460</v>
      </c>
      <c r="F104" s="2" t="s">
        <v>643</v>
      </c>
      <c r="G104" s="1" t="s">
        <v>1212</v>
      </c>
      <c r="I104" s="1">
        <v>96</v>
      </c>
      <c r="J104" s="1" t="s">
        <v>0</v>
      </c>
      <c r="K104" s="1" t="s">
        <v>1298</v>
      </c>
      <c r="L104" s="3" t="str">
        <f t="shared" si="5"/>
        <v>ABR</v>
      </c>
      <c r="M104" s="1" t="s">
        <v>1213</v>
      </c>
      <c r="N104" s="1" t="s">
        <v>1483</v>
      </c>
      <c r="O104" s="1" t="s">
        <v>755</v>
      </c>
      <c r="P104" s="1">
        <f t="shared" si="6"/>
        <v>96</v>
      </c>
      <c r="Q104" s="1" t="s">
        <v>1</v>
      </c>
      <c r="R104" s="1" t="str">
        <f t="shared" si="7"/>
        <v>{id:96,year: "2016",typeDoc:"ACUERDO",dateDoc:"29-ABR",numDoc:"CG 96-2016",monthDoc:"ABR",nameDoc:" AYUNTAM. CANDIDATURA COMÚN PRI PVEM",link: Acuerdos__pdfpath(`./${"2016/"}${"96.pdf"}`),},</v>
      </c>
    </row>
    <row r="105" spans="1:18" x14ac:dyDescent="0.25">
      <c r="A105" s="1" t="s">
        <v>756</v>
      </c>
      <c r="B105" s="1">
        <v>97</v>
      </c>
      <c r="C105" s="1" t="s">
        <v>1309</v>
      </c>
      <c r="D105" s="1" t="s">
        <v>1217</v>
      </c>
      <c r="E105" s="1" t="s">
        <v>1460</v>
      </c>
      <c r="F105" s="2" t="s">
        <v>643</v>
      </c>
      <c r="G105" s="1" t="s">
        <v>1212</v>
      </c>
      <c r="I105" s="1">
        <v>97</v>
      </c>
      <c r="J105" s="1" t="s">
        <v>0</v>
      </c>
      <c r="K105" s="1" t="s">
        <v>1298</v>
      </c>
      <c r="L105" s="3" t="str">
        <f t="shared" si="5"/>
        <v>ABR</v>
      </c>
      <c r="M105" s="1" t="s">
        <v>1213</v>
      </c>
      <c r="N105" s="1" t="s">
        <v>1484</v>
      </c>
      <c r="O105" s="1" t="s">
        <v>755</v>
      </c>
      <c r="P105" s="1">
        <f t="shared" si="6"/>
        <v>97</v>
      </c>
      <c r="Q105" s="1" t="s">
        <v>1</v>
      </c>
      <c r="R105" s="1" t="str">
        <f t="shared" si="7"/>
        <v>{id:97,year: "2016",typeDoc:"ACUERDO",dateDoc:"29-ABR",numDoc:"CG 97-2016",monthDoc:"ABR",nameDoc:"AYUNTAM. CANDIDATURA COMÚN PRI NUEVA ALIANZA PS",link: Acuerdos__pdfpath(`./${"2016/"}${"97.pdf"}`),},</v>
      </c>
    </row>
    <row r="106" spans="1:18" x14ac:dyDescent="0.25">
      <c r="A106" s="1" t="s">
        <v>756</v>
      </c>
      <c r="B106" s="1">
        <v>98</v>
      </c>
      <c r="C106" s="1" t="s">
        <v>1309</v>
      </c>
      <c r="D106" s="1" t="s">
        <v>1217</v>
      </c>
      <c r="E106" s="1" t="s">
        <v>1460</v>
      </c>
      <c r="F106" s="2" t="s">
        <v>643</v>
      </c>
      <c r="G106" s="1" t="s">
        <v>1212</v>
      </c>
      <c r="I106" s="1">
        <v>98</v>
      </c>
      <c r="J106" s="1" t="s">
        <v>0</v>
      </c>
      <c r="K106" s="1" t="s">
        <v>1298</v>
      </c>
      <c r="L106" s="3" t="str">
        <f t="shared" si="5"/>
        <v>ABR</v>
      </c>
      <c r="M106" s="1" t="s">
        <v>1213</v>
      </c>
      <c r="N106" s="1" t="s">
        <v>1485</v>
      </c>
      <c r="O106" s="1" t="s">
        <v>755</v>
      </c>
      <c r="P106" s="1">
        <f t="shared" si="6"/>
        <v>98</v>
      </c>
      <c r="Q106" s="1" t="s">
        <v>1</v>
      </c>
      <c r="R106" s="1" t="str">
        <f t="shared" si="7"/>
        <v>{id:98,year: "2016",typeDoc:"ACUERDO",dateDoc:"29-ABR",numDoc:"CG 98-2016",monthDoc:"ABR",nameDoc:"CANDIDATURA COMÚN PRI NUEVA ALIANZA",link: Acuerdos__pdfpath(`./${"2016/"}${"98.pdf"}`),},</v>
      </c>
    </row>
    <row r="107" spans="1:18" x14ac:dyDescent="0.25">
      <c r="A107" s="1" t="s">
        <v>756</v>
      </c>
      <c r="B107" s="1">
        <v>99</v>
      </c>
      <c r="C107" s="1" t="s">
        <v>1309</v>
      </c>
      <c r="D107" s="1" t="s">
        <v>1217</v>
      </c>
      <c r="E107" s="1" t="s">
        <v>1460</v>
      </c>
      <c r="F107" s="2" t="s">
        <v>643</v>
      </c>
      <c r="G107" s="1" t="s">
        <v>1212</v>
      </c>
      <c r="I107" s="1">
        <v>99</v>
      </c>
      <c r="J107" s="1" t="s">
        <v>0</v>
      </c>
      <c r="K107" s="1" t="s">
        <v>1298</v>
      </c>
      <c r="L107" s="3" t="str">
        <f t="shared" si="5"/>
        <v>ABR</v>
      </c>
      <c r="M107" s="1" t="s">
        <v>1213</v>
      </c>
      <c r="N107" s="3" t="s">
        <v>1486</v>
      </c>
      <c r="O107" s="1" t="s">
        <v>755</v>
      </c>
      <c r="P107" s="1">
        <f t="shared" si="6"/>
        <v>99</v>
      </c>
      <c r="Q107" s="1" t="s">
        <v>1</v>
      </c>
      <c r="R107" s="1" t="str">
        <f t="shared" si="7"/>
        <v>{id:99,year: "2016",typeDoc:"ACUERDO",dateDoc:"29-ABR",numDoc:"CG 99-2016",monthDoc:"ABR",nameDoc:"AYUNTAM. CANDIDATURA COMÚN PRI PS",link: Acuerdos__pdfpath(`./${"2016/"}${"99.pdf"}`),},</v>
      </c>
    </row>
    <row r="108" spans="1:18" x14ac:dyDescent="0.25">
      <c r="A108" s="1" t="s">
        <v>756</v>
      </c>
      <c r="B108" s="1">
        <v>100</v>
      </c>
      <c r="C108" s="1" t="s">
        <v>1309</v>
      </c>
      <c r="D108" s="1" t="s">
        <v>1217</v>
      </c>
      <c r="E108" s="1" t="s">
        <v>1460</v>
      </c>
      <c r="F108" s="2" t="s">
        <v>643</v>
      </c>
      <c r="G108" s="1" t="s">
        <v>1212</v>
      </c>
      <c r="I108" s="1">
        <v>100</v>
      </c>
      <c r="J108" s="1" t="s">
        <v>0</v>
      </c>
      <c r="K108" s="1" t="s">
        <v>1298</v>
      </c>
      <c r="L108" s="3" t="str">
        <f t="shared" si="5"/>
        <v>ABR</v>
      </c>
      <c r="M108" s="1" t="s">
        <v>1213</v>
      </c>
      <c r="N108" s="3" t="s">
        <v>1487</v>
      </c>
      <c r="O108" s="1" t="s">
        <v>755</v>
      </c>
      <c r="P108" s="1">
        <f t="shared" si="6"/>
        <v>100</v>
      </c>
      <c r="Q108" s="1" t="s">
        <v>1</v>
      </c>
      <c r="R108" s="1" t="str">
        <f t="shared" si="7"/>
        <v>{id:100,year: "2016",typeDoc:"ACUERDO",dateDoc:"29-ABR",numDoc:"CG 100-2016",monthDoc:"ABR",nameDoc:"RESERVA REGISTRO AYUNTAMIENTOS CANDIDATURA PRD PT",link: Acuerdos__pdfpath(`./${"2016/"}${"100.pdf"}`),},</v>
      </c>
    </row>
    <row r="109" spans="1:18" s="3" customFormat="1" x14ac:dyDescent="0.25">
      <c r="A109" s="1" t="s">
        <v>756</v>
      </c>
      <c r="B109" s="3">
        <v>101</v>
      </c>
      <c r="C109" s="1" t="s">
        <v>1309</v>
      </c>
      <c r="D109" s="1" t="s">
        <v>1217</v>
      </c>
      <c r="E109" s="1" t="s">
        <v>1460</v>
      </c>
      <c r="F109" s="7" t="s">
        <v>643</v>
      </c>
      <c r="G109" s="3" t="s">
        <v>1212</v>
      </c>
      <c r="I109" s="3">
        <v>101</v>
      </c>
      <c r="J109" s="3" t="s">
        <v>0</v>
      </c>
      <c r="K109" s="1" t="s">
        <v>1298</v>
      </c>
      <c r="L109" s="3" t="str">
        <f t="shared" si="5"/>
        <v>ABR</v>
      </c>
      <c r="M109" s="1" t="s">
        <v>1213</v>
      </c>
      <c r="N109" s="3" t="s">
        <v>1488</v>
      </c>
      <c r="O109" s="1" t="s">
        <v>755</v>
      </c>
      <c r="P109" s="3">
        <f t="shared" si="6"/>
        <v>101</v>
      </c>
      <c r="Q109" s="3" t="s">
        <v>1</v>
      </c>
      <c r="R109" s="1" t="str">
        <f t="shared" si="7"/>
        <v>{id:101,year: "2016",typeDoc:"ACUERDO",dateDoc:"29-ABR",numDoc:"CG 101-2016",monthDoc:"ABR",nameDoc:"AYUNTAM. CANDIDATURA COMÚN PVEM PS",link: Acuerdos__pdfpath(`./${"2016/"}${"101.pdf"}`),},</v>
      </c>
    </row>
    <row r="110" spans="1:18" x14ac:dyDescent="0.25">
      <c r="A110" s="1" t="s">
        <v>756</v>
      </c>
      <c r="B110" s="1">
        <v>102</v>
      </c>
      <c r="C110" s="1" t="s">
        <v>1309</v>
      </c>
      <c r="D110" s="1" t="s">
        <v>1217</v>
      </c>
      <c r="E110" s="1" t="s">
        <v>1460</v>
      </c>
      <c r="F110" s="2" t="s">
        <v>643</v>
      </c>
      <c r="G110" s="1" t="s">
        <v>1212</v>
      </c>
      <c r="I110" s="1">
        <v>102</v>
      </c>
      <c r="J110" s="1" t="s">
        <v>0</v>
      </c>
      <c r="K110" s="1" t="s">
        <v>1298</v>
      </c>
      <c r="L110" s="3" t="str">
        <f t="shared" si="5"/>
        <v>ABR</v>
      </c>
      <c r="M110" s="1" t="s">
        <v>1213</v>
      </c>
      <c r="N110" s="1" t="s">
        <v>1489</v>
      </c>
      <c r="O110" s="1" t="s">
        <v>755</v>
      </c>
      <c r="P110" s="1">
        <f t="shared" si="6"/>
        <v>102</v>
      </c>
      <c r="Q110" s="1" t="s">
        <v>1</v>
      </c>
      <c r="R110" s="1" t="str">
        <f t="shared" si="7"/>
        <v>{id:102,year: "2016",typeDoc:"ACUERDO",dateDoc:"29-ABR",numDoc:"CG 102-2016",monthDoc:"ABR",nameDoc:"REGISTRO AYUNTAM. PAN",link: Acuerdos__pdfpath(`./${"2016/"}${"102.pdf"}`),},</v>
      </c>
    </row>
    <row r="111" spans="1:18" x14ac:dyDescent="0.25">
      <c r="A111" s="1" t="s">
        <v>756</v>
      </c>
      <c r="B111" s="1">
        <v>103</v>
      </c>
      <c r="C111" s="1" t="s">
        <v>1309</v>
      </c>
      <c r="D111" s="1" t="s">
        <v>1217</v>
      </c>
      <c r="E111" s="1" t="s">
        <v>1460</v>
      </c>
      <c r="F111" s="2" t="s">
        <v>643</v>
      </c>
      <c r="G111" s="1" t="s">
        <v>1212</v>
      </c>
      <c r="I111" s="1">
        <v>103</v>
      </c>
      <c r="J111" s="1" t="s">
        <v>0</v>
      </c>
      <c r="K111" s="1" t="s">
        <v>1298</v>
      </c>
      <c r="L111" s="3" t="str">
        <f t="shared" si="5"/>
        <v>ABR</v>
      </c>
      <c r="M111" s="1" t="s">
        <v>1213</v>
      </c>
      <c r="N111" s="1" t="s">
        <v>1490</v>
      </c>
      <c r="O111" s="1" t="s">
        <v>755</v>
      </c>
      <c r="P111" s="1">
        <f t="shared" ref="P111:P142" si="8">B111</f>
        <v>103</v>
      </c>
      <c r="Q111" s="1" t="s">
        <v>1</v>
      </c>
      <c r="R111" s="1" t="str">
        <f t="shared" si="7"/>
        <v>{id:103,year: "2016",typeDoc:"ACUERDO",dateDoc:"29-ABR",numDoc:"CG 103-2016",monthDoc:"ABR",nameDoc:"REGISTRO AYUNTAM. PRI",link: Acuerdos__pdfpath(`./${"2016/"}${"103.pdf"}`),},</v>
      </c>
    </row>
    <row r="112" spans="1:18" x14ac:dyDescent="0.25">
      <c r="A112" s="1" t="s">
        <v>756</v>
      </c>
      <c r="B112" s="1">
        <v>104</v>
      </c>
      <c r="C112" s="1" t="s">
        <v>1309</v>
      </c>
      <c r="D112" s="1" t="s">
        <v>1217</v>
      </c>
      <c r="E112" s="1" t="s">
        <v>1460</v>
      </c>
      <c r="F112" s="2" t="s">
        <v>643</v>
      </c>
      <c r="G112" s="1" t="s">
        <v>1212</v>
      </c>
      <c r="I112" s="1">
        <v>104</v>
      </c>
      <c r="J112" s="1" t="s">
        <v>0</v>
      </c>
      <c r="K112" s="1" t="s">
        <v>1298</v>
      </c>
      <c r="L112" s="3" t="str">
        <f t="shared" si="5"/>
        <v>ABR</v>
      </c>
      <c r="M112" s="1" t="s">
        <v>1213</v>
      </c>
      <c r="N112" s="1" t="s">
        <v>1491</v>
      </c>
      <c r="O112" s="1" t="s">
        <v>755</v>
      </c>
      <c r="P112" s="1">
        <f t="shared" si="8"/>
        <v>104</v>
      </c>
      <c r="Q112" s="1" t="s">
        <v>1</v>
      </c>
      <c r="R112" s="1" t="str">
        <f t="shared" si="7"/>
        <v>{id:104,year: "2016",typeDoc:"ACUERDO",dateDoc:"29-ABR",numDoc:"CG 104-2016",monthDoc:"ABR",nameDoc:"REGISTRO AYUNTAM. PVEM",link: Acuerdos__pdfpath(`./${"2016/"}${"104.pdf"}`),},</v>
      </c>
    </row>
    <row r="113" spans="1:18" x14ac:dyDescent="0.25">
      <c r="A113" s="1" t="s">
        <v>756</v>
      </c>
      <c r="B113" s="1">
        <v>105</v>
      </c>
      <c r="C113" s="1" t="s">
        <v>1309</v>
      </c>
      <c r="D113" s="1" t="s">
        <v>1217</v>
      </c>
      <c r="E113" s="1" t="s">
        <v>1460</v>
      </c>
      <c r="F113" s="2" t="s">
        <v>643</v>
      </c>
      <c r="G113" s="1" t="s">
        <v>1212</v>
      </c>
      <c r="I113" s="1">
        <v>105</v>
      </c>
      <c r="J113" s="1" t="s">
        <v>0</v>
      </c>
      <c r="K113" s="1" t="s">
        <v>1298</v>
      </c>
      <c r="L113" s="3" t="str">
        <f t="shared" si="5"/>
        <v>ABR</v>
      </c>
      <c r="M113" s="1" t="s">
        <v>1213</v>
      </c>
      <c r="N113" s="1" t="s">
        <v>1492</v>
      </c>
      <c r="O113" s="1" t="s">
        <v>755</v>
      </c>
      <c r="P113" s="1">
        <f t="shared" si="8"/>
        <v>105</v>
      </c>
      <c r="Q113" s="1" t="s">
        <v>1</v>
      </c>
      <c r="R113" s="1" t="str">
        <f t="shared" si="7"/>
        <v>{id:105,year: "2016",typeDoc:"ACUERDO",dateDoc:"29-ABR",numDoc:"CG 105-2016",monthDoc:"ABR",nameDoc:"RESERVA REGISTRO AYUNTAMIENTO MOVIMIENTO CIUDADANO",link: Acuerdos__pdfpath(`./${"2016/"}${"105.pdf"}`),},</v>
      </c>
    </row>
    <row r="114" spans="1:18" x14ac:dyDescent="0.25">
      <c r="A114" s="1" t="s">
        <v>756</v>
      </c>
      <c r="B114" s="1">
        <v>106</v>
      </c>
      <c r="C114" s="1" t="s">
        <v>1309</v>
      </c>
      <c r="D114" s="1" t="s">
        <v>1217</v>
      </c>
      <c r="E114" s="1" t="s">
        <v>1460</v>
      </c>
      <c r="F114" s="2" t="s">
        <v>643</v>
      </c>
      <c r="G114" s="1" t="s">
        <v>1212</v>
      </c>
      <c r="I114" s="1">
        <v>106</v>
      </c>
      <c r="J114" s="1" t="s">
        <v>0</v>
      </c>
      <c r="K114" s="1" t="s">
        <v>1298</v>
      </c>
      <c r="L114" s="3" t="str">
        <f t="shared" si="5"/>
        <v>ABR</v>
      </c>
      <c r="M114" s="1" t="s">
        <v>1213</v>
      </c>
      <c r="N114" s="1" t="s">
        <v>1493</v>
      </c>
      <c r="O114" s="1" t="s">
        <v>755</v>
      </c>
      <c r="P114" s="1">
        <f t="shared" si="8"/>
        <v>106</v>
      </c>
      <c r="Q114" s="1" t="s">
        <v>1</v>
      </c>
      <c r="R114" s="1" t="str">
        <f t="shared" si="7"/>
        <v>{id:106,year: "2016",typeDoc:"ACUERDO",dateDoc:"29-ABR",numDoc:"CG 106-2016",monthDoc:"ABR",nameDoc:"RESERVA NUEVA ALIANZA",link: Acuerdos__pdfpath(`./${"2016/"}${"106.pdf"}`),},</v>
      </c>
    </row>
    <row r="115" spans="1:18" x14ac:dyDescent="0.25">
      <c r="A115" s="1" t="s">
        <v>756</v>
      </c>
      <c r="B115" s="1">
        <v>107</v>
      </c>
      <c r="C115" s="1" t="s">
        <v>1309</v>
      </c>
      <c r="D115" s="1" t="s">
        <v>1217</v>
      </c>
      <c r="E115" s="1" t="s">
        <v>1460</v>
      </c>
      <c r="F115" s="2" t="s">
        <v>643</v>
      </c>
      <c r="G115" s="1" t="s">
        <v>1212</v>
      </c>
      <c r="I115" s="1">
        <v>107</v>
      </c>
      <c r="J115" s="1" t="s">
        <v>0</v>
      </c>
      <c r="K115" s="1" t="s">
        <v>1298</v>
      </c>
      <c r="L115" s="3" t="str">
        <f t="shared" si="5"/>
        <v>ABR</v>
      </c>
      <c r="M115" s="1" t="s">
        <v>1213</v>
      </c>
      <c r="N115" s="1" t="s">
        <v>1494</v>
      </c>
      <c r="O115" s="1" t="s">
        <v>755</v>
      </c>
      <c r="P115" s="1">
        <f t="shared" si="8"/>
        <v>107</v>
      </c>
      <c r="Q115" s="1" t="s">
        <v>1</v>
      </c>
      <c r="R115" s="1" t="str">
        <f t="shared" si="7"/>
        <v>{id:107,year: "2016",typeDoc:"ACUERDO",dateDoc:"29-ABR",numDoc:"CG 107-2016",monthDoc:"ABR",nameDoc:"RESERVA AYUNTAMIENTOS PAC",link: Acuerdos__pdfpath(`./${"2016/"}${"107.pdf"}`),},</v>
      </c>
    </row>
    <row r="116" spans="1:18" x14ac:dyDescent="0.25">
      <c r="A116" s="1" t="s">
        <v>756</v>
      </c>
      <c r="B116" s="1">
        <v>108</v>
      </c>
      <c r="C116" s="1" t="s">
        <v>1309</v>
      </c>
      <c r="D116" s="1" t="s">
        <v>1217</v>
      </c>
      <c r="E116" s="1" t="s">
        <v>1460</v>
      </c>
      <c r="F116" s="2" t="s">
        <v>643</v>
      </c>
      <c r="G116" s="1" t="s">
        <v>1212</v>
      </c>
      <c r="I116" s="1">
        <v>108</v>
      </c>
      <c r="J116" s="1" t="s">
        <v>0</v>
      </c>
      <c r="K116" s="1" t="s">
        <v>1298</v>
      </c>
      <c r="L116" s="3" t="str">
        <f t="shared" si="5"/>
        <v>ABR</v>
      </c>
      <c r="M116" s="1" t="s">
        <v>1213</v>
      </c>
      <c r="N116" s="1" t="s">
        <v>1495</v>
      </c>
      <c r="O116" s="1" t="s">
        <v>755</v>
      </c>
      <c r="P116" s="1">
        <f t="shared" si="8"/>
        <v>108</v>
      </c>
      <c r="Q116" s="1" t="s">
        <v>1</v>
      </c>
      <c r="R116" s="1" t="str">
        <f t="shared" si="7"/>
        <v>{id:108,year: "2016",typeDoc:"ACUERDO",dateDoc:"29-ABR",numDoc:"CG 108-2016",monthDoc:"ABR",nameDoc:"REGISTRO AYUNTAM. PS",link: Acuerdos__pdfpath(`./${"2016/"}${"108.pdf"}`),},</v>
      </c>
    </row>
    <row r="117" spans="1:18" x14ac:dyDescent="0.25">
      <c r="A117" s="1" t="s">
        <v>756</v>
      </c>
      <c r="B117" s="1">
        <v>109</v>
      </c>
      <c r="C117" s="1" t="s">
        <v>1309</v>
      </c>
      <c r="D117" s="1" t="s">
        <v>1217</v>
      </c>
      <c r="E117" s="1" t="s">
        <v>1460</v>
      </c>
      <c r="F117" s="2" t="s">
        <v>643</v>
      </c>
      <c r="G117" s="1" t="s">
        <v>1212</v>
      </c>
      <c r="I117" s="1">
        <v>109</v>
      </c>
      <c r="J117" s="1" t="s">
        <v>0</v>
      </c>
      <c r="K117" s="1" t="s">
        <v>1298</v>
      </c>
      <c r="L117" s="3" t="str">
        <f t="shared" si="5"/>
        <v>ABR</v>
      </c>
      <c r="M117" s="1" t="s">
        <v>1213</v>
      </c>
      <c r="N117" s="1" t="s">
        <v>1496</v>
      </c>
      <c r="O117" s="1" t="s">
        <v>755</v>
      </c>
      <c r="P117" s="1">
        <f t="shared" si="8"/>
        <v>109</v>
      </c>
      <c r="Q117" s="1" t="s">
        <v>1</v>
      </c>
      <c r="R117" s="1" t="str">
        <f t="shared" si="7"/>
        <v>{id:109,year: "2016",typeDoc:"ACUERDO",dateDoc:"29-ABR",numDoc:"CG 109-2016",monthDoc:"ABR",nameDoc:"MORENA AYUNTAMIENTOS",link: Acuerdos__pdfpath(`./${"2016/"}${"109.pdf"}`),},</v>
      </c>
    </row>
    <row r="118" spans="1:18" x14ac:dyDescent="0.25">
      <c r="A118" s="1" t="s">
        <v>756</v>
      </c>
      <c r="B118" s="1">
        <v>110</v>
      </c>
      <c r="C118" s="1" t="s">
        <v>1309</v>
      </c>
      <c r="D118" s="1" t="s">
        <v>1217</v>
      </c>
      <c r="E118" s="1" t="s">
        <v>1460</v>
      </c>
      <c r="F118" s="2" t="s">
        <v>643</v>
      </c>
      <c r="G118" s="1" t="s">
        <v>1212</v>
      </c>
      <c r="I118" s="1">
        <v>110</v>
      </c>
      <c r="J118" s="1" t="s">
        <v>0</v>
      </c>
      <c r="K118" s="1" t="s">
        <v>1298</v>
      </c>
      <c r="L118" s="3" t="str">
        <f t="shared" si="5"/>
        <v>ABR</v>
      </c>
      <c r="M118" s="1" t="s">
        <v>1213</v>
      </c>
      <c r="N118" s="1" t="s">
        <v>1497</v>
      </c>
      <c r="O118" s="1" t="s">
        <v>755</v>
      </c>
      <c r="P118" s="1">
        <f t="shared" si="8"/>
        <v>110</v>
      </c>
      <c r="Q118" s="1" t="s">
        <v>1</v>
      </c>
      <c r="R118" s="1" t="str">
        <f t="shared" si="7"/>
        <v>{id:110,year: "2016",typeDoc:"ACUERDO",dateDoc:"29-ABR",numDoc:"CG 110-2016",monthDoc:"ABR",nameDoc:"RESERVA REGISTRO AYUNTAMIENTO PES",link: Acuerdos__pdfpath(`./${"2016/"}${"110.pdf"}`),},</v>
      </c>
    </row>
    <row r="119" spans="1:18" x14ac:dyDescent="0.25">
      <c r="A119" s="1" t="s">
        <v>756</v>
      </c>
      <c r="B119" s="1">
        <v>111</v>
      </c>
      <c r="C119" s="1" t="s">
        <v>1309</v>
      </c>
      <c r="D119" s="1" t="s">
        <v>1217</v>
      </c>
      <c r="E119" s="1" t="s">
        <v>1460</v>
      </c>
      <c r="F119" s="2" t="s">
        <v>643</v>
      </c>
      <c r="G119" s="1" t="s">
        <v>1212</v>
      </c>
      <c r="I119" s="1">
        <v>111</v>
      </c>
      <c r="J119" s="1" t="s">
        <v>0</v>
      </c>
      <c r="K119" s="1" t="s">
        <v>1298</v>
      </c>
      <c r="L119" s="3" t="str">
        <f t="shared" si="5"/>
        <v>ABR</v>
      </c>
      <c r="M119" s="1" t="s">
        <v>1213</v>
      </c>
      <c r="N119" s="1" t="s">
        <v>1498</v>
      </c>
      <c r="O119" s="1" t="s">
        <v>755</v>
      </c>
      <c r="P119" s="1">
        <f t="shared" si="8"/>
        <v>111</v>
      </c>
      <c r="Q119" s="1" t="s">
        <v>1</v>
      </c>
      <c r="R119" s="1" t="str">
        <f t="shared" si="7"/>
        <v>{id:111,year: "2016",typeDoc:"ACUERDO",dateDoc:"29-ABR",numDoc:"CG 111-2016",monthDoc:"ABR",nameDoc:"MUNICIPIOS INDEPENDIENTES",link: Acuerdos__pdfpath(`./${"2016/"}${"111.pdf"}`),},</v>
      </c>
    </row>
    <row r="120" spans="1:18" x14ac:dyDescent="0.25">
      <c r="A120" s="1" t="s">
        <v>756</v>
      </c>
      <c r="B120" s="1">
        <v>112</v>
      </c>
      <c r="C120" s="1" t="s">
        <v>1309</v>
      </c>
      <c r="D120" s="1" t="s">
        <v>1217</v>
      </c>
      <c r="E120" s="1" t="s">
        <v>1460</v>
      </c>
      <c r="F120" s="2" t="s">
        <v>643</v>
      </c>
      <c r="G120" s="1" t="s">
        <v>1212</v>
      </c>
      <c r="I120" s="1">
        <v>112</v>
      </c>
      <c r="J120" s="1" t="s">
        <v>0</v>
      </c>
      <c r="K120" s="1" t="s">
        <v>1298</v>
      </c>
      <c r="L120" s="3" t="str">
        <f t="shared" si="5"/>
        <v>ABR</v>
      </c>
      <c r="M120" s="1" t="s">
        <v>1213</v>
      </c>
      <c r="N120" s="1" t="s">
        <v>1499</v>
      </c>
      <c r="O120" s="1" t="s">
        <v>755</v>
      </c>
      <c r="P120" s="1">
        <f t="shared" si="8"/>
        <v>112</v>
      </c>
      <c r="Q120" s="1" t="s">
        <v>1</v>
      </c>
      <c r="R120" s="1" t="str">
        <f t="shared" si="7"/>
        <v>{id:112,year: "2016",typeDoc:"ACUERDO",dateDoc:"29-ABR",numDoc:"CG 112-2016",monthDoc:"ABR",nameDoc:"RESERVA REGISTRO AYUNTAMIENTOS PRD",link: Acuerdos__pdfpath(`./${"2016/"}${"112.pdf"}`),},</v>
      </c>
    </row>
    <row r="121" spans="1:18" x14ac:dyDescent="0.25">
      <c r="A121" s="1" t="s">
        <v>756</v>
      </c>
      <c r="B121" s="1">
        <v>113</v>
      </c>
      <c r="C121" s="1" t="s">
        <v>1309</v>
      </c>
      <c r="D121" s="1" t="s">
        <v>1217</v>
      </c>
      <c r="E121" s="1" t="s">
        <v>1460</v>
      </c>
      <c r="F121" s="2" t="s">
        <v>643</v>
      </c>
      <c r="G121" s="1" t="s">
        <v>1212</v>
      </c>
      <c r="I121" s="1">
        <v>113</v>
      </c>
      <c r="J121" s="1" t="s">
        <v>0</v>
      </c>
      <c r="K121" s="1" t="s">
        <v>1298</v>
      </c>
      <c r="L121" s="3" t="str">
        <f t="shared" si="5"/>
        <v>ABR</v>
      </c>
      <c r="M121" s="1" t="s">
        <v>1213</v>
      </c>
      <c r="N121" s="1" t="s">
        <v>1500</v>
      </c>
      <c r="O121" s="1" t="s">
        <v>755</v>
      </c>
      <c r="P121" s="1">
        <f t="shared" si="8"/>
        <v>113</v>
      </c>
      <c r="Q121" s="1" t="s">
        <v>1</v>
      </c>
      <c r="R121" s="1" t="str">
        <f t="shared" si="7"/>
        <v>{id:113,year: "2016",typeDoc:"ACUERDO",dateDoc:"29-ABR",numDoc:"CG 113-2016",monthDoc:"ABR",nameDoc:"SUSTITUCIÓN DIPUTADO PAN",link: Acuerdos__pdfpath(`./${"2016/"}${"113.pdf"}`),},</v>
      </c>
    </row>
    <row r="122" spans="1:18" x14ac:dyDescent="0.25">
      <c r="A122" s="4" t="s">
        <v>756</v>
      </c>
      <c r="B122" s="4">
        <v>114</v>
      </c>
      <c r="C122" s="4" t="s">
        <v>1309</v>
      </c>
      <c r="D122" s="4"/>
      <c r="E122" s="4" t="s">
        <v>1460</v>
      </c>
      <c r="F122" s="5"/>
      <c r="G122" s="4" t="s">
        <v>1212</v>
      </c>
      <c r="H122" s="4"/>
      <c r="I122" s="4">
        <v>114</v>
      </c>
      <c r="J122" s="4" t="s">
        <v>0</v>
      </c>
      <c r="K122" s="4" t="s">
        <v>1298</v>
      </c>
      <c r="L122" s="4" t="str">
        <f t="shared" si="5"/>
        <v/>
      </c>
      <c r="M122" s="4" t="s">
        <v>1213</v>
      </c>
      <c r="N122" s="4"/>
      <c r="O122" s="4" t="s">
        <v>755</v>
      </c>
      <c r="P122" s="4">
        <f t="shared" si="8"/>
        <v>114</v>
      </c>
      <c r="Q122" s="4" t="s">
        <v>1</v>
      </c>
      <c r="R122" s="4"/>
    </row>
    <row r="123" spans="1:18" x14ac:dyDescent="0.25">
      <c r="A123" s="1" t="s">
        <v>756</v>
      </c>
      <c r="B123" s="1">
        <v>115</v>
      </c>
      <c r="C123" s="1" t="s">
        <v>1309</v>
      </c>
      <c r="D123" s="1" t="s">
        <v>1217</v>
      </c>
      <c r="E123" s="1" t="s">
        <v>1460</v>
      </c>
      <c r="F123" s="2" t="s">
        <v>643</v>
      </c>
      <c r="G123" s="1" t="s">
        <v>1212</v>
      </c>
      <c r="I123" s="1">
        <v>115</v>
      </c>
      <c r="J123" s="1" t="s">
        <v>0</v>
      </c>
      <c r="K123" s="1" t="s">
        <v>1298</v>
      </c>
      <c r="L123" s="3" t="str">
        <f t="shared" si="5"/>
        <v>ABR</v>
      </c>
      <c r="M123" s="1" t="s">
        <v>1213</v>
      </c>
      <c r="N123" s="1" t="s">
        <v>1565</v>
      </c>
      <c r="O123" s="1" t="s">
        <v>755</v>
      </c>
      <c r="P123" s="1">
        <f t="shared" si="8"/>
        <v>115</v>
      </c>
      <c r="Q123" s="1" t="s">
        <v>1</v>
      </c>
      <c r="R123" s="1" t="str">
        <f t="shared" ref="R123:R182" si="9">CONCATENATE(A123,B123,C123,D123,E123,F123,G123,H123,I123,J123,K123,L123,M123,N123,O123,P123,Q123)</f>
        <v>{id:115,year: "2016",typeDoc:"ACUERDO",dateDoc:"29-ABR",numDoc:"CG 115-2016",monthDoc:"ABR",nameDoc:"FINANCIAMIENTO AYUNTAMIENTOS",link: Acuerdos__pdfpath(`./${"2016/"}${"115.pdf"}`),},</v>
      </c>
    </row>
    <row r="124" spans="1:18" x14ac:dyDescent="0.25">
      <c r="A124" s="1" t="s">
        <v>756</v>
      </c>
      <c r="B124" s="1">
        <v>116</v>
      </c>
      <c r="C124" s="1" t="s">
        <v>1309</v>
      </c>
      <c r="D124" s="1" t="s">
        <v>1217</v>
      </c>
      <c r="E124" s="1" t="s">
        <v>1460</v>
      </c>
      <c r="F124" s="2" t="s">
        <v>643</v>
      </c>
      <c r="G124" s="1" t="s">
        <v>1212</v>
      </c>
      <c r="I124" s="1">
        <v>116</v>
      </c>
      <c r="J124" s="1" t="s">
        <v>0</v>
      </c>
      <c r="K124" s="1" t="s">
        <v>1298</v>
      </c>
      <c r="L124" s="3" t="str">
        <f t="shared" si="5"/>
        <v>ABR</v>
      </c>
      <c r="M124" s="1" t="s">
        <v>1213</v>
      </c>
      <c r="N124" s="1" t="s">
        <v>1566</v>
      </c>
      <c r="O124" s="1" t="s">
        <v>755</v>
      </c>
      <c r="P124" s="1">
        <f t="shared" si="8"/>
        <v>116</v>
      </c>
      <c r="Q124" s="1" t="s">
        <v>1</v>
      </c>
      <c r="R124" s="1" t="str">
        <f t="shared" si="9"/>
        <v>{id:116,year: "2016",typeDoc:"ACUERDO",dateDoc:"29-ABR",numDoc:"CG 116-2016",monthDoc:"ABR",nameDoc:"COMUNIDADES INDEPENDIENTES",link: Acuerdos__pdfpath(`./${"2016/"}${"116.pdf"}`),},</v>
      </c>
    </row>
    <row r="125" spans="1:18" x14ac:dyDescent="0.25">
      <c r="A125" s="1" t="s">
        <v>756</v>
      </c>
      <c r="B125" s="1">
        <v>117</v>
      </c>
      <c r="C125" s="1" t="s">
        <v>1309</v>
      </c>
      <c r="D125" s="1" t="s">
        <v>1217</v>
      </c>
      <c r="E125" s="1" t="s">
        <v>1460</v>
      </c>
      <c r="F125" s="2" t="s">
        <v>643</v>
      </c>
      <c r="G125" s="1" t="s">
        <v>1212</v>
      </c>
      <c r="I125" s="1">
        <v>117</v>
      </c>
      <c r="J125" s="1" t="s">
        <v>0</v>
      </c>
      <c r="K125" s="1" t="s">
        <v>1298</v>
      </c>
      <c r="L125" s="3" t="str">
        <f t="shared" si="5"/>
        <v>ABR</v>
      </c>
      <c r="M125" s="1" t="s">
        <v>1213</v>
      </c>
      <c r="N125" s="1" t="s">
        <v>1567</v>
      </c>
      <c r="O125" s="1" t="s">
        <v>755</v>
      </c>
      <c r="P125" s="1">
        <f t="shared" si="8"/>
        <v>117</v>
      </c>
      <c r="Q125" s="1" t="s">
        <v>1</v>
      </c>
      <c r="R125" s="1" t="str">
        <f t="shared" si="9"/>
        <v>{id:117,year: "2016",typeDoc:"ACUERDO",dateDoc:"29-ABR",numDoc:"CG 117-2016",monthDoc:"ABR",nameDoc:"RESERVA REGISTRO PRESIDENCIAS DE COMUNIDAD PAN",link: Acuerdos__pdfpath(`./${"2016/"}${"117.pdf"}`),},</v>
      </c>
    </row>
    <row r="126" spans="1:18" x14ac:dyDescent="0.25">
      <c r="A126" s="1" t="s">
        <v>756</v>
      </c>
      <c r="B126" s="1">
        <v>118</v>
      </c>
      <c r="C126" s="1" t="s">
        <v>1309</v>
      </c>
      <c r="D126" s="1" t="s">
        <v>1217</v>
      </c>
      <c r="E126" s="1" t="s">
        <v>1460</v>
      </c>
      <c r="F126" s="2" t="s">
        <v>643</v>
      </c>
      <c r="G126" s="1" t="s">
        <v>1212</v>
      </c>
      <c r="I126" s="1">
        <v>118</v>
      </c>
      <c r="J126" s="1" t="s">
        <v>0</v>
      </c>
      <c r="K126" s="1" t="s">
        <v>1298</v>
      </c>
      <c r="L126" s="3" t="str">
        <f t="shared" si="5"/>
        <v>ABR</v>
      </c>
      <c r="M126" s="1" t="s">
        <v>1213</v>
      </c>
      <c r="N126" s="1" t="s">
        <v>1568</v>
      </c>
      <c r="O126" s="1" t="s">
        <v>755</v>
      </c>
      <c r="P126" s="1">
        <f t="shared" si="8"/>
        <v>118</v>
      </c>
      <c r="Q126" s="1" t="s">
        <v>1</v>
      </c>
      <c r="R126" s="1" t="str">
        <f t="shared" si="9"/>
        <v>{id:118,year: "2016",typeDoc:"ACUERDO",dateDoc:"29-ABR",numDoc:"CG 118-2016",monthDoc:"ABR",nameDoc:"RESERVA REGISTRO PRESIDENCIAS DE COMUNIDAD PRI",link: Acuerdos__pdfpath(`./${"2016/"}${"118.pdf"}`),},</v>
      </c>
    </row>
    <row r="127" spans="1:18" x14ac:dyDescent="0.25">
      <c r="A127" s="1" t="s">
        <v>756</v>
      </c>
      <c r="B127" s="1">
        <v>119</v>
      </c>
      <c r="C127" s="1" t="s">
        <v>1309</v>
      </c>
      <c r="D127" s="1" t="s">
        <v>1217</v>
      </c>
      <c r="E127" s="1" t="s">
        <v>1460</v>
      </c>
      <c r="F127" s="2" t="s">
        <v>643</v>
      </c>
      <c r="G127" s="1" t="s">
        <v>1212</v>
      </c>
      <c r="I127" s="1">
        <v>119</v>
      </c>
      <c r="J127" s="1" t="s">
        <v>0</v>
      </c>
      <c r="K127" s="1" t="s">
        <v>1298</v>
      </c>
      <c r="L127" s="3" t="str">
        <f t="shared" si="5"/>
        <v>ABR</v>
      </c>
      <c r="M127" s="1" t="s">
        <v>1213</v>
      </c>
      <c r="N127" s="1" t="s">
        <v>1569</v>
      </c>
      <c r="O127" s="1" t="s">
        <v>755</v>
      </c>
      <c r="P127" s="1">
        <f t="shared" si="8"/>
        <v>119</v>
      </c>
      <c r="Q127" s="1" t="s">
        <v>1</v>
      </c>
      <c r="R127" s="1" t="str">
        <f t="shared" si="9"/>
        <v>{id:119,year: "2016",typeDoc:"ACUERDO",dateDoc:"29-ABR",numDoc:"CG 119-2016",monthDoc:"ABR",nameDoc:"RESERVA REGISTRO PRESIDENCIAS DE COMUNIDAD PRD",link: Acuerdos__pdfpath(`./${"2016/"}${"119.pdf"}`),},</v>
      </c>
    </row>
    <row r="128" spans="1:18" x14ac:dyDescent="0.25">
      <c r="A128" s="1" t="s">
        <v>756</v>
      </c>
      <c r="B128" s="1">
        <v>120</v>
      </c>
      <c r="C128" s="1" t="s">
        <v>1309</v>
      </c>
      <c r="D128" s="1" t="s">
        <v>1217</v>
      </c>
      <c r="E128" s="1" t="s">
        <v>1460</v>
      </c>
      <c r="F128" s="2" t="s">
        <v>643</v>
      </c>
      <c r="G128" s="1" t="s">
        <v>1212</v>
      </c>
      <c r="I128" s="1">
        <v>120</v>
      </c>
      <c r="J128" s="1" t="s">
        <v>0</v>
      </c>
      <c r="K128" s="1" t="s">
        <v>1298</v>
      </c>
      <c r="L128" s="3" t="str">
        <f t="shared" si="5"/>
        <v>ABR</v>
      </c>
      <c r="M128" s="1" t="s">
        <v>1213</v>
      </c>
      <c r="N128" s="1" t="s">
        <v>1570</v>
      </c>
      <c r="O128" s="1" t="s">
        <v>755</v>
      </c>
      <c r="P128" s="1">
        <f t="shared" si="8"/>
        <v>120</v>
      </c>
      <c r="Q128" s="1" t="s">
        <v>1</v>
      </c>
      <c r="R128" s="1" t="str">
        <f t="shared" si="9"/>
        <v>{id:120,year: "2016",typeDoc:"ACUERDO",dateDoc:"29-ABR",numDoc:"CG 120-2016",monthDoc:"ABR",nameDoc:"RESERVA REGISTRO PRESIDENCIAS DE COMUNIDAD PT",link: Acuerdos__pdfpath(`./${"2016/"}${"120.pdf"}`),},</v>
      </c>
    </row>
    <row r="129" spans="1:18" x14ac:dyDescent="0.25">
      <c r="A129" s="1" t="s">
        <v>756</v>
      </c>
      <c r="B129" s="1">
        <v>121</v>
      </c>
      <c r="C129" s="1" t="s">
        <v>1309</v>
      </c>
      <c r="D129" s="1" t="s">
        <v>1217</v>
      </c>
      <c r="E129" s="1" t="s">
        <v>1460</v>
      </c>
      <c r="F129" s="2" t="s">
        <v>643</v>
      </c>
      <c r="G129" s="1" t="s">
        <v>1212</v>
      </c>
      <c r="I129" s="1">
        <v>121</v>
      </c>
      <c r="J129" s="1" t="s">
        <v>0</v>
      </c>
      <c r="K129" s="1" t="s">
        <v>1298</v>
      </c>
      <c r="L129" s="3" t="str">
        <f t="shared" si="5"/>
        <v>ABR</v>
      </c>
      <c r="M129" s="1" t="s">
        <v>1213</v>
      </c>
      <c r="N129" s="1" t="s">
        <v>1571</v>
      </c>
      <c r="O129" s="1" t="s">
        <v>755</v>
      </c>
      <c r="P129" s="1">
        <f t="shared" si="8"/>
        <v>121</v>
      </c>
      <c r="Q129" s="1" t="s">
        <v>1</v>
      </c>
      <c r="R129" s="1" t="str">
        <f t="shared" si="9"/>
        <v>{id:121,year: "2016",typeDoc:"ACUERDO",dateDoc:"29-ABR",numDoc:"CG 121-2016",monthDoc:"ABR",nameDoc:"RESERVA REGISTRO PRESIDENCIAS DE COMUNIDAD PVEM",link: Acuerdos__pdfpath(`./${"2016/"}${"121.pdf"}`),},</v>
      </c>
    </row>
    <row r="130" spans="1:18" x14ac:dyDescent="0.25">
      <c r="A130" s="1" t="s">
        <v>756</v>
      </c>
      <c r="B130" s="1">
        <v>122</v>
      </c>
      <c r="C130" s="1" t="s">
        <v>1309</v>
      </c>
      <c r="D130" s="1" t="s">
        <v>1217</v>
      </c>
      <c r="E130" s="1" t="s">
        <v>1460</v>
      </c>
      <c r="F130" s="2" t="s">
        <v>643</v>
      </c>
      <c r="G130" s="1" t="s">
        <v>1212</v>
      </c>
      <c r="I130" s="1">
        <v>122</v>
      </c>
      <c r="J130" s="1" t="s">
        <v>0</v>
      </c>
      <c r="K130" s="1" t="s">
        <v>1298</v>
      </c>
      <c r="L130" s="3" t="str">
        <f t="shared" si="5"/>
        <v>ABR</v>
      </c>
      <c r="M130" s="1" t="s">
        <v>1213</v>
      </c>
      <c r="N130" s="1" t="s">
        <v>1572</v>
      </c>
      <c r="O130" s="1" t="s">
        <v>755</v>
      </c>
      <c r="P130" s="1">
        <f t="shared" si="8"/>
        <v>122</v>
      </c>
      <c r="Q130" s="1" t="s">
        <v>1</v>
      </c>
      <c r="R130" s="1" t="str">
        <f t="shared" si="9"/>
        <v>{id:122,year: "2016",typeDoc:"ACUERDO",dateDoc:"29-ABR",numDoc:"CG 122-2016",monthDoc:"ABR",nameDoc:"RESERVA DE COMUNIDAD MC",link: Acuerdos__pdfpath(`./${"2016/"}${"122.pdf"}`),},</v>
      </c>
    </row>
    <row r="131" spans="1:18" x14ac:dyDescent="0.25">
      <c r="A131" s="1" t="s">
        <v>756</v>
      </c>
      <c r="B131" s="1">
        <v>123</v>
      </c>
      <c r="C131" s="1" t="s">
        <v>1309</v>
      </c>
      <c r="D131" s="1" t="s">
        <v>1217</v>
      </c>
      <c r="E131" s="1" t="s">
        <v>1460</v>
      </c>
      <c r="F131" s="2" t="s">
        <v>643</v>
      </c>
      <c r="G131" s="1" t="s">
        <v>1212</v>
      </c>
      <c r="I131" s="1">
        <v>123</v>
      </c>
      <c r="J131" s="1" t="s">
        <v>0</v>
      </c>
      <c r="K131" s="1" t="s">
        <v>1298</v>
      </c>
      <c r="L131" s="3" t="str">
        <f t="shared" ref="L131:L194" si="10">MID(F131,4,3)</f>
        <v>ABR</v>
      </c>
      <c r="M131" s="1" t="s">
        <v>1213</v>
      </c>
      <c r="N131" s="1" t="s">
        <v>1573</v>
      </c>
      <c r="O131" s="1" t="s">
        <v>755</v>
      </c>
      <c r="P131" s="1">
        <f t="shared" si="8"/>
        <v>123</v>
      </c>
      <c r="Q131" s="1" t="s">
        <v>1</v>
      </c>
      <c r="R131" s="1" t="str">
        <f t="shared" si="9"/>
        <v>{id:123,year: "2016",typeDoc:"ACUERDO",dateDoc:"29-ABR",numDoc:"CG 123-2016",monthDoc:"ABR",nameDoc:"RESERVA REGISTRO PRESIDENCIAS DE COMUNIDAD NUEVA ALIANZA",link: Acuerdos__pdfpath(`./${"2016/"}${"123.pdf"}`),},</v>
      </c>
    </row>
    <row r="132" spans="1:18" x14ac:dyDescent="0.25">
      <c r="A132" s="1" t="s">
        <v>756</v>
      </c>
      <c r="B132" s="1">
        <v>124</v>
      </c>
      <c r="C132" s="1" t="s">
        <v>1309</v>
      </c>
      <c r="D132" s="1" t="s">
        <v>1217</v>
      </c>
      <c r="E132" s="1" t="s">
        <v>1460</v>
      </c>
      <c r="F132" s="2" t="s">
        <v>643</v>
      </c>
      <c r="G132" s="1" t="s">
        <v>1212</v>
      </c>
      <c r="I132" s="1">
        <v>124</v>
      </c>
      <c r="J132" s="1" t="s">
        <v>0</v>
      </c>
      <c r="K132" s="1" t="s">
        <v>1298</v>
      </c>
      <c r="L132" s="3" t="str">
        <f t="shared" si="10"/>
        <v>ABR</v>
      </c>
      <c r="M132" s="1" t="s">
        <v>1213</v>
      </c>
      <c r="N132" s="1" t="s">
        <v>1574</v>
      </c>
      <c r="O132" s="1" t="s">
        <v>755</v>
      </c>
      <c r="P132" s="1">
        <f t="shared" si="8"/>
        <v>124</v>
      </c>
      <c r="Q132" s="1" t="s">
        <v>1</v>
      </c>
      <c r="R132" s="1" t="str">
        <f t="shared" si="9"/>
        <v>{id:124,year: "2016",typeDoc:"ACUERDO",dateDoc:"29-ABR",numDoc:"CG 124-2016",monthDoc:"ABR",nameDoc:"RESERVA REGISTRO PRESIDENCIAS DE COMUNIDAD PAC",link: Acuerdos__pdfpath(`./${"2016/"}${"124.pdf"}`),},</v>
      </c>
    </row>
    <row r="133" spans="1:18" x14ac:dyDescent="0.25">
      <c r="A133" s="1" t="s">
        <v>756</v>
      </c>
      <c r="B133" s="1">
        <v>125</v>
      </c>
      <c r="C133" s="1" t="s">
        <v>1309</v>
      </c>
      <c r="D133" s="1" t="s">
        <v>1217</v>
      </c>
      <c r="E133" s="1" t="s">
        <v>1460</v>
      </c>
      <c r="F133" s="2" t="s">
        <v>643</v>
      </c>
      <c r="G133" s="1" t="s">
        <v>1212</v>
      </c>
      <c r="I133" s="1">
        <v>125</v>
      </c>
      <c r="J133" s="1" t="s">
        <v>0</v>
      </c>
      <c r="K133" s="1" t="s">
        <v>1298</v>
      </c>
      <c r="L133" s="3" t="str">
        <f t="shared" si="10"/>
        <v>ABR</v>
      </c>
      <c r="M133" s="1" t="s">
        <v>1213</v>
      </c>
      <c r="N133" s="1" t="s">
        <v>1575</v>
      </c>
      <c r="O133" s="1" t="s">
        <v>755</v>
      </c>
      <c r="P133" s="1">
        <f t="shared" si="8"/>
        <v>125</v>
      </c>
      <c r="Q133" s="1" t="s">
        <v>1</v>
      </c>
      <c r="R133" s="1" t="str">
        <f t="shared" si="9"/>
        <v>{id:125,year: "2016",typeDoc:"ACUERDO",dateDoc:"29-ABR",numDoc:"CG 125-2016",monthDoc:"ABR",nameDoc:"RESERVA REGISTRO PRESIDENCIAS DE COMUNIDAD PS",link: Acuerdos__pdfpath(`./${"2016/"}${"125.pdf"}`),},</v>
      </c>
    </row>
    <row r="134" spans="1:18" x14ac:dyDescent="0.25">
      <c r="A134" s="1" t="s">
        <v>756</v>
      </c>
      <c r="B134" s="1">
        <v>126</v>
      </c>
      <c r="C134" s="1" t="s">
        <v>1309</v>
      </c>
      <c r="D134" s="1" t="s">
        <v>1217</v>
      </c>
      <c r="E134" s="1" t="s">
        <v>1460</v>
      </c>
      <c r="F134" s="2" t="s">
        <v>643</v>
      </c>
      <c r="G134" s="1" t="s">
        <v>1212</v>
      </c>
      <c r="I134" s="1">
        <v>126</v>
      </c>
      <c r="J134" s="1" t="s">
        <v>0</v>
      </c>
      <c r="K134" s="1" t="s">
        <v>1298</v>
      </c>
      <c r="L134" s="3" t="str">
        <f t="shared" si="10"/>
        <v>ABR</v>
      </c>
      <c r="M134" s="1" t="s">
        <v>1213</v>
      </c>
      <c r="N134" s="1" t="s">
        <v>1576</v>
      </c>
      <c r="O134" s="1" t="s">
        <v>755</v>
      </c>
      <c r="P134" s="1">
        <f t="shared" si="8"/>
        <v>126</v>
      </c>
      <c r="Q134" s="1" t="s">
        <v>1</v>
      </c>
      <c r="R134" s="1" t="str">
        <f t="shared" si="9"/>
        <v>{id:126,year: "2016",typeDoc:"ACUERDO",dateDoc:"29-ABR",numDoc:"CG 126-2016",monthDoc:"ABR",nameDoc:"RESERVA REGISTRO PRESIDENCIAS DE COMUNIDAD MORENA",link: Acuerdos__pdfpath(`./${"2016/"}${"126.pdf"}`),},</v>
      </c>
    </row>
    <row r="135" spans="1:18" x14ac:dyDescent="0.25">
      <c r="A135" s="1" t="s">
        <v>756</v>
      </c>
      <c r="B135" s="1">
        <v>127</v>
      </c>
      <c r="C135" s="1" t="s">
        <v>1309</v>
      </c>
      <c r="D135" s="1" t="s">
        <v>1217</v>
      </c>
      <c r="E135" s="1" t="s">
        <v>1460</v>
      </c>
      <c r="F135" s="2" t="s">
        <v>643</v>
      </c>
      <c r="G135" s="1" t="s">
        <v>1212</v>
      </c>
      <c r="I135" s="1">
        <v>127</v>
      </c>
      <c r="J135" s="1" t="s">
        <v>0</v>
      </c>
      <c r="K135" s="1" t="s">
        <v>1298</v>
      </c>
      <c r="L135" s="3" t="str">
        <f t="shared" si="10"/>
        <v>ABR</v>
      </c>
      <c r="M135" s="1" t="s">
        <v>1213</v>
      </c>
      <c r="N135" s="1" t="s">
        <v>1577</v>
      </c>
      <c r="O135" s="1" t="s">
        <v>755</v>
      </c>
      <c r="P135" s="1">
        <f t="shared" si="8"/>
        <v>127</v>
      </c>
      <c r="Q135" s="1" t="s">
        <v>1</v>
      </c>
      <c r="R135" s="1" t="str">
        <f t="shared" si="9"/>
        <v>{id:127,year: "2016",typeDoc:"ACUERDO",dateDoc:"29-ABR",numDoc:"CG 127-2016",monthDoc:"ABR",nameDoc:"RESERVA REGISTRO PRESIDENCIAS DE COMUNIDAD PES",link: Acuerdos__pdfpath(`./${"2016/"}${"127.pdf"}`),},</v>
      </c>
    </row>
    <row r="136" spans="1:18" x14ac:dyDescent="0.25">
      <c r="A136" s="1" t="s">
        <v>756</v>
      </c>
      <c r="B136" s="1">
        <v>128</v>
      </c>
      <c r="C136" s="1" t="s">
        <v>1309</v>
      </c>
      <c r="D136" s="1" t="s">
        <v>1217</v>
      </c>
      <c r="E136" s="1" t="s">
        <v>1460</v>
      </c>
      <c r="F136" s="2" t="s">
        <v>15</v>
      </c>
      <c r="G136" s="1" t="s">
        <v>1212</v>
      </c>
      <c r="I136" s="1">
        <v>128</v>
      </c>
      <c r="J136" s="1" t="s">
        <v>0</v>
      </c>
      <c r="K136" s="1" t="s">
        <v>1298</v>
      </c>
      <c r="L136" s="3" t="str">
        <f t="shared" si="10"/>
        <v>ABR</v>
      </c>
      <c r="M136" s="1" t="s">
        <v>1213</v>
      </c>
      <c r="N136" s="1" t="s">
        <v>1578</v>
      </c>
      <c r="O136" s="1" t="s">
        <v>755</v>
      </c>
      <c r="P136" s="1">
        <f t="shared" si="8"/>
        <v>128</v>
      </c>
      <c r="Q136" s="1" t="s">
        <v>1</v>
      </c>
      <c r="R136" s="1" t="str">
        <f t="shared" si="9"/>
        <v>{id:128,year: "2016",typeDoc:"ACUERDO",dateDoc:"30-ABR",numDoc:"CG 128-2016",monthDoc:"ABR",nameDoc:"TOPES AYUNTAMIENTOS",link: Acuerdos__pdfpath(`./${"2016/"}${"128.pdf"}`),},</v>
      </c>
    </row>
    <row r="137" spans="1:18" x14ac:dyDescent="0.25">
      <c r="A137" s="1" t="s">
        <v>756</v>
      </c>
      <c r="B137" s="1">
        <v>129</v>
      </c>
      <c r="C137" s="1" t="s">
        <v>1309</v>
      </c>
      <c r="D137" s="1" t="s">
        <v>1217</v>
      </c>
      <c r="E137" s="1" t="s">
        <v>1460</v>
      </c>
      <c r="F137" s="2" t="s">
        <v>15</v>
      </c>
      <c r="G137" s="1" t="s">
        <v>1212</v>
      </c>
      <c r="I137" s="1">
        <v>129</v>
      </c>
      <c r="J137" s="1" t="s">
        <v>0</v>
      </c>
      <c r="K137" s="1" t="s">
        <v>1298</v>
      </c>
      <c r="L137" s="3" t="str">
        <f t="shared" si="10"/>
        <v>ABR</v>
      </c>
      <c r="M137" s="1" t="s">
        <v>1213</v>
      </c>
      <c r="N137" s="1" t="s">
        <v>1579</v>
      </c>
      <c r="O137" s="1" t="s">
        <v>755</v>
      </c>
      <c r="P137" s="1">
        <f t="shared" si="8"/>
        <v>129</v>
      </c>
      <c r="Q137" s="1" t="s">
        <v>1</v>
      </c>
      <c r="R137" s="1" t="str">
        <f t="shared" si="9"/>
        <v>{id:129,year: "2016",typeDoc:"ACUERDO",dateDoc:"30-ABR",numDoc:"CG 129-2016",monthDoc:"ABR",nameDoc:"DISTRIBUCIÓN A CADA CANDIDATO",link: Acuerdos__pdfpath(`./${"2016/"}${"129.pdf"}`),},</v>
      </c>
    </row>
    <row r="138" spans="1:18" x14ac:dyDescent="0.25">
      <c r="A138" s="1" t="s">
        <v>756</v>
      </c>
      <c r="B138" s="1">
        <v>130</v>
      </c>
      <c r="C138" s="1" t="s">
        <v>1309</v>
      </c>
      <c r="D138" s="1" t="s">
        <v>1217</v>
      </c>
      <c r="E138" s="1" t="s">
        <v>1460</v>
      </c>
      <c r="F138" s="2" t="s">
        <v>15</v>
      </c>
      <c r="G138" s="1" t="s">
        <v>1212</v>
      </c>
      <c r="I138" s="1">
        <v>130</v>
      </c>
      <c r="J138" s="1" t="s">
        <v>0</v>
      </c>
      <c r="K138" s="1" t="s">
        <v>1298</v>
      </c>
      <c r="L138" s="3" t="str">
        <f t="shared" si="10"/>
        <v>ABR</v>
      </c>
      <c r="M138" s="1" t="s">
        <v>1213</v>
      </c>
      <c r="N138" s="1" t="s">
        <v>1580</v>
      </c>
      <c r="O138" s="1" t="s">
        <v>755</v>
      </c>
      <c r="P138" s="1">
        <f t="shared" si="8"/>
        <v>130</v>
      </c>
      <c r="Q138" s="1" t="s">
        <v>1</v>
      </c>
      <c r="R138" s="1" t="str">
        <f t="shared" si="9"/>
        <v>{id:130,year: "2016",typeDoc:"ACUERDO",dateDoc:"30-ABR",numDoc:"CG 130-2016",monthDoc:"ABR",nameDoc:"DIRIGENCIA PAC",link: Acuerdos__pdfpath(`./${"2016/"}${"130.pdf"}`),},</v>
      </c>
    </row>
    <row r="139" spans="1:18" x14ac:dyDescent="0.25">
      <c r="A139" s="1" t="s">
        <v>756</v>
      </c>
      <c r="B139" s="1">
        <v>131</v>
      </c>
      <c r="C139" s="1" t="s">
        <v>1309</v>
      </c>
      <c r="D139" s="1" t="s">
        <v>1217</v>
      </c>
      <c r="E139" s="1" t="s">
        <v>1460</v>
      </c>
      <c r="F139" s="2" t="s">
        <v>15</v>
      </c>
      <c r="G139" s="1" t="s">
        <v>1212</v>
      </c>
      <c r="I139" s="1">
        <v>131</v>
      </c>
      <c r="J139" s="1" t="s">
        <v>0</v>
      </c>
      <c r="K139" s="1" t="s">
        <v>1298</v>
      </c>
      <c r="L139" s="3" t="str">
        <f t="shared" si="10"/>
        <v>ABR</v>
      </c>
      <c r="M139" s="1" t="s">
        <v>1213</v>
      </c>
      <c r="N139" s="1" t="s">
        <v>1581</v>
      </c>
      <c r="O139" s="1" t="s">
        <v>755</v>
      </c>
      <c r="P139" s="1">
        <f t="shared" si="8"/>
        <v>131</v>
      </c>
      <c r="Q139" s="1" t="s">
        <v>1</v>
      </c>
      <c r="R139" s="1" t="str">
        <f t="shared" si="9"/>
        <v>{id:131,year: "2016",typeDoc:"ACUERDO",dateDoc:"30-ABR",numDoc:"CG 131-2016",monthDoc:"ABR",nameDoc:"SUSTITUCIÓN DIPUTADO PT",link: Acuerdos__pdfpath(`./${"2016/"}${"131.pdf"}`),},</v>
      </c>
    </row>
    <row r="140" spans="1:18" x14ac:dyDescent="0.25">
      <c r="A140" s="1" t="s">
        <v>756</v>
      </c>
      <c r="B140" s="1">
        <v>132</v>
      </c>
      <c r="C140" s="1" t="s">
        <v>1309</v>
      </c>
      <c r="D140" s="1" t="s">
        <v>1217</v>
      </c>
      <c r="E140" s="1" t="s">
        <v>1460</v>
      </c>
      <c r="F140" s="2" t="s">
        <v>15</v>
      </c>
      <c r="G140" s="1" t="s">
        <v>1212</v>
      </c>
      <c r="I140" s="1">
        <v>132</v>
      </c>
      <c r="J140" s="1" t="s">
        <v>0</v>
      </c>
      <c r="K140" s="1" t="s">
        <v>1298</v>
      </c>
      <c r="L140" s="3" t="str">
        <f t="shared" si="10"/>
        <v>ABR</v>
      </c>
      <c r="M140" s="1" t="s">
        <v>1213</v>
      </c>
      <c r="N140" s="1" t="s">
        <v>1582</v>
      </c>
      <c r="O140" s="1" t="s">
        <v>755</v>
      </c>
      <c r="P140" s="1">
        <f t="shared" si="8"/>
        <v>132</v>
      </c>
      <c r="Q140" s="1" t="s">
        <v>1</v>
      </c>
      <c r="R140" s="1" t="str">
        <f t="shared" si="9"/>
        <v>{id:132,year: "2016",typeDoc:"ACUERDO",dateDoc:"30-ABR",numDoc:"CG 132-2016",monthDoc:"ABR",nameDoc:"SUSTITUCIÓN DIPUTADO PAC",link: Acuerdos__pdfpath(`./${"2016/"}${"132.pdf"}`),},</v>
      </c>
    </row>
    <row r="141" spans="1:18" x14ac:dyDescent="0.25">
      <c r="A141" s="1" t="s">
        <v>756</v>
      </c>
      <c r="B141" s="1">
        <v>133</v>
      </c>
      <c r="C141" s="1" t="s">
        <v>1309</v>
      </c>
      <c r="D141" s="1" t="s">
        <v>1217</v>
      </c>
      <c r="E141" s="1" t="s">
        <v>1460</v>
      </c>
      <c r="F141" s="2" t="s">
        <v>15</v>
      </c>
      <c r="G141" s="1" t="s">
        <v>1212</v>
      </c>
      <c r="I141" s="1">
        <v>133</v>
      </c>
      <c r="J141" s="1" t="s">
        <v>0</v>
      </c>
      <c r="K141" s="1" t="s">
        <v>1298</v>
      </c>
      <c r="L141" s="3" t="str">
        <f t="shared" si="10"/>
        <v>ABR</v>
      </c>
      <c r="M141" s="1" t="s">
        <v>1213</v>
      </c>
      <c r="N141" s="1" t="s">
        <v>1500</v>
      </c>
      <c r="O141" s="1" t="s">
        <v>755</v>
      </c>
      <c r="P141" s="1">
        <f t="shared" si="8"/>
        <v>133</v>
      </c>
      <c r="Q141" s="1" t="s">
        <v>1</v>
      </c>
      <c r="R141" s="1" t="str">
        <f t="shared" si="9"/>
        <v>{id:133,year: "2016",typeDoc:"ACUERDO",dateDoc:"30-ABR",numDoc:"CG 133-2016",monthDoc:"ABR",nameDoc:"SUSTITUCIÓN DIPUTADO PAN",link: Acuerdos__pdfpath(`./${"2016/"}${"133.pdf"}`),},</v>
      </c>
    </row>
    <row r="142" spans="1:18" x14ac:dyDescent="0.25">
      <c r="A142" s="1" t="s">
        <v>756</v>
      </c>
      <c r="B142" s="1">
        <v>134</v>
      </c>
      <c r="C142" s="1" t="s">
        <v>1309</v>
      </c>
      <c r="D142" s="1" t="s">
        <v>1217</v>
      </c>
      <c r="E142" s="1" t="s">
        <v>1460</v>
      </c>
      <c r="F142" s="2" t="s">
        <v>15</v>
      </c>
      <c r="G142" s="1" t="s">
        <v>1212</v>
      </c>
      <c r="I142" s="1">
        <v>134</v>
      </c>
      <c r="J142" s="1" t="s">
        <v>0</v>
      </c>
      <c r="K142" s="1" t="s">
        <v>1298</v>
      </c>
      <c r="L142" s="3" t="str">
        <f t="shared" si="10"/>
        <v>ABR</v>
      </c>
      <c r="M142" s="1" t="s">
        <v>1213</v>
      </c>
      <c r="N142" s="1" t="s">
        <v>1583</v>
      </c>
      <c r="O142" s="1" t="s">
        <v>755</v>
      </c>
      <c r="P142" s="1">
        <f t="shared" si="8"/>
        <v>134</v>
      </c>
      <c r="Q142" s="1" t="s">
        <v>1</v>
      </c>
      <c r="R142" s="1" t="str">
        <f t="shared" si="9"/>
        <v>{id:134,year: "2016",typeDoc:"ACUERDO",dateDoc:"30-ABR",numDoc:"CG 134-2016",monthDoc:"ABR",nameDoc:"SUSTITUCIÓN AYUNTAMIENTO SANTA CRUZ TLAXCALA PAN",link: Acuerdos__pdfpath(`./${"2016/"}${"134.pdf"}`),},</v>
      </c>
    </row>
    <row r="143" spans="1:18" x14ac:dyDescent="0.25">
      <c r="A143" s="1" t="s">
        <v>756</v>
      </c>
      <c r="B143" s="1">
        <v>135</v>
      </c>
      <c r="C143" s="1" t="s">
        <v>1309</v>
      </c>
      <c r="D143" s="1" t="s">
        <v>1217</v>
      </c>
      <c r="E143" s="1" t="s">
        <v>1460</v>
      </c>
      <c r="F143" s="2" t="s">
        <v>15</v>
      </c>
      <c r="G143" s="1" t="s">
        <v>1212</v>
      </c>
      <c r="I143" s="1">
        <v>135</v>
      </c>
      <c r="J143" s="1" t="s">
        <v>0</v>
      </c>
      <c r="K143" s="1" t="s">
        <v>1298</v>
      </c>
      <c r="L143" s="3" t="str">
        <f t="shared" si="10"/>
        <v>ABR</v>
      </c>
      <c r="M143" s="1" t="s">
        <v>1213</v>
      </c>
      <c r="N143" s="1" t="s">
        <v>1584</v>
      </c>
      <c r="O143" s="1" t="s">
        <v>755</v>
      </c>
      <c r="P143" s="1">
        <f t="shared" ref="P143:P174" si="11">B143</f>
        <v>135</v>
      </c>
      <c r="Q143" s="1" t="s">
        <v>1</v>
      </c>
      <c r="R143" s="1" t="str">
        <f t="shared" si="9"/>
        <v>{id:135,year: "2016",typeDoc:"ACUERDO",dateDoc:"30-ABR",numDoc:"CG 135-2016",monthDoc:"ABR",nameDoc:"SUSTITUCIÓN AYUNTAMIENTO TEPETITLA DE LARDIZÁBAL PAN",link: Acuerdos__pdfpath(`./${"2016/"}${"135.pdf"}`),},</v>
      </c>
    </row>
    <row r="144" spans="1:18" x14ac:dyDescent="0.25">
      <c r="A144" s="1" t="s">
        <v>756</v>
      </c>
      <c r="B144" s="1">
        <v>136</v>
      </c>
      <c r="C144" s="1" t="s">
        <v>1309</v>
      </c>
      <c r="D144" s="1" t="s">
        <v>1217</v>
      </c>
      <c r="E144" s="1" t="s">
        <v>1460</v>
      </c>
      <c r="F144" s="2" t="s">
        <v>15</v>
      </c>
      <c r="G144" s="1" t="s">
        <v>1212</v>
      </c>
      <c r="I144" s="1">
        <v>136</v>
      </c>
      <c r="J144" s="1" t="s">
        <v>0</v>
      </c>
      <c r="K144" s="1" t="s">
        <v>1298</v>
      </c>
      <c r="L144" s="3" t="str">
        <f t="shared" si="10"/>
        <v>ABR</v>
      </c>
      <c r="M144" s="1" t="s">
        <v>1213</v>
      </c>
      <c r="N144" s="1" t="s">
        <v>1585</v>
      </c>
      <c r="O144" s="1" t="s">
        <v>755</v>
      </c>
      <c r="P144" s="1">
        <f t="shared" si="11"/>
        <v>136</v>
      </c>
      <c r="Q144" s="1" t="s">
        <v>1</v>
      </c>
      <c r="R144" s="1" t="str">
        <f t="shared" si="9"/>
        <v>{id:136,year: "2016",typeDoc:"ACUERDO",dateDoc:"30-ABR",numDoc:"CG 136-2016",monthDoc:"ABR",nameDoc:"CÓMPUTOS",link: Acuerdos__pdfpath(`./${"2016/"}${"136.pdf"}`),},</v>
      </c>
    </row>
    <row r="145" spans="1:18" x14ac:dyDescent="0.25">
      <c r="A145" s="1" t="s">
        <v>756</v>
      </c>
      <c r="B145" s="1">
        <v>137</v>
      </c>
      <c r="C145" s="1" t="s">
        <v>1309</v>
      </c>
      <c r="D145" s="1" t="s">
        <v>1217</v>
      </c>
      <c r="E145" s="1" t="s">
        <v>1460</v>
      </c>
      <c r="F145" s="2" t="s">
        <v>15</v>
      </c>
      <c r="G145" s="1" t="s">
        <v>1212</v>
      </c>
      <c r="I145" s="1">
        <v>137</v>
      </c>
      <c r="J145" s="1" t="s">
        <v>0</v>
      </c>
      <c r="K145" s="1" t="s">
        <v>1298</v>
      </c>
      <c r="L145" s="3" t="str">
        <f t="shared" si="10"/>
        <v>ABR</v>
      </c>
      <c r="M145" s="1" t="s">
        <v>1213</v>
      </c>
      <c r="N145" s="1" t="s">
        <v>1586</v>
      </c>
      <c r="O145" s="1" t="s">
        <v>755</v>
      </c>
      <c r="P145" s="1">
        <f t="shared" si="11"/>
        <v>137</v>
      </c>
      <c r="Q145" s="1" t="s">
        <v>1</v>
      </c>
      <c r="R145" s="1" t="str">
        <f t="shared" si="9"/>
        <v>{id:137,year: "2016",typeDoc:"ACUERDO",dateDoc:"30-ABR",numDoc:"CG 137-2016",monthDoc:"ABR",nameDoc:"SUSTITUCIÓN PVEM AYUNTAMIENTOS",link: Acuerdos__pdfpath(`./${"2016/"}${"137.pdf"}`),},</v>
      </c>
    </row>
    <row r="146" spans="1:18" x14ac:dyDescent="0.25">
      <c r="A146" s="1" t="s">
        <v>756</v>
      </c>
      <c r="B146" s="1">
        <v>138</v>
      </c>
      <c r="C146" s="1" t="s">
        <v>1309</v>
      </c>
      <c r="D146" s="1" t="s">
        <v>1217</v>
      </c>
      <c r="E146" s="1" t="s">
        <v>1460</v>
      </c>
      <c r="F146" s="2" t="s">
        <v>647</v>
      </c>
      <c r="G146" s="1" t="s">
        <v>1212</v>
      </c>
      <c r="I146" s="1">
        <v>138</v>
      </c>
      <c r="J146" s="1" t="s">
        <v>0</v>
      </c>
      <c r="K146" s="1" t="s">
        <v>1298</v>
      </c>
      <c r="L146" s="3" t="str">
        <f t="shared" si="10"/>
        <v>MAY</v>
      </c>
      <c r="M146" s="1" t="s">
        <v>1213</v>
      </c>
      <c r="N146" s="1" t="s">
        <v>1587</v>
      </c>
      <c r="O146" s="1" t="s">
        <v>755</v>
      </c>
      <c r="P146" s="1">
        <f t="shared" si="11"/>
        <v>138</v>
      </c>
      <c r="Q146" s="1" t="s">
        <v>1</v>
      </c>
      <c r="R146" s="1" t="str">
        <f t="shared" si="9"/>
        <v>{id:138,year: "2016",typeDoc:"ACUERDO",dateDoc:"02-MAY",numDoc:"CG 138-2016",monthDoc:"MAY",nameDoc:"REGISTRO AYUNTAM. PAC",link: Acuerdos__pdfpath(`./${"2016/"}${"138.pdf"}`),},</v>
      </c>
    </row>
    <row r="147" spans="1:18" x14ac:dyDescent="0.25">
      <c r="A147" s="1" t="s">
        <v>756</v>
      </c>
      <c r="B147" s="1">
        <v>139</v>
      </c>
      <c r="C147" s="1" t="s">
        <v>1309</v>
      </c>
      <c r="D147" s="1" t="s">
        <v>1217</v>
      </c>
      <c r="E147" s="1" t="s">
        <v>1460</v>
      </c>
      <c r="F147" s="2" t="s">
        <v>647</v>
      </c>
      <c r="G147" s="1" t="s">
        <v>1212</v>
      </c>
      <c r="I147" s="1">
        <v>139</v>
      </c>
      <c r="J147" s="1" t="s">
        <v>0</v>
      </c>
      <c r="K147" s="1" t="s">
        <v>1298</v>
      </c>
      <c r="L147" s="3" t="str">
        <f t="shared" si="10"/>
        <v>MAY</v>
      </c>
      <c r="M147" s="1" t="s">
        <v>1213</v>
      </c>
      <c r="N147" s="1" t="s">
        <v>1588</v>
      </c>
      <c r="O147" s="1" t="s">
        <v>755</v>
      </c>
      <c r="P147" s="1">
        <f t="shared" si="11"/>
        <v>139</v>
      </c>
      <c r="Q147" s="1" t="s">
        <v>1</v>
      </c>
      <c r="R147" s="1" t="str">
        <f t="shared" si="9"/>
        <v>{id:139,year: "2016",typeDoc:"ACUERDO",dateDoc:"02-MAY",numDoc:"CG 139-2016",monthDoc:"MAY",nameDoc:"SUSTITUCIÓN AYUNTAMIENTO APETATITLÁN PAN",link: Acuerdos__pdfpath(`./${"2016/"}${"139.pdf"}`),},</v>
      </c>
    </row>
    <row r="148" spans="1:18" x14ac:dyDescent="0.25">
      <c r="A148" s="1" t="s">
        <v>756</v>
      </c>
      <c r="B148" s="1">
        <v>140</v>
      </c>
      <c r="C148" s="1" t="s">
        <v>1309</v>
      </c>
      <c r="D148" s="1" t="s">
        <v>1217</v>
      </c>
      <c r="E148" s="1" t="s">
        <v>1460</v>
      </c>
      <c r="F148" s="2" t="s">
        <v>647</v>
      </c>
      <c r="G148" s="1" t="s">
        <v>1212</v>
      </c>
      <c r="I148" s="1">
        <v>140</v>
      </c>
      <c r="J148" s="1" t="s">
        <v>0</v>
      </c>
      <c r="K148" s="1" t="s">
        <v>1298</v>
      </c>
      <c r="L148" s="3" t="str">
        <f t="shared" si="10"/>
        <v>MAY</v>
      </c>
      <c r="M148" s="1" t="s">
        <v>1213</v>
      </c>
      <c r="N148" s="1" t="s">
        <v>1589</v>
      </c>
      <c r="O148" s="1" t="s">
        <v>755</v>
      </c>
      <c r="P148" s="1">
        <f t="shared" si="11"/>
        <v>140</v>
      </c>
      <c r="Q148" s="1" t="s">
        <v>1</v>
      </c>
      <c r="R148" s="1" t="str">
        <f t="shared" si="9"/>
        <v>{id:140,year: "2016",typeDoc:"ACUERDO",dateDoc:"02-MAY",numDoc:"CG 140-2016",monthDoc:"MAY",nameDoc:"REGISTRO AYUNTAMIENTOS DEFINITIVO MC",link: Acuerdos__pdfpath(`./${"2016/"}${"140.pdf"}`),},</v>
      </c>
    </row>
    <row r="149" spans="1:18" x14ac:dyDescent="0.25">
      <c r="A149" s="1" t="s">
        <v>756</v>
      </c>
      <c r="B149" s="1">
        <v>141</v>
      </c>
      <c r="C149" s="1" t="s">
        <v>1309</v>
      </c>
      <c r="D149" s="1" t="s">
        <v>1217</v>
      </c>
      <c r="E149" s="1" t="s">
        <v>1460</v>
      </c>
      <c r="F149" s="2" t="s">
        <v>649</v>
      </c>
      <c r="G149" s="1" t="s">
        <v>1212</v>
      </c>
      <c r="I149" s="1">
        <v>141</v>
      </c>
      <c r="J149" s="1" t="s">
        <v>0</v>
      </c>
      <c r="K149" s="1" t="s">
        <v>1298</v>
      </c>
      <c r="L149" s="3" t="str">
        <f t="shared" si="10"/>
        <v>MAY</v>
      </c>
      <c r="M149" s="1" t="s">
        <v>1213</v>
      </c>
      <c r="N149" s="1" t="s">
        <v>1590</v>
      </c>
      <c r="O149" s="1" t="s">
        <v>755</v>
      </c>
      <c r="P149" s="1">
        <f t="shared" si="11"/>
        <v>141</v>
      </c>
      <c r="Q149" s="1" t="s">
        <v>1</v>
      </c>
      <c r="R149" s="1" t="str">
        <f t="shared" si="9"/>
        <v>{id:141,year: "2016",typeDoc:"ACUERDO",dateDoc:"03-MAY",numDoc:"CG 141-2016",monthDoc:"MAY",nameDoc:"AYUNTAMIENTOS PRD PT",link: Acuerdos__pdfpath(`./${"2016/"}${"141.pdf"}`),},</v>
      </c>
    </row>
    <row r="150" spans="1:18" x14ac:dyDescent="0.25">
      <c r="A150" s="1" t="s">
        <v>756</v>
      </c>
      <c r="B150" s="1">
        <v>142</v>
      </c>
      <c r="C150" s="1" t="s">
        <v>1309</v>
      </c>
      <c r="D150" s="1" t="s">
        <v>1217</v>
      </c>
      <c r="E150" s="1" t="s">
        <v>1460</v>
      </c>
      <c r="F150" s="2" t="s">
        <v>649</v>
      </c>
      <c r="G150" s="1" t="s">
        <v>1212</v>
      </c>
      <c r="I150" s="1">
        <v>142</v>
      </c>
      <c r="J150" s="1" t="s">
        <v>0</v>
      </c>
      <c r="K150" s="1" t="s">
        <v>1298</v>
      </c>
      <c r="L150" s="3" t="str">
        <f t="shared" si="10"/>
        <v>MAY</v>
      </c>
      <c r="M150" s="1" t="s">
        <v>1213</v>
      </c>
      <c r="N150" s="1" t="s">
        <v>1591</v>
      </c>
      <c r="O150" s="1" t="s">
        <v>755</v>
      </c>
      <c r="P150" s="1">
        <f t="shared" si="11"/>
        <v>142</v>
      </c>
      <c r="Q150" s="1" t="s">
        <v>1</v>
      </c>
      <c r="R150" s="1" t="str">
        <f t="shared" si="9"/>
        <v>{id:142,year: "2016",typeDoc:"ACUERDO",dateDoc:"03-MAY",numDoc:"CG 142-2016",monthDoc:"MAY",nameDoc:"AYUNTAMIENTOS PRD",link: Acuerdos__pdfpath(`./${"2016/"}${"142.pdf"}`),},</v>
      </c>
    </row>
    <row r="151" spans="1:18" x14ac:dyDescent="0.25">
      <c r="A151" s="1" t="s">
        <v>756</v>
      </c>
      <c r="B151" s="1">
        <v>143</v>
      </c>
      <c r="C151" s="1" t="s">
        <v>1309</v>
      </c>
      <c r="D151" s="1" t="s">
        <v>1217</v>
      </c>
      <c r="E151" s="1" t="s">
        <v>1460</v>
      </c>
      <c r="F151" s="2" t="s">
        <v>649</v>
      </c>
      <c r="G151" s="1" t="s">
        <v>1212</v>
      </c>
      <c r="I151" s="1">
        <v>143</v>
      </c>
      <c r="J151" s="1" t="s">
        <v>0</v>
      </c>
      <c r="K151" s="1" t="s">
        <v>1298</v>
      </c>
      <c r="L151" s="3" t="str">
        <f t="shared" si="10"/>
        <v>MAY</v>
      </c>
      <c r="M151" s="1" t="s">
        <v>1213</v>
      </c>
      <c r="N151" s="1" t="s">
        <v>1592</v>
      </c>
      <c r="O151" s="1" t="s">
        <v>755</v>
      </c>
      <c r="P151" s="1">
        <f t="shared" si="11"/>
        <v>143</v>
      </c>
      <c r="Q151" s="1" t="s">
        <v>1</v>
      </c>
      <c r="R151" s="1" t="str">
        <f t="shared" si="9"/>
        <v>{id:143,year: "2016",typeDoc:"ACUERDO",dateDoc:"03-MAY",numDoc:"CG 143-2016",monthDoc:"MAY",nameDoc:"MOVIMIENTO CIUDADANO PRESIDENCIAS DE COMUNIDAD",link: Acuerdos__pdfpath(`./${"2016/"}${"143.pdf"}`),},</v>
      </c>
    </row>
    <row r="152" spans="1:18" x14ac:dyDescent="0.25">
      <c r="A152" s="1" t="s">
        <v>756</v>
      </c>
      <c r="B152" s="1">
        <v>144</v>
      </c>
      <c r="C152" s="1" t="s">
        <v>1309</v>
      </c>
      <c r="D152" s="1" t="s">
        <v>1217</v>
      </c>
      <c r="E152" s="1" t="s">
        <v>1460</v>
      </c>
      <c r="F152" s="2" t="s">
        <v>649</v>
      </c>
      <c r="G152" s="1" t="s">
        <v>1212</v>
      </c>
      <c r="I152" s="1">
        <v>144</v>
      </c>
      <c r="J152" s="1" t="s">
        <v>0</v>
      </c>
      <c r="K152" s="1" t="s">
        <v>1298</v>
      </c>
      <c r="L152" s="3" t="str">
        <f t="shared" si="10"/>
        <v>MAY</v>
      </c>
      <c r="M152" s="1" t="s">
        <v>1213</v>
      </c>
      <c r="N152" s="1" t="s">
        <v>1593</v>
      </c>
      <c r="O152" s="1" t="s">
        <v>755</v>
      </c>
      <c r="P152" s="1">
        <f t="shared" si="11"/>
        <v>144</v>
      </c>
      <c r="Q152" s="1" t="s">
        <v>1</v>
      </c>
      <c r="R152" s="1" t="str">
        <f t="shared" si="9"/>
        <v>{id:144,year: "2016",typeDoc:"ACUERDO",dateDoc:"03-MAY",numDoc:"CG 144-2016",monthDoc:"MAY",nameDoc:"PVEM COMUNIDADES",link: Acuerdos__pdfpath(`./${"2016/"}${"144.pdf"}`),},</v>
      </c>
    </row>
    <row r="153" spans="1:18" x14ac:dyDescent="0.25">
      <c r="A153" s="1" t="s">
        <v>756</v>
      </c>
      <c r="B153" s="1">
        <v>145</v>
      </c>
      <c r="C153" s="1" t="s">
        <v>1309</v>
      </c>
      <c r="D153" s="1" t="s">
        <v>1217</v>
      </c>
      <c r="E153" s="1" t="s">
        <v>1460</v>
      </c>
      <c r="F153" s="2" t="s">
        <v>650</v>
      </c>
      <c r="G153" s="1" t="s">
        <v>1212</v>
      </c>
      <c r="I153" s="1">
        <v>145</v>
      </c>
      <c r="J153" s="1" t="s">
        <v>0</v>
      </c>
      <c r="K153" s="1" t="s">
        <v>1298</v>
      </c>
      <c r="L153" s="3" t="str">
        <f t="shared" si="10"/>
        <v>MAY</v>
      </c>
      <c r="M153" s="1" t="s">
        <v>1213</v>
      </c>
      <c r="N153" s="1" t="s">
        <v>1582</v>
      </c>
      <c r="O153" s="1" t="s">
        <v>755</v>
      </c>
      <c r="P153" s="1">
        <f t="shared" si="11"/>
        <v>145</v>
      </c>
      <c r="Q153" s="1" t="s">
        <v>1</v>
      </c>
      <c r="R153" s="1" t="str">
        <f t="shared" si="9"/>
        <v>{id:145,year: "2016",typeDoc:"ACUERDO",dateDoc:"05-MAY",numDoc:"CG 145-2016",monthDoc:"MAY",nameDoc:"SUSTITUCIÓN DIPUTADO PAC",link: Acuerdos__pdfpath(`./${"2016/"}${"145.pdf"}`),},</v>
      </c>
    </row>
    <row r="154" spans="1:18" x14ac:dyDescent="0.25">
      <c r="A154" s="1" t="s">
        <v>756</v>
      </c>
      <c r="B154" s="1">
        <v>146</v>
      </c>
      <c r="C154" s="1" t="s">
        <v>1309</v>
      </c>
      <c r="D154" s="1" t="s">
        <v>1217</v>
      </c>
      <c r="E154" s="1" t="s">
        <v>1460</v>
      </c>
      <c r="F154" s="2" t="s">
        <v>650</v>
      </c>
      <c r="G154" s="1" t="s">
        <v>1212</v>
      </c>
      <c r="I154" s="1">
        <v>146</v>
      </c>
      <c r="J154" s="1" t="s">
        <v>0</v>
      </c>
      <c r="K154" s="1" t="s">
        <v>1298</v>
      </c>
      <c r="L154" s="3" t="str">
        <f t="shared" si="10"/>
        <v>MAY</v>
      </c>
      <c r="M154" s="1" t="s">
        <v>1213</v>
      </c>
      <c r="N154" s="1" t="s">
        <v>1594</v>
      </c>
      <c r="O154" s="1" t="s">
        <v>755</v>
      </c>
      <c r="P154" s="1">
        <f t="shared" si="11"/>
        <v>146</v>
      </c>
      <c r="Q154" s="1" t="s">
        <v>1</v>
      </c>
      <c r="R154" s="1" t="str">
        <f t="shared" si="9"/>
        <v>{id:146,year: "2016",typeDoc:"ACUERDO",dateDoc:"05-MAY",numDoc:"CG 146-2016",monthDoc:"MAY",nameDoc:"AYUNTAMIENTOS PES FINAL",link: Acuerdos__pdfpath(`./${"2016/"}${"146.pdf"}`),},</v>
      </c>
    </row>
    <row r="155" spans="1:18" x14ac:dyDescent="0.25">
      <c r="A155" s="1" t="s">
        <v>756</v>
      </c>
      <c r="B155" s="1">
        <v>147</v>
      </c>
      <c r="C155" s="1" t="s">
        <v>1309</v>
      </c>
      <c r="D155" s="1" t="s">
        <v>1217</v>
      </c>
      <c r="E155" s="1" t="s">
        <v>1460</v>
      </c>
      <c r="F155" s="2" t="s">
        <v>650</v>
      </c>
      <c r="G155" s="1" t="s">
        <v>1212</v>
      </c>
      <c r="I155" s="1">
        <v>147</v>
      </c>
      <c r="J155" s="1" t="s">
        <v>0</v>
      </c>
      <c r="K155" s="1" t="s">
        <v>1298</v>
      </c>
      <c r="L155" s="3" t="str">
        <f t="shared" si="10"/>
        <v>MAY</v>
      </c>
      <c r="M155" s="1" t="s">
        <v>1213</v>
      </c>
      <c r="N155" s="1" t="s">
        <v>1595</v>
      </c>
      <c r="O155" s="1" t="s">
        <v>755</v>
      </c>
      <c r="P155" s="1">
        <f t="shared" si="11"/>
        <v>147</v>
      </c>
      <c r="Q155" s="1" t="s">
        <v>1</v>
      </c>
      <c r="R155" s="1" t="str">
        <f t="shared" si="9"/>
        <v>{id:147,year: "2016",typeDoc:"ACUERDO",dateDoc:"05-MAY",numDoc:"CG 147-2016",monthDoc:"MAY",nameDoc:"AYUNTAM. NUEVA ALIANZA",link: Acuerdos__pdfpath(`./${"2016/"}${"147.pdf"}`),},</v>
      </c>
    </row>
    <row r="156" spans="1:18" x14ac:dyDescent="0.25">
      <c r="A156" s="1" t="s">
        <v>756</v>
      </c>
      <c r="B156" s="1">
        <v>148</v>
      </c>
      <c r="C156" s="1" t="s">
        <v>1309</v>
      </c>
      <c r="D156" s="1" t="s">
        <v>1217</v>
      </c>
      <c r="E156" s="1" t="s">
        <v>1460</v>
      </c>
      <c r="F156" s="2" t="s">
        <v>650</v>
      </c>
      <c r="G156" s="1" t="s">
        <v>1212</v>
      </c>
      <c r="I156" s="1">
        <v>148</v>
      </c>
      <c r="J156" s="1" t="s">
        <v>0</v>
      </c>
      <c r="K156" s="1" t="s">
        <v>1298</v>
      </c>
      <c r="L156" s="3" t="str">
        <f t="shared" si="10"/>
        <v>MAY</v>
      </c>
      <c r="M156" s="1" t="s">
        <v>1213</v>
      </c>
      <c r="N156" s="1" t="s">
        <v>1596</v>
      </c>
      <c r="O156" s="1" t="s">
        <v>755</v>
      </c>
      <c r="P156" s="1">
        <f t="shared" si="11"/>
        <v>148</v>
      </c>
      <c r="Q156" s="1" t="s">
        <v>1</v>
      </c>
      <c r="R156" s="1" t="str">
        <f t="shared" si="9"/>
        <v>{id:148,year: "2016",typeDoc:"ACUERDO",dateDoc:"05-MAY",numDoc:"CG 148-2016",monthDoc:"MAY",nameDoc:"AYUNTAMIENTOS PT",link: Acuerdos__pdfpath(`./${"2016/"}${"148.pdf"}`),},</v>
      </c>
    </row>
    <row r="157" spans="1:18" x14ac:dyDescent="0.25">
      <c r="A157" s="1" t="s">
        <v>756</v>
      </c>
      <c r="B157" s="1">
        <v>149</v>
      </c>
      <c r="C157" s="1" t="s">
        <v>1309</v>
      </c>
      <c r="D157" s="1" t="s">
        <v>1217</v>
      </c>
      <c r="E157" s="1" t="s">
        <v>1460</v>
      </c>
      <c r="F157" s="2" t="s">
        <v>648</v>
      </c>
      <c r="G157" s="1" t="s">
        <v>1212</v>
      </c>
      <c r="I157" s="1">
        <v>149</v>
      </c>
      <c r="J157" s="1" t="s">
        <v>0</v>
      </c>
      <c r="K157" s="1" t="s">
        <v>1298</v>
      </c>
      <c r="L157" s="3" t="str">
        <f t="shared" si="10"/>
        <v>MAY</v>
      </c>
      <c r="M157" s="1" t="s">
        <v>1213</v>
      </c>
      <c r="N157" s="1" t="s">
        <v>1597</v>
      </c>
      <c r="O157" s="1" t="s">
        <v>755</v>
      </c>
      <c r="P157" s="1">
        <f t="shared" si="11"/>
        <v>149</v>
      </c>
      <c r="Q157" s="1" t="s">
        <v>1</v>
      </c>
      <c r="R157" s="1" t="str">
        <f t="shared" si="9"/>
        <v>{id:149,year: "2016",typeDoc:"ACUERDO",dateDoc:"07-MAY",numDoc:"CG 149-2016",monthDoc:"MAY",nameDoc:"DE PRESIDENCIAS DE COMUNIDAD PAN",link: Acuerdos__pdfpath(`./${"2016/"}${"149.pdf"}`),},</v>
      </c>
    </row>
    <row r="158" spans="1:18" x14ac:dyDescent="0.25">
      <c r="A158" s="1" t="s">
        <v>756</v>
      </c>
      <c r="B158" s="1">
        <v>150</v>
      </c>
      <c r="C158" s="1" t="s">
        <v>1309</v>
      </c>
      <c r="D158" s="1" t="s">
        <v>1217</v>
      </c>
      <c r="E158" s="1" t="s">
        <v>1460</v>
      </c>
      <c r="F158" s="2" t="s">
        <v>648</v>
      </c>
      <c r="G158" s="1" t="s">
        <v>1212</v>
      </c>
      <c r="I158" s="1">
        <v>150</v>
      </c>
      <c r="J158" s="1" t="s">
        <v>0</v>
      </c>
      <c r="K158" s="1" t="s">
        <v>1298</v>
      </c>
      <c r="L158" s="3" t="str">
        <f t="shared" si="10"/>
        <v>MAY</v>
      </c>
      <c r="M158" s="1" t="s">
        <v>1213</v>
      </c>
      <c r="N158" s="1" t="s">
        <v>1598</v>
      </c>
      <c r="O158" s="1" t="s">
        <v>755</v>
      </c>
      <c r="P158" s="1">
        <f t="shared" si="11"/>
        <v>150</v>
      </c>
      <c r="Q158" s="1" t="s">
        <v>1</v>
      </c>
      <c r="R158" s="1" t="str">
        <f t="shared" si="9"/>
        <v>{id:150,year: "2016",typeDoc:"ACUERDO",dateDoc:"07-MAY",numDoc:"CG 150-2016",monthDoc:"MAY",nameDoc:"DE PRESIDENCIAS DE COMUNIDAD PRI",link: Acuerdos__pdfpath(`./${"2016/"}${"150.pdf"}`),},</v>
      </c>
    </row>
    <row r="159" spans="1:18" x14ac:dyDescent="0.25">
      <c r="A159" s="1" t="s">
        <v>756</v>
      </c>
      <c r="B159" s="1">
        <v>151</v>
      </c>
      <c r="C159" s="1" t="s">
        <v>1309</v>
      </c>
      <c r="D159" s="1" t="s">
        <v>1217</v>
      </c>
      <c r="E159" s="1" t="s">
        <v>1460</v>
      </c>
      <c r="F159" s="2" t="s">
        <v>648</v>
      </c>
      <c r="G159" s="1" t="s">
        <v>1212</v>
      </c>
      <c r="I159" s="1">
        <v>151</v>
      </c>
      <c r="J159" s="1" t="s">
        <v>0</v>
      </c>
      <c r="K159" s="1" t="s">
        <v>1298</v>
      </c>
      <c r="L159" s="3" t="str">
        <f t="shared" si="10"/>
        <v>MAY</v>
      </c>
      <c r="M159" s="1" t="s">
        <v>1213</v>
      </c>
      <c r="N159" s="1" t="s">
        <v>1387</v>
      </c>
      <c r="O159" s="1" t="s">
        <v>755</v>
      </c>
      <c r="P159" s="1">
        <f t="shared" si="11"/>
        <v>151</v>
      </c>
      <c r="Q159" s="1" t="s">
        <v>1</v>
      </c>
      <c r="R159" s="1" t="str">
        <f t="shared" si="9"/>
        <v>{id:151,year: "2016",typeDoc:"ACUERDO",dateDoc:"07-MAY",numDoc:"CG 151-2016",monthDoc:"MAY",nameDoc:"PRESIDENCIAS DE COMUNIDAD PAC",link: Acuerdos__pdfpath(`./${"2016/"}${"151.pdf"}`),},</v>
      </c>
    </row>
    <row r="160" spans="1:18" x14ac:dyDescent="0.25">
      <c r="A160" s="1" t="s">
        <v>756</v>
      </c>
      <c r="B160" s="1">
        <v>152</v>
      </c>
      <c r="C160" s="1" t="s">
        <v>1309</v>
      </c>
      <c r="D160" s="1" t="s">
        <v>1217</v>
      </c>
      <c r="E160" s="1" t="s">
        <v>1460</v>
      </c>
      <c r="F160" s="2" t="s">
        <v>648</v>
      </c>
      <c r="G160" s="1" t="s">
        <v>1212</v>
      </c>
      <c r="I160" s="1">
        <v>152</v>
      </c>
      <c r="J160" s="1" t="s">
        <v>0</v>
      </c>
      <c r="K160" s="1" t="s">
        <v>1298</v>
      </c>
      <c r="L160" s="3" t="str">
        <f t="shared" si="10"/>
        <v>MAY</v>
      </c>
      <c r="M160" s="1" t="s">
        <v>1213</v>
      </c>
      <c r="N160" s="1" t="s">
        <v>1599</v>
      </c>
      <c r="O160" s="1" t="s">
        <v>755</v>
      </c>
      <c r="P160" s="1">
        <f t="shared" si="11"/>
        <v>152</v>
      </c>
      <c r="Q160" s="1" t="s">
        <v>1</v>
      </c>
      <c r="R160" s="1" t="str">
        <f t="shared" si="9"/>
        <v>{id:152,year: "2016",typeDoc:"ACUERDO",dateDoc:"07-MAY",numDoc:"CG 152-2016",monthDoc:"MAY",nameDoc:"RESERVA COMUNIDAD MORENA",link: Acuerdos__pdfpath(`./${"2016/"}${"152.pdf"}`),},</v>
      </c>
    </row>
    <row r="161" spans="1:18" x14ac:dyDescent="0.25">
      <c r="A161" s="1" t="s">
        <v>756</v>
      </c>
      <c r="B161" s="1">
        <v>153</v>
      </c>
      <c r="C161" s="1" t="s">
        <v>1309</v>
      </c>
      <c r="D161" s="1" t="s">
        <v>1217</v>
      </c>
      <c r="E161" s="1" t="s">
        <v>1460</v>
      </c>
      <c r="F161" s="2" t="s">
        <v>648</v>
      </c>
      <c r="G161" s="1" t="s">
        <v>1212</v>
      </c>
      <c r="I161" s="1">
        <v>153</v>
      </c>
      <c r="J161" s="1" t="s">
        <v>0</v>
      </c>
      <c r="K161" s="1" t="s">
        <v>1298</v>
      </c>
      <c r="L161" s="3" t="str">
        <f t="shared" si="10"/>
        <v>MAY</v>
      </c>
      <c r="M161" s="1" t="s">
        <v>1213</v>
      </c>
      <c r="N161" s="1" t="s">
        <v>1600</v>
      </c>
      <c r="O161" s="1" t="s">
        <v>755</v>
      </c>
      <c r="P161" s="1">
        <f t="shared" si="11"/>
        <v>153</v>
      </c>
      <c r="Q161" s="1" t="s">
        <v>1</v>
      </c>
      <c r="R161" s="1" t="str">
        <f t="shared" si="9"/>
        <v>{id:153,year: "2016",typeDoc:"ACUERDO",dateDoc:"07-MAY",numDoc:"CG 153-2016",monthDoc:"MAY",nameDoc:"RESERVA COMUNIDAD PES",link: Acuerdos__pdfpath(`./${"2016/"}${"153.pdf"}`),},</v>
      </c>
    </row>
    <row r="162" spans="1:18" x14ac:dyDescent="0.25">
      <c r="A162" s="1" t="s">
        <v>756</v>
      </c>
      <c r="B162" s="1">
        <v>154</v>
      </c>
      <c r="C162" s="1" t="s">
        <v>1309</v>
      </c>
      <c r="D162" s="1" t="s">
        <v>1217</v>
      </c>
      <c r="E162" s="1" t="s">
        <v>1460</v>
      </c>
      <c r="F162" s="2" t="s">
        <v>648</v>
      </c>
      <c r="G162" s="1" t="s">
        <v>1212</v>
      </c>
      <c r="I162" s="1">
        <v>154</v>
      </c>
      <c r="J162" s="1" t="s">
        <v>0</v>
      </c>
      <c r="K162" s="1" t="s">
        <v>1298</v>
      </c>
      <c r="L162" s="3" t="str">
        <f t="shared" si="10"/>
        <v>MAY</v>
      </c>
      <c r="M162" s="1" t="s">
        <v>1213</v>
      </c>
      <c r="N162" s="1" t="s">
        <v>1601</v>
      </c>
      <c r="O162" s="1" t="s">
        <v>755</v>
      </c>
      <c r="P162" s="1">
        <f t="shared" si="11"/>
        <v>154</v>
      </c>
      <c r="Q162" s="1" t="s">
        <v>1</v>
      </c>
      <c r="R162" s="1" t="str">
        <f t="shared" si="9"/>
        <v>{id:154,year: "2016",typeDoc:"ACUERDO",dateDoc:"07-MAY",numDoc:"CG 154-2016",monthDoc:"MAY",nameDoc:"RESERVA PRESIDENCIAS DE COMUNIDAD PRD",link: Acuerdos__pdfpath(`./${"2016/"}${"154.pdf"}`),},</v>
      </c>
    </row>
    <row r="163" spans="1:18" x14ac:dyDescent="0.25">
      <c r="A163" s="1" t="s">
        <v>756</v>
      </c>
      <c r="B163" s="1">
        <v>155</v>
      </c>
      <c r="C163" s="1" t="s">
        <v>1309</v>
      </c>
      <c r="D163" s="1" t="s">
        <v>1217</v>
      </c>
      <c r="E163" s="1" t="s">
        <v>1460</v>
      </c>
      <c r="F163" s="2" t="s">
        <v>648</v>
      </c>
      <c r="G163" s="1" t="s">
        <v>1212</v>
      </c>
      <c r="I163" s="1">
        <v>155</v>
      </c>
      <c r="J163" s="1" t="s">
        <v>0</v>
      </c>
      <c r="K163" s="1" t="s">
        <v>1298</v>
      </c>
      <c r="L163" s="3" t="str">
        <f t="shared" si="10"/>
        <v>MAY</v>
      </c>
      <c r="M163" s="1" t="s">
        <v>1213</v>
      </c>
      <c r="N163" s="1" t="s">
        <v>1602</v>
      </c>
      <c r="O163" s="1" t="s">
        <v>755</v>
      </c>
      <c r="P163" s="1">
        <f t="shared" si="11"/>
        <v>155</v>
      </c>
      <c r="Q163" s="1" t="s">
        <v>1</v>
      </c>
      <c r="R163" s="1" t="str">
        <f t="shared" si="9"/>
        <v>{id:155,year: "2016",typeDoc:"ACUERDO",dateDoc:"07-MAY",numDoc:"CG 155-2016",monthDoc:"MAY",nameDoc:"RESERVA PT",link: Acuerdos__pdfpath(`./${"2016/"}${"155.pdf"}`),},</v>
      </c>
    </row>
    <row r="164" spans="1:18" x14ac:dyDescent="0.25">
      <c r="A164" s="1" t="s">
        <v>756</v>
      </c>
      <c r="B164" s="1">
        <v>156</v>
      </c>
      <c r="C164" s="1" t="s">
        <v>1309</v>
      </c>
      <c r="D164" s="1" t="s">
        <v>1217</v>
      </c>
      <c r="E164" s="1" t="s">
        <v>1460</v>
      </c>
      <c r="F164" s="2" t="s">
        <v>648</v>
      </c>
      <c r="G164" s="1" t="s">
        <v>1212</v>
      </c>
      <c r="I164" s="1">
        <v>156</v>
      </c>
      <c r="J164" s="1" t="s">
        <v>0</v>
      </c>
      <c r="K164" s="1" t="s">
        <v>1298</v>
      </c>
      <c r="L164" s="3" t="str">
        <f t="shared" si="10"/>
        <v>MAY</v>
      </c>
      <c r="M164" s="1" t="s">
        <v>1213</v>
      </c>
      <c r="N164" s="1" t="s">
        <v>1603</v>
      </c>
      <c r="O164" s="1" t="s">
        <v>755</v>
      </c>
      <c r="P164" s="1">
        <f t="shared" si="11"/>
        <v>156</v>
      </c>
      <c r="Q164" s="1" t="s">
        <v>1</v>
      </c>
      <c r="R164" s="1" t="str">
        <f t="shared" si="9"/>
        <v>{id:156,year: "2016",typeDoc:"ACUERDO",dateDoc:"07-MAY",numDoc:"CG 156-2016",monthDoc:"MAY",nameDoc:"RESERVA PRESIDENCIAS DE COMUNIDAD PNA",link: Acuerdos__pdfpath(`./${"2016/"}${"156.pdf"}`),},</v>
      </c>
    </row>
    <row r="165" spans="1:18" x14ac:dyDescent="0.25">
      <c r="A165" s="1" t="s">
        <v>756</v>
      </c>
      <c r="B165" s="1">
        <v>157</v>
      </c>
      <c r="C165" s="1" t="s">
        <v>1309</v>
      </c>
      <c r="D165" s="1" t="s">
        <v>1217</v>
      </c>
      <c r="E165" s="1" t="s">
        <v>1460</v>
      </c>
      <c r="F165" s="2" t="s">
        <v>648</v>
      </c>
      <c r="G165" s="1" t="s">
        <v>1212</v>
      </c>
      <c r="I165" s="1">
        <v>157</v>
      </c>
      <c r="J165" s="1" t="s">
        <v>0</v>
      </c>
      <c r="K165" s="1" t="s">
        <v>1298</v>
      </c>
      <c r="L165" s="3" t="str">
        <f t="shared" si="10"/>
        <v>MAY</v>
      </c>
      <c r="M165" s="1" t="s">
        <v>1213</v>
      </c>
      <c r="N165" s="1" t="s">
        <v>1604</v>
      </c>
      <c r="O165" s="1" t="s">
        <v>755</v>
      </c>
      <c r="P165" s="1">
        <f t="shared" si="11"/>
        <v>157</v>
      </c>
      <c r="Q165" s="1" t="s">
        <v>1</v>
      </c>
      <c r="R165" s="1" t="str">
        <f t="shared" si="9"/>
        <v>{id:157,year: "2016",typeDoc:"ACUERDO",dateDoc:"07-MAY",numDoc:"CG 157-2016",monthDoc:"MAY",nameDoc:"RESERVA PRESIDENCIAS DE COMUNIDAD PS",link: Acuerdos__pdfpath(`./${"2016/"}${"157.pdf"}`),},</v>
      </c>
    </row>
    <row r="166" spans="1:18" x14ac:dyDescent="0.25">
      <c r="A166" s="1" t="s">
        <v>756</v>
      </c>
      <c r="B166" s="1">
        <v>158</v>
      </c>
      <c r="C166" s="1" t="s">
        <v>1309</v>
      </c>
      <c r="D166" s="1" t="s">
        <v>1217</v>
      </c>
      <c r="E166" s="1" t="s">
        <v>1460</v>
      </c>
      <c r="F166" s="2" t="s">
        <v>648</v>
      </c>
      <c r="G166" s="1" t="s">
        <v>1212</v>
      </c>
      <c r="I166" s="1">
        <v>158</v>
      </c>
      <c r="J166" s="1" t="s">
        <v>0</v>
      </c>
      <c r="K166" s="1" t="s">
        <v>1298</v>
      </c>
      <c r="L166" s="3" t="str">
        <f t="shared" si="10"/>
        <v>MAY</v>
      </c>
      <c r="M166" s="1" t="s">
        <v>1213</v>
      </c>
      <c r="N166" s="1" t="s">
        <v>1605</v>
      </c>
      <c r="O166" s="1" t="s">
        <v>755</v>
      </c>
      <c r="P166" s="1">
        <f t="shared" si="11"/>
        <v>158</v>
      </c>
      <c r="Q166" s="1" t="s">
        <v>1</v>
      </c>
      <c r="R166" s="1" t="str">
        <f t="shared" si="9"/>
        <v>{id:158,year: "2016",typeDoc:"ACUERDO",dateDoc:"07-MAY",numDoc:"CG 158-2016",monthDoc:"MAY",nameDoc:"SUSTITUCIÓN DIPUTADOS DISTRITO 12 Y 3 FORMULA",link: Acuerdos__pdfpath(`./${"2016/"}${"158.pdf"}`),},</v>
      </c>
    </row>
    <row r="167" spans="1:18" x14ac:dyDescent="0.25">
      <c r="A167" s="1" t="s">
        <v>756</v>
      </c>
      <c r="B167" s="1">
        <v>159</v>
      </c>
      <c r="C167" s="1" t="s">
        <v>1309</v>
      </c>
      <c r="D167" s="1" t="s">
        <v>1217</v>
      </c>
      <c r="E167" s="1" t="s">
        <v>1460</v>
      </c>
      <c r="F167" s="2" t="s">
        <v>648</v>
      </c>
      <c r="G167" s="1" t="s">
        <v>1212</v>
      </c>
      <c r="I167" s="1">
        <v>159</v>
      </c>
      <c r="J167" s="1" t="s">
        <v>0</v>
      </c>
      <c r="K167" s="1" t="s">
        <v>1298</v>
      </c>
      <c r="L167" s="3" t="str">
        <f t="shared" si="10"/>
        <v>MAY</v>
      </c>
      <c r="M167" s="1" t="s">
        <v>1213</v>
      </c>
      <c r="N167" s="1" t="s">
        <v>1606</v>
      </c>
      <c r="O167" s="1" t="s">
        <v>755</v>
      </c>
      <c r="P167" s="1">
        <f t="shared" si="11"/>
        <v>159</v>
      </c>
      <c r="Q167" s="1" t="s">
        <v>1</v>
      </c>
      <c r="R167" s="1" t="str">
        <f t="shared" si="9"/>
        <v>{id:159,year: "2016",typeDoc:"ACUERDO",dateDoc:"07-MAY",numDoc:"CG 159-2016",monthDoc:"MAY",nameDoc:"COMUNIDADES PRD",link: Acuerdos__pdfpath(`./${"2016/"}${"159.pdf"}`),},</v>
      </c>
    </row>
    <row r="168" spans="1:18" x14ac:dyDescent="0.25">
      <c r="A168" s="1" t="s">
        <v>756</v>
      </c>
      <c r="B168" s="1">
        <v>160</v>
      </c>
      <c r="C168" s="1" t="s">
        <v>1309</v>
      </c>
      <c r="D168" s="1" t="s">
        <v>1217</v>
      </c>
      <c r="E168" s="1" t="s">
        <v>1460</v>
      </c>
      <c r="F168" s="2" t="s">
        <v>648</v>
      </c>
      <c r="G168" s="1" t="s">
        <v>1212</v>
      </c>
      <c r="I168" s="1">
        <v>160</v>
      </c>
      <c r="J168" s="1" t="s">
        <v>0</v>
      </c>
      <c r="K168" s="1" t="s">
        <v>1298</v>
      </c>
      <c r="L168" s="3" t="str">
        <f t="shared" si="10"/>
        <v>MAY</v>
      </c>
      <c r="M168" s="1" t="s">
        <v>1213</v>
      </c>
      <c r="N168" s="1" t="s">
        <v>1607</v>
      </c>
      <c r="O168" s="1" t="s">
        <v>755</v>
      </c>
      <c r="P168" s="1">
        <f t="shared" si="11"/>
        <v>160</v>
      </c>
      <c r="Q168" s="1" t="s">
        <v>1</v>
      </c>
      <c r="R168" s="1" t="str">
        <f t="shared" si="9"/>
        <v>{id:160,year: "2016",typeDoc:"ACUERDO",dateDoc:"07-MAY",numDoc:"CG 160-2016",monthDoc:"MAY",nameDoc:"PRESIDENCIAS DE COMUNIDAD PNA",link: Acuerdos__pdfpath(`./${"2016/"}${"160.pdf"}`),},</v>
      </c>
    </row>
    <row r="169" spans="1:18" x14ac:dyDescent="0.25">
      <c r="A169" s="1" t="s">
        <v>756</v>
      </c>
      <c r="B169" s="1">
        <v>161</v>
      </c>
      <c r="C169" s="1" t="s">
        <v>1309</v>
      </c>
      <c r="D169" s="1" t="s">
        <v>1217</v>
      </c>
      <c r="E169" s="1" t="s">
        <v>1460</v>
      </c>
      <c r="F169" s="2" t="s">
        <v>648</v>
      </c>
      <c r="G169" s="1" t="s">
        <v>1212</v>
      </c>
      <c r="I169" s="1">
        <v>161</v>
      </c>
      <c r="J169" s="1" t="s">
        <v>0</v>
      </c>
      <c r="K169" s="1" t="s">
        <v>1298</v>
      </c>
      <c r="L169" s="3" t="str">
        <f t="shared" si="10"/>
        <v>MAY</v>
      </c>
      <c r="M169" s="1" t="s">
        <v>1213</v>
      </c>
      <c r="N169" s="1" t="s">
        <v>1608</v>
      </c>
      <c r="O169" s="1" t="s">
        <v>755</v>
      </c>
      <c r="P169" s="1">
        <f t="shared" si="11"/>
        <v>161</v>
      </c>
      <c r="Q169" s="1" t="s">
        <v>1</v>
      </c>
      <c r="R169" s="1" t="str">
        <f t="shared" si="9"/>
        <v>{id:161,year: "2016",typeDoc:"ACUERDO",dateDoc:"07-MAY",numDoc:"CG 161-2016",monthDoc:"MAY",nameDoc:"PAC PRESIDENCIAS DE COMUNIDAD DEFINITIVO",link: Acuerdos__pdfpath(`./${"2016/"}${"161.pdf"}`),},</v>
      </c>
    </row>
    <row r="170" spans="1:18" x14ac:dyDescent="0.25">
      <c r="A170" s="1" t="s">
        <v>756</v>
      </c>
      <c r="B170" s="1">
        <v>162</v>
      </c>
      <c r="C170" s="1" t="s">
        <v>1309</v>
      </c>
      <c r="D170" s="1" t="s">
        <v>1217</v>
      </c>
      <c r="E170" s="1" t="s">
        <v>1460</v>
      </c>
      <c r="F170" s="2" t="s">
        <v>651</v>
      </c>
      <c r="G170" s="1" t="s">
        <v>1212</v>
      </c>
      <c r="I170" s="1">
        <v>162</v>
      </c>
      <c r="J170" s="1" t="s">
        <v>0</v>
      </c>
      <c r="K170" s="1" t="s">
        <v>1298</v>
      </c>
      <c r="L170" s="3" t="str">
        <f t="shared" si="10"/>
        <v>MAY</v>
      </c>
      <c r="M170" s="1" t="s">
        <v>1213</v>
      </c>
      <c r="N170" s="1" t="s">
        <v>1609</v>
      </c>
      <c r="O170" s="1" t="s">
        <v>755</v>
      </c>
      <c r="P170" s="1">
        <f t="shared" si="11"/>
        <v>162</v>
      </c>
      <c r="Q170" s="1" t="s">
        <v>1</v>
      </c>
      <c r="R170" s="1" t="str">
        <f t="shared" si="9"/>
        <v>{id:162,year: "2016",typeDoc:"ACUERDO",dateDoc:"08-MAY",numDoc:"CG 162-2016",monthDoc:"MAY",nameDoc:"SUSTITUCIÓN GOBERNADOR PES",link: Acuerdos__pdfpath(`./${"2016/"}${"162.pdf"}`),},</v>
      </c>
    </row>
    <row r="171" spans="1:18" x14ac:dyDescent="0.25">
      <c r="A171" s="1" t="s">
        <v>756</v>
      </c>
      <c r="B171" s="1">
        <v>163</v>
      </c>
      <c r="C171" s="1" t="s">
        <v>1309</v>
      </c>
      <c r="D171" s="1" t="s">
        <v>1217</v>
      </c>
      <c r="E171" s="1" t="s">
        <v>1460</v>
      </c>
      <c r="F171" s="2" t="s">
        <v>651</v>
      </c>
      <c r="G171" s="1" t="s">
        <v>1212</v>
      </c>
      <c r="I171" s="1">
        <v>163</v>
      </c>
      <c r="J171" s="1" t="s">
        <v>0</v>
      </c>
      <c r="K171" s="1" t="s">
        <v>1298</v>
      </c>
      <c r="L171" s="3" t="str">
        <f t="shared" si="10"/>
        <v>MAY</v>
      </c>
      <c r="M171" s="1" t="s">
        <v>1213</v>
      </c>
      <c r="N171" s="1" t="s">
        <v>1610</v>
      </c>
      <c r="O171" s="1" t="s">
        <v>755</v>
      </c>
      <c r="P171" s="1">
        <f t="shared" si="11"/>
        <v>163</v>
      </c>
      <c r="Q171" s="1" t="s">
        <v>1</v>
      </c>
      <c r="R171" s="1" t="str">
        <f t="shared" si="9"/>
        <v>{id:163,year: "2016",typeDoc:"ACUERDO",dateDoc:"08-MAY",numDoc:"CG 163-2016",monthDoc:"MAY",nameDoc:"SUSTITUCIÓN DIPUTADO DISTRITO 03 PVEM",link: Acuerdos__pdfpath(`./${"2016/"}${"163.pdf"}`),},</v>
      </c>
    </row>
    <row r="172" spans="1:18" x14ac:dyDescent="0.25">
      <c r="A172" s="1" t="s">
        <v>756</v>
      </c>
      <c r="B172" s="1">
        <v>164</v>
      </c>
      <c r="C172" s="1" t="s">
        <v>1309</v>
      </c>
      <c r="D172" s="1" t="s">
        <v>1217</v>
      </c>
      <c r="E172" s="1" t="s">
        <v>1460</v>
      </c>
      <c r="F172" s="2" t="s">
        <v>651</v>
      </c>
      <c r="G172" s="1" t="s">
        <v>1212</v>
      </c>
      <c r="I172" s="1">
        <v>164</v>
      </c>
      <c r="J172" s="1" t="s">
        <v>0</v>
      </c>
      <c r="K172" s="1" t="s">
        <v>1298</v>
      </c>
      <c r="L172" s="3" t="str">
        <f t="shared" si="10"/>
        <v>MAY</v>
      </c>
      <c r="M172" s="1" t="s">
        <v>1213</v>
      </c>
      <c r="N172" s="1" t="s">
        <v>1611</v>
      </c>
      <c r="O172" s="1" t="s">
        <v>755</v>
      </c>
      <c r="P172" s="1">
        <f t="shared" si="11"/>
        <v>164</v>
      </c>
      <c r="Q172" s="1" t="s">
        <v>1</v>
      </c>
      <c r="R172" s="1" t="str">
        <f t="shared" si="9"/>
        <v>{id:164,year: "2016",typeDoc:"ACUERDO",dateDoc:"08-MAY",numDoc:"CG 164-2016",monthDoc:"MAY",nameDoc:"COMUNIDADES PT",link: Acuerdos__pdfpath(`./${"2016/"}${"164.pdf"}`),},</v>
      </c>
    </row>
    <row r="173" spans="1:18" x14ac:dyDescent="0.25">
      <c r="A173" s="1" t="s">
        <v>756</v>
      </c>
      <c r="B173" s="1">
        <v>165</v>
      </c>
      <c r="C173" s="1" t="s">
        <v>1309</v>
      </c>
      <c r="D173" s="1" t="s">
        <v>1217</v>
      </c>
      <c r="E173" s="1" t="s">
        <v>1460</v>
      </c>
      <c r="F173" s="2" t="s">
        <v>651</v>
      </c>
      <c r="G173" s="1" t="s">
        <v>1212</v>
      </c>
      <c r="I173" s="1">
        <v>165</v>
      </c>
      <c r="J173" s="1" t="s">
        <v>0</v>
      </c>
      <c r="K173" s="1" t="s">
        <v>1298</v>
      </c>
      <c r="L173" s="3" t="str">
        <f t="shared" si="10"/>
        <v>MAY</v>
      </c>
      <c r="M173" s="1" t="s">
        <v>1213</v>
      </c>
      <c r="N173" s="1" t="s">
        <v>1612</v>
      </c>
      <c r="O173" s="1" t="s">
        <v>755</v>
      </c>
      <c r="P173" s="1">
        <f t="shared" si="11"/>
        <v>165</v>
      </c>
      <c r="Q173" s="1" t="s">
        <v>1</v>
      </c>
      <c r="R173" s="1" t="str">
        <f t="shared" si="9"/>
        <v>{id:165,year: "2016",typeDoc:"ACUERDO",dateDoc:"08-MAY",numDoc:"CG 165-2016",monthDoc:"MAY",nameDoc:"COMUNIDADES FINAL PES",link: Acuerdos__pdfpath(`./${"2016/"}${"165.pdf"}`),},</v>
      </c>
    </row>
    <row r="174" spans="1:18" x14ac:dyDescent="0.25">
      <c r="A174" s="1" t="s">
        <v>756</v>
      </c>
      <c r="B174" s="1">
        <v>166</v>
      </c>
      <c r="C174" s="1" t="s">
        <v>1309</v>
      </c>
      <c r="D174" s="1" t="s">
        <v>1217</v>
      </c>
      <c r="E174" s="1" t="s">
        <v>1460</v>
      </c>
      <c r="F174" s="2" t="s">
        <v>651</v>
      </c>
      <c r="G174" s="1" t="s">
        <v>1212</v>
      </c>
      <c r="I174" s="1">
        <v>166</v>
      </c>
      <c r="J174" s="1" t="s">
        <v>0</v>
      </c>
      <c r="K174" s="1" t="s">
        <v>1298</v>
      </c>
      <c r="L174" s="3" t="str">
        <f t="shared" si="10"/>
        <v>MAY</v>
      </c>
      <c r="M174" s="1" t="s">
        <v>1213</v>
      </c>
      <c r="N174" s="1" t="s">
        <v>1613</v>
      </c>
      <c r="O174" s="1" t="s">
        <v>755</v>
      </c>
      <c r="P174" s="1">
        <f t="shared" si="11"/>
        <v>166</v>
      </c>
      <c r="Q174" s="1" t="s">
        <v>1</v>
      </c>
      <c r="R174" s="1" t="str">
        <f t="shared" si="9"/>
        <v>{id:166,year: "2016",typeDoc:"ACUERDO",dateDoc:"08-MAY",numDoc:"CG 166-2016",monthDoc:"MAY",nameDoc:"COMUNIDADES FINAL PS",link: Acuerdos__pdfpath(`./${"2016/"}${"166.pdf"}`),},</v>
      </c>
    </row>
    <row r="175" spans="1:18" x14ac:dyDescent="0.25">
      <c r="A175" s="1" t="s">
        <v>756</v>
      </c>
      <c r="B175" s="1">
        <v>167</v>
      </c>
      <c r="C175" s="1" t="s">
        <v>1309</v>
      </c>
      <c r="D175" s="1" t="s">
        <v>1217</v>
      </c>
      <c r="E175" s="1" t="s">
        <v>1460</v>
      </c>
      <c r="F175" s="2" t="s">
        <v>651</v>
      </c>
      <c r="G175" s="1" t="s">
        <v>1212</v>
      </c>
      <c r="I175" s="1">
        <v>167</v>
      </c>
      <c r="J175" s="1" t="s">
        <v>0</v>
      </c>
      <c r="K175" s="1" t="s">
        <v>1298</v>
      </c>
      <c r="L175" s="3" t="str">
        <f t="shared" si="10"/>
        <v>MAY</v>
      </c>
      <c r="M175" s="1" t="s">
        <v>1213</v>
      </c>
      <c r="N175" s="1" t="s">
        <v>1614</v>
      </c>
      <c r="O175" s="1" t="s">
        <v>755</v>
      </c>
      <c r="P175" s="1">
        <f t="shared" ref="P175:P185" si="12">B175</f>
        <v>167</v>
      </c>
      <c r="Q175" s="1" t="s">
        <v>1</v>
      </c>
      <c r="R175" s="1" t="str">
        <f t="shared" si="9"/>
        <v>{id:167,year: "2016",typeDoc:"ACUERDO",dateDoc:"08-MAY",numDoc:"CG 167-2016",monthDoc:"MAY",nameDoc:"COMUNIDADES FINAL MORENA",link: Acuerdos__pdfpath(`./${"2016/"}${"167.pdf"}`),},</v>
      </c>
    </row>
    <row r="176" spans="1:18" x14ac:dyDescent="0.25">
      <c r="A176" s="1" t="s">
        <v>756</v>
      </c>
      <c r="B176" s="1">
        <v>168</v>
      </c>
      <c r="C176" s="1" t="s">
        <v>1309</v>
      </c>
      <c r="D176" s="1" t="s">
        <v>1217</v>
      </c>
      <c r="E176" s="1" t="s">
        <v>1460</v>
      </c>
      <c r="F176" s="2" t="s">
        <v>437</v>
      </c>
      <c r="G176" s="1" t="s">
        <v>1212</v>
      </c>
      <c r="I176" s="1">
        <v>168</v>
      </c>
      <c r="J176" s="1" t="s">
        <v>0</v>
      </c>
      <c r="K176" s="1" t="s">
        <v>1298</v>
      </c>
      <c r="L176" s="3" t="str">
        <f t="shared" si="10"/>
        <v>MAY</v>
      </c>
      <c r="M176" s="1" t="s">
        <v>1213</v>
      </c>
      <c r="N176" s="1" t="s">
        <v>1615</v>
      </c>
      <c r="O176" s="1" t="s">
        <v>755</v>
      </c>
      <c r="P176" s="1">
        <f t="shared" si="12"/>
        <v>168</v>
      </c>
      <c r="Q176" s="1" t="s">
        <v>1</v>
      </c>
      <c r="R176" s="1" t="str">
        <f t="shared" si="9"/>
        <v>{id:168,year: "2016",typeDoc:"ACUERDO",dateDoc:"11-MAY",numDoc:"CG 168-2016",monthDoc:"MAY",nameDoc:"SUSTITUCIÓN AYUNTAMIENTO SAN FRANCISCO TETLANOHCAN PRD",link: Acuerdos__pdfpath(`./${"2016/"}${"168.pdf"}`),},</v>
      </c>
    </row>
    <row r="177" spans="1:18" x14ac:dyDescent="0.25">
      <c r="A177" s="1" t="s">
        <v>756</v>
      </c>
      <c r="B177" s="1">
        <v>169</v>
      </c>
      <c r="C177" s="1" t="s">
        <v>1309</v>
      </c>
      <c r="D177" s="1" t="s">
        <v>1217</v>
      </c>
      <c r="E177" s="1" t="s">
        <v>1460</v>
      </c>
      <c r="F177" s="2" t="s">
        <v>437</v>
      </c>
      <c r="G177" s="1" t="s">
        <v>1212</v>
      </c>
      <c r="I177" s="1">
        <v>169</v>
      </c>
      <c r="J177" s="1" t="s">
        <v>0</v>
      </c>
      <c r="K177" s="1" t="s">
        <v>1298</v>
      </c>
      <c r="L177" s="3" t="str">
        <f t="shared" si="10"/>
        <v>MAY</v>
      </c>
      <c r="M177" s="1" t="s">
        <v>1213</v>
      </c>
      <c r="N177" s="1" t="s">
        <v>1616</v>
      </c>
      <c r="O177" s="1" t="s">
        <v>755</v>
      </c>
      <c r="P177" s="1">
        <f t="shared" si="12"/>
        <v>169</v>
      </c>
      <c r="Q177" s="1" t="s">
        <v>1</v>
      </c>
      <c r="R177" s="1" t="str">
        <f t="shared" si="9"/>
        <v>{id:169,year: "2016",typeDoc:"ACUERDO",dateDoc:"11-MAY",numDoc:"CG 169-2016",monthDoc:"MAY",nameDoc:"SUSTITUCIÓN AYUNTAMIENTO APETATITLÁN MC PENDIENTE",link: Acuerdos__pdfpath(`./${"2016/"}${"169.pdf"}`),},</v>
      </c>
    </row>
    <row r="178" spans="1:18" x14ac:dyDescent="0.25">
      <c r="A178" s="1" t="s">
        <v>756</v>
      </c>
      <c r="B178" s="1">
        <v>170</v>
      </c>
      <c r="C178" s="1" t="s">
        <v>1309</v>
      </c>
      <c r="D178" s="1" t="s">
        <v>1217</v>
      </c>
      <c r="E178" s="1" t="s">
        <v>1460</v>
      </c>
      <c r="F178" s="2" t="s">
        <v>437</v>
      </c>
      <c r="G178" s="1" t="s">
        <v>1212</v>
      </c>
      <c r="I178" s="1">
        <v>170</v>
      </c>
      <c r="J178" s="1" t="s">
        <v>0</v>
      </c>
      <c r="K178" s="1" t="s">
        <v>1298</v>
      </c>
      <c r="L178" s="3" t="str">
        <f t="shared" si="10"/>
        <v>MAY</v>
      </c>
      <c r="M178" s="1" t="s">
        <v>1213</v>
      </c>
      <c r="N178" s="1" t="s">
        <v>1617</v>
      </c>
      <c r="O178" s="1" t="s">
        <v>755</v>
      </c>
      <c r="P178" s="1">
        <f t="shared" si="12"/>
        <v>170</v>
      </c>
      <c r="Q178" s="1" t="s">
        <v>1</v>
      </c>
      <c r="R178" s="1" t="str">
        <f t="shared" si="9"/>
        <v>{id:170,year: "2016",typeDoc:"ACUERDO",dateDoc:"11-MAY",numDoc:"CG 170-2016",monthDoc:"MAY",nameDoc:"SUSTITUCIÓN AYUNTAMIENTO TZOMPANTEPEC PRD",link: Acuerdos__pdfpath(`./${"2016/"}${"170.pdf"}`),},</v>
      </c>
    </row>
    <row r="179" spans="1:18" x14ac:dyDescent="0.25">
      <c r="A179" s="1" t="s">
        <v>756</v>
      </c>
      <c r="B179" s="1">
        <v>171</v>
      </c>
      <c r="C179" s="1" t="s">
        <v>1309</v>
      </c>
      <c r="D179" s="1" t="s">
        <v>1217</v>
      </c>
      <c r="E179" s="1" t="s">
        <v>1460</v>
      </c>
      <c r="F179" s="2" t="s">
        <v>437</v>
      </c>
      <c r="G179" s="1" t="s">
        <v>1212</v>
      </c>
      <c r="I179" s="1">
        <v>171</v>
      </c>
      <c r="J179" s="1" t="s">
        <v>0</v>
      </c>
      <c r="K179" s="1" t="s">
        <v>1298</v>
      </c>
      <c r="L179" s="3" t="str">
        <f t="shared" si="10"/>
        <v>MAY</v>
      </c>
      <c r="M179" s="1" t="s">
        <v>1213</v>
      </c>
      <c r="N179" s="1" t="s">
        <v>1618</v>
      </c>
      <c r="O179" s="1" t="s">
        <v>755</v>
      </c>
      <c r="P179" s="1">
        <f t="shared" si="12"/>
        <v>171</v>
      </c>
      <c r="Q179" s="1" t="s">
        <v>1</v>
      </c>
      <c r="R179" s="1" t="str">
        <f t="shared" si="9"/>
        <v>{id:171,year: "2016",typeDoc:"ACUERDO",dateDoc:"11-MAY",numDoc:"CG 171-2016",monthDoc:"MAY",nameDoc:"SUSTITUCIÓN AYUNTAMIENTO MUÑOZ DE DOMINGO ARENAS PNA",link: Acuerdos__pdfpath(`./${"2016/"}${"171.pdf"}`),},</v>
      </c>
    </row>
    <row r="180" spans="1:18" x14ac:dyDescent="0.25">
      <c r="A180" s="1" t="s">
        <v>756</v>
      </c>
      <c r="B180" s="1">
        <v>172</v>
      </c>
      <c r="C180" s="1" t="s">
        <v>1309</v>
      </c>
      <c r="D180" s="1" t="s">
        <v>1217</v>
      </c>
      <c r="E180" s="1" t="s">
        <v>1460</v>
      </c>
      <c r="F180" s="2" t="s">
        <v>437</v>
      </c>
      <c r="G180" s="1" t="s">
        <v>1212</v>
      </c>
      <c r="I180" s="1">
        <v>172</v>
      </c>
      <c r="J180" s="1" t="s">
        <v>0</v>
      </c>
      <c r="K180" s="1" t="s">
        <v>1298</v>
      </c>
      <c r="L180" s="3" t="str">
        <f t="shared" si="10"/>
        <v>MAY</v>
      </c>
      <c r="M180" s="1" t="s">
        <v>1213</v>
      </c>
      <c r="N180" s="1" t="s">
        <v>1619</v>
      </c>
      <c r="O180" s="1" t="s">
        <v>755</v>
      </c>
      <c r="P180" s="1">
        <f t="shared" si="12"/>
        <v>172</v>
      </c>
      <c r="Q180" s="1" t="s">
        <v>1</v>
      </c>
      <c r="R180" s="1" t="str">
        <f t="shared" si="9"/>
        <v>{id:172,year: "2016",typeDoc:"ACUERDO",dateDoc:"11-MAY",numDoc:"CG 172-2016",monthDoc:"MAY",nameDoc:"SOBRENOMBRES 2016",link: Acuerdos__pdfpath(`./${"2016/"}${"172.pdf"}`),},</v>
      </c>
    </row>
    <row r="181" spans="1:18" x14ac:dyDescent="0.25">
      <c r="A181" s="1" t="s">
        <v>756</v>
      </c>
      <c r="B181" s="1">
        <v>173</v>
      </c>
      <c r="C181" s="1" t="s">
        <v>1309</v>
      </c>
      <c r="D181" s="1" t="s">
        <v>1217</v>
      </c>
      <c r="E181" s="1" t="s">
        <v>1460</v>
      </c>
      <c r="F181" s="2" t="s">
        <v>652</v>
      </c>
      <c r="G181" s="1" t="s">
        <v>1212</v>
      </c>
      <c r="I181" s="1">
        <v>173</v>
      </c>
      <c r="J181" s="1" t="s">
        <v>0</v>
      </c>
      <c r="K181" s="1" t="s">
        <v>1298</v>
      </c>
      <c r="L181" s="3" t="str">
        <f t="shared" si="10"/>
        <v>MAY</v>
      </c>
      <c r="M181" s="1" t="s">
        <v>1213</v>
      </c>
      <c r="N181" s="1" t="s">
        <v>1620</v>
      </c>
      <c r="O181" s="1" t="s">
        <v>755</v>
      </c>
      <c r="P181" s="1">
        <f t="shared" si="12"/>
        <v>173</v>
      </c>
      <c r="Q181" s="1" t="s">
        <v>1</v>
      </c>
      <c r="R181" s="1" t="str">
        <f t="shared" si="9"/>
        <v>{id:173,year: "2016",typeDoc:"ACUERDO",dateDoc:"12-MAY",numDoc:"CG 173-2016",monthDoc:"MAY",nameDoc:"CUMPLIMIENTO RESOLUCIÓN INE CG299 2016",link: Acuerdos__pdfpath(`./${"2016/"}${"173.pdf"}`),},</v>
      </c>
    </row>
    <row r="182" spans="1:18" x14ac:dyDescent="0.25">
      <c r="A182" s="1" t="s">
        <v>756</v>
      </c>
      <c r="B182" s="1">
        <v>174</v>
      </c>
      <c r="C182" s="1" t="s">
        <v>1309</v>
      </c>
      <c r="D182" s="1" t="s">
        <v>1217</v>
      </c>
      <c r="E182" s="1" t="s">
        <v>1460</v>
      </c>
      <c r="F182" s="2" t="s">
        <v>43</v>
      </c>
      <c r="G182" s="1" t="s">
        <v>1212</v>
      </c>
      <c r="I182" s="1">
        <v>174</v>
      </c>
      <c r="J182" s="1" t="s">
        <v>0</v>
      </c>
      <c r="K182" s="1" t="s">
        <v>1298</v>
      </c>
      <c r="L182" s="3" t="str">
        <f t="shared" si="10"/>
        <v>MAY</v>
      </c>
      <c r="M182" s="1" t="s">
        <v>1213</v>
      </c>
      <c r="N182" s="1" t="s">
        <v>1621</v>
      </c>
      <c r="O182" s="1" t="s">
        <v>755</v>
      </c>
      <c r="P182" s="1">
        <f t="shared" si="12"/>
        <v>174</v>
      </c>
      <c r="Q182" s="1" t="s">
        <v>1</v>
      </c>
      <c r="R182" s="1" t="str">
        <f t="shared" si="9"/>
        <v>{id:174,year: "2016",typeDoc:"ACUERDO",dateDoc:"13-MAY",numDoc:"CG 174-2016",monthDoc:"MAY",nameDoc:"SUSTITUCIÓN AYUNTAMIENTO DE EMILIANO ZAPATA MORENA",link: Acuerdos__pdfpath(`./${"2016/"}${"174.pdf"}`),},</v>
      </c>
    </row>
    <row r="183" spans="1:18" x14ac:dyDescent="0.25">
      <c r="A183" s="4" t="s">
        <v>756</v>
      </c>
      <c r="B183" s="4">
        <v>175</v>
      </c>
      <c r="C183" s="4" t="s">
        <v>1309</v>
      </c>
      <c r="D183" s="4"/>
      <c r="E183" s="4" t="s">
        <v>1460</v>
      </c>
      <c r="F183" s="5"/>
      <c r="G183" s="4" t="s">
        <v>1212</v>
      </c>
      <c r="H183" s="4"/>
      <c r="I183" s="4">
        <v>175</v>
      </c>
      <c r="J183" s="4" t="s">
        <v>0</v>
      </c>
      <c r="K183" s="4" t="s">
        <v>1298</v>
      </c>
      <c r="L183" s="4" t="str">
        <f t="shared" si="10"/>
        <v/>
      </c>
      <c r="M183" s="4" t="s">
        <v>1213</v>
      </c>
      <c r="N183" s="4"/>
      <c r="O183" s="4" t="s">
        <v>755</v>
      </c>
      <c r="P183" s="4">
        <f t="shared" si="12"/>
        <v>175</v>
      </c>
      <c r="Q183" s="4" t="s">
        <v>1</v>
      </c>
      <c r="R183" s="4"/>
    </row>
    <row r="184" spans="1:18" ht="15.75" thickBot="1" x14ac:dyDescent="0.3">
      <c r="A184" s="1" t="s">
        <v>756</v>
      </c>
      <c r="B184" s="1">
        <v>176</v>
      </c>
      <c r="C184" s="1" t="s">
        <v>1309</v>
      </c>
      <c r="D184" s="1" t="s">
        <v>1217</v>
      </c>
      <c r="E184" s="1" t="s">
        <v>1460</v>
      </c>
      <c r="F184" s="2" t="s">
        <v>43</v>
      </c>
      <c r="G184" s="1" t="s">
        <v>1212</v>
      </c>
      <c r="I184" s="1">
        <v>176</v>
      </c>
      <c r="J184" s="1" t="s">
        <v>0</v>
      </c>
      <c r="K184" s="1" t="s">
        <v>1298</v>
      </c>
      <c r="L184" s="3" t="str">
        <f t="shared" si="10"/>
        <v>MAY</v>
      </c>
      <c r="M184" s="1" t="s">
        <v>1213</v>
      </c>
      <c r="N184" s="1" t="s">
        <v>1622</v>
      </c>
      <c r="O184" s="1" t="s">
        <v>755</v>
      </c>
      <c r="P184" s="1">
        <f t="shared" si="12"/>
        <v>176</v>
      </c>
      <c r="Q184" s="1" t="s">
        <v>1</v>
      </c>
      <c r="R184" s="1" t="str">
        <f t="shared" ref="R184" si="13">CONCATENATE(A184,B184,C184,D184,E184,F184,G184,H184,I184,J184,K184,L184,M184,N184,O184,P184,Q184)</f>
        <v>{id:176,year: "2016",typeDoc:"ACUERDO",dateDoc:"13-MAY",numDoc:"CG 176-2016",monthDoc:"MAY",nameDoc:"SUSTITUCIÓN DIPUTADA 15 PS",link: Acuerdos__pdfpath(`./${"2016/"}${"176.pdf"}`),},</v>
      </c>
    </row>
    <row r="185" spans="1:18" x14ac:dyDescent="0.25">
      <c r="A185" s="8" t="s">
        <v>756</v>
      </c>
      <c r="B185" s="8">
        <v>177</v>
      </c>
      <c r="C185" s="8" t="s">
        <v>1309</v>
      </c>
      <c r="D185" s="8" t="s">
        <v>1217</v>
      </c>
      <c r="E185" s="8" t="s">
        <v>1460</v>
      </c>
      <c r="F185" s="9" t="s">
        <v>656</v>
      </c>
      <c r="G185" s="8" t="s">
        <v>1212</v>
      </c>
      <c r="H185" s="8"/>
      <c r="I185" s="8">
        <v>177</v>
      </c>
      <c r="J185" s="8" t="s">
        <v>0</v>
      </c>
      <c r="K185" s="8" t="s">
        <v>1298</v>
      </c>
      <c r="L185" s="8" t="str">
        <f t="shared" si="10"/>
        <v>MAY</v>
      </c>
      <c r="M185" s="8" t="s">
        <v>1213</v>
      </c>
      <c r="N185" s="10" t="s">
        <v>1623</v>
      </c>
      <c r="O185" s="8" t="s">
        <v>755</v>
      </c>
      <c r="P185" s="8">
        <f t="shared" si="12"/>
        <v>177</v>
      </c>
      <c r="Q185" s="8" t="s">
        <v>613</v>
      </c>
      <c r="R185" s="11"/>
    </row>
    <row r="186" spans="1:18" x14ac:dyDescent="0.25">
      <c r="A186" s="1" t="s">
        <v>756</v>
      </c>
      <c r="B186" s="1" t="s">
        <v>611</v>
      </c>
      <c r="C186" s="1" t="s">
        <v>1309</v>
      </c>
      <c r="E186" s="1" t="s">
        <v>1460</v>
      </c>
      <c r="G186" s="1" t="s">
        <v>1215</v>
      </c>
      <c r="K186" s="1" t="s">
        <v>1216</v>
      </c>
      <c r="L186" s="1" t="str">
        <f t="shared" si="10"/>
        <v/>
      </c>
      <c r="M186" s="1" t="s">
        <v>1213</v>
      </c>
      <c r="N186" s="3" t="s">
        <v>653</v>
      </c>
      <c r="O186" s="1" t="s">
        <v>755</v>
      </c>
      <c r="P186" s="1">
        <v>177.1</v>
      </c>
      <c r="Q186" s="1" t="s">
        <v>1</v>
      </c>
      <c r="R186" s="12"/>
    </row>
    <row r="187" spans="1:18" x14ac:dyDescent="0.25">
      <c r="A187" s="1" t="s">
        <v>756</v>
      </c>
      <c r="B187" s="1" t="s">
        <v>611</v>
      </c>
      <c r="C187" s="1" t="s">
        <v>1309</v>
      </c>
      <c r="E187" s="1" t="s">
        <v>1460</v>
      </c>
      <c r="G187" s="1" t="s">
        <v>1215</v>
      </c>
      <c r="K187" s="1" t="s">
        <v>1216</v>
      </c>
      <c r="L187" s="1" t="str">
        <f t="shared" si="10"/>
        <v/>
      </c>
      <c r="M187" s="1" t="s">
        <v>1213</v>
      </c>
      <c r="N187" s="3" t="s">
        <v>654</v>
      </c>
      <c r="O187" s="1" t="s">
        <v>755</v>
      </c>
      <c r="P187" s="1">
        <v>177.2</v>
      </c>
      <c r="Q187" s="1" t="s">
        <v>1</v>
      </c>
      <c r="R187" s="12"/>
    </row>
    <row r="188" spans="1:18" ht="15.75" thickBot="1" x14ac:dyDescent="0.3">
      <c r="A188" s="13" t="s">
        <v>756</v>
      </c>
      <c r="B188" s="13" t="s">
        <v>611</v>
      </c>
      <c r="C188" s="13" t="s">
        <v>1309</v>
      </c>
      <c r="D188" s="13"/>
      <c r="E188" s="13" t="s">
        <v>1460</v>
      </c>
      <c r="F188" s="14"/>
      <c r="G188" s="13" t="s">
        <v>1215</v>
      </c>
      <c r="H188" s="13"/>
      <c r="I188" s="13"/>
      <c r="J188" s="13"/>
      <c r="K188" s="13" t="s">
        <v>1216</v>
      </c>
      <c r="L188" s="13" t="str">
        <f t="shared" si="10"/>
        <v/>
      </c>
      <c r="M188" s="13" t="s">
        <v>1213</v>
      </c>
      <c r="N188" s="15" t="s">
        <v>655</v>
      </c>
      <c r="O188" s="13" t="s">
        <v>755</v>
      </c>
      <c r="P188" s="13">
        <v>177.3</v>
      </c>
      <c r="Q188" s="13" t="s">
        <v>623</v>
      </c>
      <c r="R188" s="16" t="str">
        <f>CONCATENATE(
A185,B185,C185,D185,E185,F185,G185,H185,I185,J185,K185,L185,M185,N185,O185,P185,Q185,
A186,B186,C186,D186,E186,F186,G186,H186,I186,J186,K186,L186,M186,N186,O186,P186,Q186,
A187,B187,C187,D187,E187,F187,G187,H187,I187,J187,K187,L187,M187,N187,O187,P187,Q187,
A188,B188,C188,D188,E188,F188,G188,H188,I188,J188,K188,L188,M188,N188,O188,P188,Q188)</f>
        <v>{id:177,year: "2016",typeDoc:"ACUERDO",dateDoc:"14-MAY",numDoc:"CG 177-2016",monthDoc:"MAY",nameDoc:"PROGRAMA OPERACIÓN SIJE",link: Acuerdos__pdfpath(`./${"2016/"}${"177.pdf"}`),subRows:[{id:"",year: "2016",typeDoc:"",dateDoc:"",numDoc:"",monthDoc:"",nameDoc:"ANEXO 1 F1_01",link: Acuerdos__pdfpath(`./${"2016/"}${"177.1.pdf"}`),},{id:"",year: "2016",typeDoc:"",dateDoc:"",numDoc:"",monthDoc:"",nameDoc:"AMEXO 2 PROGRAMA OPERACIÓN SIJE",link: Acuerdos__pdfpath(`./${"2016/"}${"177.2.pdf"}`),},{id:"",year: "2016",typeDoc:"",dateDoc:"",numDoc:"",monthDoc:"",nameDoc:"ANEXO 3 SIJE_LMD_F2",link: Acuerdos__pdfpath(`./${"2016/"}${"177.3.pdf"}`),},],},</v>
      </c>
    </row>
    <row r="189" spans="1:18" x14ac:dyDescent="0.25">
      <c r="A189" s="1" t="s">
        <v>756</v>
      </c>
      <c r="B189" s="1">
        <v>178</v>
      </c>
      <c r="C189" s="1" t="s">
        <v>1309</v>
      </c>
      <c r="D189" s="1" t="s">
        <v>1217</v>
      </c>
      <c r="E189" s="1" t="s">
        <v>1460</v>
      </c>
      <c r="F189" s="2" t="s">
        <v>656</v>
      </c>
      <c r="G189" s="1" t="s">
        <v>1212</v>
      </c>
      <c r="I189" s="1">
        <v>178</v>
      </c>
      <c r="J189" s="1" t="s">
        <v>0</v>
      </c>
      <c r="K189" s="1" t="s">
        <v>1298</v>
      </c>
      <c r="L189" s="3" t="str">
        <f t="shared" si="10"/>
        <v>MAY</v>
      </c>
      <c r="M189" s="1" t="s">
        <v>1213</v>
      </c>
      <c r="N189" s="1" t="s">
        <v>1624</v>
      </c>
      <c r="O189" s="1" t="s">
        <v>755</v>
      </c>
      <c r="P189" s="1">
        <f t="shared" ref="P189:P220" si="14">B189</f>
        <v>178</v>
      </c>
      <c r="Q189" s="1" t="s">
        <v>1</v>
      </c>
      <c r="R189" s="1" t="str">
        <f t="shared" ref="R189:R241" si="15">CONCATENATE(A189,B189,C189,D189,E189,F189,G189,H189,I189,J189,K189,L189,M189,N189,O189,P189,Q189)</f>
        <v>{id:178,year: "2016",typeDoc:"ACUERDO",dateDoc:"14-MAY",numDoc:"CG 178-2016",monthDoc:"MAY",nameDoc:"PT",link: Acuerdos__pdfpath(`./${"2016/"}${"178.pdf"}`),},</v>
      </c>
    </row>
    <row r="190" spans="1:18" x14ac:dyDescent="0.25">
      <c r="A190" s="1" t="s">
        <v>756</v>
      </c>
      <c r="B190" s="1">
        <v>179</v>
      </c>
      <c r="C190" s="1" t="s">
        <v>1309</v>
      </c>
      <c r="D190" s="1" t="s">
        <v>1217</v>
      </c>
      <c r="E190" s="1" t="s">
        <v>1460</v>
      </c>
      <c r="F190" s="2" t="s">
        <v>656</v>
      </c>
      <c r="G190" s="1" t="s">
        <v>1212</v>
      </c>
      <c r="I190" s="1">
        <v>179</v>
      </c>
      <c r="J190" s="1" t="s">
        <v>0</v>
      </c>
      <c r="K190" s="1" t="s">
        <v>1298</v>
      </c>
      <c r="L190" s="3" t="str">
        <f t="shared" si="10"/>
        <v>MAY</v>
      </c>
      <c r="M190" s="1" t="s">
        <v>1213</v>
      </c>
      <c r="N190" s="1" t="s">
        <v>1730</v>
      </c>
      <c r="O190" s="1" t="s">
        <v>755</v>
      </c>
      <c r="P190" s="1">
        <f t="shared" si="14"/>
        <v>179</v>
      </c>
      <c r="Q190" s="1" t="s">
        <v>1</v>
      </c>
      <c r="R190" s="1" t="str">
        <f t="shared" si="15"/>
        <v>{id:179,year: "2016",typeDoc:"ACUERDO",dateDoc:"14-MAY",numDoc:"CG 179-2016",monthDoc:"MAY",nameDoc:"SUSTITUCIÓN PC SANTA CRUZ PORVENIR IXTACUIXTA NA",link: Acuerdos__pdfpath(`./${"2016/"}${"179.pdf"}`),},</v>
      </c>
    </row>
    <row r="191" spans="1:18" x14ac:dyDescent="0.25">
      <c r="A191" s="1" t="s">
        <v>756</v>
      </c>
      <c r="B191" s="1">
        <v>180</v>
      </c>
      <c r="C191" s="1" t="s">
        <v>1309</v>
      </c>
      <c r="D191" s="1" t="s">
        <v>1217</v>
      </c>
      <c r="E191" s="1" t="s">
        <v>1460</v>
      </c>
      <c r="F191" s="2" t="s">
        <v>656</v>
      </c>
      <c r="G191" s="1" t="s">
        <v>1212</v>
      </c>
      <c r="I191" s="1">
        <v>180</v>
      </c>
      <c r="J191" s="1" t="s">
        <v>0</v>
      </c>
      <c r="K191" s="1" t="s">
        <v>1298</v>
      </c>
      <c r="L191" s="3" t="str">
        <f t="shared" si="10"/>
        <v>MAY</v>
      </c>
      <c r="M191" s="1" t="s">
        <v>1213</v>
      </c>
      <c r="N191" s="1" t="s">
        <v>1625</v>
      </c>
      <c r="O191" s="1" t="s">
        <v>755</v>
      </c>
      <c r="P191" s="1">
        <f t="shared" si="14"/>
        <v>180</v>
      </c>
      <c r="Q191" s="1" t="s">
        <v>1</v>
      </c>
      <c r="R191" s="1" t="str">
        <f t="shared" si="15"/>
        <v>{id:180,year: "2016",typeDoc:"ACUERDO",dateDoc:"14-MAY",numDoc:"CG 180-2016",monthDoc:"MAY",nameDoc:"SUSTITUCIÓN PC COLONIA REFORMA CHIAUTEMPAN PS",link: Acuerdos__pdfpath(`./${"2016/"}${"180.pdf"}`),},</v>
      </c>
    </row>
    <row r="192" spans="1:18" x14ac:dyDescent="0.25">
      <c r="A192" s="1" t="s">
        <v>756</v>
      </c>
      <c r="B192" s="1">
        <v>181</v>
      </c>
      <c r="C192" s="1" t="s">
        <v>1309</v>
      </c>
      <c r="D192" s="1" t="s">
        <v>1217</v>
      </c>
      <c r="E192" s="1" t="s">
        <v>1460</v>
      </c>
      <c r="F192" s="2" t="s">
        <v>656</v>
      </c>
      <c r="G192" s="1" t="s">
        <v>1212</v>
      </c>
      <c r="I192" s="1">
        <v>181</v>
      </c>
      <c r="J192" s="1" t="s">
        <v>0</v>
      </c>
      <c r="K192" s="1" t="s">
        <v>1298</v>
      </c>
      <c r="L192" s="3" t="str">
        <f t="shared" si="10"/>
        <v>MAY</v>
      </c>
      <c r="M192" s="1" t="s">
        <v>1213</v>
      </c>
      <c r="N192" s="1" t="s">
        <v>1731</v>
      </c>
      <c r="O192" s="1" t="s">
        <v>755</v>
      </c>
      <c r="P192" s="1">
        <f t="shared" si="14"/>
        <v>181</v>
      </c>
      <c r="Q192" s="1" t="s">
        <v>1</v>
      </c>
      <c r="R192" s="1" t="str">
        <f t="shared" si="15"/>
        <v>{id:181,year: "2016",typeDoc:"ACUERDO",dateDoc:"14-MAY",numDoc:"CG 181-2016",monthDoc:"MAY",nameDoc:"SUSTITUCION PC SUPLENTE ACUITLAPILCO PS",link: Acuerdos__pdfpath(`./${"2016/"}${"181.pdf"}`),},</v>
      </c>
    </row>
    <row r="193" spans="1:18" x14ac:dyDescent="0.25">
      <c r="A193" s="1" t="s">
        <v>756</v>
      </c>
      <c r="B193" s="1">
        <v>182</v>
      </c>
      <c r="C193" s="1" t="s">
        <v>1309</v>
      </c>
      <c r="D193" s="1" t="s">
        <v>1217</v>
      </c>
      <c r="E193" s="1" t="s">
        <v>1460</v>
      </c>
      <c r="F193" s="2" t="s">
        <v>656</v>
      </c>
      <c r="G193" s="1" t="s">
        <v>1212</v>
      </c>
      <c r="I193" s="1">
        <v>182</v>
      </c>
      <c r="J193" s="1" t="s">
        <v>0</v>
      </c>
      <c r="K193" s="1" t="s">
        <v>1298</v>
      </c>
      <c r="L193" s="3" t="str">
        <f t="shared" si="10"/>
        <v>MAY</v>
      </c>
      <c r="M193" s="1" t="s">
        <v>1213</v>
      </c>
      <c r="N193" s="1" t="s">
        <v>1626</v>
      </c>
      <c r="O193" s="1" t="s">
        <v>755</v>
      </c>
      <c r="P193" s="1">
        <f t="shared" si="14"/>
        <v>182</v>
      </c>
      <c r="Q193" s="1" t="s">
        <v>1</v>
      </c>
      <c r="R193" s="1" t="str">
        <f t="shared" si="15"/>
        <v>{id:182,year: "2016",typeDoc:"ACUERDO",dateDoc:"14-MAY",numDoc:"CG 182-2016",monthDoc:"MAY",nameDoc:"SUSTITUCIÓN PC TLALTEMPAN MORENA",link: Acuerdos__pdfpath(`./${"2016/"}${"182.pdf"}`),},</v>
      </c>
    </row>
    <row r="194" spans="1:18" x14ac:dyDescent="0.25">
      <c r="A194" s="1" t="s">
        <v>756</v>
      </c>
      <c r="B194" s="1">
        <v>183</v>
      </c>
      <c r="C194" s="1" t="s">
        <v>1309</v>
      </c>
      <c r="D194" s="1" t="s">
        <v>1217</v>
      </c>
      <c r="E194" s="1" t="s">
        <v>1460</v>
      </c>
      <c r="F194" s="2" t="s">
        <v>656</v>
      </c>
      <c r="G194" s="1" t="s">
        <v>1212</v>
      </c>
      <c r="I194" s="1">
        <v>183</v>
      </c>
      <c r="J194" s="1" t="s">
        <v>0</v>
      </c>
      <c r="K194" s="1" t="s">
        <v>1298</v>
      </c>
      <c r="L194" s="3" t="str">
        <f t="shared" si="10"/>
        <v>MAY</v>
      </c>
      <c r="M194" s="1" t="s">
        <v>1213</v>
      </c>
      <c r="N194" s="1" t="s">
        <v>1732</v>
      </c>
      <c r="O194" s="1" t="s">
        <v>755</v>
      </c>
      <c r="P194" s="1">
        <f t="shared" si="14"/>
        <v>183</v>
      </c>
      <c r="Q194" s="1" t="s">
        <v>1</v>
      </c>
      <c r="R194" s="1" t="str">
        <f t="shared" si="15"/>
        <v>{id:183,year: "2016",typeDoc:"ACUERDO",dateDoc:"14-MAY",numDoc:"CG 183-2016",monthDoc:"MAY",nameDoc:"ACUERDO SUSTITUCIÓN PRI DTO 01 MAY RELAT",link: Acuerdos__pdfpath(`./${"2016/"}${"183.pdf"}`),},</v>
      </c>
    </row>
    <row r="195" spans="1:18" x14ac:dyDescent="0.25">
      <c r="A195" s="1" t="s">
        <v>756</v>
      </c>
      <c r="B195" s="1">
        <v>184</v>
      </c>
      <c r="C195" s="1" t="s">
        <v>1309</v>
      </c>
      <c r="D195" s="1" t="s">
        <v>1217</v>
      </c>
      <c r="E195" s="1" t="s">
        <v>1460</v>
      </c>
      <c r="F195" s="2" t="s">
        <v>657</v>
      </c>
      <c r="G195" s="1" t="s">
        <v>1212</v>
      </c>
      <c r="I195" s="1">
        <v>184</v>
      </c>
      <c r="J195" s="1" t="s">
        <v>0</v>
      </c>
      <c r="K195" s="1" t="s">
        <v>1298</v>
      </c>
      <c r="L195" s="3" t="str">
        <f t="shared" ref="L195:L226" si="16">MID(F195,4,3)</f>
        <v>MAY</v>
      </c>
      <c r="M195" s="1" t="s">
        <v>1213</v>
      </c>
      <c r="N195" s="1" t="s">
        <v>1627</v>
      </c>
      <c r="O195" s="1" t="s">
        <v>755</v>
      </c>
      <c r="P195" s="1">
        <f t="shared" si="14"/>
        <v>184</v>
      </c>
      <c r="Q195" s="1" t="s">
        <v>1</v>
      </c>
      <c r="R195" s="1" t="str">
        <f t="shared" si="15"/>
        <v>{id:184,year: "2016",typeDoc:"ACUERDO",dateDoc:"15-MAY",numDoc:"CG 184-2016",monthDoc:"MAY",nameDoc:"BODEGAS CUMPLIMIENTO ACUERDO INE CG122 2016",link: Acuerdos__pdfpath(`./${"2016/"}${"184.pdf"}`),},</v>
      </c>
    </row>
    <row r="196" spans="1:18" x14ac:dyDescent="0.25">
      <c r="A196" s="1" t="s">
        <v>756</v>
      </c>
      <c r="B196" s="1">
        <v>185</v>
      </c>
      <c r="C196" s="1" t="s">
        <v>1309</v>
      </c>
      <c r="D196" s="1" t="s">
        <v>1217</v>
      </c>
      <c r="E196" s="1" t="s">
        <v>1460</v>
      </c>
      <c r="F196" s="2" t="s">
        <v>657</v>
      </c>
      <c r="G196" s="1" t="s">
        <v>1212</v>
      </c>
      <c r="I196" s="1">
        <v>185</v>
      </c>
      <c r="J196" s="1" t="s">
        <v>0</v>
      </c>
      <c r="K196" s="1" t="s">
        <v>1298</v>
      </c>
      <c r="L196" s="3" t="str">
        <f t="shared" si="16"/>
        <v>MAY</v>
      </c>
      <c r="M196" s="1" t="s">
        <v>1213</v>
      </c>
      <c r="N196" s="1" t="s">
        <v>1733</v>
      </c>
      <c r="O196" s="1" t="s">
        <v>755</v>
      </c>
      <c r="P196" s="1">
        <f t="shared" si="14"/>
        <v>185</v>
      </c>
      <c r="Q196" s="1" t="s">
        <v>1</v>
      </c>
      <c r="R196" s="1" t="str">
        <f t="shared" si="15"/>
        <v>{id:185,year: "2016",typeDoc:"ACUERDO",dateDoc:"15-MAY",numDoc:"CG 185-2016",monthDoc:"MAY",nameDoc:"SUSTITUCION DE INTEGRANTES DE CONSEJO",link: Acuerdos__pdfpath(`./${"2016/"}${"185.pdf"}`),},</v>
      </c>
    </row>
    <row r="197" spans="1:18" x14ac:dyDescent="0.25">
      <c r="A197" s="1" t="s">
        <v>756</v>
      </c>
      <c r="B197" s="1">
        <v>186</v>
      </c>
      <c r="C197" s="1" t="s">
        <v>1309</v>
      </c>
      <c r="D197" s="1" t="s">
        <v>1217</v>
      </c>
      <c r="E197" s="1" t="s">
        <v>1460</v>
      </c>
      <c r="F197" s="2" t="s">
        <v>657</v>
      </c>
      <c r="G197" s="1" t="s">
        <v>1212</v>
      </c>
      <c r="I197" s="1">
        <v>186</v>
      </c>
      <c r="J197" s="1" t="s">
        <v>0</v>
      </c>
      <c r="K197" s="1" t="s">
        <v>1298</v>
      </c>
      <c r="L197" s="3" t="str">
        <f t="shared" si="16"/>
        <v>MAY</v>
      </c>
      <c r="M197" s="1" t="s">
        <v>1213</v>
      </c>
      <c r="N197" s="1" t="s">
        <v>1628</v>
      </c>
      <c r="O197" s="1" t="s">
        <v>755</v>
      </c>
      <c r="P197" s="1">
        <f t="shared" si="14"/>
        <v>186</v>
      </c>
      <c r="Q197" s="1" t="s">
        <v>1</v>
      </c>
      <c r="R197" s="1" t="str">
        <f t="shared" si="15"/>
        <v>{id:186,year: "2016",typeDoc:"ACUERDO",dateDoc:"15-MAY",numDoc:"CG 186-2016",monthDoc:"MAY",nameDoc:"CANDIDATURA COMÚN PRI PVEM NUEVA ALIANZA PS",link: Acuerdos__pdfpath(`./${"2016/"}${"186.pdf"}`),},</v>
      </c>
    </row>
    <row r="198" spans="1:18" x14ac:dyDescent="0.25">
      <c r="A198" s="1" t="s">
        <v>756</v>
      </c>
      <c r="B198" s="1">
        <v>187</v>
      </c>
      <c r="C198" s="1" t="s">
        <v>1309</v>
      </c>
      <c r="D198" s="1" t="s">
        <v>1217</v>
      </c>
      <c r="E198" s="1" t="s">
        <v>1460</v>
      </c>
      <c r="F198" s="2" t="s">
        <v>657</v>
      </c>
      <c r="G198" s="1" t="s">
        <v>1212</v>
      </c>
      <c r="I198" s="1">
        <v>187</v>
      </c>
      <c r="J198" s="1" t="s">
        <v>0</v>
      </c>
      <c r="K198" s="1" t="s">
        <v>1298</v>
      </c>
      <c r="L198" s="3" t="str">
        <f t="shared" si="16"/>
        <v>MAY</v>
      </c>
      <c r="M198" s="1" t="s">
        <v>1213</v>
      </c>
      <c r="N198" s="1" t="s">
        <v>1629</v>
      </c>
      <c r="O198" s="1" t="s">
        <v>755</v>
      </c>
      <c r="P198" s="1">
        <f t="shared" si="14"/>
        <v>187</v>
      </c>
      <c r="Q198" s="1" t="s">
        <v>1</v>
      </c>
      <c r="R198" s="1" t="str">
        <f t="shared" si="15"/>
        <v>{id:187,year: "2016",typeDoc:"ACUERDO",dateDoc:"15-MAY",numDoc:"CG 187-2016",monthDoc:"MAY",nameDoc:"CANDIDATURA COMÚN PRI PVEM",link: Acuerdos__pdfpath(`./${"2016/"}${"187.pdf"}`),},</v>
      </c>
    </row>
    <row r="199" spans="1:18" x14ac:dyDescent="0.25">
      <c r="A199" s="1" t="s">
        <v>756</v>
      </c>
      <c r="B199" s="1">
        <v>188</v>
      </c>
      <c r="C199" s="1" t="s">
        <v>1309</v>
      </c>
      <c r="D199" s="1" t="s">
        <v>1217</v>
      </c>
      <c r="E199" s="1" t="s">
        <v>1460</v>
      </c>
      <c r="F199" s="2" t="s">
        <v>657</v>
      </c>
      <c r="G199" s="1" t="s">
        <v>1212</v>
      </c>
      <c r="I199" s="1">
        <v>188</v>
      </c>
      <c r="J199" s="1" t="s">
        <v>0</v>
      </c>
      <c r="K199" s="1" t="s">
        <v>1298</v>
      </c>
      <c r="L199" s="3" t="str">
        <f t="shared" si="16"/>
        <v>MAY</v>
      </c>
      <c r="M199" s="1" t="s">
        <v>1213</v>
      </c>
      <c r="N199" s="1" t="s">
        <v>1630</v>
      </c>
      <c r="O199" s="1" t="s">
        <v>755</v>
      </c>
      <c r="P199" s="1">
        <f t="shared" si="14"/>
        <v>188</v>
      </c>
      <c r="Q199" s="1" t="s">
        <v>1</v>
      </c>
      <c r="R199" s="1" t="str">
        <f t="shared" si="15"/>
        <v>{id:188,year: "2016",typeDoc:"ACUERDO",dateDoc:"15-MAY",numDoc:"CG 188-2016",monthDoc:"MAY",nameDoc:"CANDIDATURA COMÚN PRI NUEVA ALIANZA PS",link: Acuerdos__pdfpath(`./${"2016/"}${"188.pdf"}`),},</v>
      </c>
    </row>
    <row r="200" spans="1:18" x14ac:dyDescent="0.25">
      <c r="A200" s="1" t="s">
        <v>756</v>
      </c>
      <c r="B200" s="1">
        <v>189</v>
      </c>
      <c r="C200" s="1" t="s">
        <v>1309</v>
      </c>
      <c r="D200" s="1" t="s">
        <v>1217</v>
      </c>
      <c r="E200" s="1" t="s">
        <v>1460</v>
      </c>
      <c r="F200" s="2" t="s">
        <v>657</v>
      </c>
      <c r="G200" s="1" t="s">
        <v>1212</v>
      </c>
      <c r="I200" s="1">
        <v>189</v>
      </c>
      <c r="J200" s="1" t="s">
        <v>0</v>
      </c>
      <c r="K200" s="1" t="s">
        <v>1298</v>
      </c>
      <c r="L200" s="3" t="str">
        <f t="shared" si="16"/>
        <v>MAY</v>
      </c>
      <c r="M200" s="1" t="s">
        <v>1213</v>
      </c>
      <c r="N200" s="1" t="s">
        <v>1734</v>
      </c>
      <c r="O200" s="1" t="s">
        <v>755</v>
      </c>
      <c r="P200" s="1">
        <f t="shared" si="14"/>
        <v>189</v>
      </c>
      <c r="Q200" s="1" t="s">
        <v>1</v>
      </c>
      <c r="R200" s="1" t="str">
        <f t="shared" si="15"/>
        <v>{id:189,year: "2016",typeDoc:"ACUERDO",dateDoc:"15-MAY",numDoc:"CG 189-2016",monthDoc:"MAY",nameDoc:"CANDIDATURA COMUN PRD PT",link: Acuerdos__pdfpath(`./${"2016/"}${"189.pdf"}`),},</v>
      </c>
    </row>
    <row r="201" spans="1:18" x14ac:dyDescent="0.25">
      <c r="A201" s="1" t="s">
        <v>756</v>
      </c>
      <c r="B201" s="1">
        <v>190</v>
      </c>
      <c r="C201" s="1" t="s">
        <v>1309</v>
      </c>
      <c r="D201" s="1" t="s">
        <v>1217</v>
      </c>
      <c r="E201" s="1" t="s">
        <v>1460</v>
      </c>
      <c r="F201" s="2" t="s">
        <v>657</v>
      </c>
      <c r="G201" s="1" t="s">
        <v>1212</v>
      </c>
      <c r="I201" s="1">
        <v>190</v>
      </c>
      <c r="J201" s="1" t="s">
        <v>0</v>
      </c>
      <c r="K201" s="1" t="s">
        <v>1298</v>
      </c>
      <c r="L201" s="3" t="str">
        <f t="shared" si="16"/>
        <v>MAY</v>
      </c>
      <c r="M201" s="1" t="s">
        <v>1213</v>
      </c>
      <c r="N201" s="1" t="s">
        <v>1631</v>
      </c>
      <c r="O201" s="1" t="s">
        <v>755</v>
      </c>
      <c r="P201" s="1">
        <f t="shared" si="14"/>
        <v>190</v>
      </c>
      <c r="Q201" s="1" t="s">
        <v>1</v>
      </c>
      <c r="R201" s="1" t="str">
        <f t="shared" si="15"/>
        <v>{id:190,year: "2016",typeDoc:"ACUERDO",dateDoc:"15-MAY",numDoc:"CG 190-2016",monthDoc:"MAY",nameDoc:"REGISTRO AYUNTAM PRI",link: Acuerdos__pdfpath(`./${"2016/"}${"190.pdf"}`),},</v>
      </c>
    </row>
    <row r="202" spans="1:18" x14ac:dyDescent="0.25">
      <c r="A202" s="1" t="s">
        <v>756</v>
      </c>
      <c r="B202" s="1">
        <v>191</v>
      </c>
      <c r="C202" s="1" t="s">
        <v>1309</v>
      </c>
      <c r="D202" s="1" t="s">
        <v>1217</v>
      </c>
      <c r="E202" s="1" t="s">
        <v>1460</v>
      </c>
      <c r="F202" s="2" t="s">
        <v>272</v>
      </c>
      <c r="G202" s="1" t="s">
        <v>1212</v>
      </c>
      <c r="I202" s="1">
        <v>191</v>
      </c>
      <c r="J202" s="1" t="s">
        <v>0</v>
      </c>
      <c r="K202" s="1" t="s">
        <v>1298</v>
      </c>
      <c r="L202" s="3" t="str">
        <f t="shared" si="16"/>
        <v>MAY</v>
      </c>
      <c r="M202" s="1" t="s">
        <v>1213</v>
      </c>
      <c r="N202" s="1" t="s">
        <v>1632</v>
      </c>
      <c r="O202" s="1" t="s">
        <v>755</v>
      </c>
      <c r="P202" s="1">
        <f t="shared" si="14"/>
        <v>191</v>
      </c>
      <c r="Q202" s="1" t="s">
        <v>1</v>
      </c>
      <c r="R202" s="1" t="str">
        <f t="shared" si="15"/>
        <v>{id:191,year: "2016",typeDoc:"ACUERDO",dateDoc:"17-MAY",numDoc:"CG 191-2016",monthDoc:"MAY",nameDoc:"CASILLAS ESPECIALES",link: Acuerdos__pdfpath(`./${"2016/"}${"191.pdf"}`),},</v>
      </c>
    </row>
    <row r="203" spans="1:18" x14ac:dyDescent="0.25">
      <c r="A203" s="1" t="s">
        <v>756</v>
      </c>
      <c r="B203" s="1">
        <v>192</v>
      </c>
      <c r="C203" s="1" t="s">
        <v>1309</v>
      </c>
      <c r="D203" s="1" t="s">
        <v>1217</v>
      </c>
      <c r="E203" s="1" t="s">
        <v>1460</v>
      </c>
      <c r="F203" s="2" t="s">
        <v>658</v>
      </c>
      <c r="G203" s="1" t="s">
        <v>1212</v>
      </c>
      <c r="I203" s="1">
        <v>192</v>
      </c>
      <c r="J203" s="1" t="s">
        <v>0</v>
      </c>
      <c r="K203" s="1" t="s">
        <v>1298</v>
      </c>
      <c r="L203" s="3" t="str">
        <f t="shared" si="16"/>
        <v>MAY</v>
      </c>
      <c r="M203" s="1" t="s">
        <v>1213</v>
      </c>
      <c r="N203" s="1" t="s">
        <v>1633</v>
      </c>
      <c r="O203" s="1" t="s">
        <v>755</v>
      </c>
      <c r="P203" s="1">
        <f t="shared" si="14"/>
        <v>192</v>
      </c>
      <c r="Q203" s="1" t="s">
        <v>1</v>
      </c>
      <c r="R203" s="1" t="str">
        <f t="shared" si="15"/>
        <v>{id:192,year: "2016",typeDoc:"ACUERDO",dateDoc:"18-MAY",numDoc:"CG 192-2016",monthDoc:"MAY",nameDoc:"SUSTITUCIÓN AYUNTAMIENTO XILOXOXTLA PAN",link: Acuerdos__pdfpath(`./${"2016/"}${"192.pdf"}`),},</v>
      </c>
    </row>
    <row r="204" spans="1:18" x14ac:dyDescent="0.25">
      <c r="A204" s="1" t="s">
        <v>756</v>
      </c>
      <c r="B204" s="1">
        <v>193</v>
      </c>
      <c r="C204" s="1" t="s">
        <v>1309</v>
      </c>
      <c r="D204" s="1" t="s">
        <v>1217</v>
      </c>
      <c r="E204" s="1" t="s">
        <v>1460</v>
      </c>
      <c r="F204" s="2" t="s">
        <v>658</v>
      </c>
      <c r="G204" s="1" t="s">
        <v>1212</v>
      </c>
      <c r="I204" s="1">
        <v>193</v>
      </c>
      <c r="J204" s="1" t="s">
        <v>0</v>
      </c>
      <c r="K204" s="1" t="s">
        <v>1298</v>
      </c>
      <c r="L204" s="3" t="str">
        <f t="shared" si="16"/>
        <v>MAY</v>
      </c>
      <c r="M204" s="1" t="s">
        <v>1213</v>
      </c>
      <c r="N204" s="1" t="s">
        <v>1634</v>
      </c>
      <c r="O204" s="1" t="s">
        <v>755</v>
      </c>
      <c r="P204" s="1">
        <f t="shared" si="14"/>
        <v>193</v>
      </c>
      <c r="Q204" s="1" t="s">
        <v>1</v>
      </c>
      <c r="R204" s="1" t="str">
        <f t="shared" si="15"/>
        <v>{id:193,year: "2016",typeDoc:"ACUERDO",dateDoc:"18-MAY",numDoc:"CG 193-2016",monthDoc:"MAY",nameDoc:"SUSTITUCIÓN AYUNTAMIENTO BENITO JUÁREZ PRI",link: Acuerdos__pdfpath(`./${"2016/"}${"193.pdf"}`),},</v>
      </c>
    </row>
    <row r="205" spans="1:18" x14ac:dyDescent="0.25">
      <c r="A205" s="1" t="s">
        <v>756</v>
      </c>
      <c r="B205" s="1">
        <v>194</v>
      </c>
      <c r="C205" s="1" t="s">
        <v>1309</v>
      </c>
      <c r="D205" s="1" t="s">
        <v>1217</v>
      </c>
      <c r="E205" s="1" t="s">
        <v>1460</v>
      </c>
      <c r="F205" s="2" t="s">
        <v>658</v>
      </c>
      <c r="G205" s="1" t="s">
        <v>1212</v>
      </c>
      <c r="I205" s="1">
        <v>194</v>
      </c>
      <c r="J205" s="1" t="s">
        <v>0</v>
      </c>
      <c r="K205" s="1" t="s">
        <v>1298</v>
      </c>
      <c r="L205" s="3" t="str">
        <f t="shared" si="16"/>
        <v>MAY</v>
      </c>
      <c r="M205" s="1" t="s">
        <v>1213</v>
      </c>
      <c r="N205" s="1" t="s">
        <v>1635</v>
      </c>
      <c r="O205" s="1" t="s">
        <v>755</v>
      </c>
      <c r="P205" s="1">
        <f t="shared" si="14"/>
        <v>194</v>
      </c>
      <c r="Q205" s="1" t="s">
        <v>1</v>
      </c>
      <c r="R205" s="1" t="str">
        <f t="shared" si="15"/>
        <v>{id:194,year: "2016",typeDoc:"ACUERDO",dateDoc:"18-MAY",numDoc:"CG 194-2016",monthDoc:"MAY",nameDoc:"SUSTITUCIÓN PC ATLANGATEPEC PAN",link: Acuerdos__pdfpath(`./${"2016/"}${"194.pdf"}`),},</v>
      </c>
    </row>
    <row r="206" spans="1:18" x14ac:dyDescent="0.25">
      <c r="A206" s="1" t="s">
        <v>756</v>
      </c>
      <c r="B206" s="1">
        <v>195</v>
      </c>
      <c r="C206" s="1" t="s">
        <v>1309</v>
      </c>
      <c r="D206" s="1" t="s">
        <v>1217</v>
      </c>
      <c r="E206" s="1" t="s">
        <v>1460</v>
      </c>
      <c r="F206" s="2" t="s">
        <v>658</v>
      </c>
      <c r="G206" s="1" t="s">
        <v>1212</v>
      </c>
      <c r="I206" s="1">
        <v>195</v>
      </c>
      <c r="J206" s="1" t="s">
        <v>0</v>
      </c>
      <c r="K206" s="1" t="s">
        <v>1298</v>
      </c>
      <c r="L206" s="3" t="str">
        <f t="shared" si="16"/>
        <v>MAY</v>
      </c>
      <c r="M206" s="1" t="s">
        <v>1213</v>
      </c>
      <c r="N206" s="1" t="s">
        <v>1636</v>
      </c>
      <c r="O206" s="1" t="s">
        <v>755</v>
      </c>
      <c r="P206" s="1">
        <f t="shared" si="14"/>
        <v>195</v>
      </c>
      <c r="Q206" s="1" t="s">
        <v>1</v>
      </c>
      <c r="R206" s="1" t="str">
        <f t="shared" si="15"/>
        <v>{id:195,year: "2016",typeDoc:"ACUERDO",dateDoc:"18-MAY",numDoc:"CG 195-2016",monthDoc:"MAY",nameDoc:"SUSTITUCIÓN CONSEJOS MUNICIPALES",link: Acuerdos__pdfpath(`./${"2016/"}${"195.pdf"}`),},</v>
      </c>
    </row>
    <row r="207" spans="1:18" x14ac:dyDescent="0.25">
      <c r="A207" s="1" t="s">
        <v>756</v>
      </c>
      <c r="B207" s="1">
        <v>196</v>
      </c>
      <c r="C207" s="1" t="s">
        <v>1309</v>
      </c>
      <c r="D207" s="1" t="s">
        <v>1217</v>
      </c>
      <c r="E207" s="1" t="s">
        <v>1460</v>
      </c>
      <c r="F207" s="2" t="s">
        <v>658</v>
      </c>
      <c r="G207" s="1" t="s">
        <v>1212</v>
      </c>
      <c r="I207" s="1">
        <v>196</v>
      </c>
      <c r="J207" s="1" t="s">
        <v>0</v>
      </c>
      <c r="K207" s="1" t="s">
        <v>1298</v>
      </c>
      <c r="L207" s="3" t="str">
        <f t="shared" si="16"/>
        <v>MAY</v>
      </c>
      <c r="M207" s="1" t="s">
        <v>1213</v>
      </c>
      <c r="N207" s="1" t="s">
        <v>1637</v>
      </c>
      <c r="O207" s="1" t="s">
        <v>755</v>
      </c>
      <c r="P207" s="1">
        <f t="shared" si="14"/>
        <v>196</v>
      </c>
      <c r="Q207" s="1" t="s">
        <v>1</v>
      </c>
      <c r="R207" s="1" t="str">
        <f t="shared" si="15"/>
        <v>{id:196,year: "2016",typeDoc:"ACUERDO",dateDoc:"18-MAY",numDoc:"CG 196-2016",monthDoc:"MAY",nameDoc:"SUSTITUCIÓN SEGUNDA REGIDORA ATLANGATEPEC PRI",link: Acuerdos__pdfpath(`./${"2016/"}${"196.pdf"}`),},</v>
      </c>
    </row>
    <row r="208" spans="1:18" x14ac:dyDescent="0.25">
      <c r="A208" s="1" t="s">
        <v>756</v>
      </c>
      <c r="B208" s="1">
        <v>197</v>
      </c>
      <c r="C208" s="1" t="s">
        <v>1309</v>
      </c>
      <c r="D208" s="1" t="s">
        <v>1217</v>
      </c>
      <c r="E208" s="1" t="s">
        <v>1460</v>
      </c>
      <c r="F208" s="2" t="s">
        <v>658</v>
      </c>
      <c r="G208" s="1" t="s">
        <v>1212</v>
      </c>
      <c r="I208" s="1">
        <v>197</v>
      </c>
      <c r="J208" s="1" t="s">
        <v>0</v>
      </c>
      <c r="K208" s="1" t="s">
        <v>1298</v>
      </c>
      <c r="L208" s="3" t="str">
        <f t="shared" si="16"/>
        <v>MAY</v>
      </c>
      <c r="M208" s="1" t="s">
        <v>1213</v>
      </c>
      <c r="N208" s="1" t="s">
        <v>1735</v>
      </c>
      <c r="O208" s="1" t="s">
        <v>755</v>
      </c>
      <c r="P208" s="1">
        <f t="shared" si="14"/>
        <v>197</v>
      </c>
      <c r="Q208" s="1" t="s">
        <v>1</v>
      </c>
      <c r="R208" s="1" t="str">
        <f t="shared" si="15"/>
        <v>{id:197,year: "2016",typeDoc:"ACUERDO",dateDoc:"18-MAY",numDoc:"CG 197-2016",monthDoc:"MAY",nameDoc:"SUSTITUCIÓN LÁZARO CARDENAS PRI",link: Acuerdos__pdfpath(`./${"2016/"}${"197.pdf"}`),},</v>
      </c>
    </row>
    <row r="209" spans="1:18" x14ac:dyDescent="0.25">
      <c r="A209" s="1" t="s">
        <v>756</v>
      </c>
      <c r="B209" s="1">
        <v>198</v>
      </c>
      <c r="C209" s="1" t="s">
        <v>1309</v>
      </c>
      <c r="D209" s="1" t="s">
        <v>1217</v>
      </c>
      <c r="E209" s="1" t="s">
        <v>1460</v>
      </c>
      <c r="F209" s="2" t="s">
        <v>658</v>
      </c>
      <c r="G209" s="1" t="s">
        <v>1212</v>
      </c>
      <c r="I209" s="1">
        <v>198</v>
      </c>
      <c r="J209" s="1" t="s">
        <v>0</v>
      </c>
      <c r="K209" s="1" t="s">
        <v>1298</v>
      </c>
      <c r="L209" s="3" t="str">
        <f t="shared" si="16"/>
        <v>MAY</v>
      </c>
      <c r="M209" s="1" t="s">
        <v>1213</v>
      </c>
      <c r="N209" s="1" t="s">
        <v>1638</v>
      </c>
      <c r="O209" s="1" t="s">
        <v>755</v>
      </c>
      <c r="P209" s="1">
        <f t="shared" si="14"/>
        <v>198</v>
      </c>
      <c r="Q209" s="1" t="s">
        <v>1</v>
      </c>
      <c r="R209" s="1" t="str">
        <f t="shared" si="15"/>
        <v>{id:198,year: "2016",typeDoc:"ACUERDO",dateDoc:"18-MAY",numDoc:"CG 198-2016",monthDoc:"MAY",nameDoc:"SUSTITUCIÓN PRIMERA REGIDORA SANTA CRUZ TLAXCALA PT",link: Acuerdos__pdfpath(`./${"2016/"}${"198.pdf"}`),},</v>
      </c>
    </row>
    <row r="210" spans="1:18" x14ac:dyDescent="0.25">
      <c r="A210" s="1" t="s">
        <v>756</v>
      </c>
      <c r="B210" s="1">
        <v>199</v>
      </c>
      <c r="C210" s="1" t="s">
        <v>1309</v>
      </c>
      <c r="D210" s="1" t="s">
        <v>1217</v>
      </c>
      <c r="E210" s="1" t="s">
        <v>1460</v>
      </c>
      <c r="F210" s="2" t="s">
        <v>658</v>
      </c>
      <c r="G210" s="1" t="s">
        <v>1212</v>
      </c>
      <c r="I210" s="1">
        <v>199</v>
      </c>
      <c r="J210" s="1" t="s">
        <v>0</v>
      </c>
      <c r="K210" s="1" t="s">
        <v>1298</v>
      </c>
      <c r="L210" s="3" t="str">
        <f t="shared" si="16"/>
        <v>MAY</v>
      </c>
      <c r="M210" s="1" t="s">
        <v>1213</v>
      </c>
      <c r="N210" s="1" t="s">
        <v>1639</v>
      </c>
      <c r="O210" s="1" t="s">
        <v>755</v>
      </c>
      <c r="P210" s="1">
        <f t="shared" si="14"/>
        <v>199</v>
      </c>
      <c r="Q210" s="1" t="s">
        <v>1</v>
      </c>
      <c r="R210" s="1" t="str">
        <f t="shared" si="15"/>
        <v>{id:199,year: "2016",typeDoc:"ACUERDO",dateDoc:"18-MAY",numDoc:"CG 199-2016",monthDoc:"MAY",nameDoc:"SUSTITUCIÓN PC TLAXCO PRI",link: Acuerdos__pdfpath(`./${"2016/"}${"199.pdf"}`),},</v>
      </c>
    </row>
    <row r="211" spans="1:18" x14ac:dyDescent="0.25">
      <c r="A211" s="1" t="s">
        <v>756</v>
      </c>
      <c r="B211" s="1">
        <v>200</v>
      </c>
      <c r="C211" s="1" t="s">
        <v>1309</v>
      </c>
      <c r="D211" s="1" t="s">
        <v>1217</v>
      </c>
      <c r="E211" s="1" t="s">
        <v>1460</v>
      </c>
      <c r="F211" s="2" t="s">
        <v>658</v>
      </c>
      <c r="G211" s="1" t="s">
        <v>1212</v>
      </c>
      <c r="I211" s="1">
        <v>200</v>
      </c>
      <c r="J211" s="1" t="s">
        <v>0</v>
      </c>
      <c r="K211" s="1" t="s">
        <v>1298</v>
      </c>
      <c r="L211" s="3" t="str">
        <f t="shared" si="16"/>
        <v>MAY</v>
      </c>
      <c r="M211" s="1" t="s">
        <v>1213</v>
      </c>
      <c r="N211" s="1" t="s">
        <v>1640</v>
      </c>
      <c r="O211" s="1" t="s">
        <v>755</v>
      </c>
      <c r="P211" s="1">
        <f t="shared" si="14"/>
        <v>200</v>
      </c>
      <c r="Q211" s="1" t="s">
        <v>1</v>
      </c>
      <c r="R211" s="1" t="str">
        <f t="shared" si="15"/>
        <v>{id:200,year: "2016",typeDoc:"ACUERDO",dateDoc:"18-MAY",numDoc:"CG 200-2016",monthDoc:"MAY",nameDoc:"SUSTITUCIÓN PC SANTA CARINA AYOMETLA PT",link: Acuerdos__pdfpath(`./${"2016/"}${"200.pdf"}`),},</v>
      </c>
    </row>
    <row r="212" spans="1:18" x14ac:dyDescent="0.25">
      <c r="A212" s="1" t="s">
        <v>756</v>
      </c>
      <c r="B212" s="1">
        <v>201</v>
      </c>
      <c r="C212" s="1" t="s">
        <v>1309</v>
      </c>
      <c r="D212" s="1" t="s">
        <v>1217</v>
      </c>
      <c r="E212" s="1" t="s">
        <v>1460</v>
      </c>
      <c r="F212" s="2" t="s">
        <v>658</v>
      </c>
      <c r="G212" s="1" t="s">
        <v>1212</v>
      </c>
      <c r="I212" s="1">
        <v>201</v>
      </c>
      <c r="J212" s="1" t="s">
        <v>0</v>
      </c>
      <c r="K212" s="1" t="s">
        <v>1298</v>
      </c>
      <c r="L212" s="3" t="str">
        <f t="shared" si="16"/>
        <v>MAY</v>
      </c>
      <c r="M212" s="1" t="s">
        <v>1213</v>
      </c>
      <c r="N212" s="1" t="s">
        <v>1641</v>
      </c>
      <c r="O212" s="1" t="s">
        <v>755</v>
      </c>
      <c r="P212" s="1">
        <f t="shared" si="14"/>
        <v>201</v>
      </c>
      <c r="Q212" s="1" t="s">
        <v>1</v>
      </c>
      <c r="R212" s="1" t="str">
        <f t="shared" si="15"/>
        <v>{id:201,year: "2016",typeDoc:"ACUERDO",dateDoc:"18-MAY",numDoc:"CG 201-2016",monthDoc:"MAY",nameDoc:"CAMBIO DE DOMICILIO DE CATD",link: Acuerdos__pdfpath(`./${"2016/"}${"201.pdf"}`),},</v>
      </c>
    </row>
    <row r="213" spans="1:18" x14ac:dyDescent="0.25">
      <c r="A213" s="1" t="s">
        <v>756</v>
      </c>
      <c r="B213" s="1">
        <v>202</v>
      </c>
      <c r="C213" s="1" t="s">
        <v>1309</v>
      </c>
      <c r="D213" s="1" t="s">
        <v>1217</v>
      </c>
      <c r="E213" s="1" t="s">
        <v>1460</v>
      </c>
      <c r="F213" s="2" t="s">
        <v>435</v>
      </c>
      <c r="G213" s="1" t="s">
        <v>1212</v>
      </c>
      <c r="I213" s="1">
        <v>202</v>
      </c>
      <c r="J213" s="1" t="s">
        <v>0</v>
      </c>
      <c r="K213" s="1" t="s">
        <v>1298</v>
      </c>
      <c r="L213" s="3" t="str">
        <f t="shared" si="16"/>
        <v>MAY</v>
      </c>
      <c r="M213" s="1" t="s">
        <v>1213</v>
      </c>
      <c r="N213" s="1" t="s">
        <v>1642</v>
      </c>
      <c r="O213" s="1" t="s">
        <v>755</v>
      </c>
      <c r="P213" s="1">
        <f t="shared" si="14"/>
        <v>202</v>
      </c>
      <c r="Q213" s="1" t="s">
        <v>1</v>
      </c>
      <c r="R213" s="1" t="str">
        <f t="shared" si="15"/>
        <v>{id:202,year: "2016",typeDoc:"ACUERDO",dateDoc:"19-MAY",numDoc:"CG 202-2016",monthDoc:"MAY",nameDoc:"SUSTITUCIÓN DIPUTADO MR 4 MORENA",link: Acuerdos__pdfpath(`./${"2016/"}${"202.pdf"}`),},</v>
      </c>
    </row>
    <row r="214" spans="1:18" x14ac:dyDescent="0.25">
      <c r="A214" s="1" t="s">
        <v>756</v>
      </c>
      <c r="B214" s="1">
        <v>203</v>
      </c>
      <c r="C214" s="1" t="s">
        <v>1309</v>
      </c>
      <c r="D214" s="1" t="s">
        <v>1217</v>
      </c>
      <c r="E214" s="1" t="s">
        <v>1460</v>
      </c>
      <c r="F214" s="2" t="s">
        <v>435</v>
      </c>
      <c r="G214" s="1" t="s">
        <v>1212</v>
      </c>
      <c r="I214" s="1">
        <v>203</v>
      </c>
      <c r="J214" s="1" t="s">
        <v>0</v>
      </c>
      <c r="K214" s="1" t="s">
        <v>1298</v>
      </c>
      <c r="L214" s="3" t="str">
        <f t="shared" si="16"/>
        <v>MAY</v>
      </c>
      <c r="M214" s="1" t="s">
        <v>1213</v>
      </c>
      <c r="N214" s="1" t="s">
        <v>1643</v>
      </c>
      <c r="O214" s="1" t="s">
        <v>755</v>
      </c>
      <c r="P214" s="1">
        <f t="shared" si="14"/>
        <v>203</v>
      </c>
      <c r="Q214" s="1" t="s">
        <v>1</v>
      </c>
      <c r="R214" s="1" t="str">
        <f t="shared" si="15"/>
        <v>{id:203,year: "2016",typeDoc:"ACUERDO",dateDoc:"19-MAY",numDoc:"CG 203-2016",monthDoc:"MAY",nameDoc:"SUSTITUCIÓN DIPUTADO RPP 3 MORENA",link: Acuerdos__pdfpath(`./${"2016/"}${"203.pdf"}`),},</v>
      </c>
    </row>
    <row r="215" spans="1:18" x14ac:dyDescent="0.25">
      <c r="A215" s="1" t="s">
        <v>756</v>
      </c>
      <c r="B215" s="1">
        <v>204</v>
      </c>
      <c r="C215" s="1" t="s">
        <v>1309</v>
      </c>
      <c r="D215" s="1" t="s">
        <v>1217</v>
      </c>
      <c r="E215" s="1" t="s">
        <v>1460</v>
      </c>
      <c r="F215" s="2" t="s">
        <v>435</v>
      </c>
      <c r="G215" s="1" t="s">
        <v>1212</v>
      </c>
      <c r="I215" s="1">
        <v>204</v>
      </c>
      <c r="J215" s="1" t="s">
        <v>0</v>
      </c>
      <c r="K215" s="1" t="s">
        <v>1298</v>
      </c>
      <c r="L215" s="3" t="str">
        <f t="shared" si="16"/>
        <v>MAY</v>
      </c>
      <c r="M215" s="1" t="s">
        <v>1213</v>
      </c>
      <c r="N215" s="1" t="s">
        <v>1644</v>
      </c>
      <c r="O215" s="1" t="s">
        <v>755</v>
      </c>
      <c r="P215" s="1">
        <f t="shared" si="14"/>
        <v>204</v>
      </c>
      <c r="Q215" s="1" t="s">
        <v>1</v>
      </c>
      <c r="R215" s="1" t="str">
        <f t="shared" si="15"/>
        <v>{id:204,year: "2016",typeDoc:"ACUERDO",dateDoc:"19-MAY",numDoc:"CG 204-2016",monthDoc:"MAY",nameDoc:"SUSTITUCIÓN SANTA ISABEL XILOXOXTLA PRD PT",link: Acuerdos__pdfpath(`./${"2016/"}${"204.pdf"}`),},</v>
      </c>
    </row>
    <row r="216" spans="1:18" x14ac:dyDescent="0.25">
      <c r="A216" s="1" t="s">
        <v>756</v>
      </c>
      <c r="B216" s="1">
        <v>205</v>
      </c>
      <c r="C216" s="1" t="s">
        <v>1309</v>
      </c>
      <c r="D216" s="1" t="s">
        <v>1217</v>
      </c>
      <c r="E216" s="1" t="s">
        <v>1460</v>
      </c>
      <c r="F216" s="2" t="s">
        <v>435</v>
      </c>
      <c r="G216" s="1" t="s">
        <v>1212</v>
      </c>
      <c r="I216" s="1">
        <v>205</v>
      </c>
      <c r="J216" s="1" t="s">
        <v>0</v>
      </c>
      <c r="K216" s="1" t="s">
        <v>1298</v>
      </c>
      <c r="L216" s="3" t="str">
        <f t="shared" si="16"/>
        <v>MAY</v>
      </c>
      <c r="M216" s="1" t="s">
        <v>1213</v>
      </c>
      <c r="N216" s="1" t="s">
        <v>1645</v>
      </c>
      <c r="O216" s="1" t="s">
        <v>755</v>
      </c>
      <c r="P216" s="1">
        <f t="shared" si="14"/>
        <v>205</v>
      </c>
      <c r="Q216" s="1" t="s">
        <v>1</v>
      </c>
      <c r="R216" s="1" t="str">
        <f t="shared" si="15"/>
        <v>{id:205,year: "2016",typeDoc:"ACUERDO",dateDoc:"19-MAY",numDoc:"CG 205-2016",monthDoc:"MAY",nameDoc:"SUSTITUCIÓN PRIMER REGIDOR HUAMANTLA PVEM",link: Acuerdos__pdfpath(`./${"2016/"}${"205.pdf"}`),},</v>
      </c>
    </row>
    <row r="217" spans="1:18" x14ac:dyDescent="0.25">
      <c r="A217" s="1" t="s">
        <v>756</v>
      </c>
      <c r="B217" s="1">
        <v>206</v>
      </c>
      <c r="C217" s="1" t="s">
        <v>1309</v>
      </c>
      <c r="D217" s="1" t="s">
        <v>1217</v>
      </c>
      <c r="E217" s="1" t="s">
        <v>1460</v>
      </c>
      <c r="F217" s="2" t="s">
        <v>435</v>
      </c>
      <c r="G217" s="1" t="s">
        <v>1212</v>
      </c>
      <c r="I217" s="1">
        <v>206</v>
      </c>
      <c r="J217" s="1" t="s">
        <v>0</v>
      </c>
      <c r="K217" s="1" t="s">
        <v>1298</v>
      </c>
      <c r="L217" s="3" t="str">
        <f t="shared" si="16"/>
        <v>MAY</v>
      </c>
      <c r="M217" s="1" t="s">
        <v>1213</v>
      </c>
      <c r="N217" s="1" t="s">
        <v>1736</v>
      </c>
      <c r="O217" s="1" t="s">
        <v>755</v>
      </c>
      <c r="P217" s="1">
        <f t="shared" si="14"/>
        <v>206</v>
      </c>
      <c r="Q217" s="1" t="s">
        <v>1</v>
      </c>
      <c r="R217" s="1" t="str">
        <f t="shared" si="15"/>
        <v>{id:206,year: "2016",typeDoc:"ACUERDO",dateDoc:"19-MAY",numDoc:"CG 206-2016",monthDoc:"MAY",nameDoc:"SUSTITUCIÓN PC RANCHERIA ALTAMIRA DE GUADALUPE HUAMANTLA MORENA",link: Acuerdos__pdfpath(`./${"2016/"}${"206.pdf"}`),},</v>
      </c>
    </row>
    <row r="218" spans="1:18" x14ac:dyDescent="0.25">
      <c r="A218" s="1" t="s">
        <v>756</v>
      </c>
      <c r="B218" s="1">
        <v>207</v>
      </c>
      <c r="C218" s="1" t="s">
        <v>1309</v>
      </c>
      <c r="D218" s="1" t="s">
        <v>1217</v>
      </c>
      <c r="E218" s="1" t="s">
        <v>1460</v>
      </c>
      <c r="F218" s="2" t="s">
        <v>435</v>
      </c>
      <c r="G218" s="1" t="s">
        <v>1212</v>
      </c>
      <c r="I218" s="1">
        <v>207</v>
      </c>
      <c r="J218" s="1" t="s">
        <v>0</v>
      </c>
      <c r="K218" s="1" t="s">
        <v>1298</v>
      </c>
      <c r="L218" s="3" t="str">
        <f t="shared" si="16"/>
        <v>MAY</v>
      </c>
      <c r="M218" s="1" t="s">
        <v>1213</v>
      </c>
      <c r="N218" s="1" t="s">
        <v>1646</v>
      </c>
      <c r="O218" s="1" t="s">
        <v>755</v>
      </c>
      <c r="P218" s="1">
        <f t="shared" si="14"/>
        <v>207</v>
      </c>
      <c r="Q218" s="1" t="s">
        <v>1</v>
      </c>
      <c r="R218" s="1" t="str">
        <f t="shared" si="15"/>
        <v>{id:207,year: "2016",typeDoc:"ACUERDO",dateDoc:"19-MAY",numDoc:"CG 207-2016",monthDoc:"MAY",nameDoc:"SUSTITUCIÓN PC SAN JORGE TEXOQUIPAN PANOTLA MORENA",link: Acuerdos__pdfpath(`./${"2016/"}${"207.pdf"}`),},</v>
      </c>
    </row>
    <row r="219" spans="1:18" x14ac:dyDescent="0.25">
      <c r="A219" s="1" t="s">
        <v>756</v>
      </c>
      <c r="B219" s="1">
        <v>208</v>
      </c>
      <c r="C219" s="1" t="s">
        <v>1309</v>
      </c>
      <c r="D219" s="1" t="s">
        <v>1217</v>
      </c>
      <c r="E219" s="1" t="s">
        <v>1460</v>
      </c>
      <c r="F219" s="2" t="s">
        <v>659</v>
      </c>
      <c r="G219" s="1" t="s">
        <v>1212</v>
      </c>
      <c r="I219" s="1">
        <v>208</v>
      </c>
      <c r="J219" s="1" t="s">
        <v>0</v>
      </c>
      <c r="K219" s="1" t="s">
        <v>1298</v>
      </c>
      <c r="L219" s="3" t="str">
        <f t="shared" si="16"/>
        <v>MAY</v>
      </c>
      <c r="M219" s="1" t="s">
        <v>1213</v>
      </c>
      <c r="N219" s="1" t="s">
        <v>661</v>
      </c>
      <c r="O219" s="1" t="s">
        <v>755</v>
      </c>
      <c r="P219" s="1">
        <f t="shared" si="14"/>
        <v>208</v>
      </c>
      <c r="Q219" s="1" t="s">
        <v>1</v>
      </c>
      <c r="R219" s="1" t="str">
        <f t="shared" si="15"/>
        <v>{id:208,year: "2016",typeDoc:"ACUERDO",dateDoc:"20-MAY",numDoc:"CG 208-2016",monthDoc:"MAY",nameDoc:"SUSTITUCION PRESIDENTE COMUNIDAD ACUITLAPILCO PT",link: Acuerdos__pdfpath(`./${"2016/"}${"208.pdf"}`),},</v>
      </c>
    </row>
    <row r="220" spans="1:18" x14ac:dyDescent="0.25">
      <c r="A220" s="1" t="s">
        <v>756</v>
      </c>
      <c r="B220" s="1">
        <v>209</v>
      </c>
      <c r="C220" s="1" t="s">
        <v>1309</v>
      </c>
      <c r="D220" s="1" t="s">
        <v>1217</v>
      </c>
      <c r="E220" s="1" t="s">
        <v>1460</v>
      </c>
      <c r="F220" s="2" t="s">
        <v>659</v>
      </c>
      <c r="G220" s="1" t="s">
        <v>1212</v>
      </c>
      <c r="I220" s="1">
        <v>209</v>
      </c>
      <c r="J220" s="1" t="s">
        <v>0</v>
      </c>
      <c r="K220" s="1" t="s">
        <v>1298</v>
      </c>
      <c r="L220" s="3" t="str">
        <f t="shared" si="16"/>
        <v>MAY</v>
      </c>
      <c r="M220" s="1" t="s">
        <v>1213</v>
      </c>
      <c r="N220" s="1" t="s">
        <v>662</v>
      </c>
      <c r="O220" s="1" t="s">
        <v>755</v>
      </c>
      <c r="P220" s="1">
        <f t="shared" si="14"/>
        <v>209</v>
      </c>
      <c r="Q220" s="1" t="s">
        <v>1</v>
      </c>
      <c r="R220" s="1" t="str">
        <f t="shared" si="15"/>
        <v>{id:209,year: "2016",typeDoc:"ACUERDO",dateDoc:"20-MAY",numDoc:"CG 209-2016",monthDoc:"MAY",nameDoc:"SUSTITUCION DE COMUNIDAD PT",link: Acuerdos__pdfpath(`./${"2016/"}${"209.pdf"}`),},</v>
      </c>
    </row>
    <row r="221" spans="1:18" x14ac:dyDescent="0.25">
      <c r="A221" s="1" t="s">
        <v>756</v>
      </c>
      <c r="B221" s="1">
        <v>210</v>
      </c>
      <c r="C221" s="1" t="s">
        <v>1309</v>
      </c>
      <c r="D221" s="1" t="s">
        <v>1217</v>
      </c>
      <c r="E221" s="1" t="s">
        <v>1460</v>
      </c>
      <c r="F221" s="2" t="s">
        <v>659</v>
      </c>
      <c r="G221" s="1" t="s">
        <v>1212</v>
      </c>
      <c r="I221" s="1">
        <v>210</v>
      </c>
      <c r="J221" s="1" t="s">
        <v>0</v>
      </c>
      <c r="K221" s="1" t="s">
        <v>1298</v>
      </c>
      <c r="L221" s="3" t="str">
        <f t="shared" si="16"/>
        <v>MAY</v>
      </c>
      <c r="M221" s="1" t="s">
        <v>1213</v>
      </c>
      <c r="N221" s="1" t="s">
        <v>663</v>
      </c>
      <c r="O221" s="1" t="s">
        <v>755</v>
      </c>
      <c r="P221" s="1">
        <f t="shared" ref="P221:P252" si="17">B221</f>
        <v>210</v>
      </c>
      <c r="Q221" s="1" t="s">
        <v>1</v>
      </c>
      <c r="R221" s="1" t="str">
        <f t="shared" si="15"/>
        <v>{id:210,year: "2016",typeDoc:"ACUERDO",dateDoc:"20-MAY",numDoc:"CG 210-2016",monthDoc:"MAY",nameDoc:"SUSTITUCIÓN AYUNTAMIENTO PAC",link: Acuerdos__pdfpath(`./${"2016/"}${"210.pdf"}`),},</v>
      </c>
    </row>
    <row r="222" spans="1:18" x14ac:dyDescent="0.25">
      <c r="A222" s="1" t="s">
        <v>756</v>
      </c>
      <c r="B222" s="1">
        <v>211</v>
      </c>
      <c r="C222" s="1" t="s">
        <v>1309</v>
      </c>
      <c r="D222" s="1" t="s">
        <v>1217</v>
      </c>
      <c r="E222" s="1" t="s">
        <v>1460</v>
      </c>
      <c r="F222" s="2" t="s">
        <v>659</v>
      </c>
      <c r="G222" s="1" t="s">
        <v>1212</v>
      </c>
      <c r="I222" s="1">
        <v>211</v>
      </c>
      <c r="J222" s="1" t="s">
        <v>0</v>
      </c>
      <c r="K222" s="1" t="s">
        <v>1298</v>
      </c>
      <c r="L222" s="3" t="str">
        <f t="shared" si="16"/>
        <v>MAY</v>
      </c>
      <c r="M222" s="1" t="s">
        <v>1213</v>
      </c>
      <c r="N222" s="1" t="s">
        <v>664</v>
      </c>
      <c r="O222" s="1" t="s">
        <v>755</v>
      </c>
      <c r="P222" s="1">
        <f t="shared" si="17"/>
        <v>211</v>
      </c>
      <c r="Q222" s="1" t="s">
        <v>1</v>
      </c>
      <c r="R222" s="1" t="str">
        <f t="shared" si="15"/>
        <v>{id:211,year: "2016",typeDoc:"ACUERDO",dateDoc:"20-MAY",numDoc:"CG 211-2016",monthDoc:"MAY",nameDoc:"SUSTITUCIÓN PRIMER REGIDOR CALPULALPAN PES",link: Acuerdos__pdfpath(`./${"2016/"}${"211.pdf"}`),},</v>
      </c>
    </row>
    <row r="223" spans="1:18" x14ac:dyDescent="0.25">
      <c r="A223" s="1" t="s">
        <v>756</v>
      </c>
      <c r="B223" s="1">
        <v>212</v>
      </c>
      <c r="C223" s="1" t="s">
        <v>1309</v>
      </c>
      <c r="D223" s="1" t="s">
        <v>1217</v>
      </c>
      <c r="E223" s="1" t="s">
        <v>1460</v>
      </c>
      <c r="F223" s="2" t="s">
        <v>660</v>
      </c>
      <c r="G223" s="1" t="s">
        <v>1212</v>
      </c>
      <c r="I223" s="1">
        <v>212</v>
      </c>
      <c r="J223" s="1" t="s">
        <v>0</v>
      </c>
      <c r="K223" s="1" t="s">
        <v>1298</v>
      </c>
      <c r="L223" s="3" t="str">
        <f t="shared" si="16"/>
        <v>MAY</v>
      </c>
      <c r="M223" s="1" t="s">
        <v>1213</v>
      </c>
      <c r="N223" s="1" t="s">
        <v>665</v>
      </c>
      <c r="O223" s="1" t="s">
        <v>755</v>
      </c>
      <c r="P223" s="1">
        <f t="shared" si="17"/>
        <v>212</v>
      </c>
      <c r="Q223" s="1" t="s">
        <v>1</v>
      </c>
      <c r="R223" s="1" t="str">
        <f t="shared" si="15"/>
        <v>{id:212,year: "2016",typeDoc:"ACUERDO",dateDoc:"22-MAY",numDoc:"CG 212-2016",monthDoc:"MAY",nameDoc:"MORENA SORTEO",link: Acuerdos__pdfpath(`./${"2016/"}${"212.pdf"}`),},</v>
      </c>
    </row>
    <row r="224" spans="1:18" x14ac:dyDescent="0.25">
      <c r="A224" s="1" t="s">
        <v>756</v>
      </c>
      <c r="B224" s="1">
        <v>213</v>
      </c>
      <c r="C224" s="1" t="s">
        <v>1309</v>
      </c>
      <c r="D224" s="1" t="s">
        <v>1217</v>
      </c>
      <c r="E224" s="1" t="s">
        <v>1460</v>
      </c>
      <c r="F224" s="2" t="s">
        <v>660</v>
      </c>
      <c r="G224" s="1" t="s">
        <v>1212</v>
      </c>
      <c r="I224" s="1">
        <v>213</v>
      </c>
      <c r="J224" s="1" t="s">
        <v>0</v>
      </c>
      <c r="K224" s="1" t="s">
        <v>1298</v>
      </c>
      <c r="L224" s="3" t="str">
        <f t="shared" si="16"/>
        <v>MAY</v>
      </c>
      <c r="M224" s="1" t="s">
        <v>1213</v>
      </c>
      <c r="N224" s="1" t="s">
        <v>666</v>
      </c>
      <c r="O224" s="1" t="s">
        <v>755</v>
      </c>
      <c r="P224" s="1">
        <f t="shared" si="17"/>
        <v>213</v>
      </c>
      <c r="Q224" s="1" t="s">
        <v>1</v>
      </c>
      <c r="R224" s="1" t="str">
        <f t="shared" si="15"/>
        <v>{id:213,year: "2016",typeDoc:"ACUERDO",dateDoc:"22-MAY",numDoc:"CG 213-2016",monthDoc:"MAY",nameDoc:"PAC SORTEO",link: Acuerdos__pdfpath(`./${"2016/"}${"213.pdf"}`),},</v>
      </c>
    </row>
    <row r="225" spans="1:18" x14ac:dyDescent="0.25">
      <c r="A225" s="1" t="s">
        <v>756</v>
      </c>
      <c r="B225" s="1">
        <v>214</v>
      </c>
      <c r="C225" s="1" t="s">
        <v>1309</v>
      </c>
      <c r="D225" s="1" t="s">
        <v>1217</v>
      </c>
      <c r="E225" s="1" t="s">
        <v>1460</v>
      </c>
      <c r="F225" s="2" t="s">
        <v>660</v>
      </c>
      <c r="G225" s="1" t="s">
        <v>1212</v>
      </c>
      <c r="I225" s="1">
        <v>214</v>
      </c>
      <c r="J225" s="1" t="s">
        <v>0</v>
      </c>
      <c r="K225" s="1" t="s">
        <v>1298</v>
      </c>
      <c r="L225" s="3" t="str">
        <f t="shared" si="16"/>
        <v>MAY</v>
      </c>
      <c r="M225" s="1" t="s">
        <v>1213</v>
      </c>
      <c r="N225" s="1" t="s">
        <v>667</v>
      </c>
      <c r="O225" s="1" t="s">
        <v>755</v>
      </c>
      <c r="P225" s="1">
        <f t="shared" si="17"/>
        <v>214</v>
      </c>
      <c r="Q225" s="1" t="s">
        <v>1</v>
      </c>
      <c r="R225" s="1" t="str">
        <f t="shared" si="15"/>
        <v>{id:214,year: "2016",typeDoc:"ACUERDO",dateDoc:"22-MAY",numDoc:"CG 214-2016",monthDoc:"MAY",nameDoc:"PES SORTEO",link: Acuerdos__pdfpath(`./${"2016/"}${"214.pdf"}`),},</v>
      </c>
    </row>
    <row r="226" spans="1:18" x14ac:dyDescent="0.25">
      <c r="A226" s="1" t="s">
        <v>756</v>
      </c>
      <c r="B226" s="1">
        <v>215</v>
      </c>
      <c r="C226" s="1" t="s">
        <v>1309</v>
      </c>
      <c r="D226" s="1" t="s">
        <v>1217</v>
      </c>
      <c r="E226" s="1" t="s">
        <v>1460</v>
      </c>
      <c r="F226" s="2" t="s">
        <v>660</v>
      </c>
      <c r="G226" s="1" t="s">
        <v>1212</v>
      </c>
      <c r="I226" s="1">
        <v>215</v>
      </c>
      <c r="J226" s="1" t="s">
        <v>0</v>
      </c>
      <c r="K226" s="1" t="s">
        <v>1298</v>
      </c>
      <c r="L226" s="3" t="str">
        <f t="shared" si="16"/>
        <v>MAY</v>
      </c>
      <c r="M226" s="1" t="s">
        <v>1213</v>
      </c>
      <c r="N226" s="1" t="s">
        <v>668</v>
      </c>
      <c r="O226" s="1" t="s">
        <v>755</v>
      </c>
      <c r="P226" s="1">
        <f t="shared" si="17"/>
        <v>215</v>
      </c>
      <c r="Q226" s="1" t="s">
        <v>1</v>
      </c>
      <c r="R226" s="1" t="str">
        <f t="shared" si="15"/>
        <v>{id:215,year: "2016",typeDoc:"ACUERDO",dateDoc:"22-MAY",numDoc:"CG 215-2016",monthDoc:"MAY",nameDoc:"PNA SORTEO",link: Acuerdos__pdfpath(`./${"2016/"}${"215.pdf"}`),},</v>
      </c>
    </row>
    <row r="227" spans="1:18" x14ac:dyDescent="0.25">
      <c r="A227" s="1" t="s">
        <v>756</v>
      </c>
      <c r="B227" s="1">
        <v>216</v>
      </c>
      <c r="C227" s="1" t="s">
        <v>1309</v>
      </c>
      <c r="D227" s="1" t="s">
        <v>1217</v>
      </c>
      <c r="E227" s="1" t="s">
        <v>1460</v>
      </c>
      <c r="G227" s="1" t="s">
        <v>1212</v>
      </c>
      <c r="I227" s="1">
        <v>216</v>
      </c>
      <c r="J227" s="1" t="s">
        <v>0</v>
      </c>
      <c r="K227" s="1" t="s">
        <v>1298</v>
      </c>
      <c r="L227" s="3" t="s">
        <v>761</v>
      </c>
      <c r="M227" s="1" t="s">
        <v>1213</v>
      </c>
      <c r="N227" s="1" t="s">
        <v>1647</v>
      </c>
      <c r="O227" s="1" t="s">
        <v>755</v>
      </c>
      <c r="P227" s="1">
        <f t="shared" si="17"/>
        <v>216</v>
      </c>
      <c r="Q227" s="1" t="s">
        <v>1</v>
      </c>
      <c r="R227" s="1" t="str">
        <f t="shared" si="15"/>
        <v>{id:216,year: "2016",typeDoc:"ACUERDO",dateDoc:"",numDoc:"CG 216-2016",monthDoc:"MAY",nameDoc:"CUMPLIMIENTO SALA REGIONAL PRD PANOTLA",link: Acuerdos__pdfpath(`./${"2016/"}${"216.pdf"}`),},</v>
      </c>
    </row>
    <row r="228" spans="1:18" x14ac:dyDescent="0.25">
      <c r="A228" s="1" t="s">
        <v>756</v>
      </c>
      <c r="B228" s="1">
        <v>217</v>
      </c>
      <c r="C228" s="1" t="s">
        <v>1309</v>
      </c>
      <c r="D228" s="1" t="s">
        <v>1217</v>
      </c>
      <c r="E228" s="1" t="s">
        <v>1460</v>
      </c>
      <c r="G228" s="1" t="s">
        <v>1212</v>
      </c>
      <c r="I228" s="1">
        <v>217</v>
      </c>
      <c r="J228" s="1" t="s">
        <v>0</v>
      </c>
      <c r="K228" s="1" t="s">
        <v>1298</v>
      </c>
      <c r="L228" s="3" t="s">
        <v>761</v>
      </c>
      <c r="M228" s="1" t="s">
        <v>1213</v>
      </c>
      <c r="N228" s="1" t="s">
        <v>1648</v>
      </c>
      <c r="O228" s="1" t="s">
        <v>755</v>
      </c>
      <c r="P228" s="1">
        <f t="shared" si="17"/>
        <v>217</v>
      </c>
      <c r="Q228" s="1" t="s">
        <v>1</v>
      </c>
      <c r="R228" s="1" t="str">
        <f t="shared" si="15"/>
        <v>{id:217,year: "2016",typeDoc:"ACUERDO",dateDoc:"",numDoc:"CG 217-2016",monthDoc:"MAY",nameDoc:"CUMPLIMIENTO SALA REGIONAL PRD APIZACO",link: Acuerdos__pdfpath(`./${"2016/"}${"217.pdf"}`),},</v>
      </c>
    </row>
    <row r="229" spans="1:18" x14ac:dyDescent="0.25">
      <c r="A229" s="1" t="s">
        <v>756</v>
      </c>
      <c r="B229" s="1">
        <v>218</v>
      </c>
      <c r="C229" s="1" t="s">
        <v>1309</v>
      </c>
      <c r="D229" s="1" t="s">
        <v>1217</v>
      </c>
      <c r="E229" s="1" t="s">
        <v>1460</v>
      </c>
      <c r="G229" s="1" t="s">
        <v>1212</v>
      </c>
      <c r="I229" s="1">
        <v>218</v>
      </c>
      <c r="J229" s="1" t="s">
        <v>0</v>
      </c>
      <c r="K229" s="1" t="s">
        <v>1298</v>
      </c>
      <c r="L229" s="3" t="s">
        <v>761</v>
      </c>
      <c r="M229" s="1" t="s">
        <v>1213</v>
      </c>
      <c r="N229" s="1" t="s">
        <v>1649</v>
      </c>
      <c r="O229" s="1" t="s">
        <v>755</v>
      </c>
      <c r="P229" s="1">
        <f t="shared" si="17"/>
        <v>218</v>
      </c>
      <c r="Q229" s="1" t="s">
        <v>1</v>
      </c>
      <c r="R229" s="1" t="str">
        <f t="shared" si="15"/>
        <v>{id:218,year: "2016",typeDoc:"ACUERDO",dateDoc:"",numDoc:"CG 218-2016",monthDoc:"MAY",nameDoc:"COMUNIDADES PARTIDO DEL TRABAJO",link: Acuerdos__pdfpath(`./${"2016/"}${"218.pdf"}`),},</v>
      </c>
    </row>
    <row r="230" spans="1:18" x14ac:dyDescent="0.25">
      <c r="A230" s="1" t="s">
        <v>756</v>
      </c>
      <c r="B230" s="1">
        <v>219</v>
      </c>
      <c r="C230" s="1" t="s">
        <v>1309</v>
      </c>
      <c r="D230" s="1" t="s">
        <v>1217</v>
      </c>
      <c r="E230" s="1" t="s">
        <v>1460</v>
      </c>
      <c r="G230" s="1" t="s">
        <v>1212</v>
      </c>
      <c r="I230" s="1">
        <v>219</v>
      </c>
      <c r="J230" s="1" t="s">
        <v>0</v>
      </c>
      <c r="K230" s="1" t="s">
        <v>1298</v>
      </c>
      <c r="L230" s="3" t="s">
        <v>761</v>
      </c>
      <c r="M230" s="1" t="s">
        <v>1213</v>
      </c>
      <c r="N230" s="1" t="s">
        <v>1650</v>
      </c>
      <c r="O230" s="1" t="s">
        <v>755</v>
      </c>
      <c r="P230" s="1">
        <f t="shared" si="17"/>
        <v>219</v>
      </c>
      <c r="Q230" s="1" t="s">
        <v>1</v>
      </c>
      <c r="R230" s="1" t="str">
        <f t="shared" si="15"/>
        <v>{id:219,year: "2016",typeDoc:"ACUERDO",dateDoc:"",numDoc:"CG 219-2016",monthDoc:"MAY",nameDoc:"COMUNIDADES MOVIMIENTO CIUDADANO",link: Acuerdos__pdfpath(`./${"2016/"}${"219.pdf"}`),},</v>
      </c>
    </row>
    <row r="231" spans="1:18" x14ac:dyDescent="0.25">
      <c r="A231" s="1" t="s">
        <v>756</v>
      </c>
      <c r="B231" s="1">
        <v>220</v>
      </c>
      <c r="C231" s="1" t="s">
        <v>1309</v>
      </c>
      <c r="D231" s="1" t="s">
        <v>1217</v>
      </c>
      <c r="E231" s="1" t="s">
        <v>1460</v>
      </c>
      <c r="G231" s="1" t="s">
        <v>1212</v>
      </c>
      <c r="I231" s="1">
        <v>220</v>
      </c>
      <c r="J231" s="1" t="s">
        <v>0</v>
      </c>
      <c r="K231" s="1" t="s">
        <v>1298</v>
      </c>
      <c r="L231" s="3" t="s">
        <v>761</v>
      </c>
      <c r="M231" s="1" t="s">
        <v>1213</v>
      </c>
      <c r="N231" s="1" t="s">
        <v>1606</v>
      </c>
      <c r="O231" s="1" t="s">
        <v>755</v>
      </c>
      <c r="P231" s="1">
        <f t="shared" si="17"/>
        <v>220</v>
      </c>
      <c r="Q231" s="1" t="s">
        <v>1</v>
      </c>
      <c r="R231" s="1" t="str">
        <f t="shared" si="15"/>
        <v>{id:220,year: "2016",typeDoc:"ACUERDO",dateDoc:"",numDoc:"CG 220-2016",monthDoc:"MAY",nameDoc:"COMUNIDADES PRD",link: Acuerdos__pdfpath(`./${"2016/"}${"220.pdf"}`),},</v>
      </c>
    </row>
    <row r="232" spans="1:18" x14ac:dyDescent="0.25">
      <c r="A232" s="1" t="s">
        <v>756</v>
      </c>
      <c r="B232" s="1">
        <v>221</v>
      </c>
      <c r="C232" s="1" t="s">
        <v>1309</v>
      </c>
      <c r="D232" s="1" t="s">
        <v>1217</v>
      </c>
      <c r="E232" s="1" t="s">
        <v>1460</v>
      </c>
      <c r="G232" s="1" t="s">
        <v>1212</v>
      </c>
      <c r="I232" s="1">
        <v>221</v>
      </c>
      <c r="J232" s="1" t="s">
        <v>0</v>
      </c>
      <c r="K232" s="1" t="s">
        <v>1298</v>
      </c>
      <c r="L232" s="3" t="s">
        <v>761</v>
      </c>
      <c r="M232" s="1" t="s">
        <v>1213</v>
      </c>
      <c r="N232" s="1" t="s">
        <v>1651</v>
      </c>
      <c r="O232" s="1" t="s">
        <v>755</v>
      </c>
      <c r="P232" s="1">
        <f t="shared" si="17"/>
        <v>221</v>
      </c>
      <c r="Q232" s="1" t="s">
        <v>1</v>
      </c>
      <c r="R232" s="1" t="str">
        <f t="shared" si="15"/>
        <v>{id:221,year: "2016",typeDoc:"ACUERDO",dateDoc:"",numDoc:"CG 221-2016",monthDoc:"MAY",nameDoc:"COMUNIDADES MORENA",link: Acuerdos__pdfpath(`./${"2016/"}${"221.pdf"}`),},</v>
      </c>
    </row>
    <row r="233" spans="1:18" x14ac:dyDescent="0.25">
      <c r="A233" s="1" t="s">
        <v>756</v>
      </c>
      <c r="B233" s="1">
        <v>222</v>
      </c>
      <c r="C233" s="1" t="s">
        <v>1309</v>
      </c>
      <c r="D233" s="1" t="s">
        <v>1217</v>
      </c>
      <c r="E233" s="1" t="s">
        <v>1460</v>
      </c>
      <c r="G233" s="1" t="s">
        <v>1212</v>
      </c>
      <c r="I233" s="1">
        <v>222</v>
      </c>
      <c r="J233" s="1" t="s">
        <v>0</v>
      </c>
      <c r="K233" s="1" t="s">
        <v>1298</v>
      </c>
      <c r="L233" s="3" t="s">
        <v>761</v>
      </c>
      <c r="M233" s="1" t="s">
        <v>1213</v>
      </c>
      <c r="N233" s="1" t="s">
        <v>1652</v>
      </c>
      <c r="O233" s="1" t="s">
        <v>755</v>
      </c>
      <c r="P233" s="1">
        <f t="shared" si="17"/>
        <v>222</v>
      </c>
      <c r="Q233" s="1" t="s">
        <v>1</v>
      </c>
      <c r="R233" s="1" t="str">
        <f t="shared" si="15"/>
        <v>{id:222,year: "2016",typeDoc:"ACUERDO",dateDoc:"",numDoc:"CG 222-2016",monthDoc:"MAY",nameDoc:"PREP PLAN DE SEGURIDAD Y CONTINUIDAD",link: Acuerdos__pdfpath(`./${"2016/"}${"222.pdf"}`),},</v>
      </c>
    </row>
    <row r="234" spans="1:18" x14ac:dyDescent="0.25">
      <c r="A234" s="1" t="s">
        <v>756</v>
      </c>
      <c r="B234" s="1">
        <v>223</v>
      </c>
      <c r="C234" s="1" t="s">
        <v>1309</v>
      </c>
      <c r="D234" s="1" t="s">
        <v>1217</v>
      </c>
      <c r="E234" s="1" t="s">
        <v>1460</v>
      </c>
      <c r="G234" s="1" t="s">
        <v>1212</v>
      </c>
      <c r="I234" s="1">
        <v>223</v>
      </c>
      <c r="J234" s="1" t="s">
        <v>0</v>
      </c>
      <c r="K234" s="1" t="s">
        <v>1298</v>
      </c>
      <c r="L234" s="3" t="s">
        <v>761</v>
      </c>
      <c r="M234" s="1" t="s">
        <v>1213</v>
      </c>
      <c r="N234" s="1" t="s">
        <v>1656</v>
      </c>
      <c r="O234" s="1" t="s">
        <v>755</v>
      </c>
      <c r="P234" s="1">
        <f t="shared" si="17"/>
        <v>223</v>
      </c>
      <c r="Q234" s="1" t="s">
        <v>1</v>
      </c>
      <c r="R234" s="1" t="str">
        <f t="shared" si="15"/>
        <v>{id:223,year: "2016",typeDoc:"ACUERDO",dateDoc:"",numDoc:"CG 223-2016",monthDoc:"MAY",nameDoc:"SUSTITUCIÓN PAN DTTO. 10 PAN",link: Acuerdos__pdfpath(`./${"2016/"}${"223.pdf"}`),},</v>
      </c>
    </row>
    <row r="235" spans="1:18" x14ac:dyDescent="0.25">
      <c r="A235" s="1" t="s">
        <v>756</v>
      </c>
      <c r="B235" s="1">
        <v>224</v>
      </c>
      <c r="C235" s="1" t="s">
        <v>1309</v>
      </c>
      <c r="D235" s="1" t="s">
        <v>1217</v>
      </c>
      <c r="E235" s="1" t="s">
        <v>1460</v>
      </c>
      <c r="G235" s="1" t="s">
        <v>1212</v>
      </c>
      <c r="I235" s="1">
        <v>224</v>
      </c>
      <c r="J235" s="1" t="s">
        <v>0</v>
      </c>
      <c r="K235" s="1" t="s">
        <v>1298</v>
      </c>
      <c r="L235" s="3" t="s">
        <v>761</v>
      </c>
      <c r="M235" s="1" t="s">
        <v>1213</v>
      </c>
      <c r="N235" s="1" t="s">
        <v>1653</v>
      </c>
      <c r="O235" s="1" t="s">
        <v>755</v>
      </c>
      <c r="P235" s="1">
        <f t="shared" si="17"/>
        <v>224</v>
      </c>
      <c r="Q235" s="1" t="s">
        <v>1</v>
      </c>
      <c r="R235" s="1" t="str">
        <f t="shared" si="15"/>
        <v>{id:224,year: "2016",typeDoc:"ACUERDO",dateDoc:"",numDoc:"CG 224-2016",monthDoc:"MAY",nameDoc:"SUSTITUCIÓN PC XALOZTOC PRI",link: Acuerdos__pdfpath(`./${"2016/"}${"224.pdf"}`),},</v>
      </c>
    </row>
    <row r="236" spans="1:18" x14ac:dyDescent="0.25">
      <c r="A236" s="1" t="s">
        <v>756</v>
      </c>
      <c r="B236" s="1">
        <v>225</v>
      </c>
      <c r="C236" s="1" t="s">
        <v>1309</v>
      </c>
      <c r="D236" s="1" t="s">
        <v>1217</v>
      </c>
      <c r="E236" s="1" t="s">
        <v>1460</v>
      </c>
      <c r="G236" s="1" t="s">
        <v>1212</v>
      </c>
      <c r="I236" s="1">
        <v>225</v>
      </c>
      <c r="J236" s="1" t="s">
        <v>0</v>
      </c>
      <c r="K236" s="1" t="s">
        <v>1298</v>
      </c>
      <c r="L236" s="3" t="s">
        <v>761</v>
      </c>
      <c r="M236" s="1" t="s">
        <v>1213</v>
      </c>
      <c r="N236" s="1" t="s">
        <v>1654</v>
      </c>
      <c r="O236" s="1" t="s">
        <v>755</v>
      </c>
      <c r="P236" s="1">
        <f t="shared" si="17"/>
        <v>225</v>
      </c>
      <c r="Q236" s="1" t="s">
        <v>1</v>
      </c>
      <c r="R236" s="1" t="str">
        <f t="shared" si="15"/>
        <v>{id:225,year: "2016",typeDoc:"ACUERDO",dateDoc:"",numDoc:"CG 225-2016",monthDoc:"MAY",nameDoc:"SUSTITUCIÓN PRI SEXTA REGIDORA EL CARMEN TEQUEXQUITLA PRI",link: Acuerdos__pdfpath(`./${"2016/"}${"225.pdf"}`),},</v>
      </c>
    </row>
    <row r="237" spans="1:18" x14ac:dyDescent="0.25">
      <c r="A237" s="1" t="s">
        <v>756</v>
      </c>
      <c r="B237" s="1">
        <v>226</v>
      </c>
      <c r="C237" s="1" t="s">
        <v>1309</v>
      </c>
      <c r="D237" s="1" t="s">
        <v>1217</v>
      </c>
      <c r="E237" s="1" t="s">
        <v>1460</v>
      </c>
      <c r="G237" s="1" t="s">
        <v>1212</v>
      </c>
      <c r="I237" s="1">
        <v>226</v>
      </c>
      <c r="J237" s="1" t="s">
        <v>0</v>
      </c>
      <c r="K237" s="1" t="s">
        <v>1298</v>
      </c>
      <c r="L237" s="3" t="s">
        <v>761</v>
      </c>
      <c r="M237" s="1" t="s">
        <v>1213</v>
      </c>
      <c r="N237" s="1" t="s">
        <v>1655</v>
      </c>
      <c r="O237" s="1" t="s">
        <v>755</v>
      </c>
      <c r="P237" s="1">
        <f t="shared" si="17"/>
        <v>226</v>
      </c>
      <c r="Q237" s="1" t="s">
        <v>1</v>
      </c>
      <c r="R237" s="1" t="str">
        <f t="shared" si="15"/>
        <v>{id:226,year: "2016",typeDoc:"ACUERDO",dateDoc:"",numDoc:"CG 226-2016",monthDoc:"MAY",nameDoc:"SUSTITUCIÓN SINDICO Y SEGUNDO REGIDOR CALPULALPAN",link: Acuerdos__pdfpath(`./${"2016/"}${"226.pdf"}`),},</v>
      </c>
    </row>
    <row r="238" spans="1:18" x14ac:dyDescent="0.25">
      <c r="A238" s="1" t="s">
        <v>756</v>
      </c>
      <c r="B238" s="1">
        <v>227</v>
      </c>
      <c r="C238" s="1" t="s">
        <v>1309</v>
      </c>
      <c r="D238" s="1" t="s">
        <v>1217</v>
      </c>
      <c r="E238" s="1" t="s">
        <v>1460</v>
      </c>
      <c r="G238" s="1" t="s">
        <v>1212</v>
      </c>
      <c r="I238" s="1">
        <v>227</v>
      </c>
      <c r="J238" s="1" t="s">
        <v>0</v>
      </c>
      <c r="K238" s="1" t="s">
        <v>1298</v>
      </c>
      <c r="L238" s="3" t="s">
        <v>761</v>
      </c>
      <c r="M238" s="1" t="s">
        <v>1213</v>
      </c>
      <c r="N238" s="1" t="s">
        <v>669</v>
      </c>
      <c r="O238" s="1" t="s">
        <v>755</v>
      </c>
      <c r="P238" s="1">
        <f t="shared" si="17"/>
        <v>227</v>
      </c>
      <c r="Q238" s="1" t="s">
        <v>1</v>
      </c>
      <c r="R238" s="1" t="str">
        <f t="shared" si="15"/>
        <v>{id:227,year: "2016",typeDoc:"ACUERDO",dateDoc:"",numDoc:"CG 227-2016",monthDoc:"MAY",nameDoc:"PROYECTO SUSTITUCIÓN AYUNTAMIENTO TETLATLAHUCA PAC.",link: Acuerdos__pdfpath(`./${"2016/"}${"227.pdf"}`),},</v>
      </c>
    </row>
    <row r="239" spans="1:18" x14ac:dyDescent="0.25">
      <c r="A239" s="1" t="s">
        <v>756</v>
      </c>
      <c r="B239" s="1">
        <v>228</v>
      </c>
      <c r="C239" s="1" t="s">
        <v>1309</v>
      </c>
      <c r="D239" s="1" t="s">
        <v>1217</v>
      </c>
      <c r="E239" s="1" t="s">
        <v>1460</v>
      </c>
      <c r="G239" s="1" t="s">
        <v>1212</v>
      </c>
      <c r="I239" s="1">
        <v>228</v>
      </c>
      <c r="J239" s="1" t="s">
        <v>0</v>
      </c>
      <c r="K239" s="1" t="s">
        <v>1298</v>
      </c>
      <c r="L239" s="3" t="s">
        <v>761</v>
      </c>
      <c r="M239" s="1" t="s">
        <v>1213</v>
      </c>
      <c r="N239" s="1" t="s">
        <v>670</v>
      </c>
      <c r="O239" s="1" t="s">
        <v>755</v>
      </c>
      <c r="P239" s="1">
        <f t="shared" si="17"/>
        <v>228</v>
      </c>
      <c r="Q239" s="1" t="s">
        <v>1</v>
      </c>
      <c r="R239" s="1" t="str">
        <f t="shared" si="15"/>
        <v>{id:228,year: "2016",typeDoc:"ACUERDO",dateDoc:"",numDoc:"CG 228-2016",monthDoc:"MAY",nameDoc:"SUSTITUCIÓN PRESIDENCIA DE COM PS BARRIO SAN ANTONIO ATLTZAYANCA",link: Acuerdos__pdfpath(`./${"2016/"}${"228.pdf"}`),},</v>
      </c>
    </row>
    <row r="240" spans="1:18" x14ac:dyDescent="0.25">
      <c r="A240" s="1" t="s">
        <v>756</v>
      </c>
      <c r="B240" s="1">
        <v>229</v>
      </c>
      <c r="C240" s="1" t="s">
        <v>1309</v>
      </c>
      <c r="D240" s="1" t="s">
        <v>1217</v>
      </c>
      <c r="E240" s="1" t="s">
        <v>1460</v>
      </c>
      <c r="G240" s="1" t="s">
        <v>1212</v>
      </c>
      <c r="I240" s="1">
        <v>229</v>
      </c>
      <c r="J240" s="1" t="s">
        <v>0</v>
      </c>
      <c r="K240" s="1" t="s">
        <v>1298</v>
      </c>
      <c r="L240" s="3" t="s">
        <v>761</v>
      </c>
      <c r="M240" s="1" t="s">
        <v>1213</v>
      </c>
      <c r="N240" s="1" t="s">
        <v>671</v>
      </c>
      <c r="O240" s="1" t="s">
        <v>755</v>
      </c>
      <c r="P240" s="1">
        <f t="shared" si="17"/>
        <v>229</v>
      </c>
      <c r="Q240" s="1" t="s">
        <v>1</v>
      </c>
      <c r="R240" s="1" t="str">
        <f t="shared" si="15"/>
        <v>{id:229,year: "2016",typeDoc:"ACUERDO",dateDoc:"",numDoc:"CG 229-2016",monthDoc:"MAY",nameDoc:"SUSTITUCION DIPUTADO SUPLENTE PAN MR OCTAVIO ALEJANDRO ESPEJEL",link: Acuerdos__pdfpath(`./${"2016/"}${"229.pdf"}`),},</v>
      </c>
    </row>
    <row r="241" spans="1:18" x14ac:dyDescent="0.25">
      <c r="A241" s="1" t="s">
        <v>756</v>
      </c>
      <c r="B241" s="1">
        <v>230</v>
      </c>
      <c r="C241" s="1" t="s">
        <v>1309</v>
      </c>
      <c r="D241" s="1" t="s">
        <v>1217</v>
      </c>
      <c r="E241" s="1" t="s">
        <v>1460</v>
      </c>
      <c r="G241" s="1" t="s">
        <v>1212</v>
      </c>
      <c r="I241" s="1">
        <v>230</v>
      </c>
      <c r="J241" s="1" t="s">
        <v>0</v>
      </c>
      <c r="K241" s="1" t="s">
        <v>1298</v>
      </c>
      <c r="L241" s="3" t="s">
        <v>761</v>
      </c>
      <c r="M241" s="1" t="s">
        <v>1213</v>
      </c>
      <c r="N241" s="1" t="s">
        <v>672</v>
      </c>
      <c r="O241" s="1" t="s">
        <v>755</v>
      </c>
      <c r="P241" s="1">
        <f t="shared" si="17"/>
        <v>230</v>
      </c>
      <c r="Q241" s="1" t="s">
        <v>1</v>
      </c>
      <c r="R241" s="1" t="str">
        <f t="shared" si="15"/>
        <v>{id:230,year: "2016",typeDoc:"ACUERDO",dateDoc:"",numDoc:"CG 230-2016",monthDoc:"MAY",nameDoc:"SORTEO PT",link: Acuerdos__pdfpath(`./${"2016/"}${"230.pdf"}`),},</v>
      </c>
    </row>
    <row r="242" spans="1:18" x14ac:dyDescent="0.25">
      <c r="A242" s="4" t="s">
        <v>756</v>
      </c>
      <c r="B242" s="4">
        <v>231</v>
      </c>
      <c r="C242" s="4" t="s">
        <v>1309</v>
      </c>
      <c r="D242" s="4"/>
      <c r="E242" s="4" t="s">
        <v>1460</v>
      </c>
      <c r="F242" s="5"/>
      <c r="G242" s="4" t="s">
        <v>1212</v>
      </c>
      <c r="H242" s="4"/>
      <c r="I242" s="4">
        <v>231</v>
      </c>
      <c r="J242" s="4" t="s">
        <v>0</v>
      </c>
      <c r="K242" s="4" t="s">
        <v>1298</v>
      </c>
      <c r="L242" s="4"/>
      <c r="M242" s="4" t="s">
        <v>1213</v>
      </c>
      <c r="N242" s="4"/>
      <c r="O242" s="4" t="s">
        <v>755</v>
      </c>
      <c r="P242" s="4">
        <f t="shared" si="17"/>
        <v>231</v>
      </c>
      <c r="Q242" s="4" t="s">
        <v>1</v>
      </c>
      <c r="R242" s="4"/>
    </row>
    <row r="243" spans="1:18" x14ac:dyDescent="0.25">
      <c r="A243" s="1" t="s">
        <v>756</v>
      </c>
      <c r="B243" s="1">
        <v>232</v>
      </c>
      <c r="C243" s="1" t="s">
        <v>1309</v>
      </c>
      <c r="D243" s="1" t="s">
        <v>1217</v>
      </c>
      <c r="E243" s="1" t="s">
        <v>1460</v>
      </c>
      <c r="G243" s="1" t="s">
        <v>1212</v>
      </c>
      <c r="I243" s="1">
        <v>232</v>
      </c>
      <c r="J243" s="1" t="s">
        <v>0</v>
      </c>
      <c r="K243" s="1" t="s">
        <v>1298</v>
      </c>
      <c r="L243" s="3" t="s">
        <v>761</v>
      </c>
      <c r="M243" s="1" t="s">
        <v>1213</v>
      </c>
      <c r="N243" s="1" t="s">
        <v>1657</v>
      </c>
      <c r="O243" s="1" t="s">
        <v>755</v>
      </c>
      <c r="P243" s="1">
        <f t="shared" si="17"/>
        <v>232</v>
      </c>
      <c r="Q243" s="1" t="s">
        <v>1</v>
      </c>
      <c r="R243" s="1" t="str">
        <f t="shared" ref="R243:R292" si="18">CONCATENATE(A243,B243,C243,D243,E243,F243,G243,H243,I243,J243,K243,L243,M243,N243,O243,P243,Q243)</f>
        <v>{id:232,year: "2016",typeDoc:"ACUERDO",dateDoc:"",numDoc:"CG 232-2016",monthDoc:"MAY",nameDoc:"REGISTRO MC CUMPLIMIENTO",link: Acuerdos__pdfpath(`./${"2016/"}${"232.pdf"}`),},</v>
      </c>
    </row>
    <row r="244" spans="1:18" x14ac:dyDescent="0.25">
      <c r="A244" s="1" t="s">
        <v>756</v>
      </c>
      <c r="B244" s="1">
        <v>233</v>
      </c>
      <c r="C244" s="1" t="s">
        <v>1309</v>
      </c>
      <c r="D244" s="1" t="s">
        <v>1217</v>
      </c>
      <c r="E244" s="1" t="s">
        <v>1460</v>
      </c>
      <c r="G244" s="1" t="s">
        <v>1212</v>
      </c>
      <c r="I244" s="1">
        <v>233</v>
      </c>
      <c r="J244" s="1" t="s">
        <v>0</v>
      </c>
      <c r="K244" s="1" t="s">
        <v>1298</v>
      </c>
      <c r="L244" s="3" t="s">
        <v>761</v>
      </c>
      <c r="M244" s="1" t="s">
        <v>1213</v>
      </c>
      <c r="N244" s="1" t="s">
        <v>673</v>
      </c>
      <c r="O244" s="1" t="s">
        <v>755</v>
      </c>
      <c r="P244" s="1">
        <f t="shared" si="17"/>
        <v>233</v>
      </c>
      <c r="Q244" s="1" t="s">
        <v>1</v>
      </c>
      <c r="R244" s="1" t="str">
        <f t="shared" si="18"/>
        <v>{id:233,year: "2016",typeDoc:"ACUERDO",dateDoc:"",numDoc:"CG 233-2016",monthDoc:"MAY",nameDoc:"SUSTITUCIÓN AYUNTAMIENTO YAUHQUEMEHCAN PRI",link: Acuerdos__pdfpath(`./${"2016/"}${"233.pdf"}`),},</v>
      </c>
    </row>
    <row r="245" spans="1:18" x14ac:dyDescent="0.25">
      <c r="A245" s="1" t="s">
        <v>756</v>
      </c>
      <c r="B245" s="1">
        <v>234</v>
      </c>
      <c r="C245" s="1" t="s">
        <v>1309</v>
      </c>
      <c r="D245" s="1" t="s">
        <v>1217</v>
      </c>
      <c r="E245" s="1" t="s">
        <v>1460</v>
      </c>
      <c r="G245" s="1" t="s">
        <v>1212</v>
      </c>
      <c r="I245" s="1">
        <v>234</v>
      </c>
      <c r="J245" s="1" t="s">
        <v>0</v>
      </c>
      <c r="K245" s="1" t="s">
        <v>1298</v>
      </c>
      <c r="L245" s="3" t="s">
        <v>761</v>
      </c>
      <c r="M245" s="1" t="s">
        <v>1213</v>
      </c>
      <c r="N245" s="1" t="s">
        <v>674</v>
      </c>
      <c r="O245" s="1" t="s">
        <v>755</v>
      </c>
      <c r="P245" s="1">
        <f t="shared" si="17"/>
        <v>234</v>
      </c>
      <c r="Q245" s="1" t="s">
        <v>1</v>
      </c>
      <c r="R245" s="1" t="str">
        <f t="shared" si="18"/>
        <v>{id:234,year: "2016",typeDoc:"ACUERDO",dateDoc:"",numDoc:"CG 234-2016",monthDoc:"MAY",nameDoc:"SUSTITUCIÓN SÍNDICO PROPIETARIO AYOMETLA PRI",link: Acuerdos__pdfpath(`./${"2016/"}${"234.pdf"}`),},</v>
      </c>
    </row>
    <row r="246" spans="1:18" x14ac:dyDescent="0.25">
      <c r="A246" s="1" t="s">
        <v>756</v>
      </c>
      <c r="B246" s="1">
        <v>235</v>
      </c>
      <c r="C246" s="1" t="s">
        <v>1309</v>
      </c>
      <c r="D246" s="1" t="s">
        <v>1217</v>
      </c>
      <c r="E246" s="1" t="s">
        <v>1460</v>
      </c>
      <c r="G246" s="1" t="s">
        <v>1212</v>
      </c>
      <c r="I246" s="1">
        <v>235</v>
      </c>
      <c r="J246" s="1" t="s">
        <v>0</v>
      </c>
      <c r="K246" s="1" t="s">
        <v>1298</v>
      </c>
      <c r="L246" s="3" t="s">
        <v>761</v>
      </c>
      <c r="M246" s="1" t="s">
        <v>1213</v>
      </c>
      <c r="N246" s="1" t="s">
        <v>675</v>
      </c>
      <c r="O246" s="1" t="s">
        <v>755</v>
      </c>
      <c r="P246" s="1">
        <f t="shared" si="17"/>
        <v>235</v>
      </c>
      <c r="Q246" s="1" t="s">
        <v>1</v>
      </c>
      <c r="R246" s="1" t="str">
        <f t="shared" si="18"/>
        <v>{id:235,year: "2016",typeDoc:"ACUERDO",dateDoc:"",numDoc:"CG 235-2016",monthDoc:"MAY",nameDoc:"SUSTITUCIÓN AYUNTAMIENTO PRESIDENTE SUPLENTE TETLA PRD",link: Acuerdos__pdfpath(`./${"2016/"}${"235.pdf"}`),},</v>
      </c>
    </row>
    <row r="247" spans="1:18" x14ac:dyDescent="0.25">
      <c r="A247" s="1" t="s">
        <v>756</v>
      </c>
      <c r="B247" s="1">
        <v>236</v>
      </c>
      <c r="C247" s="1" t="s">
        <v>1309</v>
      </c>
      <c r="D247" s="1" t="s">
        <v>1217</v>
      </c>
      <c r="E247" s="1" t="s">
        <v>1460</v>
      </c>
      <c r="G247" s="1" t="s">
        <v>1212</v>
      </c>
      <c r="I247" s="1">
        <v>236</v>
      </c>
      <c r="J247" s="1" t="s">
        <v>0</v>
      </c>
      <c r="K247" s="1" t="s">
        <v>1298</v>
      </c>
      <c r="L247" s="3" t="s">
        <v>761</v>
      </c>
      <c r="M247" s="1" t="s">
        <v>1213</v>
      </c>
      <c r="N247" s="1" t="s">
        <v>1658</v>
      </c>
      <c r="O247" s="1" t="s">
        <v>755</v>
      </c>
      <c r="P247" s="1">
        <f t="shared" si="17"/>
        <v>236</v>
      </c>
      <c r="Q247" s="1" t="s">
        <v>1</v>
      </c>
      <c r="R247" s="1" t="str">
        <f t="shared" si="18"/>
        <v>{id:236,year: "2016",typeDoc:"ACUERDO",dateDoc:"",numDoc:"CG 236-2016",monthDoc:"MAY",nameDoc:"SUSTITUCIÓN PT LÁZARO CÁRDENAS",link: Acuerdos__pdfpath(`./${"2016/"}${"236.pdf"}`),},</v>
      </c>
    </row>
    <row r="248" spans="1:18" x14ac:dyDescent="0.25">
      <c r="A248" s="1" t="s">
        <v>756</v>
      </c>
      <c r="B248" s="1">
        <v>237</v>
      </c>
      <c r="C248" s="1" t="s">
        <v>1309</v>
      </c>
      <c r="D248" s="1" t="s">
        <v>1217</v>
      </c>
      <c r="E248" s="1" t="s">
        <v>1460</v>
      </c>
      <c r="G248" s="1" t="s">
        <v>1212</v>
      </c>
      <c r="I248" s="1">
        <v>237</v>
      </c>
      <c r="J248" s="1" t="s">
        <v>0</v>
      </c>
      <c r="K248" s="1" t="s">
        <v>1298</v>
      </c>
      <c r="L248" s="3" t="s">
        <v>761</v>
      </c>
      <c r="M248" s="1" t="s">
        <v>1213</v>
      </c>
      <c r="N248" s="1" t="s">
        <v>676</v>
      </c>
      <c r="O248" s="1" t="s">
        <v>755</v>
      </c>
      <c r="P248" s="1">
        <f t="shared" si="17"/>
        <v>237</v>
      </c>
      <c r="Q248" s="1" t="s">
        <v>1</v>
      </c>
      <c r="R248" s="1" t="str">
        <f t="shared" si="18"/>
        <v>{id:237,year: "2016",typeDoc:"ACUERDO",dateDoc:"",numDoc:"CG 237-2016",monthDoc:"MAY",nameDoc:"SUSTITUCIÓN AYUNTAMIENTO PNA 01 06 16 2 ",link: Acuerdos__pdfpath(`./${"2016/"}${"237.pdf"}`),},</v>
      </c>
    </row>
    <row r="249" spans="1:18" x14ac:dyDescent="0.25">
      <c r="A249" s="1" t="s">
        <v>756</v>
      </c>
      <c r="B249" s="1">
        <v>238</v>
      </c>
      <c r="C249" s="1" t="s">
        <v>1309</v>
      </c>
      <c r="D249" s="1" t="s">
        <v>1217</v>
      </c>
      <c r="E249" s="1" t="s">
        <v>1460</v>
      </c>
      <c r="G249" s="1" t="s">
        <v>1212</v>
      </c>
      <c r="I249" s="1">
        <v>238</v>
      </c>
      <c r="J249" s="1" t="s">
        <v>0</v>
      </c>
      <c r="K249" s="1" t="s">
        <v>1298</v>
      </c>
      <c r="L249" s="3" t="s">
        <v>761</v>
      </c>
      <c r="M249" s="1" t="s">
        <v>1213</v>
      </c>
      <c r="N249" s="1" t="s">
        <v>1659</v>
      </c>
      <c r="O249" s="1" t="s">
        <v>755</v>
      </c>
      <c r="P249" s="1">
        <f t="shared" si="17"/>
        <v>238</v>
      </c>
      <c r="Q249" s="1" t="s">
        <v>1</v>
      </c>
      <c r="R249" s="1" t="str">
        <f t="shared" si="18"/>
        <v>{id:238,year: "2016",typeDoc:"ACUERDO",dateDoc:"",numDoc:"CG 238-2016",monthDoc:"MAY",nameDoc:"ENTE AUDITOR PREP",link: Acuerdos__pdfpath(`./${"2016/"}${"238.pdf"}`),},</v>
      </c>
    </row>
    <row r="250" spans="1:18" x14ac:dyDescent="0.25">
      <c r="A250" s="1" t="s">
        <v>756</v>
      </c>
      <c r="B250" s="1">
        <v>239</v>
      </c>
      <c r="C250" s="1" t="s">
        <v>1309</v>
      </c>
      <c r="D250" s="1" t="s">
        <v>1217</v>
      </c>
      <c r="E250" s="1" t="s">
        <v>1460</v>
      </c>
      <c r="G250" s="1" t="s">
        <v>1212</v>
      </c>
      <c r="I250" s="1">
        <v>239</v>
      </c>
      <c r="J250" s="1" t="s">
        <v>0</v>
      </c>
      <c r="K250" s="1" t="s">
        <v>1298</v>
      </c>
      <c r="L250" s="3" t="s">
        <v>762</v>
      </c>
      <c r="M250" s="1" t="s">
        <v>1213</v>
      </c>
      <c r="N250" s="1" t="s">
        <v>1660</v>
      </c>
      <c r="O250" s="1" t="s">
        <v>755</v>
      </c>
      <c r="P250" s="1">
        <f t="shared" si="17"/>
        <v>239</v>
      </c>
      <c r="Q250" s="1" t="s">
        <v>1</v>
      </c>
      <c r="R250" s="1" t="str">
        <f t="shared" si="18"/>
        <v>{id:239,year: "2016",typeDoc:"ACUERDO",dateDoc:"",numDoc:"CG 239-2016",monthDoc:"JUN",nameDoc:"SUSTITUCIÓN PS TETLA",link: Acuerdos__pdfpath(`./${"2016/"}${"239.pdf"}`),},</v>
      </c>
    </row>
    <row r="251" spans="1:18" x14ac:dyDescent="0.25">
      <c r="A251" s="1" t="s">
        <v>756</v>
      </c>
      <c r="B251" s="1">
        <v>240</v>
      </c>
      <c r="C251" s="1" t="s">
        <v>1309</v>
      </c>
      <c r="D251" s="1" t="s">
        <v>1217</v>
      </c>
      <c r="E251" s="1" t="s">
        <v>1460</v>
      </c>
      <c r="G251" s="1" t="s">
        <v>1212</v>
      </c>
      <c r="I251" s="1">
        <v>240</v>
      </c>
      <c r="J251" s="1" t="s">
        <v>0</v>
      </c>
      <c r="K251" s="1" t="s">
        <v>1298</v>
      </c>
      <c r="L251" s="3" t="s">
        <v>762</v>
      </c>
      <c r="M251" s="1" t="s">
        <v>1213</v>
      </c>
      <c r="N251" s="1" t="s">
        <v>1661</v>
      </c>
      <c r="O251" s="1" t="s">
        <v>755</v>
      </c>
      <c r="P251" s="1">
        <f t="shared" si="17"/>
        <v>240</v>
      </c>
      <c r="Q251" s="1" t="s">
        <v>1</v>
      </c>
      <c r="R251" s="1" t="str">
        <f t="shared" si="18"/>
        <v>{id:240,year: "2016",typeDoc:"ACUERDO",dateDoc:"",numDoc:"CG 240-2016",monthDoc:"JUN",nameDoc:"SUSTITUCIÓN PS PTE SUP Y 1REG PROP MUÑOZ DE DOMINGO ARENAS",link: Acuerdos__pdfpath(`./${"2016/"}${"240.pdf"}`),},</v>
      </c>
    </row>
    <row r="252" spans="1:18" x14ac:dyDescent="0.25">
      <c r="A252" s="1" t="s">
        <v>756</v>
      </c>
      <c r="B252" s="1">
        <v>241</v>
      </c>
      <c r="C252" s="1" t="s">
        <v>1309</v>
      </c>
      <c r="D252" s="1" t="s">
        <v>1217</v>
      </c>
      <c r="E252" s="1" t="s">
        <v>1460</v>
      </c>
      <c r="G252" s="1" t="s">
        <v>1212</v>
      </c>
      <c r="I252" s="1">
        <v>241</v>
      </c>
      <c r="J252" s="1" t="s">
        <v>0</v>
      </c>
      <c r="K252" s="1" t="s">
        <v>1298</v>
      </c>
      <c r="L252" s="3" t="s">
        <v>762</v>
      </c>
      <c r="M252" s="1" t="s">
        <v>1213</v>
      </c>
      <c r="N252" s="1" t="s">
        <v>677</v>
      </c>
      <c r="O252" s="1" t="s">
        <v>755</v>
      </c>
      <c r="P252" s="1">
        <f t="shared" si="17"/>
        <v>241</v>
      </c>
      <c r="Q252" s="1" t="s">
        <v>1</v>
      </c>
      <c r="R252" s="1" t="str">
        <f t="shared" si="18"/>
        <v>{id:241,year: "2016",typeDoc:"ACUERDO",dateDoc:"",numDoc:"CG 241-2016",monthDoc:"JUN",nameDoc:"PROYECTO SUSTITUCIÓN LAZARO CARDENAS PRI",link: Acuerdos__pdfpath(`./${"2016/"}${"241.pdf"}`),},</v>
      </c>
    </row>
    <row r="253" spans="1:18" x14ac:dyDescent="0.25">
      <c r="A253" s="1" t="s">
        <v>756</v>
      </c>
      <c r="B253" s="1">
        <v>242</v>
      </c>
      <c r="C253" s="1" t="s">
        <v>1309</v>
      </c>
      <c r="D253" s="1" t="s">
        <v>1217</v>
      </c>
      <c r="E253" s="1" t="s">
        <v>1460</v>
      </c>
      <c r="G253" s="1" t="s">
        <v>1212</v>
      </c>
      <c r="I253" s="1">
        <v>242</v>
      </c>
      <c r="J253" s="1" t="s">
        <v>0</v>
      </c>
      <c r="K253" s="1" t="s">
        <v>1298</v>
      </c>
      <c r="L253" s="3" t="s">
        <v>762</v>
      </c>
      <c r="M253" s="1" t="s">
        <v>1213</v>
      </c>
      <c r="N253" s="1" t="s">
        <v>1662</v>
      </c>
      <c r="O253" s="1" t="s">
        <v>755</v>
      </c>
      <c r="P253" s="1">
        <f t="shared" ref="P253:P284" si="19">B253</f>
        <v>242</v>
      </c>
      <c r="Q253" s="1" t="s">
        <v>1</v>
      </c>
      <c r="R253" s="1" t="str">
        <f t="shared" si="18"/>
        <v>{id:242,year: "2016",typeDoc:"ACUERDO",dateDoc:"",numDoc:"CG 242-2016",monthDoc:"JUN",nameDoc:"SUSTITUCIÓN PRESIDENCIA DE COM BARRIO LA PRECIOSA HUAMANTLA PNA",link: Acuerdos__pdfpath(`./${"2016/"}${"242.pdf"}`),},</v>
      </c>
    </row>
    <row r="254" spans="1:18" x14ac:dyDescent="0.25">
      <c r="A254" s="1" t="s">
        <v>756</v>
      </c>
      <c r="B254" s="1">
        <v>243</v>
      </c>
      <c r="C254" s="1" t="s">
        <v>1309</v>
      </c>
      <c r="D254" s="1" t="s">
        <v>1217</v>
      </c>
      <c r="E254" s="1" t="s">
        <v>1460</v>
      </c>
      <c r="G254" s="1" t="s">
        <v>1212</v>
      </c>
      <c r="I254" s="1">
        <v>243</v>
      </c>
      <c r="J254" s="1" t="s">
        <v>0</v>
      </c>
      <c r="K254" s="1" t="s">
        <v>1298</v>
      </c>
      <c r="L254" s="3" t="s">
        <v>762</v>
      </c>
      <c r="M254" s="1" t="s">
        <v>1213</v>
      </c>
      <c r="N254" s="1" t="s">
        <v>1663</v>
      </c>
      <c r="O254" s="1" t="s">
        <v>755</v>
      </c>
      <c r="P254" s="1">
        <f t="shared" si="19"/>
        <v>243</v>
      </c>
      <c r="Q254" s="1" t="s">
        <v>1</v>
      </c>
      <c r="R254" s="1" t="str">
        <f t="shared" si="18"/>
        <v>{id:243,year: "2016",typeDoc:"ACUERDO",dateDoc:"",numDoc:"CG 243-2016",monthDoc:"JUN",nameDoc:"SUSTITUCIÓN SEGUNDA REGIDORA PROP AYUNT PNA",link: Acuerdos__pdfpath(`./${"2016/"}${"243.pdf"}`),},</v>
      </c>
    </row>
    <row r="255" spans="1:18" x14ac:dyDescent="0.25">
      <c r="A255" s="1" t="s">
        <v>756</v>
      </c>
      <c r="B255" s="1">
        <v>244</v>
      </c>
      <c r="C255" s="1" t="s">
        <v>1309</v>
      </c>
      <c r="D255" s="1" t="s">
        <v>1217</v>
      </c>
      <c r="E255" s="1" t="s">
        <v>1460</v>
      </c>
      <c r="G255" s="1" t="s">
        <v>1212</v>
      </c>
      <c r="I255" s="1">
        <v>244</v>
      </c>
      <c r="J255" s="1" t="s">
        <v>0</v>
      </c>
      <c r="K255" s="1" t="s">
        <v>1298</v>
      </c>
      <c r="L255" s="3" t="s">
        <v>762</v>
      </c>
      <c r="M255" s="1" t="s">
        <v>1213</v>
      </c>
      <c r="N255" s="1" t="s">
        <v>678</v>
      </c>
      <c r="O255" s="1" t="s">
        <v>755</v>
      </c>
      <c r="P255" s="1">
        <f t="shared" si="19"/>
        <v>244</v>
      </c>
      <c r="Q255" s="1" t="s">
        <v>1</v>
      </c>
      <c r="R255" s="1" t="str">
        <f t="shared" si="18"/>
        <v>{id:244,year: "2016",typeDoc:"ACUERDO",dateDoc:"",numDoc:"CG 244-2016",monthDoc:"JUN",nameDoc:"SUSTITUCIÓN DIPUTADA SUPLENTE MR MARIA DEL ROCIO RAMIREZ DIEGUEZ PAN",link: Acuerdos__pdfpath(`./${"2016/"}${"244.pdf"}`),},</v>
      </c>
    </row>
    <row r="256" spans="1:18" x14ac:dyDescent="0.25">
      <c r="A256" s="1" t="s">
        <v>756</v>
      </c>
      <c r="B256" s="1">
        <v>245</v>
      </c>
      <c r="C256" s="1" t="s">
        <v>1309</v>
      </c>
      <c r="D256" s="1" t="s">
        <v>1217</v>
      </c>
      <c r="E256" s="1" t="s">
        <v>1460</v>
      </c>
      <c r="G256" s="1" t="s">
        <v>1212</v>
      </c>
      <c r="I256" s="1">
        <v>245</v>
      </c>
      <c r="J256" s="1" t="s">
        <v>0</v>
      </c>
      <c r="K256" s="1" t="s">
        <v>1298</v>
      </c>
      <c r="L256" s="3" t="s">
        <v>762</v>
      </c>
      <c r="M256" s="1" t="s">
        <v>1213</v>
      </c>
      <c r="N256" s="1" t="s">
        <v>679</v>
      </c>
      <c r="O256" s="1" t="s">
        <v>755</v>
      </c>
      <c r="P256" s="1">
        <f t="shared" si="19"/>
        <v>245</v>
      </c>
      <c r="Q256" s="1" t="s">
        <v>1</v>
      </c>
      <c r="R256" s="1" t="str">
        <f t="shared" si="18"/>
        <v>{id:245,year: "2016",typeDoc:"ACUERDO",dateDoc:"",numDoc:"CG 245-2016",monthDoc:"JUN",nameDoc:"SUSTITUCIÓN DE PAN NANACAMILPA",link: Acuerdos__pdfpath(`./${"2016/"}${"245.pdf"}`),},</v>
      </c>
    </row>
    <row r="257" spans="1:18" x14ac:dyDescent="0.25">
      <c r="A257" s="1" t="s">
        <v>756</v>
      </c>
      <c r="B257" s="1">
        <v>246</v>
      </c>
      <c r="C257" s="1" t="s">
        <v>1309</v>
      </c>
      <c r="D257" s="1" t="s">
        <v>1217</v>
      </c>
      <c r="E257" s="1" t="s">
        <v>1460</v>
      </c>
      <c r="G257" s="1" t="s">
        <v>1212</v>
      </c>
      <c r="I257" s="1">
        <v>246</v>
      </c>
      <c r="J257" s="1" t="s">
        <v>0</v>
      </c>
      <c r="K257" s="1" t="s">
        <v>1298</v>
      </c>
      <c r="L257" s="3" t="s">
        <v>762</v>
      </c>
      <c r="M257" s="1" t="s">
        <v>1213</v>
      </c>
      <c r="N257" s="1" t="s">
        <v>680</v>
      </c>
      <c r="O257" s="1" t="s">
        <v>755</v>
      </c>
      <c r="P257" s="1">
        <f t="shared" si="19"/>
        <v>246</v>
      </c>
      <c r="Q257" s="1" t="s">
        <v>1</v>
      </c>
      <c r="R257" s="1" t="str">
        <f t="shared" si="18"/>
        <v>{id:246,year: "2016",typeDoc:"ACUERDO",dateDoc:"",numDoc:"CG 246-2016",monthDoc:"JUN",nameDoc:"SUSTITUCIÓN PAN LA MAGDALENA",link: Acuerdos__pdfpath(`./${"2016/"}${"246.pdf"}`),},</v>
      </c>
    </row>
    <row r="258" spans="1:18" x14ac:dyDescent="0.25">
      <c r="A258" s="1" t="s">
        <v>756</v>
      </c>
      <c r="B258" s="1">
        <v>247</v>
      </c>
      <c r="C258" s="1" t="s">
        <v>1309</v>
      </c>
      <c r="D258" s="1" t="s">
        <v>1217</v>
      </c>
      <c r="E258" s="1" t="s">
        <v>1460</v>
      </c>
      <c r="G258" s="1" t="s">
        <v>1212</v>
      </c>
      <c r="I258" s="1">
        <v>247</v>
      </c>
      <c r="J258" s="1" t="s">
        <v>0</v>
      </c>
      <c r="K258" s="1" t="s">
        <v>1298</v>
      </c>
      <c r="L258" s="3" t="s">
        <v>762</v>
      </c>
      <c r="M258" s="1" t="s">
        <v>1213</v>
      </c>
      <c r="N258" s="1" t="s">
        <v>681</v>
      </c>
      <c r="O258" s="1" t="s">
        <v>755</v>
      </c>
      <c r="P258" s="1">
        <f t="shared" si="19"/>
        <v>247</v>
      </c>
      <c r="Q258" s="1" t="s">
        <v>1</v>
      </c>
      <c r="R258" s="1" t="str">
        <f t="shared" si="18"/>
        <v>{id:247,year: "2016",typeDoc:"ACUERDO",dateDoc:"",numDoc:"CG 247-2016",monthDoc:"JUN",nameDoc:"SUSTITUCIÓN PRESIDENTA SUPLENTE TZOMPANTEPEC PES",link: Acuerdos__pdfpath(`./${"2016/"}${"247.pdf"}`),},</v>
      </c>
    </row>
    <row r="259" spans="1:18" x14ac:dyDescent="0.25">
      <c r="A259" s="1" t="s">
        <v>756</v>
      </c>
      <c r="B259" s="1">
        <v>248</v>
      </c>
      <c r="C259" s="1" t="s">
        <v>1309</v>
      </c>
      <c r="D259" s="1" t="s">
        <v>1217</v>
      </c>
      <c r="E259" s="1" t="s">
        <v>1460</v>
      </c>
      <c r="G259" s="1" t="s">
        <v>1212</v>
      </c>
      <c r="I259" s="1">
        <v>248</v>
      </c>
      <c r="J259" s="1" t="s">
        <v>0</v>
      </c>
      <c r="K259" s="1" t="s">
        <v>1298</v>
      </c>
      <c r="L259" s="3" t="s">
        <v>762</v>
      </c>
      <c r="M259" s="1" t="s">
        <v>1213</v>
      </c>
      <c r="N259" s="1" t="s">
        <v>682</v>
      </c>
      <c r="O259" s="1" t="s">
        <v>755</v>
      </c>
      <c r="P259" s="1">
        <f t="shared" si="19"/>
        <v>248</v>
      </c>
      <c r="Q259" s="1" t="s">
        <v>1</v>
      </c>
      <c r="R259" s="1" t="str">
        <f t="shared" si="18"/>
        <v>{id:248,year: "2016",typeDoc:"ACUERDO",dateDoc:"",numDoc:"CG 248-2016",monthDoc:"JUN",nameDoc:"SUSTITUCIÓN FORMULA DIPUTADA MR TLAXCO PES",link: Acuerdos__pdfpath(`./${"2016/"}${"248.pdf"}`),},</v>
      </c>
    </row>
    <row r="260" spans="1:18" x14ac:dyDescent="0.25">
      <c r="A260" s="1" t="s">
        <v>756</v>
      </c>
      <c r="B260" s="1">
        <v>249</v>
      </c>
      <c r="C260" s="1" t="s">
        <v>1309</v>
      </c>
      <c r="D260" s="1" t="s">
        <v>1217</v>
      </c>
      <c r="E260" s="1" t="s">
        <v>1460</v>
      </c>
      <c r="G260" s="1" t="s">
        <v>1212</v>
      </c>
      <c r="I260" s="1">
        <v>249</v>
      </c>
      <c r="J260" s="1" t="s">
        <v>0</v>
      </c>
      <c r="K260" s="1" t="s">
        <v>1298</v>
      </c>
      <c r="L260" s="3" t="s">
        <v>762</v>
      </c>
      <c r="M260" s="1" t="s">
        <v>1213</v>
      </c>
      <c r="N260" s="1" t="s">
        <v>1664</v>
      </c>
      <c r="O260" s="1" t="s">
        <v>755</v>
      </c>
      <c r="P260" s="1">
        <f t="shared" si="19"/>
        <v>249</v>
      </c>
      <c r="Q260" s="1" t="s">
        <v>1</v>
      </c>
      <c r="R260" s="1" t="str">
        <f t="shared" si="18"/>
        <v>{id:249,year: "2016",typeDoc:"ACUERDO",dateDoc:"",numDoc:"CG 249-2016",monthDoc:"JUN",nameDoc:"SUSTITUCIÓN 2DA SECCIÓN TEOTLALPAN TETLA PT",link: Acuerdos__pdfpath(`./${"2016/"}${"249.pdf"}`),},</v>
      </c>
    </row>
    <row r="261" spans="1:18" x14ac:dyDescent="0.25">
      <c r="A261" s="1" t="s">
        <v>756</v>
      </c>
      <c r="B261" s="1">
        <v>250</v>
      </c>
      <c r="C261" s="1" t="s">
        <v>1309</v>
      </c>
      <c r="D261" s="1" t="s">
        <v>1217</v>
      </c>
      <c r="E261" s="1" t="s">
        <v>1460</v>
      </c>
      <c r="G261" s="1" t="s">
        <v>1212</v>
      </c>
      <c r="I261" s="1">
        <v>250</v>
      </c>
      <c r="J261" s="1" t="s">
        <v>0</v>
      </c>
      <c r="K261" s="1" t="s">
        <v>1298</v>
      </c>
      <c r="L261" s="3" t="s">
        <v>762</v>
      </c>
      <c r="M261" s="1" t="s">
        <v>1213</v>
      </c>
      <c r="N261" s="1" t="s">
        <v>683</v>
      </c>
      <c r="O261" s="1" t="s">
        <v>755</v>
      </c>
      <c r="P261" s="1">
        <f t="shared" si="19"/>
        <v>250</v>
      </c>
      <c r="Q261" s="1" t="s">
        <v>1</v>
      </c>
      <c r="R261" s="1" t="str">
        <f t="shared" si="18"/>
        <v>{id:250,year: "2016",typeDoc:"ACUERDO",dateDoc:"",numDoc:"CG 250-2016",monthDoc:"JUN",nameDoc:"SUSTITUCIÓN AYUNTAMIENTO PT 29 05 2016",link: Acuerdos__pdfpath(`./${"2016/"}${"250.pdf"}`),},</v>
      </c>
    </row>
    <row r="262" spans="1:18" x14ac:dyDescent="0.25">
      <c r="A262" s="1" t="s">
        <v>756</v>
      </c>
      <c r="B262" s="1">
        <v>251</v>
      </c>
      <c r="C262" s="1" t="s">
        <v>1309</v>
      </c>
      <c r="D262" s="1" t="s">
        <v>1217</v>
      </c>
      <c r="E262" s="1" t="s">
        <v>1460</v>
      </c>
      <c r="G262" s="1" t="s">
        <v>1212</v>
      </c>
      <c r="I262" s="1">
        <v>251</v>
      </c>
      <c r="J262" s="1" t="s">
        <v>0</v>
      </c>
      <c r="K262" s="1" t="s">
        <v>1298</v>
      </c>
      <c r="L262" s="3" t="s">
        <v>762</v>
      </c>
      <c r="M262" s="1" t="s">
        <v>1213</v>
      </c>
      <c r="N262" s="1" t="s">
        <v>684</v>
      </c>
      <c r="O262" s="1" t="s">
        <v>755</v>
      </c>
      <c r="P262" s="1">
        <f t="shared" si="19"/>
        <v>251</v>
      </c>
      <c r="Q262" s="1" t="s">
        <v>1</v>
      </c>
      <c r="R262" s="1" t="str">
        <f t="shared" si="18"/>
        <v>{id:251,year: "2016",typeDoc:"ACUERDO",dateDoc:"",numDoc:"CG 251-2016",monthDoc:"JUN",nameDoc:"SUSTITUCIÓN PRESIDENCIA DE COM PS CHIMALPA TLAXCALA",link: Acuerdos__pdfpath(`./${"2016/"}${"251.pdf"}`),},</v>
      </c>
    </row>
    <row r="263" spans="1:18" x14ac:dyDescent="0.25">
      <c r="A263" s="1" t="s">
        <v>756</v>
      </c>
      <c r="B263" s="1">
        <v>252</v>
      </c>
      <c r="C263" s="1" t="s">
        <v>1309</v>
      </c>
      <c r="D263" s="1" t="s">
        <v>1217</v>
      </c>
      <c r="E263" s="1" t="s">
        <v>1460</v>
      </c>
      <c r="G263" s="1" t="s">
        <v>1212</v>
      </c>
      <c r="I263" s="1">
        <v>252</v>
      </c>
      <c r="J263" s="1" t="s">
        <v>0</v>
      </c>
      <c r="K263" s="1" t="s">
        <v>1298</v>
      </c>
      <c r="L263" s="3" t="s">
        <v>762</v>
      </c>
      <c r="M263" s="1" t="s">
        <v>1213</v>
      </c>
      <c r="N263" s="1" t="s">
        <v>1665</v>
      </c>
      <c r="O263" s="1" t="s">
        <v>755</v>
      </c>
      <c r="P263" s="1">
        <f t="shared" si="19"/>
        <v>252</v>
      </c>
      <c r="Q263" s="1" t="s">
        <v>1</v>
      </c>
      <c r="R263" s="1" t="str">
        <f t="shared" si="18"/>
        <v>{id:252,year: "2016",typeDoc:"ACUERDO",dateDoc:"",numDoc:"CG 252-2016",monthDoc:"JUN",nameDoc:"SUSTITUCIÓN  CONSEJO DISTRITAL Y MUNICIPALES3",link: Acuerdos__pdfpath(`./${"2016/"}${"252.pdf"}`),},</v>
      </c>
    </row>
    <row r="264" spans="1:18" x14ac:dyDescent="0.25">
      <c r="A264" s="1" t="s">
        <v>756</v>
      </c>
      <c r="B264" s="1">
        <v>253</v>
      </c>
      <c r="C264" s="1" t="s">
        <v>1309</v>
      </c>
      <c r="D264" s="1" t="s">
        <v>1217</v>
      </c>
      <c r="E264" s="1" t="s">
        <v>1460</v>
      </c>
      <c r="G264" s="1" t="s">
        <v>1212</v>
      </c>
      <c r="I264" s="1">
        <v>253</v>
      </c>
      <c r="J264" s="1" t="s">
        <v>0</v>
      </c>
      <c r="K264" s="1" t="s">
        <v>1298</v>
      </c>
      <c r="L264" s="3" t="s">
        <v>762</v>
      </c>
      <c r="M264" s="1" t="s">
        <v>1213</v>
      </c>
      <c r="N264" s="1" t="s">
        <v>685</v>
      </c>
      <c r="O264" s="1" t="s">
        <v>755</v>
      </c>
      <c r="P264" s="1">
        <f t="shared" si="19"/>
        <v>253</v>
      </c>
      <c r="Q264" s="1" t="s">
        <v>1</v>
      </c>
      <c r="R264" s="1" t="str">
        <f t="shared" si="18"/>
        <v>{id:253,year: "2016",typeDoc:"ACUERDO",dateDoc:"",numDoc:"CG 253-2016",monthDoc:"JUN",nameDoc:"SUSTITUCIÓN PAN CALPULALPAN DIPUTADO LOCAL SUPLENTE DITO. 01",link: Acuerdos__pdfpath(`./${"2016/"}${"253.pdf"}`),},</v>
      </c>
    </row>
    <row r="265" spans="1:18" x14ac:dyDescent="0.25">
      <c r="A265" s="1" t="s">
        <v>756</v>
      </c>
      <c r="B265" s="1">
        <v>254</v>
      </c>
      <c r="C265" s="1" t="s">
        <v>1309</v>
      </c>
      <c r="D265" s="1" t="s">
        <v>1217</v>
      </c>
      <c r="E265" s="1" t="s">
        <v>1460</v>
      </c>
      <c r="G265" s="1" t="s">
        <v>1212</v>
      </c>
      <c r="I265" s="1">
        <v>254</v>
      </c>
      <c r="J265" s="1" t="s">
        <v>0</v>
      </c>
      <c r="K265" s="1" t="s">
        <v>1298</v>
      </c>
      <c r="L265" s="3" t="s">
        <v>762</v>
      </c>
      <c r="M265" s="1" t="s">
        <v>1213</v>
      </c>
      <c r="N265" s="1" t="s">
        <v>686</v>
      </c>
      <c r="O265" s="1" t="s">
        <v>755</v>
      </c>
      <c r="P265" s="1">
        <f t="shared" si="19"/>
        <v>254</v>
      </c>
      <c r="Q265" s="1" t="s">
        <v>1</v>
      </c>
      <c r="R265" s="1" t="str">
        <f t="shared" si="18"/>
        <v>{id:254,year: "2016",typeDoc:"ACUERDO",dateDoc:"",numDoc:"CG 254-2016",monthDoc:"JUN",nameDoc:"SUSTITUCIÓN AYUNTAMIENTO NA 02 06 16",link: Acuerdos__pdfpath(`./${"2016/"}${"254.pdf"}`),},</v>
      </c>
    </row>
    <row r="266" spans="1:18" x14ac:dyDescent="0.25">
      <c r="A266" s="1" t="s">
        <v>756</v>
      </c>
      <c r="B266" s="1">
        <v>255</v>
      </c>
      <c r="C266" s="1" t="s">
        <v>1309</v>
      </c>
      <c r="D266" s="1" t="s">
        <v>1217</v>
      </c>
      <c r="E266" s="1" t="s">
        <v>1460</v>
      </c>
      <c r="F266" s="2" t="s">
        <v>687</v>
      </c>
      <c r="G266" s="1" t="s">
        <v>1212</v>
      </c>
      <c r="I266" s="1">
        <v>255</v>
      </c>
      <c r="J266" s="1" t="s">
        <v>0</v>
      </c>
      <c r="K266" s="1" t="s">
        <v>1298</v>
      </c>
      <c r="L266" s="3" t="str">
        <f t="shared" ref="L266:L297" si="20">MID(F266,4,3)</f>
        <v>JUN</v>
      </c>
      <c r="M266" s="1" t="s">
        <v>1213</v>
      </c>
      <c r="N266" s="1" t="s">
        <v>1666</v>
      </c>
      <c r="O266" s="1" t="s">
        <v>755</v>
      </c>
      <c r="P266" s="1">
        <f t="shared" si="19"/>
        <v>255</v>
      </c>
      <c r="Q266" s="1" t="s">
        <v>1</v>
      </c>
      <c r="R266" s="1" t="str">
        <f t="shared" si="18"/>
        <v>{id:255,year: "2016",typeDoc:"ACUERDO",dateDoc:"03-JUN",numDoc:"CG 255-2016",monthDoc:"JUN",nameDoc:"CUMPLIMIENTO SENTENCIA TET PT",link: Acuerdos__pdfpath(`./${"2016/"}${"255.pdf"}`),},</v>
      </c>
    </row>
    <row r="267" spans="1:18" x14ac:dyDescent="0.25">
      <c r="A267" s="1" t="s">
        <v>756</v>
      </c>
      <c r="B267" s="1">
        <v>256</v>
      </c>
      <c r="C267" s="1" t="s">
        <v>1309</v>
      </c>
      <c r="D267" s="1" t="s">
        <v>1217</v>
      </c>
      <c r="E267" s="1" t="s">
        <v>1460</v>
      </c>
      <c r="F267" s="2" t="s">
        <v>344</v>
      </c>
      <c r="G267" s="1" t="s">
        <v>1212</v>
      </c>
      <c r="I267" s="1">
        <v>256</v>
      </c>
      <c r="J267" s="1" t="s">
        <v>0</v>
      </c>
      <c r="K267" s="1" t="s">
        <v>1298</v>
      </c>
      <c r="L267" s="3" t="str">
        <f t="shared" si="20"/>
        <v>JUN</v>
      </c>
      <c r="M267" s="1" t="s">
        <v>1213</v>
      </c>
      <c r="N267" s="1" t="s">
        <v>1667</v>
      </c>
      <c r="O267" s="1" t="s">
        <v>755</v>
      </c>
      <c r="P267" s="1">
        <f t="shared" si="19"/>
        <v>256</v>
      </c>
      <c r="Q267" s="1" t="s">
        <v>1</v>
      </c>
      <c r="R267" s="1" t="str">
        <f t="shared" si="18"/>
        <v>{id:256,year: "2016",typeDoc:"ACUERDO",dateDoc:"04-JUN",numDoc:"CG 256-2016",monthDoc:"JUN",nameDoc:"SUSTITUCIÓN AYUNTAMIENTO LA MAGDALENA TLALTELULCO PAN",link: Acuerdos__pdfpath(`./${"2016/"}${"256.pdf"}`),},</v>
      </c>
    </row>
    <row r="268" spans="1:18" x14ac:dyDescent="0.25">
      <c r="A268" s="1" t="s">
        <v>756</v>
      </c>
      <c r="B268" s="1">
        <v>257</v>
      </c>
      <c r="C268" s="1" t="s">
        <v>1309</v>
      </c>
      <c r="D268" s="1" t="s">
        <v>1217</v>
      </c>
      <c r="E268" s="1" t="s">
        <v>1460</v>
      </c>
      <c r="F268" s="2" t="s">
        <v>344</v>
      </c>
      <c r="G268" s="1" t="s">
        <v>1212</v>
      </c>
      <c r="I268" s="1">
        <v>257</v>
      </c>
      <c r="J268" s="1" t="s">
        <v>0</v>
      </c>
      <c r="K268" s="1" t="s">
        <v>1298</v>
      </c>
      <c r="L268" s="3" t="str">
        <f t="shared" si="20"/>
        <v>JUN</v>
      </c>
      <c r="M268" s="1" t="s">
        <v>1213</v>
      </c>
      <c r="N268" s="1" t="s">
        <v>1668</v>
      </c>
      <c r="O268" s="1" t="s">
        <v>755</v>
      </c>
      <c r="P268" s="1">
        <f t="shared" si="19"/>
        <v>257</v>
      </c>
      <c r="Q268" s="1" t="s">
        <v>1</v>
      </c>
      <c r="R268" s="1" t="str">
        <f t="shared" si="18"/>
        <v>{id:257,year: "2016",typeDoc:"ACUERDO",dateDoc:"04-JUN",numDoc:"CG 257-2016",monthDoc:"JUN",nameDoc:"SUSTITUCIÓN 1ER. REGIDOR AYUNTAMIENTO ZACATELCO PAN",link: Acuerdos__pdfpath(`./${"2016/"}${"257.pdf"}`),},</v>
      </c>
    </row>
    <row r="269" spans="1:18" x14ac:dyDescent="0.25">
      <c r="A269" s="1" t="s">
        <v>756</v>
      </c>
      <c r="B269" s="1">
        <v>258</v>
      </c>
      <c r="C269" s="1" t="s">
        <v>1309</v>
      </c>
      <c r="D269" s="1" t="s">
        <v>1217</v>
      </c>
      <c r="E269" s="1" t="s">
        <v>1460</v>
      </c>
      <c r="F269" s="2" t="s">
        <v>344</v>
      </c>
      <c r="G269" s="1" t="s">
        <v>1212</v>
      </c>
      <c r="I269" s="1">
        <v>258</v>
      </c>
      <c r="J269" s="1" t="s">
        <v>0</v>
      </c>
      <c r="K269" s="1" t="s">
        <v>1298</v>
      </c>
      <c r="L269" s="3" t="str">
        <f t="shared" si="20"/>
        <v>JUN</v>
      </c>
      <c r="M269" s="1" t="s">
        <v>1213</v>
      </c>
      <c r="N269" s="1" t="s">
        <v>1669</v>
      </c>
      <c r="O269" s="1" t="s">
        <v>755</v>
      </c>
      <c r="P269" s="1">
        <f t="shared" si="19"/>
        <v>258</v>
      </c>
      <c r="Q269" s="1" t="s">
        <v>1</v>
      </c>
      <c r="R269" s="1" t="str">
        <f t="shared" si="18"/>
        <v>{id:258,year: "2016",typeDoc:"ACUERDO",dateDoc:"04-JUN",numDoc:"CG 258-2016",monthDoc:"JUN",nameDoc:"SUSTITUCIÓN AYUNTAMIENTO DE APIZACO PRI",link: Acuerdos__pdfpath(`./${"2016/"}${"258.pdf"}`),},</v>
      </c>
    </row>
    <row r="270" spans="1:18" x14ac:dyDescent="0.25">
      <c r="A270" s="1" t="s">
        <v>756</v>
      </c>
      <c r="B270" s="1">
        <v>259</v>
      </c>
      <c r="C270" s="1" t="s">
        <v>1309</v>
      </c>
      <c r="D270" s="1" t="s">
        <v>1217</v>
      </c>
      <c r="E270" s="1" t="s">
        <v>1460</v>
      </c>
      <c r="F270" s="2" t="s">
        <v>344</v>
      </c>
      <c r="G270" s="1" t="s">
        <v>1212</v>
      </c>
      <c r="I270" s="1">
        <v>259</v>
      </c>
      <c r="J270" s="1" t="s">
        <v>0</v>
      </c>
      <c r="K270" s="1" t="s">
        <v>1298</v>
      </c>
      <c r="L270" s="3" t="str">
        <f t="shared" si="20"/>
        <v>JUN</v>
      </c>
      <c r="M270" s="1" t="s">
        <v>1213</v>
      </c>
      <c r="N270" s="1" t="s">
        <v>1670</v>
      </c>
      <c r="O270" s="1" t="s">
        <v>755</v>
      </c>
      <c r="P270" s="1">
        <f t="shared" si="19"/>
        <v>259</v>
      </c>
      <c r="Q270" s="1" t="s">
        <v>1</v>
      </c>
      <c r="R270" s="1" t="str">
        <f t="shared" si="18"/>
        <v>{id:259,year: "2016",typeDoc:"ACUERDO",dateDoc:"04-JUN",numDoc:"CG 259-2016",monthDoc:"JUN",nameDoc:"SUSTITUCIÓN AYUNTAMIENTO 2DO. REGIDOR PRD",link: Acuerdos__pdfpath(`./${"2016/"}${"259.pdf"}`),},</v>
      </c>
    </row>
    <row r="271" spans="1:18" x14ac:dyDescent="0.25">
      <c r="A271" s="1" t="s">
        <v>756</v>
      </c>
      <c r="B271" s="1">
        <v>260</v>
      </c>
      <c r="C271" s="1" t="s">
        <v>1309</v>
      </c>
      <c r="D271" s="1" t="s">
        <v>1217</v>
      </c>
      <c r="E271" s="1" t="s">
        <v>1460</v>
      </c>
      <c r="F271" s="2" t="s">
        <v>344</v>
      </c>
      <c r="G271" s="1" t="s">
        <v>1212</v>
      </c>
      <c r="I271" s="1">
        <v>260</v>
      </c>
      <c r="J271" s="1" t="s">
        <v>0</v>
      </c>
      <c r="K271" s="1" t="s">
        <v>1298</v>
      </c>
      <c r="L271" s="3" t="str">
        <f t="shared" si="20"/>
        <v>JUN</v>
      </c>
      <c r="M271" s="1" t="s">
        <v>1213</v>
      </c>
      <c r="N271" s="1" t="s">
        <v>1671</v>
      </c>
      <c r="O271" s="1" t="s">
        <v>755</v>
      </c>
      <c r="P271" s="1">
        <f t="shared" si="19"/>
        <v>260</v>
      </c>
      <c r="Q271" s="1" t="s">
        <v>1</v>
      </c>
      <c r="R271" s="1" t="str">
        <f t="shared" si="18"/>
        <v>{id:260,year: "2016",typeDoc:"ACUERDO",dateDoc:"04-JUN",numDoc:"CG 260-2016",monthDoc:"JUN",nameDoc:"SUSTITUCIÓN PTE. MPAL APIZACO VERDE",link: Acuerdos__pdfpath(`./${"2016/"}${"260.pdf"}`),},</v>
      </c>
    </row>
    <row r="272" spans="1:18" x14ac:dyDescent="0.25">
      <c r="A272" s="1" t="s">
        <v>756</v>
      </c>
      <c r="B272" s="1">
        <v>261</v>
      </c>
      <c r="C272" s="1" t="s">
        <v>1309</v>
      </c>
      <c r="D272" s="1" t="s">
        <v>1217</v>
      </c>
      <c r="E272" s="1" t="s">
        <v>1460</v>
      </c>
      <c r="F272" s="2" t="s">
        <v>344</v>
      </c>
      <c r="G272" s="1" t="s">
        <v>1212</v>
      </c>
      <c r="I272" s="1">
        <v>261</v>
      </c>
      <c r="J272" s="1" t="s">
        <v>0</v>
      </c>
      <c r="K272" s="1" t="s">
        <v>1298</v>
      </c>
      <c r="L272" s="3" t="str">
        <f t="shared" si="20"/>
        <v>JUN</v>
      </c>
      <c r="M272" s="1" t="s">
        <v>1213</v>
      </c>
      <c r="N272" s="1" t="s">
        <v>1672</v>
      </c>
      <c r="O272" s="1" t="s">
        <v>755</v>
      </c>
      <c r="P272" s="1">
        <f t="shared" si="19"/>
        <v>261</v>
      </c>
      <c r="Q272" s="1" t="s">
        <v>1</v>
      </c>
      <c r="R272" s="1" t="str">
        <f t="shared" si="18"/>
        <v>{id:261,year: "2016",typeDoc:"ACUERDO",dateDoc:"04-JUN",numDoc:"CG 261-2016",monthDoc:"JUN",nameDoc:"SUSTITUCIÓN AYUNTAMIENTO YAHUQUEMEHCAN Y PRIMER REGIDOR PROP Y SUP VERDE",link: Acuerdos__pdfpath(`./${"2016/"}${"261.pdf"}`),},</v>
      </c>
    </row>
    <row r="273" spans="1:18" x14ac:dyDescent="0.25">
      <c r="A273" s="1" t="s">
        <v>756</v>
      </c>
      <c r="B273" s="1">
        <v>262</v>
      </c>
      <c r="C273" s="1" t="s">
        <v>1309</v>
      </c>
      <c r="D273" s="1" t="s">
        <v>1217</v>
      </c>
      <c r="E273" s="1" t="s">
        <v>1460</v>
      </c>
      <c r="F273" s="2" t="s">
        <v>344</v>
      </c>
      <c r="G273" s="1" t="s">
        <v>1212</v>
      </c>
      <c r="I273" s="1">
        <v>262</v>
      </c>
      <c r="J273" s="1" t="s">
        <v>0</v>
      </c>
      <c r="K273" s="1" t="s">
        <v>1298</v>
      </c>
      <c r="L273" s="3" t="str">
        <f t="shared" si="20"/>
        <v>JUN</v>
      </c>
      <c r="M273" s="1" t="s">
        <v>1213</v>
      </c>
      <c r="N273" s="1" t="s">
        <v>1673</v>
      </c>
      <c r="O273" s="1" t="s">
        <v>755</v>
      </c>
      <c r="P273" s="1">
        <f t="shared" si="19"/>
        <v>262</v>
      </c>
      <c r="Q273" s="1" t="s">
        <v>1</v>
      </c>
      <c r="R273" s="1" t="str">
        <f t="shared" si="18"/>
        <v>{id:262,year: "2016",typeDoc:"ACUERDO",dateDoc:"04-JUN",numDoc:"CG 262-2016",monthDoc:"JUN",nameDoc:"SUSTITUCIÓN AYUNTAMIENTO TETLATLAHUCA PT",link: Acuerdos__pdfpath(`./${"2016/"}${"262.pdf"}`),},</v>
      </c>
    </row>
    <row r="274" spans="1:18" x14ac:dyDescent="0.25">
      <c r="A274" s="1" t="s">
        <v>756</v>
      </c>
      <c r="B274" s="1">
        <v>263</v>
      </c>
      <c r="C274" s="1" t="s">
        <v>1309</v>
      </c>
      <c r="D274" s="1" t="s">
        <v>1217</v>
      </c>
      <c r="E274" s="1" t="s">
        <v>1460</v>
      </c>
      <c r="F274" s="2" t="s">
        <v>344</v>
      </c>
      <c r="G274" s="1" t="s">
        <v>1212</v>
      </c>
      <c r="I274" s="1">
        <v>263</v>
      </c>
      <c r="J274" s="1" t="s">
        <v>0</v>
      </c>
      <c r="K274" s="1" t="s">
        <v>1298</v>
      </c>
      <c r="L274" s="3" t="str">
        <f t="shared" si="20"/>
        <v>JUN</v>
      </c>
      <c r="M274" s="1" t="s">
        <v>1213</v>
      </c>
      <c r="N274" s="1" t="s">
        <v>1674</v>
      </c>
      <c r="O274" s="1" t="s">
        <v>755</v>
      </c>
      <c r="P274" s="1">
        <f t="shared" si="19"/>
        <v>263</v>
      </c>
      <c r="Q274" s="1" t="s">
        <v>1</v>
      </c>
      <c r="R274" s="1" t="str">
        <f t="shared" si="18"/>
        <v>{id:263,year: "2016",typeDoc:"ACUERDO",dateDoc:"04-JUN",numDoc:"CG 263-2016",monthDoc:"JUN",nameDoc:"SUSTITUCIÓN AYUNTAMIENTO TERRENATE 2 REGIDOR PANAL",link: Acuerdos__pdfpath(`./${"2016/"}${"263.pdf"}`),},</v>
      </c>
    </row>
    <row r="275" spans="1:18" x14ac:dyDescent="0.25">
      <c r="A275" s="1" t="s">
        <v>756</v>
      </c>
      <c r="B275" s="1">
        <v>264</v>
      </c>
      <c r="C275" s="1" t="s">
        <v>1309</v>
      </c>
      <c r="D275" s="1" t="s">
        <v>1217</v>
      </c>
      <c r="E275" s="1" t="s">
        <v>1460</v>
      </c>
      <c r="F275" s="2" t="s">
        <v>344</v>
      </c>
      <c r="G275" s="1" t="s">
        <v>1212</v>
      </c>
      <c r="I275" s="1">
        <v>264</v>
      </c>
      <c r="J275" s="1" t="s">
        <v>0</v>
      </c>
      <c r="K275" s="1" t="s">
        <v>1298</v>
      </c>
      <c r="L275" s="3" t="str">
        <f t="shared" si="20"/>
        <v>JUN</v>
      </c>
      <c r="M275" s="1" t="s">
        <v>1213</v>
      </c>
      <c r="N275" s="1" t="s">
        <v>1675</v>
      </c>
      <c r="O275" s="1" t="s">
        <v>755</v>
      </c>
      <c r="P275" s="1">
        <f t="shared" si="19"/>
        <v>264</v>
      </c>
      <c r="Q275" s="1" t="s">
        <v>1</v>
      </c>
      <c r="R275" s="1" t="str">
        <f t="shared" si="18"/>
        <v>{id:264,year: "2016",typeDoc:"ACUERDO",dateDoc:"04-JUN",numDoc:"CG 264-2016",monthDoc:"JUN",nameDoc:"SUSTITUCIÓN AYUNTAMIENTO TLAXCO PANAL",link: Acuerdos__pdfpath(`./${"2016/"}${"264.pdf"}`),},</v>
      </c>
    </row>
    <row r="276" spans="1:18" x14ac:dyDescent="0.25">
      <c r="A276" s="1" t="s">
        <v>756</v>
      </c>
      <c r="B276" s="1">
        <v>265</v>
      </c>
      <c r="C276" s="1" t="s">
        <v>1309</v>
      </c>
      <c r="D276" s="1" t="s">
        <v>1217</v>
      </c>
      <c r="E276" s="1" t="s">
        <v>1460</v>
      </c>
      <c r="F276" s="2" t="s">
        <v>344</v>
      </c>
      <c r="G276" s="1" t="s">
        <v>1212</v>
      </c>
      <c r="I276" s="1">
        <v>265</v>
      </c>
      <c r="J276" s="1" t="s">
        <v>0</v>
      </c>
      <c r="K276" s="1" t="s">
        <v>1298</v>
      </c>
      <c r="L276" s="3" t="str">
        <f t="shared" si="20"/>
        <v>JUN</v>
      </c>
      <c r="M276" s="1" t="s">
        <v>1213</v>
      </c>
      <c r="N276" s="1" t="s">
        <v>1676</v>
      </c>
      <c r="O276" s="1" t="s">
        <v>755</v>
      </c>
      <c r="P276" s="1">
        <f t="shared" si="19"/>
        <v>265</v>
      </c>
      <c r="Q276" s="1" t="s">
        <v>1</v>
      </c>
      <c r="R276" s="1" t="str">
        <f t="shared" si="18"/>
        <v>{id:265,year: "2016",typeDoc:"ACUERDO",dateDoc:"04-JUN",numDoc:"CG 265-2016",monthDoc:"JUN",nameDoc:"SUSTITUCIÓN AYUNTAMIENTO DE ATLTZAYANCA MORENA",link: Acuerdos__pdfpath(`./${"2016/"}${"265.pdf"}`),},</v>
      </c>
    </row>
    <row r="277" spans="1:18" x14ac:dyDescent="0.25">
      <c r="A277" s="1" t="s">
        <v>756</v>
      </c>
      <c r="B277" s="1">
        <v>266</v>
      </c>
      <c r="C277" s="1" t="s">
        <v>1309</v>
      </c>
      <c r="D277" s="1" t="s">
        <v>1217</v>
      </c>
      <c r="E277" s="1" t="s">
        <v>1460</v>
      </c>
      <c r="F277" s="2" t="s">
        <v>344</v>
      </c>
      <c r="G277" s="1" t="s">
        <v>1212</v>
      </c>
      <c r="I277" s="1">
        <v>266</v>
      </c>
      <c r="J277" s="1" t="s">
        <v>0</v>
      </c>
      <c r="K277" s="1" t="s">
        <v>1298</v>
      </c>
      <c r="L277" s="3" t="str">
        <f t="shared" si="20"/>
        <v>JUN</v>
      </c>
      <c r="M277" s="1" t="s">
        <v>1213</v>
      </c>
      <c r="N277" s="1" t="s">
        <v>1677</v>
      </c>
      <c r="O277" s="1" t="s">
        <v>755</v>
      </c>
      <c r="P277" s="1">
        <f t="shared" si="19"/>
        <v>266</v>
      </c>
      <c r="Q277" s="1" t="s">
        <v>1</v>
      </c>
      <c r="R277" s="1" t="str">
        <f t="shared" si="18"/>
        <v>{id:266,year: "2016",typeDoc:"ACUERDO",dateDoc:"04-JUN",numDoc:"CG 266-2016",monthDoc:"JUN",nameDoc:"SUSTITUCIÓN AYUNTAMIENTO NATIVITAS MORENA",link: Acuerdos__pdfpath(`./${"2016/"}${"266.pdf"}`),},</v>
      </c>
    </row>
    <row r="278" spans="1:18" x14ac:dyDescent="0.25">
      <c r="A278" s="1" t="s">
        <v>756</v>
      </c>
      <c r="B278" s="1">
        <v>267</v>
      </c>
      <c r="C278" s="1" t="s">
        <v>1309</v>
      </c>
      <c r="D278" s="1" t="s">
        <v>1217</v>
      </c>
      <c r="E278" s="1" t="s">
        <v>1460</v>
      </c>
      <c r="F278" s="2" t="s">
        <v>344</v>
      </c>
      <c r="G278" s="1" t="s">
        <v>1212</v>
      </c>
      <c r="I278" s="1">
        <v>267</v>
      </c>
      <c r="J278" s="1" t="s">
        <v>0</v>
      </c>
      <c r="K278" s="1" t="s">
        <v>1298</v>
      </c>
      <c r="L278" s="3" t="str">
        <f t="shared" si="20"/>
        <v>JUN</v>
      </c>
      <c r="M278" s="1" t="s">
        <v>1213</v>
      </c>
      <c r="N278" s="1" t="s">
        <v>1678</v>
      </c>
      <c r="O278" s="1" t="s">
        <v>755</v>
      </c>
      <c r="P278" s="1">
        <f t="shared" si="19"/>
        <v>267</v>
      </c>
      <c r="Q278" s="1" t="s">
        <v>1</v>
      </c>
      <c r="R278" s="1" t="str">
        <f t="shared" si="18"/>
        <v>{id:267,year: "2016",typeDoc:"ACUERDO",dateDoc:"04-JUN",numDoc:"CG 267-2016",monthDoc:"JUN",nameDoc:"SUSTITUCIÓN AYUNTAMIENTO TLAXCALA MORENA",link: Acuerdos__pdfpath(`./${"2016/"}${"267.pdf"}`),},</v>
      </c>
    </row>
    <row r="279" spans="1:18" x14ac:dyDescent="0.25">
      <c r="A279" s="1" t="s">
        <v>756</v>
      </c>
      <c r="B279" s="1">
        <v>268</v>
      </c>
      <c r="C279" s="1" t="s">
        <v>1309</v>
      </c>
      <c r="D279" s="1" t="s">
        <v>1217</v>
      </c>
      <c r="E279" s="1" t="s">
        <v>1460</v>
      </c>
      <c r="F279" s="2" t="s">
        <v>344</v>
      </c>
      <c r="G279" s="1" t="s">
        <v>1212</v>
      </c>
      <c r="I279" s="1">
        <v>268</v>
      </c>
      <c r="J279" s="1" t="s">
        <v>0</v>
      </c>
      <c r="K279" s="1" t="s">
        <v>1298</v>
      </c>
      <c r="L279" s="3" t="str">
        <f t="shared" si="20"/>
        <v>JUN</v>
      </c>
      <c r="M279" s="1" t="s">
        <v>1213</v>
      </c>
      <c r="N279" s="1" t="s">
        <v>1679</v>
      </c>
      <c r="O279" s="1" t="s">
        <v>755</v>
      </c>
      <c r="P279" s="1">
        <f t="shared" si="19"/>
        <v>268</v>
      </c>
      <c r="Q279" s="1" t="s">
        <v>1</v>
      </c>
      <c r="R279" s="1" t="str">
        <f t="shared" si="18"/>
        <v>{id:268,year: "2016",typeDoc:"ACUERDO",dateDoc:"04-JUN",numDoc:"CG 268-2016",monthDoc:"JUN",nameDoc:"SUSTITUCIÓN PRIMER REGIDORA PROPIETARIA Y SUPLENTE TETLA DE LA SOLIDARIDAD MORENA",link: Acuerdos__pdfpath(`./${"2016/"}${"268.pdf"}`),},</v>
      </c>
    </row>
    <row r="280" spans="1:18" x14ac:dyDescent="0.25">
      <c r="A280" s="1" t="s">
        <v>756</v>
      </c>
      <c r="B280" s="1">
        <v>269</v>
      </c>
      <c r="C280" s="1" t="s">
        <v>1309</v>
      </c>
      <c r="D280" s="1" t="s">
        <v>1217</v>
      </c>
      <c r="E280" s="1" t="s">
        <v>1460</v>
      </c>
      <c r="F280" s="2" t="s">
        <v>344</v>
      </c>
      <c r="G280" s="1" t="s">
        <v>1212</v>
      </c>
      <c r="I280" s="1">
        <v>269</v>
      </c>
      <c r="J280" s="1" t="s">
        <v>0</v>
      </c>
      <c r="K280" s="1" t="s">
        <v>1298</v>
      </c>
      <c r="L280" s="3" t="str">
        <f t="shared" si="20"/>
        <v>JUN</v>
      </c>
      <c r="M280" s="1" t="s">
        <v>1213</v>
      </c>
      <c r="N280" s="1" t="s">
        <v>1680</v>
      </c>
      <c r="O280" s="1" t="s">
        <v>755</v>
      </c>
      <c r="P280" s="1">
        <f t="shared" si="19"/>
        <v>269</v>
      </c>
      <c r="Q280" s="1" t="s">
        <v>1</v>
      </c>
      <c r="R280" s="1" t="str">
        <f t="shared" si="18"/>
        <v>{id:269,year: "2016",typeDoc:"ACUERDO",dateDoc:"04-JUN",numDoc:"CG 269-2016",monthDoc:"JUN",nameDoc:"SUSTITUCIÓN TERCER REGIDORA SUPLENTE TOTOLAC MORENA",link: Acuerdos__pdfpath(`./${"2016/"}${"269.pdf"}`),},</v>
      </c>
    </row>
    <row r="281" spans="1:18" x14ac:dyDescent="0.25">
      <c r="A281" s="1" t="s">
        <v>756</v>
      </c>
      <c r="B281" s="1">
        <v>270</v>
      </c>
      <c r="C281" s="1" t="s">
        <v>1309</v>
      </c>
      <c r="D281" s="1" t="s">
        <v>1217</v>
      </c>
      <c r="E281" s="1" t="s">
        <v>1460</v>
      </c>
      <c r="F281" s="2" t="s">
        <v>344</v>
      </c>
      <c r="G281" s="1" t="s">
        <v>1212</v>
      </c>
      <c r="I281" s="1">
        <v>270</v>
      </c>
      <c r="J281" s="1" t="s">
        <v>0</v>
      </c>
      <c r="K281" s="1" t="s">
        <v>1298</v>
      </c>
      <c r="L281" s="3" t="str">
        <f t="shared" si="20"/>
        <v>JUN</v>
      </c>
      <c r="M281" s="1" t="s">
        <v>1213</v>
      </c>
      <c r="N281" s="1" t="s">
        <v>1681</v>
      </c>
      <c r="O281" s="1" t="s">
        <v>755</v>
      </c>
      <c r="P281" s="1">
        <f t="shared" si="19"/>
        <v>270</v>
      </c>
      <c r="Q281" s="1" t="s">
        <v>1</v>
      </c>
      <c r="R281" s="1" t="str">
        <f t="shared" si="18"/>
        <v>{id:270,year: "2016",typeDoc:"ACUERDO",dateDoc:"04-JUN",numDoc:"CG 270-2016",monthDoc:"JUN",nameDoc:"SUSTITUCIÓN AYUNTAMIENTO HUAMANTLA 1REGIDOR PAC",link: Acuerdos__pdfpath(`./${"2016/"}${"270.pdf"}`),},</v>
      </c>
    </row>
    <row r="282" spans="1:18" x14ac:dyDescent="0.25">
      <c r="A282" s="1" t="s">
        <v>756</v>
      </c>
      <c r="B282" s="1">
        <v>271</v>
      </c>
      <c r="C282" s="1" t="s">
        <v>1309</v>
      </c>
      <c r="D282" s="1" t="s">
        <v>1217</v>
      </c>
      <c r="E282" s="1" t="s">
        <v>1460</v>
      </c>
      <c r="F282" s="2" t="s">
        <v>344</v>
      </c>
      <c r="G282" s="1" t="s">
        <v>1212</v>
      </c>
      <c r="I282" s="1">
        <v>271</v>
      </c>
      <c r="J282" s="1" t="s">
        <v>0</v>
      </c>
      <c r="K282" s="1" t="s">
        <v>1298</v>
      </c>
      <c r="L282" s="3" t="str">
        <f t="shared" si="20"/>
        <v>JUN</v>
      </c>
      <c r="M282" s="1" t="s">
        <v>1213</v>
      </c>
      <c r="N282" s="1" t="s">
        <v>1682</v>
      </c>
      <c r="O282" s="1" t="s">
        <v>755</v>
      </c>
      <c r="P282" s="1">
        <f t="shared" si="19"/>
        <v>271</v>
      </c>
      <c r="Q282" s="1" t="s">
        <v>1</v>
      </c>
      <c r="R282" s="1" t="str">
        <f t="shared" si="18"/>
        <v>{id:271,year: "2016",typeDoc:"ACUERDO",dateDoc:"04-JUN",numDoc:"CG 271-2016",monthDoc:"JUN",nameDoc:"SUSTITUCIÓN PRESIDENCIA DE COMUNIDAD DE COLHUACA CONTLA PAC",link: Acuerdos__pdfpath(`./${"2016/"}${"271.pdf"}`),},</v>
      </c>
    </row>
    <row r="283" spans="1:18" x14ac:dyDescent="0.25">
      <c r="A283" s="1" t="s">
        <v>756</v>
      </c>
      <c r="B283" s="1">
        <v>272</v>
      </c>
      <c r="C283" s="1" t="s">
        <v>1309</v>
      </c>
      <c r="D283" s="1" t="s">
        <v>1217</v>
      </c>
      <c r="E283" s="1" t="s">
        <v>1460</v>
      </c>
      <c r="F283" s="2" t="s">
        <v>344</v>
      </c>
      <c r="G283" s="1" t="s">
        <v>1212</v>
      </c>
      <c r="I283" s="1">
        <v>272</v>
      </c>
      <c r="J283" s="1" t="s">
        <v>0</v>
      </c>
      <c r="K283" s="1" t="s">
        <v>1298</v>
      </c>
      <c r="L283" s="3" t="str">
        <f t="shared" si="20"/>
        <v>JUN</v>
      </c>
      <c r="M283" s="1" t="s">
        <v>1213</v>
      </c>
      <c r="N283" s="1" t="s">
        <v>1683</v>
      </c>
      <c r="O283" s="1" t="s">
        <v>755</v>
      </c>
      <c r="P283" s="1">
        <f t="shared" si="19"/>
        <v>272</v>
      </c>
      <c r="Q283" s="1" t="s">
        <v>1</v>
      </c>
      <c r="R283" s="1" t="str">
        <f t="shared" si="18"/>
        <v>{id:272,year: "2016",typeDoc:"ACUERDO",dateDoc:"04-JUN",numDoc:"CG 272-2016",monthDoc:"JUN",nameDoc:"SUSTITUCIÓN  CONSEJERO ELECTORAL CONSEJO DISTRITAL 10 HUAMANTLA",link: Acuerdos__pdfpath(`./${"2016/"}${"272.pdf"}`),},</v>
      </c>
    </row>
    <row r="284" spans="1:18" x14ac:dyDescent="0.25">
      <c r="A284" s="1" t="s">
        <v>756</v>
      </c>
      <c r="B284" s="1">
        <v>273</v>
      </c>
      <c r="C284" s="1" t="s">
        <v>1309</v>
      </c>
      <c r="D284" s="1" t="s">
        <v>1217</v>
      </c>
      <c r="E284" s="1" t="s">
        <v>1460</v>
      </c>
      <c r="F284" s="2" t="s">
        <v>344</v>
      </c>
      <c r="G284" s="1" t="s">
        <v>1212</v>
      </c>
      <c r="I284" s="1">
        <v>273</v>
      </c>
      <c r="J284" s="1" t="s">
        <v>0</v>
      </c>
      <c r="K284" s="1" t="s">
        <v>1298</v>
      </c>
      <c r="L284" s="3" t="str">
        <f t="shared" si="20"/>
        <v>JUN</v>
      </c>
      <c r="M284" s="1" t="s">
        <v>1213</v>
      </c>
      <c r="N284" s="1" t="s">
        <v>1684</v>
      </c>
      <c r="O284" s="1" t="s">
        <v>755</v>
      </c>
      <c r="P284" s="1">
        <f t="shared" si="19"/>
        <v>273</v>
      </c>
      <c r="Q284" s="1" t="s">
        <v>1</v>
      </c>
      <c r="R284" s="1" t="str">
        <f t="shared" si="18"/>
        <v>{id:273,year: "2016",typeDoc:"ACUERDO",dateDoc:"04-JUN",numDoc:"CG 273-2016",monthDoc:"JUN",nameDoc:"CELULARES",link: Acuerdos__pdfpath(`./${"2016/"}${"273.pdf"}`),},</v>
      </c>
    </row>
    <row r="285" spans="1:18" x14ac:dyDescent="0.25">
      <c r="A285" s="1" t="s">
        <v>756</v>
      </c>
      <c r="B285" s="1">
        <v>274</v>
      </c>
      <c r="C285" s="1" t="s">
        <v>1309</v>
      </c>
      <c r="D285" s="1" t="s">
        <v>1217</v>
      </c>
      <c r="E285" s="1" t="s">
        <v>1460</v>
      </c>
      <c r="F285" s="2" t="s">
        <v>344</v>
      </c>
      <c r="G285" s="1" t="s">
        <v>1212</v>
      </c>
      <c r="I285" s="1">
        <v>274</v>
      </c>
      <c r="J285" s="1" t="s">
        <v>0</v>
      </c>
      <c r="K285" s="1" t="s">
        <v>1298</v>
      </c>
      <c r="L285" s="3" t="str">
        <f t="shared" si="20"/>
        <v>JUN</v>
      </c>
      <c r="M285" s="1" t="s">
        <v>1213</v>
      </c>
      <c r="N285" s="1" t="s">
        <v>1685</v>
      </c>
      <c r="O285" s="1" t="s">
        <v>755</v>
      </c>
      <c r="P285" s="1">
        <f t="shared" ref="P285:P292" si="21">B285</f>
        <v>274</v>
      </c>
      <c r="Q285" s="1" t="s">
        <v>1</v>
      </c>
      <c r="R285" s="1" t="str">
        <f t="shared" si="18"/>
        <v>{id:274,year: "2016",typeDoc:"ACUERDO",dateDoc:"04-JUN",numDoc:"CG 274-2016",monthDoc:"JUN",nameDoc:"SUSTITUCIÓN 1ER. REGIDOR MUNICIPAL APIZACO PRD",link: Acuerdos__pdfpath(`./${"2016/"}${"274.pdf"}`),},</v>
      </c>
    </row>
    <row r="286" spans="1:18" x14ac:dyDescent="0.25">
      <c r="A286" s="1" t="s">
        <v>756</v>
      </c>
      <c r="B286" s="1">
        <v>275</v>
      </c>
      <c r="C286" s="1" t="s">
        <v>1309</v>
      </c>
      <c r="D286" s="1" t="s">
        <v>1217</v>
      </c>
      <c r="E286" s="1" t="s">
        <v>1460</v>
      </c>
      <c r="F286" s="2" t="s">
        <v>344</v>
      </c>
      <c r="G286" s="1" t="s">
        <v>1212</v>
      </c>
      <c r="I286" s="1">
        <v>275</v>
      </c>
      <c r="J286" s="1" t="s">
        <v>0</v>
      </c>
      <c r="K286" s="1" t="s">
        <v>1298</v>
      </c>
      <c r="L286" s="3" t="str">
        <f t="shared" si="20"/>
        <v>JUN</v>
      </c>
      <c r="M286" s="1" t="s">
        <v>1213</v>
      </c>
      <c r="N286" s="1" t="s">
        <v>1686</v>
      </c>
      <c r="O286" s="1" t="s">
        <v>755</v>
      </c>
      <c r="P286" s="1">
        <f t="shared" si="21"/>
        <v>275</v>
      </c>
      <c r="Q286" s="1" t="s">
        <v>1</v>
      </c>
      <c r="R286" s="1" t="str">
        <f t="shared" si="18"/>
        <v>{id:275,year: "2016",typeDoc:"ACUERDO",dateDoc:"04-JUN",numDoc:"CG 275-2016",monthDoc:"JUN",nameDoc:"SUSTITUCIÓN PRIMER REGIDORA PROPIETARIA SAN JUAN HUACTZINCO PVEM",link: Acuerdos__pdfpath(`./${"2016/"}${"275.pdf"}`),},</v>
      </c>
    </row>
    <row r="287" spans="1:18" x14ac:dyDescent="0.25">
      <c r="A287" s="1" t="s">
        <v>756</v>
      </c>
      <c r="B287" s="1">
        <v>276</v>
      </c>
      <c r="C287" s="1" t="s">
        <v>1309</v>
      </c>
      <c r="D287" s="1" t="s">
        <v>1217</v>
      </c>
      <c r="E287" s="1" t="s">
        <v>1460</v>
      </c>
      <c r="F287" s="2" t="s">
        <v>344</v>
      </c>
      <c r="G287" s="1" t="s">
        <v>1212</v>
      </c>
      <c r="I287" s="1">
        <v>276</v>
      </c>
      <c r="J287" s="1" t="s">
        <v>0</v>
      </c>
      <c r="K287" s="1" t="s">
        <v>1298</v>
      </c>
      <c r="L287" s="3" t="str">
        <f t="shared" si="20"/>
        <v>JUN</v>
      </c>
      <c r="M287" s="1" t="s">
        <v>1213</v>
      </c>
      <c r="N287" s="1" t="s">
        <v>1687</v>
      </c>
      <c r="O287" s="1" t="s">
        <v>755</v>
      </c>
      <c r="P287" s="1">
        <f t="shared" si="21"/>
        <v>276</v>
      </c>
      <c r="Q287" s="1" t="s">
        <v>1</v>
      </c>
      <c r="R287" s="1" t="str">
        <f t="shared" si="18"/>
        <v>{id:276,year: "2016",typeDoc:"ACUERDO",dateDoc:"04-JUN",numDoc:"CG 276-2016",monthDoc:"JUN",nameDoc:"SUSTITUCIÓN AYUNTAMIENTO SAN FRANCISCO TETLANOHCAN Y AMAXAC DE GUERRERO PVEM",link: Acuerdos__pdfpath(`./${"2016/"}${"276.pdf"}`),},</v>
      </c>
    </row>
    <row r="288" spans="1:18" x14ac:dyDescent="0.25">
      <c r="A288" s="1" t="s">
        <v>756</v>
      </c>
      <c r="B288" s="1">
        <v>277</v>
      </c>
      <c r="C288" s="1" t="s">
        <v>1309</v>
      </c>
      <c r="D288" s="1" t="s">
        <v>1217</v>
      </c>
      <c r="E288" s="1" t="s">
        <v>1460</v>
      </c>
      <c r="F288" s="2" t="s">
        <v>344</v>
      </c>
      <c r="G288" s="1" t="s">
        <v>1212</v>
      </c>
      <c r="I288" s="1">
        <v>277</v>
      </c>
      <c r="J288" s="1" t="s">
        <v>0</v>
      </c>
      <c r="K288" s="1" t="s">
        <v>1298</v>
      </c>
      <c r="L288" s="3" t="str">
        <f t="shared" si="20"/>
        <v>JUN</v>
      </c>
      <c r="M288" s="1" t="s">
        <v>1213</v>
      </c>
      <c r="N288" s="1" t="s">
        <v>1688</v>
      </c>
      <c r="O288" s="1" t="s">
        <v>755</v>
      </c>
      <c r="P288" s="1">
        <f t="shared" si="21"/>
        <v>277</v>
      </c>
      <c r="Q288" s="1" t="s">
        <v>1</v>
      </c>
      <c r="R288" s="1" t="str">
        <f t="shared" si="18"/>
        <v>{id:277,year: "2016",typeDoc:"ACUERDO",dateDoc:"04-JUN",numDoc:"CG 277-2016",monthDoc:"JUN",nameDoc:"SUSTITUCIÓN AYUNTAMIENTO PVEM MUN CONTLA DE JUAN C 1ER REGIDOR",link: Acuerdos__pdfpath(`./${"2016/"}${"277.pdf"}`),},</v>
      </c>
    </row>
    <row r="289" spans="1:18" x14ac:dyDescent="0.25">
      <c r="A289" s="1" t="s">
        <v>756</v>
      </c>
      <c r="B289" s="1">
        <v>278</v>
      </c>
      <c r="C289" s="1" t="s">
        <v>1309</v>
      </c>
      <c r="D289" s="1" t="s">
        <v>1217</v>
      </c>
      <c r="E289" s="1" t="s">
        <v>1460</v>
      </c>
      <c r="F289" s="2" t="s">
        <v>344</v>
      </c>
      <c r="G289" s="1" t="s">
        <v>1212</v>
      </c>
      <c r="I289" s="1">
        <v>278</v>
      </c>
      <c r="J289" s="1" t="s">
        <v>0</v>
      </c>
      <c r="K289" s="1" t="s">
        <v>1298</v>
      </c>
      <c r="L289" s="3" t="str">
        <f t="shared" si="20"/>
        <v>JUN</v>
      </c>
      <c r="M289" s="1" t="s">
        <v>1213</v>
      </c>
      <c r="N289" s="1" t="s">
        <v>1689</v>
      </c>
      <c r="O289" s="1" t="s">
        <v>755</v>
      </c>
      <c r="P289" s="1">
        <f t="shared" si="21"/>
        <v>278</v>
      </c>
      <c r="Q289" s="1" t="s">
        <v>1</v>
      </c>
      <c r="R289" s="1" t="str">
        <f t="shared" si="18"/>
        <v>{id:278,year: "2016",typeDoc:"ACUERDO",dateDoc:"04-JUN",numDoc:"CG 278-2016",monthDoc:"JUN",nameDoc:"SUSTITUCIÓN PC SAN HIPÓLITO CHIMALPA PT",link: Acuerdos__pdfpath(`./${"2016/"}${"278.pdf"}`),},</v>
      </c>
    </row>
    <row r="290" spans="1:18" x14ac:dyDescent="0.25">
      <c r="A290" s="1" t="s">
        <v>756</v>
      </c>
      <c r="B290" s="1">
        <v>279</v>
      </c>
      <c r="C290" s="1" t="s">
        <v>1309</v>
      </c>
      <c r="D290" s="1" t="s">
        <v>1217</v>
      </c>
      <c r="E290" s="1" t="s">
        <v>1460</v>
      </c>
      <c r="F290" s="2" t="s">
        <v>344</v>
      </c>
      <c r="G290" s="1" t="s">
        <v>1212</v>
      </c>
      <c r="I290" s="1">
        <v>279</v>
      </c>
      <c r="J290" s="1" t="s">
        <v>0</v>
      </c>
      <c r="K290" s="1" t="s">
        <v>1298</v>
      </c>
      <c r="L290" s="3" t="str">
        <f t="shared" si="20"/>
        <v>JUN</v>
      </c>
      <c r="M290" s="1" t="s">
        <v>1213</v>
      </c>
      <c r="N290" s="1" t="s">
        <v>1690</v>
      </c>
      <c r="O290" s="1" t="s">
        <v>755</v>
      </c>
      <c r="P290" s="1">
        <f t="shared" si="21"/>
        <v>279</v>
      </c>
      <c r="Q290" s="1" t="s">
        <v>1</v>
      </c>
      <c r="R290" s="1" t="str">
        <f t="shared" si="18"/>
        <v>{id:279,year: "2016",typeDoc:"ACUERDO",dateDoc:"04-JUN",numDoc:"CG 279-2016",monthDoc:"JUN",nameDoc:"SUSTITUCIÓN PRIMER REGIDORA PROPIETARIA APETATITLÁN DE ANTONIO CARVAJAL  PES",link: Acuerdos__pdfpath(`./${"2016/"}${"279.pdf"}`),},</v>
      </c>
    </row>
    <row r="291" spans="1:18" x14ac:dyDescent="0.25">
      <c r="A291" s="1" t="s">
        <v>756</v>
      </c>
      <c r="B291" s="1">
        <v>280</v>
      </c>
      <c r="C291" s="1" t="s">
        <v>1309</v>
      </c>
      <c r="D291" s="1" t="s">
        <v>1217</v>
      </c>
      <c r="E291" s="1" t="s">
        <v>1460</v>
      </c>
      <c r="F291" s="2" t="s">
        <v>344</v>
      </c>
      <c r="G291" s="1" t="s">
        <v>1212</v>
      </c>
      <c r="I291" s="1">
        <v>280</v>
      </c>
      <c r="J291" s="1" t="s">
        <v>0</v>
      </c>
      <c r="K291" s="1" t="s">
        <v>1298</v>
      </c>
      <c r="L291" s="3" t="str">
        <f t="shared" si="20"/>
        <v>JUN</v>
      </c>
      <c r="M291" s="1" t="s">
        <v>1213</v>
      </c>
      <c r="N291" s="1" t="s">
        <v>1691</v>
      </c>
      <c r="O291" s="1" t="s">
        <v>755</v>
      </c>
      <c r="P291" s="1">
        <f t="shared" si="21"/>
        <v>280</v>
      </c>
      <c r="Q291" s="1" t="s">
        <v>1</v>
      </c>
      <c r="R291" s="1" t="str">
        <f t="shared" si="18"/>
        <v>{id:280,year: "2016",typeDoc:"ACUERDO",dateDoc:"04-JUN",numDoc:"CG 280-2016",monthDoc:"JUN",nameDoc:"SUSTITUCIÓN AYUNTAMIENTO PES 1 REGIDOR TEACALCO SPM",link: Acuerdos__pdfpath(`./${"2016/"}${"280.pdf"}`),},</v>
      </c>
    </row>
    <row r="292" spans="1:18" x14ac:dyDescent="0.25">
      <c r="A292" s="1" t="s">
        <v>756</v>
      </c>
      <c r="B292" s="1">
        <v>281</v>
      </c>
      <c r="C292" s="1" t="s">
        <v>1309</v>
      </c>
      <c r="D292" s="1" t="s">
        <v>1217</v>
      </c>
      <c r="E292" s="1" t="s">
        <v>1460</v>
      </c>
      <c r="F292" s="2" t="s">
        <v>344</v>
      </c>
      <c r="G292" s="1" t="s">
        <v>1212</v>
      </c>
      <c r="I292" s="1">
        <v>281</v>
      </c>
      <c r="J292" s="1" t="s">
        <v>0</v>
      </c>
      <c r="K292" s="1" t="s">
        <v>1298</v>
      </c>
      <c r="L292" s="3" t="str">
        <f t="shared" si="20"/>
        <v>JUN</v>
      </c>
      <c r="M292" s="1" t="s">
        <v>1213</v>
      </c>
      <c r="N292" s="1" t="s">
        <v>1692</v>
      </c>
      <c r="O292" s="1" t="s">
        <v>755</v>
      </c>
      <c r="P292" s="1">
        <f t="shared" si="21"/>
        <v>281</v>
      </c>
      <c r="Q292" s="1" t="s">
        <v>1</v>
      </c>
      <c r="R292" s="1" t="str">
        <f t="shared" si="18"/>
        <v>{id:281,year: "2016",typeDoc:"ACUERDO",dateDoc:"04-JUN",numDoc:"CG 281-2016",monthDoc:"JUN",nameDoc:"SUSTITUCIÓN AYUNTAMIENTO PES 1ER Y4TO REGIDOR SPM",link: Acuerdos__pdfpath(`./${"2016/"}${"281.pdf"}`),},</v>
      </c>
    </row>
    <row r="293" spans="1:18" x14ac:dyDescent="0.25">
      <c r="A293" s="4" t="s">
        <v>756</v>
      </c>
      <c r="B293" s="4">
        <v>282</v>
      </c>
      <c r="C293" s="4" t="s">
        <v>1309</v>
      </c>
      <c r="D293" s="4"/>
      <c r="E293" s="4" t="s">
        <v>1460</v>
      </c>
      <c r="F293" s="5"/>
      <c r="G293" s="4" t="s">
        <v>1212</v>
      </c>
      <c r="H293" s="4"/>
      <c r="I293" s="4">
        <v>282</v>
      </c>
      <c r="J293" s="4" t="s">
        <v>0</v>
      </c>
      <c r="K293" s="4" t="s">
        <v>1298</v>
      </c>
      <c r="L293" s="4" t="str">
        <f t="shared" si="20"/>
        <v/>
      </c>
      <c r="M293" s="4" t="s">
        <v>1213</v>
      </c>
      <c r="N293" s="4"/>
      <c r="O293" s="4" t="s">
        <v>755</v>
      </c>
      <c r="P293" s="4">
        <v>282</v>
      </c>
      <c r="Q293" s="4" t="s">
        <v>1</v>
      </c>
      <c r="R293" s="4"/>
    </row>
    <row r="294" spans="1:18" x14ac:dyDescent="0.25">
      <c r="A294" s="1" t="s">
        <v>756</v>
      </c>
      <c r="B294" s="1">
        <v>283</v>
      </c>
      <c r="C294" s="1" t="s">
        <v>1309</v>
      </c>
      <c r="D294" s="1" t="s">
        <v>1217</v>
      </c>
      <c r="E294" s="1" t="s">
        <v>1460</v>
      </c>
      <c r="F294" s="2" t="s">
        <v>344</v>
      </c>
      <c r="G294" s="1" t="s">
        <v>1212</v>
      </c>
      <c r="I294" s="1">
        <v>283</v>
      </c>
      <c r="J294" s="1" t="s">
        <v>0</v>
      </c>
      <c r="K294" s="1" t="s">
        <v>1298</v>
      </c>
      <c r="L294" s="3" t="str">
        <f t="shared" si="20"/>
        <v>JUN</v>
      </c>
      <c r="M294" s="1" t="s">
        <v>1213</v>
      </c>
      <c r="N294" s="1" t="s">
        <v>1693</v>
      </c>
      <c r="O294" s="1" t="s">
        <v>755</v>
      </c>
      <c r="P294" s="1">
        <v>283</v>
      </c>
      <c r="Q294" s="1" t="s">
        <v>1</v>
      </c>
      <c r="R294" s="1" t="str">
        <f t="shared" ref="R294:R307" si="22">CONCATENATE(A294,B294,C294,D294,E294,F294,G294,H294,I294,J294,K294,L294,M294,N294,O294,P294,Q294)</f>
        <v>{id:283,year: "2016",typeDoc:"ACUERDO",dateDoc:"04-JUN",numDoc:"CG 283-2016",monthDoc:"JUN",nameDoc:"MODELO OPERATIVO PAQUETES",link: Acuerdos__pdfpath(`./${"2016/"}${"283.pdf"}`),},</v>
      </c>
    </row>
    <row r="295" spans="1:18" x14ac:dyDescent="0.25">
      <c r="A295" s="1" t="s">
        <v>756</v>
      </c>
      <c r="B295" s="1">
        <v>284</v>
      </c>
      <c r="C295" s="1" t="s">
        <v>1309</v>
      </c>
      <c r="D295" s="1" t="s">
        <v>1217</v>
      </c>
      <c r="E295" s="1" t="s">
        <v>1460</v>
      </c>
      <c r="F295" s="2" t="s">
        <v>344</v>
      </c>
      <c r="G295" s="1" t="s">
        <v>1212</v>
      </c>
      <c r="I295" s="1">
        <v>284</v>
      </c>
      <c r="J295" s="1" t="s">
        <v>0</v>
      </c>
      <c r="K295" s="1" t="s">
        <v>1298</v>
      </c>
      <c r="L295" s="3" t="str">
        <f t="shared" si="20"/>
        <v>JUN</v>
      </c>
      <c r="M295" s="1" t="s">
        <v>1213</v>
      </c>
      <c r="N295" s="1" t="s">
        <v>1705</v>
      </c>
      <c r="O295" s="1" t="s">
        <v>755</v>
      </c>
      <c r="P295" s="1">
        <v>284</v>
      </c>
      <c r="Q295" s="1" t="s">
        <v>1</v>
      </c>
      <c r="R295" s="1" t="str">
        <f t="shared" si="22"/>
        <v>{id:284,year: "2016",typeDoc:"ACUERDO",dateDoc:"04-JUN",numDoc:"CG 284-2016",monthDoc:"JUN",nameDoc:"SUTITUCIÓN AYUNTAMIENTO TENANCINGO Y SAN DAMIÁN TEXOLOC MORENA",link: Acuerdos__pdfpath(`./${"2016/"}${"284.pdf"}`),},</v>
      </c>
    </row>
    <row r="296" spans="1:18" x14ac:dyDescent="0.25">
      <c r="A296" s="1" t="s">
        <v>756</v>
      </c>
      <c r="B296" s="1">
        <v>285</v>
      </c>
      <c r="C296" s="1" t="s">
        <v>1309</v>
      </c>
      <c r="D296" s="1" t="s">
        <v>1217</v>
      </c>
      <c r="E296" s="1" t="s">
        <v>1460</v>
      </c>
      <c r="F296" s="2" t="s">
        <v>688</v>
      </c>
      <c r="G296" s="1" t="s">
        <v>1212</v>
      </c>
      <c r="I296" s="1">
        <v>285</v>
      </c>
      <c r="J296" s="1" t="s">
        <v>0</v>
      </c>
      <c r="K296" s="1" t="s">
        <v>1298</v>
      </c>
      <c r="L296" s="3" t="str">
        <f t="shared" si="20"/>
        <v>JUN</v>
      </c>
      <c r="M296" s="1" t="s">
        <v>1213</v>
      </c>
      <c r="N296" s="1" t="s">
        <v>1694</v>
      </c>
      <c r="O296" s="1" t="s">
        <v>755</v>
      </c>
      <c r="P296" s="1">
        <v>285</v>
      </c>
      <c r="Q296" s="1" t="s">
        <v>1</v>
      </c>
      <c r="R296" s="1" t="str">
        <f t="shared" si="22"/>
        <v>{id:285,year: "2016",typeDoc:"ACUERDO",dateDoc:"10-JUN",numDoc:"CG 285-2016",monthDoc:"JUN",nameDoc:"PROCEDIMIENTO CONTINUACIÓN COMPUTO DISTRITAL 14",link: Acuerdos__pdfpath(`./${"2016/"}${"285.pdf"}`),},</v>
      </c>
    </row>
    <row r="297" spans="1:18" x14ac:dyDescent="0.25">
      <c r="A297" s="1" t="s">
        <v>756</v>
      </c>
      <c r="B297" s="1">
        <v>286</v>
      </c>
      <c r="C297" s="1" t="s">
        <v>1309</v>
      </c>
      <c r="D297" s="1" t="s">
        <v>1217</v>
      </c>
      <c r="E297" s="1" t="s">
        <v>1460</v>
      </c>
      <c r="F297" s="2" t="s">
        <v>54</v>
      </c>
      <c r="G297" s="1" t="s">
        <v>1212</v>
      </c>
      <c r="I297" s="1">
        <v>286</v>
      </c>
      <c r="J297" s="1" t="s">
        <v>0</v>
      </c>
      <c r="K297" s="1" t="s">
        <v>1298</v>
      </c>
      <c r="L297" s="3" t="str">
        <f t="shared" si="20"/>
        <v>JUN</v>
      </c>
      <c r="M297" s="1" t="s">
        <v>1213</v>
      </c>
      <c r="N297" s="1" t="s">
        <v>1695</v>
      </c>
      <c r="O297" s="1" t="s">
        <v>755</v>
      </c>
      <c r="P297" s="1">
        <v>286</v>
      </c>
      <c r="Q297" s="1" t="s">
        <v>1</v>
      </c>
      <c r="R297" s="1" t="str">
        <f t="shared" si="22"/>
        <v>{id:286,year: "2016",typeDoc:"ACUERDO",dateDoc:"12-JUN",numDoc:"CG 286-2016",monthDoc:"JUN",nameDoc:"CÓMPUTO Y DECLARACIÓN DE VALIDEZ GOBERNADOR",link: Acuerdos__pdfpath(`./${"2016/"}${"286.pdf"}`),},</v>
      </c>
    </row>
    <row r="298" spans="1:18" x14ac:dyDescent="0.25">
      <c r="A298" s="1" t="s">
        <v>756</v>
      </c>
      <c r="B298" s="1">
        <v>287</v>
      </c>
      <c r="C298" s="1" t="s">
        <v>1309</v>
      </c>
      <c r="D298" s="1" t="s">
        <v>1217</v>
      </c>
      <c r="E298" s="1" t="s">
        <v>1460</v>
      </c>
      <c r="F298" s="2" t="s">
        <v>54</v>
      </c>
      <c r="G298" s="1" t="s">
        <v>1212</v>
      </c>
      <c r="I298" s="1">
        <v>287</v>
      </c>
      <c r="J298" s="1" t="s">
        <v>0</v>
      </c>
      <c r="K298" s="1" t="s">
        <v>1298</v>
      </c>
      <c r="L298" s="3" t="str">
        <f t="shared" ref="L298:L323" si="23">MID(F298,4,3)</f>
        <v>JUN</v>
      </c>
      <c r="M298" s="1" t="s">
        <v>1213</v>
      </c>
      <c r="N298" s="1" t="s">
        <v>1696</v>
      </c>
      <c r="O298" s="1" t="s">
        <v>755</v>
      </c>
      <c r="P298" s="1">
        <v>287</v>
      </c>
      <c r="Q298" s="1" t="s">
        <v>1</v>
      </c>
      <c r="R298" s="1" t="str">
        <f t="shared" si="22"/>
        <v>{id:287,year: "2016",typeDoc:"ACUERDO",dateDoc:"12-JUN",numDoc:"CG 287-2016",monthDoc:"JUN",nameDoc:"CANCELACIÓN DE REGISTRO POR NO ALCANZAR EL 325 SECRETARÍA 16 06 2016",link: Acuerdos__pdfpath(`./${"2016/"}${"287.pdf"}`),},</v>
      </c>
    </row>
    <row r="299" spans="1:18" x14ac:dyDescent="0.25">
      <c r="A299" s="1" t="s">
        <v>756</v>
      </c>
      <c r="B299" s="1">
        <v>288</v>
      </c>
      <c r="C299" s="1" t="s">
        <v>1309</v>
      </c>
      <c r="D299" s="1" t="s">
        <v>1217</v>
      </c>
      <c r="E299" s="1" t="s">
        <v>1460</v>
      </c>
      <c r="F299" s="2" t="s">
        <v>54</v>
      </c>
      <c r="G299" s="1" t="s">
        <v>1212</v>
      </c>
      <c r="I299" s="1">
        <v>288</v>
      </c>
      <c r="J299" s="1" t="s">
        <v>0</v>
      </c>
      <c r="K299" s="1" t="s">
        <v>1298</v>
      </c>
      <c r="L299" s="3" t="str">
        <f t="shared" si="23"/>
        <v>JUN</v>
      </c>
      <c r="M299" s="1" t="s">
        <v>1213</v>
      </c>
      <c r="N299" s="1" t="s">
        <v>1697</v>
      </c>
      <c r="O299" s="1" t="s">
        <v>755</v>
      </c>
      <c r="P299" s="1">
        <v>288</v>
      </c>
      <c r="Q299" s="1" t="s">
        <v>1</v>
      </c>
      <c r="R299" s="1" t="str">
        <f t="shared" si="22"/>
        <v>{id:288,year: "2016",typeDoc:"ACUERDO",dateDoc:"12-JUN",numDoc:"CG 288-2016",monthDoc:"JUN",nameDoc:"ASIGNACIÓN DIPUTADOS DE REPRESENTACIÓN PROPORCIONAL",link: Acuerdos__pdfpath(`./${"2016/"}${"288.pdf"}`),},</v>
      </c>
    </row>
    <row r="300" spans="1:18" x14ac:dyDescent="0.25">
      <c r="A300" s="1" t="s">
        <v>756</v>
      </c>
      <c r="B300" s="1">
        <v>289</v>
      </c>
      <c r="C300" s="1" t="s">
        <v>1309</v>
      </c>
      <c r="D300" s="1" t="s">
        <v>1217</v>
      </c>
      <c r="E300" s="1" t="s">
        <v>1460</v>
      </c>
      <c r="F300" s="2" t="s">
        <v>54</v>
      </c>
      <c r="G300" s="1" t="s">
        <v>1212</v>
      </c>
      <c r="I300" s="1">
        <v>289</v>
      </c>
      <c r="J300" s="1" t="s">
        <v>0</v>
      </c>
      <c r="K300" s="1" t="s">
        <v>1298</v>
      </c>
      <c r="L300" s="3" t="str">
        <f t="shared" si="23"/>
        <v>JUN</v>
      </c>
      <c r="M300" s="1" t="s">
        <v>1213</v>
      </c>
      <c r="N300" s="1" t="s">
        <v>1698</v>
      </c>
      <c r="O300" s="1" t="s">
        <v>755</v>
      </c>
      <c r="P300" s="1">
        <v>289</v>
      </c>
      <c r="Q300" s="1" t="s">
        <v>1</v>
      </c>
      <c r="R300" s="1" t="str">
        <f t="shared" si="22"/>
        <v>{id:289,year: "2016",typeDoc:"ACUERDO",dateDoc:"12-JUN",numDoc:"CG 289-2016",monthDoc:"JUN",nameDoc:"ASIGNACIÓN REGIDURÍAS",link: Acuerdos__pdfpath(`./${"2016/"}${"289.pdf"}`),},</v>
      </c>
    </row>
    <row r="301" spans="1:18" x14ac:dyDescent="0.25">
      <c r="A301" s="1" t="s">
        <v>756</v>
      </c>
      <c r="B301" s="1">
        <v>290</v>
      </c>
      <c r="C301" s="1" t="s">
        <v>1309</v>
      </c>
      <c r="D301" s="1" t="s">
        <v>1217</v>
      </c>
      <c r="E301" s="1" t="s">
        <v>1460</v>
      </c>
      <c r="F301" s="2" t="s">
        <v>19</v>
      </c>
      <c r="G301" s="1" t="s">
        <v>1212</v>
      </c>
      <c r="I301" s="1">
        <v>290</v>
      </c>
      <c r="J301" s="1" t="s">
        <v>0</v>
      </c>
      <c r="K301" s="1" t="s">
        <v>1298</v>
      </c>
      <c r="L301" s="3" t="str">
        <f t="shared" si="23"/>
        <v>JUN</v>
      </c>
      <c r="M301" s="1" t="s">
        <v>1213</v>
      </c>
      <c r="N301" s="1" t="s">
        <v>1699</v>
      </c>
      <c r="O301" s="1" t="s">
        <v>755</v>
      </c>
      <c r="P301" s="1">
        <v>290</v>
      </c>
      <c r="Q301" s="1" t="s">
        <v>1</v>
      </c>
      <c r="R301" s="1" t="str">
        <f t="shared" si="22"/>
        <v>{id:290,year: "2016",typeDoc:"ACUERDO",dateDoc:"30-JUN",numDoc:"CG 290-2016",monthDoc:"JUN",nameDoc:"CUMPLIMIENTO TRIBUNAL ELECTORAL DE TLAXCALA AYUNTAMIENTO DE APIZACO PRI",link: Acuerdos__pdfpath(`./${"2016/"}${"290.pdf"}`),},</v>
      </c>
    </row>
    <row r="302" spans="1:18" x14ac:dyDescent="0.25">
      <c r="A302" s="1" t="s">
        <v>756</v>
      </c>
      <c r="B302" s="1">
        <v>291</v>
      </c>
      <c r="C302" s="1" t="s">
        <v>1309</v>
      </c>
      <c r="D302" s="1" t="s">
        <v>1217</v>
      </c>
      <c r="E302" s="1" t="s">
        <v>1460</v>
      </c>
      <c r="F302" s="2" t="s">
        <v>19</v>
      </c>
      <c r="G302" s="1" t="s">
        <v>1212</v>
      </c>
      <c r="I302" s="1">
        <v>291</v>
      </c>
      <c r="J302" s="1" t="s">
        <v>0</v>
      </c>
      <c r="K302" s="1" t="s">
        <v>1298</v>
      </c>
      <c r="L302" s="3" t="str">
        <f t="shared" si="23"/>
        <v>JUN</v>
      </c>
      <c r="M302" s="1" t="s">
        <v>1213</v>
      </c>
      <c r="N302" s="1" t="s">
        <v>1700</v>
      </c>
      <c r="O302" s="1" t="s">
        <v>755</v>
      </c>
      <c r="P302" s="1">
        <v>291</v>
      </c>
      <c r="Q302" s="1" t="s">
        <v>1</v>
      </c>
      <c r="R302" s="1" t="str">
        <f t="shared" si="22"/>
        <v>{id:291,year: "2016",typeDoc:"ACUERDO",dateDoc:"30-JUN",numDoc:"CG 291-2016",monthDoc:"JUN",nameDoc:"RETIRO PROPAGANDA POLÍTICA",link: Acuerdos__pdfpath(`./${"2016/"}${"291.pdf"}`),},</v>
      </c>
    </row>
    <row r="303" spans="1:18" x14ac:dyDescent="0.25">
      <c r="A303" s="1" t="s">
        <v>756</v>
      </c>
      <c r="B303" s="1">
        <v>292</v>
      </c>
      <c r="C303" s="1" t="s">
        <v>1309</v>
      </c>
      <c r="D303" s="1" t="s">
        <v>1217</v>
      </c>
      <c r="E303" s="1" t="s">
        <v>1460</v>
      </c>
      <c r="F303" s="2" t="s">
        <v>19</v>
      </c>
      <c r="G303" s="1" t="s">
        <v>1212</v>
      </c>
      <c r="I303" s="1">
        <v>292</v>
      </c>
      <c r="J303" s="1" t="s">
        <v>0</v>
      </c>
      <c r="K303" s="1" t="s">
        <v>1298</v>
      </c>
      <c r="L303" s="3" t="str">
        <f t="shared" si="23"/>
        <v>JUN</v>
      </c>
      <c r="M303" s="1" t="s">
        <v>1213</v>
      </c>
      <c r="N303" s="1" t="s">
        <v>1701</v>
      </c>
      <c r="O303" s="1" t="s">
        <v>755</v>
      </c>
      <c r="P303" s="1">
        <v>292</v>
      </c>
      <c r="Q303" s="1" t="s">
        <v>1</v>
      </c>
      <c r="R303" s="1" t="str">
        <f t="shared" si="22"/>
        <v>{id:292,year: "2016",typeDoc:"ACUERDO",dateDoc:"30-JUN",numDoc:"CG 292-2016",monthDoc:"JUN",nameDoc:"SERVICIO PROFESIONAL ELECTORAL NACIONAL",link: Acuerdos__pdfpath(`./${"2016/"}${"292.pdf"}`),},</v>
      </c>
    </row>
    <row r="304" spans="1:18" x14ac:dyDescent="0.25">
      <c r="A304" s="1" t="s">
        <v>756</v>
      </c>
      <c r="B304" s="1">
        <v>293</v>
      </c>
      <c r="C304" s="1" t="s">
        <v>1309</v>
      </c>
      <c r="D304" s="1" t="s">
        <v>1217</v>
      </c>
      <c r="E304" s="1" t="s">
        <v>1460</v>
      </c>
      <c r="F304" s="2" t="s">
        <v>689</v>
      </c>
      <c r="G304" s="1" t="s">
        <v>1212</v>
      </c>
      <c r="I304" s="1">
        <v>293</v>
      </c>
      <c r="J304" s="1" t="s">
        <v>0</v>
      </c>
      <c r="K304" s="1" t="s">
        <v>1298</v>
      </c>
      <c r="L304" s="3" t="str">
        <f t="shared" si="23"/>
        <v>JUL</v>
      </c>
      <c r="M304" s="1" t="s">
        <v>1213</v>
      </c>
      <c r="N304" s="1" t="s">
        <v>1702</v>
      </c>
      <c r="O304" s="1" t="s">
        <v>755</v>
      </c>
      <c r="P304" s="1">
        <v>293</v>
      </c>
      <c r="Q304" s="1" t="s">
        <v>1</v>
      </c>
      <c r="R304" s="1" t="str">
        <f t="shared" si="22"/>
        <v>{id:293,year: "2016",typeDoc:"ACUERDO",dateDoc:"26-JUL",numDoc:"CG 293-2016",monthDoc:"JUL",nameDoc:"REGIDURÍAS ITE CUMPLIMIENTO DE SENTENCIA TET JDC 250 2016",link: Acuerdos__pdfpath(`./${"2016/"}${"293.pdf"}`),},</v>
      </c>
    </row>
    <row r="305" spans="1:18" x14ac:dyDescent="0.25">
      <c r="A305" s="1" t="s">
        <v>756</v>
      </c>
      <c r="B305" s="1">
        <v>294</v>
      </c>
      <c r="C305" s="1" t="s">
        <v>1309</v>
      </c>
      <c r="D305" s="1" t="s">
        <v>1217</v>
      </c>
      <c r="E305" s="1" t="s">
        <v>1460</v>
      </c>
      <c r="F305" s="2" t="s">
        <v>20</v>
      </c>
      <c r="G305" s="1" t="s">
        <v>1212</v>
      </c>
      <c r="I305" s="1">
        <v>294</v>
      </c>
      <c r="J305" s="1" t="s">
        <v>0</v>
      </c>
      <c r="K305" s="1" t="s">
        <v>1298</v>
      </c>
      <c r="L305" s="3" t="str">
        <f t="shared" si="23"/>
        <v>JUL</v>
      </c>
      <c r="M305" s="1" t="s">
        <v>1213</v>
      </c>
      <c r="N305" s="1" t="s">
        <v>1703</v>
      </c>
      <c r="O305" s="1" t="s">
        <v>755</v>
      </c>
      <c r="P305" s="1">
        <v>294</v>
      </c>
      <c r="Q305" s="1" t="s">
        <v>1</v>
      </c>
      <c r="R305" s="1" t="str">
        <f t="shared" si="22"/>
        <v>{id:294,year: "2016",typeDoc:"ACUERDO",dateDoc:"31-JUL",numDoc:"CG 294-2016",monthDoc:"JUL",nameDoc:"ADECUACIÓN COMISIONES PERMANENTES",link: Acuerdos__pdfpath(`./${"2016/"}${"294.pdf"}`),},</v>
      </c>
    </row>
    <row r="306" spans="1:18" x14ac:dyDescent="0.25">
      <c r="A306" s="1" t="s">
        <v>756</v>
      </c>
      <c r="B306" s="1">
        <v>295</v>
      </c>
      <c r="C306" s="1" t="s">
        <v>1309</v>
      </c>
      <c r="D306" s="1" t="s">
        <v>1217</v>
      </c>
      <c r="E306" s="1" t="s">
        <v>1460</v>
      </c>
      <c r="F306" s="2" t="s">
        <v>20</v>
      </c>
      <c r="G306" s="1" t="s">
        <v>1212</v>
      </c>
      <c r="I306" s="1">
        <v>295</v>
      </c>
      <c r="J306" s="1" t="s">
        <v>0</v>
      </c>
      <c r="K306" s="1" t="s">
        <v>1298</v>
      </c>
      <c r="L306" s="3" t="str">
        <f t="shared" si="23"/>
        <v>JUL</v>
      </c>
      <c r="M306" s="1" t="s">
        <v>1213</v>
      </c>
      <c r="N306" s="1" t="s">
        <v>1704</v>
      </c>
      <c r="O306" s="1" t="s">
        <v>755</v>
      </c>
      <c r="P306" s="1">
        <v>295</v>
      </c>
      <c r="Q306" s="1" t="s">
        <v>1</v>
      </c>
      <c r="R306" s="1" t="str">
        <f t="shared" si="22"/>
        <v>{id:295,year: "2016",typeDoc:"ACUERDO",dateDoc:"31-JUL",numDoc:"CG 295-2016",monthDoc:"JUL",nameDoc:"COMITÉ DE TRANSPARENCIA",link: Acuerdos__pdfpath(`./${"2016/"}${"295.pdf"}`),},</v>
      </c>
    </row>
    <row r="307" spans="1:18" ht="15.75" thickBot="1" x14ac:dyDescent="0.3">
      <c r="A307" s="1" t="s">
        <v>756</v>
      </c>
      <c r="B307" s="1">
        <v>296</v>
      </c>
      <c r="C307" s="1" t="s">
        <v>1309</v>
      </c>
      <c r="D307" s="1" t="s">
        <v>1217</v>
      </c>
      <c r="E307" s="1" t="s">
        <v>1460</v>
      </c>
      <c r="F307" s="2" t="s">
        <v>690</v>
      </c>
      <c r="G307" s="1" t="s">
        <v>1212</v>
      </c>
      <c r="I307" s="1">
        <v>296</v>
      </c>
      <c r="J307" s="1" t="s">
        <v>0</v>
      </c>
      <c r="K307" s="1" t="s">
        <v>1298</v>
      </c>
      <c r="L307" s="3" t="str">
        <f t="shared" si="23"/>
        <v>AGO</v>
      </c>
      <c r="M307" s="1" t="s">
        <v>1213</v>
      </c>
      <c r="N307" s="3" t="s">
        <v>1010</v>
      </c>
      <c r="O307" s="1" t="s">
        <v>755</v>
      </c>
      <c r="P307" s="1">
        <v>296</v>
      </c>
      <c r="Q307" s="1" t="s">
        <v>1</v>
      </c>
      <c r="R307" s="1" t="str">
        <f t="shared" si="22"/>
        <v>{id:296,year: "2016",typeDoc:"ACUERDO",dateDoc:"18-AGO",numDoc:"CG 296-2016",monthDoc:"AGO",nameDoc:"SANCIÓN PAC",link: Acuerdos__pdfpath(`./${"2016/"}${"296.pdf"}`),},</v>
      </c>
    </row>
    <row r="308" spans="1:18" x14ac:dyDescent="0.25">
      <c r="A308" s="31" t="s">
        <v>756</v>
      </c>
      <c r="B308" s="31">
        <v>297</v>
      </c>
      <c r="C308" s="31" t="s">
        <v>1309</v>
      </c>
      <c r="D308" s="31" t="s">
        <v>1217</v>
      </c>
      <c r="E308" s="31" t="s">
        <v>1460</v>
      </c>
      <c r="F308" s="32" t="s">
        <v>300</v>
      </c>
      <c r="G308" s="31" t="s">
        <v>1212</v>
      </c>
      <c r="H308" s="31"/>
      <c r="I308" s="31">
        <v>297</v>
      </c>
      <c r="J308" s="31" t="s">
        <v>0</v>
      </c>
      <c r="K308" s="31" t="s">
        <v>1298</v>
      </c>
      <c r="L308" s="31" t="str">
        <f t="shared" si="23"/>
        <v>AGO</v>
      </c>
      <c r="M308" s="31" t="s">
        <v>1213</v>
      </c>
      <c r="N308" s="31"/>
      <c r="O308" s="31" t="s">
        <v>763</v>
      </c>
      <c r="P308" s="31"/>
      <c r="Q308" s="31" t="s">
        <v>764</v>
      </c>
      <c r="R308" s="34"/>
    </row>
    <row r="309" spans="1:18" ht="15.75" thickBot="1" x14ac:dyDescent="0.3">
      <c r="A309" s="13" t="s">
        <v>756</v>
      </c>
      <c r="B309" s="13" t="s">
        <v>611</v>
      </c>
      <c r="C309" s="13" t="s">
        <v>1309</v>
      </c>
      <c r="D309" s="13"/>
      <c r="E309" s="13" t="s">
        <v>1460</v>
      </c>
      <c r="F309" s="14"/>
      <c r="G309" s="13" t="s">
        <v>1215</v>
      </c>
      <c r="H309" s="13"/>
      <c r="I309" s="13"/>
      <c r="J309" s="13"/>
      <c r="K309" s="13" t="s">
        <v>1216</v>
      </c>
      <c r="L309" s="13" t="str">
        <f t="shared" si="23"/>
        <v/>
      </c>
      <c r="M309" s="13" t="s">
        <v>1213</v>
      </c>
      <c r="N309" s="15" t="s">
        <v>691</v>
      </c>
      <c r="O309" s="13" t="s">
        <v>755</v>
      </c>
      <c r="P309" s="13">
        <v>297.10000000000002</v>
      </c>
      <c r="Q309" s="13" t="s">
        <v>623</v>
      </c>
      <c r="R309" s="16" t="str">
        <f>CONCATENATE(
A308,B308,C308,D308,E308,F308,G308,H308,I308,J308,K308,L308,M308,N308,O308,P308,Q308,
A309,B309,C309,D309,E309,F309,G309,H309,I309,J309,K309,L309,M309,N309,O309,P309,Q309)</f>
        <v>{id:297,year: "2016",typeDoc:"ACUERDO",dateDoc:"30-AGO",numDoc:"CG 297-2016",monthDoc:"AGO",nameDoc:"",link: "",subRows:[{id:"",year: "2016",typeDoc:"",dateDoc:"",numDoc:"",monthDoc:"",nameDoc:"ANEXO PRESUPUESTO AGOSTO",link: Acuerdos__pdfpath(`./${"2016/"}${"297.1.pdf"}`),},],},</v>
      </c>
    </row>
    <row r="310" spans="1:18" x14ac:dyDescent="0.25">
      <c r="A310" s="1" t="s">
        <v>756</v>
      </c>
      <c r="B310" s="1">
        <v>298</v>
      </c>
      <c r="C310" s="1" t="s">
        <v>1309</v>
      </c>
      <c r="D310" s="1" t="s">
        <v>1217</v>
      </c>
      <c r="E310" s="1" t="s">
        <v>1460</v>
      </c>
      <c r="F310" s="2" t="s">
        <v>433</v>
      </c>
      <c r="G310" s="1" t="s">
        <v>1212</v>
      </c>
      <c r="I310" s="1">
        <v>298</v>
      </c>
      <c r="J310" s="1" t="s">
        <v>0</v>
      </c>
      <c r="K310" s="1" t="s">
        <v>1298</v>
      </c>
      <c r="L310" s="3" t="str">
        <f t="shared" si="23"/>
        <v>SEP</v>
      </c>
      <c r="M310" s="1" t="s">
        <v>1213</v>
      </c>
      <c r="N310" s="1" t="s">
        <v>1706</v>
      </c>
      <c r="O310" s="1" t="s">
        <v>755</v>
      </c>
      <c r="P310" s="1">
        <v>298</v>
      </c>
      <c r="Q310" s="1" t="s">
        <v>1</v>
      </c>
      <c r="R310" s="1" t="str">
        <f t="shared" ref="R310:R315" si="24">CONCATENATE(A310,B310,C310,D310,E310,F310,G310,H310,I310,J310,K310,L310,M310,N310,O310,P310,Q310)</f>
        <v>{id:298,year: "2016",typeDoc:"ACUERDO",dateDoc:"11-SEP",numDoc:"CG 298-2016",monthDoc:"SEP",nameDoc:"REGIDORA AMAXAC DE GUERRERO PVEM",link: Acuerdos__pdfpath(`./${"2016/"}${"298.pdf"}`),},</v>
      </c>
    </row>
    <row r="311" spans="1:18" x14ac:dyDescent="0.25">
      <c r="A311" s="1" t="s">
        <v>756</v>
      </c>
      <c r="B311" s="1">
        <v>299</v>
      </c>
      <c r="C311" s="1" t="s">
        <v>1309</v>
      </c>
      <c r="D311" s="1" t="s">
        <v>1217</v>
      </c>
      <c r="E311" s="1" t="s">
        <v>1460</v>
      </c>
      <c r="F311" s="2" t="s">
        <v>692</v>
      </c>
      <c r="G311" s="1" t="s">
        <v>1212</v>
      </c>
      <c r="I311" s="1">
        <v>299</v>
      </c>
      <c r="J311" s="1" t="s">
        <v>0</v>
      </c>
      <c r="K311" s="1" t="s">
        <v>1298</v>
      </c>
      <c r="L311" s="3" t="str">
        <f t="shared" si="23"/>
        <v>SEP</v>
      </c>
      <c r="M311" s="1" t="s">
        <v>1213</v>
      </c>
      <c r="N311" s="1" t="s">
        <v>1707</v>
      </c>
      <c r="O311" s="1" t="s">
        <v>755</v>
      </c>
      <c r="P311" s="1">
        <v>299</v>
      </c>
      <c r="Q311" s="1" t="s">
        <v>1</v>
      </c>
      <c r="R311" s="1" t="str">
        <f t="shared" si="24"/>
        <v>{id:299,year: "2016",typeDoc:"ACUERDO",dateDoc:"13-SEP",numDoc:"CG 299-2016",monthDoc:"SEP",nameDoc:"DESIGNACIÓN DE PERSONAL PARA RECUENTO DE VOTOS MUNICIPIO TZOMPANTEPEC",link: Acuerdos__pdfpath(`./${"2016/"}${"299.pdf"}`),},</v>
      </c>
    </row>
    <row r="312" spans="1:18" x14ac:dyDescent="0.25">
      <c r="A312" s="1" t="s">
        <v>756</v>
      </c>
      <c r="B312" s="1">
        <v>300</v>
      </c>
      <c r="C312" s="1" t="s">
        <v>1309</v>
      </c>
      <c r="D312" s="1" t="s">
        <v>1217</v>
      </c>
      <c r="E312" s="1" t="s">
        <v>1460</v>
      </c>
      <c r="F312" s="2" t="s">
        <v>692</v>
      </c>
      <c r="G312" s="1" t="s">
        <v>1212</v>
      </c>
      <c r="I312" s="1">
        <v>300</v>
      </c>
      <c r="J312" s="1" t="s">
        <v>0</v>
      </c>
      <c r="K312" s="1" t="s">
        <v>1298</v>
      </c>
      <c r="L312" s="3" t="str">
        <f t="shared" si="23"/>
        <v>SEP</v>
      </c>
      <c r="M312" s="1" t="s">
        <v>1213</v>
      </c>
      <c r="N312" s="1" t="s">
        <v>1708</v>
      </c>
      <c r="O312" s="1" t="s">
        <v>755</v>
      </c>
      <c r="P312" s="1">
        <v>300</v>
      </c>
      <c r="Q312" s="1" t="s">
        <v>1</v>
      </c>
      <c r="R312" s="1" t="str">
        <f t="shared" si="24"/>
        <v>{id:300,year: "2016",typeDoc:"ACUERDO",dateDoc:"13-SEP",numDoc:"CG 300-2016",monthDoc:"SEP",nameDoc:"DECLARACIÓN DE VALIDEZ TZOMPANTEPEC",link: Acuerdos__pdfpath(`./${"2016/"}${"300.pdf"}`),},</v>
      </c>
    </row>
    <row r="313" spans="1:18" x14ac:dyDescent="0.25">
      <c r="A313" s="1" t="s">
        <v>756</v>
      </c>
      <c r="B313" s="1">
        <v>301</v>
      </c>
      <c r="C313" s="1" t="s">
        <v>1309</v>
      </c>
      <c r="D313" s="3" t="s">
        <v>1217</v>
      </c>
      <c r="E313" s="1" t="s">
        <v>1460</v>
      </c>
      <c r="F313" s="2" t="s">
        <v>83</v>
      </c>
      <c r="G313" s="1" t="s">
        <v>1212</v>
      </c>
      <c r="I313" s="1">
        <v>301</v>
      </c>
      <c r="J313" s="1" t="s">
        <v>0</v>
      </c>
      <c r="K313" s="1" t="s">
        <v>1298</v>
      </c>
      <c r="L313" s="3" t="str">
        <f t="shared" si="23"/>
        <v>SEP</v>
      </c>
      <c r="M313" s="1" t="s">
        <v>1213</v>
      </c>
      <c r="N313" s="1" t="s">
        <v>1709</v>
      </c>
      <c r="O313" s="1" t="s">
        <v>755</v>
      </c>
      <c r="P313" s="1">
        <v>301</v>
      </c>
      <c r="Q313" s="1" t="s">
        <v>1</v>
      </c>
      <c r="R313" s="1" t="str">
        <f t="shared" si="24"/>
        <v>{id:301,year: "2016",typeDoc:"ACUERDO",dateDoc:"14-SEP",numDoc:"CG 301-2016",monthDoc:"SEP",nameDoc:"DESIGNACIÓN DE PERSONAL PARA RECUENTO DE VOTOS NANACAMILPA",link: Acuerdos__pdfpath(`./${"2016/"}${"301.pdf"}`),},</v>
      </c>
    </row>
    <row r="314" spans="1:18" x14ac:dyDescent="0.25">
      <c r="A314" s="1" t="s">
        <v>756</v>
      </c>
      <c r="B314" s="1">
        <v>302</v>
      </c>
      <c r="C314" s="1" t="s">
        <v>1309</v>
      </c>
      <c r="D314" s="3" t="s">
        <v>1217</v>
      </c>
      <c r="E314" s="1" t="s">
        <v>1460</v>
      </c>
      <c r="F314" s="2" t="s">
        <v>693</v>
      </c>
      <c r="G314" s="1" t="s">
        <v>1212</v>
      </c>
      <c r="I314" s="1">
        <v>302</v>
      </c>
      <c r="J314" s="1" t="s">
        <v>0</v>
      </c>
      <c r="K314" s="1" t="s">
        <v>1298</v>
      </c>
      <c r="L314" s="3" t="str">
        <f t="shared" si="23"/>
        <v>SEP</v>
      </c>
      <c r="M314" s="1" t="s">
        <v>1213</v>
      </c>
      <c r="N314" s="1" t="s">
        <v>1710</v>
      </c>
      <c r="O314" s="1" t="s">
        <v>755</v>
      </c>
      <c r="P314" s="1">
        <v>302</v>
      </c>
      <c r="Q314" s="1" t="s">
        <v>1</v>
      </c>
      <c r="R314" s="1" t="str">
        <f t="shared" si="24"/>
        <v>{id:302,year: "2016",typeDoc:"ACUERDO",dateDoc:"17-SEP",numDoc:"CG 302-2016",monthDoc:"SEP",nameDoc:"DESIGNACIÓN DE PERSONAL PARA RECUENTO DE VOTOS DISTRITO 12 TEOLOCHOLCO",link: Acuerdos__pdfpath(`./${"2016/"}${"302.pdf"}`),},</v>
      </c>
    </row>
    <row r="315" spans="1:18" ht="15.75" thickBot="1" x14ac:dyDescent="0.3">
      <c r="A315" s="1" t="s">
        <v>756</v>
      </c>
      <c r="B315" s="1">
        <v>303</v>
      </c>
      <c r="C315" s="1" t="s">
        <v>1309</v>
      </c>
      <c r="D315" s="3" t="s">
        <v>1217</v>
      </c>
      <c r="E315" s="1" t="s">
        <v>1460</v>
      </c>
      <c r="F315" s="2" t="s">
        <v>693</v>
      </c>
      <c r="G315" s="1" t="s">
        <v>1212</v>
      </c>
      <c r="I315" s="1">
        <v>303</v>
      </c>
      <c r="J315" s="1" t="s">
        <v>0</v>
      </c>
      <c r="K315" s="1" t="s">
        <v>1298</v>
      </c>
      <c r="L315" s="3" t="str">
        <f t="shared" si="23"/>
        <v>SEP</v>
      </c>
      <c r="M315" s="1" t="s">
        <v>1213</v>
      </c>
      <c r="N315" s="1" t="s">
        <v>1711</v>
      </c>
      <c r="O315" s="1" t="s">
        <v>755</v>
      </c>
      <c r="P315" s="1">
        <v>303</v>
      </c>
      <c r="Q315" s="1" t="s">
        <v>1</v>
      </c>
      <c r="R315" s="1" t="str">
        <f t="shared" si="24"/>
        <v>{id:303,year: "2016",typeDoc:"ACUERDO",dateDoc:"17-SEP",numDoc:"CG 303-2016",monthDoc:"SEP",nameDoc:"DECLARACIÓN DE VALIDEZ DISTRITO 12 TEOLOCHOLCO PRI PVEM PNA",link: Acuerdos__pdfpath(`./${"2016/"}${"303.pdf"}`),},</v>
      </c>
    </row>
    <row r="316" spans="1:18" x14ac:dyDescent="0.25">
      <c r="A316" s="8" t="s">
        <v>756</v>
      </c>
      <c r="B316" s="8">
        <v>304</v>
      </c>
      <c r="C316" s="8" t="s">
        <v>1309</v>
      </c>
      <c r="D316" s="8" t="s">
        <v>1217</v>
      </c>
      <c r="E316" s="8" t="s">
        <v>1460</v>
      </c>
      <c r="F316" s="9" t="s">
        <v>283</v>
      </c>
      <c r="G316" s="8" t="s">
        <v>1212</v>
      </c>
      <c r="H316" s="8"/>
      <c r="I316" s="8">
        <v>304</v>
      </c>
      <c r="J316" s="8" t="s">
        <v>0</v>
      </c>
      <c r="K316" s="8" t="s">
        <v>1298</v>
      </c>
      <c r="L316" s="10" t="str">
        <f t="shared" si="23"/>
        <v>SEP</v>
      </c>
      <c r="M316" s="8" t="s">
        <v>1213</v>
      </c>
      <c r="N316" s="8" t="s">
        <v>1712</v>
      </c>
      <c r="O316" s="8" t="s">
        <v>755</v>
      </c>
      <c r="P316" s="8">
        <v>304</v>
      </c>
      <c r="Q316" s="8" t="s">
        <v>613</v>
      </c>
      <c r="R316" s="11"/>
    </row>
    <row r="317" spans="1:18" x14ac:dyDescent="0.25">
      <c r="A317" s="1" t="s">
        <v>756</v>
      </c>
      <c r="B317" s="1" t="s">
        <v>611</v>
      </c>
      <c r="C317" s="1" t="s">
        <v>1309</v>
      </c>
      <c r="E317" s="1" t="s">
        <v>1460</v>
      </c>
      <c r="G317" s="1" t="s">
        <v>1215</v>
      </c>
      <c r="K317" s="1" t="s">
        <v>1216</v>
      </c>
      <c r="L317" s="1" t="str">
        <f t="shared" si="23"/>
        <v/>
      </c>
      <c r="M317" s="1" t="s">
        <v>1213</v>
      </c>
      <c r="N317" s="1" t="s">
        <v>694</v>
      </c>
      <c r="O317" s="1" t="s">
        <v>755</v>
      </c>
      <c r="P317" s="1">
        <v>304.10000000000002</v>
      </c>
      <c r="Q317" s="1" t="s">
        <v>1</v>
      </c>
      <c r="R317" s="12"/>
    </row>
    <row r="318" spans="1:18" ht="15.75" thickBot="1" x14ac:dyDescent="0.3">
      <c r="A318" s="13" t="s">
        <v>756</v>
      </c>
      <c r="B318" s="13" t="s">
        <v>611</v>
      </c>
      <c r="C318" s="13" t="s">
        <v>1309</v>
      </c>
      <c r="D318" s="13"/>
      <c r="E318" s="13" t="s">
        <v>1460</v>
      </c>
      <c r="F318" s="14"/>
      <c r="G318" s="13" t="s">
        <v>1215</v>
      </c>
      <c r="H318" s="13"/>
      <c r="I318" s="13"/>
      <c r="J318" s="13"/>
      <c r="K318" s="13" t="s">
        <v>1216</v>
      </c>
      <c r="L318" s="13" t="str">
        <f t="shared" si="23"/>
        <v/>
      </c>
      <c r="M318" s="13" t="s">
        <v>1213</v>
      </c>
      <c r="N318" s="13" t="s">
        <v>695</v>
      </c>
      <c r="O318" s="13" t="s">
        <v>755</v>
      </c>
      <c r="P318" s="13">
        <v>304.2</v>
      </c>
      <c r="Q318" s="13" t="s">
        <v>623</v>
      </c>
      <c r="R318" s="16" t="str">
        <f>CONCATENATE(
A316,B316,C316,D316,E316,F316,G316,H316,I316,J316,K316,L316,M316,N316,O316,P316,Q316,
A317,B317,C317,D317,E317,F317,G317,H317,I317,J317,K317,L317,M317,N317,O317,P317,Q317,
A318,B318,C318,D318,E318,F318,G318,H318,I318,J318,K318,L318,M318,N318,O318,P318,Q318)</f>
        <v>{id:304,year: "2016",typeDoc:"ACUERDO",dateDoc:"29-SEP",numDoc:"CG 304-2016",monthDoc:"SEP",nameDoc:"VIOLENCIA POLÍTICA",link: Acuerdos__pdfpath(`./${"2016/"}${"304.pdf"}`),subRows:[{id:"",year: "2016",typeDoc:"",dateDoc:"",numDoc:"",monthDoc:"",nameDoc:"DICTAMEN PROTOCOLO VIOLENCIA CONTRA MUJERES",link: Acuerdos__pdfpath(`./${"2016/"}${"304.1.pdf"}`),},{id:"",year: "2016",typeDoc:"",dateDoc:"",numDoc:"",monthDoc:"",nameDoc:"ANEXO ÚNICO DE DICTAMEN PROTOCOLO VIOLENCIA CONTRA MUJERES",link: Acuerdos__pdfpath(`./${"2016/"}${"304.2.pdf"}`),},],},</v>
      </c>
    </row>
    <row r="319" spans="1:18" x14ac:dyDescent="0.25">
      <c r="A319" s="8" t="s">
        <v>756</v>
      </c>
      <c r="B319" s="8">
        <v>305</v>
      </c>
      <c r="C319" s="1" t="s">
        <v>1309</v>
      </c>
      <c r="D319" s="3" t="s">
        <v>1217</v>
      </c>
      <c r="E319" s="1" t="s">
        <v>1460</v>
      </c>
      <c r="F319" s="2" t="s">
        <v>283</v>
      </c>
      <c r="G319" s="1" t="s">
        <v>1212</v>
      </c>
      <c r="I319" s="1">
        <v>305</v>
      </c>
      <c r="J319" s="1" t="s">
        <v>0</v>
      </c>
      <c r="K319" s="1" t="s">
        <v>1298</v>
      </c>
      <c r="L319" s="1" t="str">
        <f t="shared" si="23"/>
        <v>SEP</v>
      </c>
      <c r="M319" s="1" t="s">
        <v>1213</v>
      </c>
      <c r="N319" s="1" t="s">
        <v>1713</v>
      </c>
      <c r="O319" s="1" t="s">
        <v>755</v>
      </c>
      <c r="P319" s="1">
        <v>305</v>
      </c>
      <c r="Q319" s="1" t="s">
        <v>613</v>
      </c>
      <c r="R319" s="12"/>
    </row>
    <row r="320" spans="1:18" ht="15.75" thickBot="1" x14ac:dyDescent="0.3">
      <c r="A320" s="13" t="s">
        <v>756</v>
      </c>
      <c r="B320" s="13" t="s">
        <v>611</v>
      </c>
      <c r="C320" s="13" t="s">
        <v>1309</v>
      </c>
      <c r="D320" s="13"/>
      <c r="E320" s="13" t="s">
        <v>1460</v>
      </c>
      <c r="F320" s="14"/>
      <c r="G320" s="13" t="s">
        <v>1215</v>
      </c>
      <c r="H320" s="13"/>
      <c r="I320" s="13"/>
      <c r="J320" s="13"/>
      <c r="K320" s="13" t="s">
        <v>1216</v>
      </c>
      <c r="L320" s="13" t="str">
        <f t="shared" si="23"/>
        <v/>
      </c>
      <c r="M320" s="13" t="s">
        <v>1213</v>
      </c>
      <c r="N320" s="13" t="s">
        <v>696</v>
      </c>
      <c r="O320" s="13" t="s">
        <v>755</v>
      </c>
      <c r="P320" s="13">
        <v>305.10000000000002</v>
      </c>
      <c r="Q320" s="13" t="s">
        <v>623</v>
      </c>
      <c r="R320" s="16" t="str">
        <f>CONCATENATE(
A319,B319,C319,D319,E319,F319,G319,H319,I319,J319,K319,L319,M319,N319,O319,P319,Q319,
A320,B320,C320,D320,E320,F320,G320,H320,I320,J320,K320,L320,M320,N320,O320,P320,Q320)</f>
        <v>{id:305,year: "2016",typeDoc:"ACUERDO",dateDoc:"29-SEP",numDoc:"CG 305-2016",monthDoc:"SEP",nameDoc:"MODIFICACIÓN SERVICIO PROFESIONAL ELECTORAL NACIONAL",link: Acuerdos__pdfpath(`./${"2016/"}${"305.pdf"}`),subRows:[{id:"",year: "2016",typeDoc:"",dateDoc:"",numDoc:"",monthDoc:"",nameDoc:"ANEXO 1",link: Acuerdos__pdfpath(`./${"2016/"}${"305.1.pdf"}`),},],},</v>
      </c>
    </row>
    <row r="321" spans="1:18" x14ac:dyDescent="0.25">
      <c r="A321" s="8" t="s">
        <v>756</v>
      </c>
      <c r="B321" s="8">
        <v>306</v>
      </c>
      <c r="C321" s="1" t="s">
        <v>1309</v>
      </c>
      <c r="D321" s="1" t="s">
        <v>1217</v>
      </c>
      <c r="E321" s="1" t="s">
        <v>1460</v>
      </c>
      <c r="F321" s="2" t="s">
        <v>283</v>
      </c>
      <c r="G321" s="1" t="s">
        <v>1212</v>
      </c>
      <c r="I321" s="1">
        <v>306</v>
      </c>
      <c r="J321" s="1" t="s">
        <v>0</v>
      </c>
      <c r="K321" s="1" t="s">
        <v>1298</v>
      </c>
      <c r="L321" s="1" t="str">
        <f t="shared" si="23"/>
        <v>SEP</v>
      </c>
      <c r="M321" s="1" t="s">
        <v>1213</v>
      </c>
      <c r="N321" s="1" t="s">
        <v>697</v>
      </c>
      <c r="O321" s="1" t="s">
        <v>755</v>
      </c>
      <c r="P321" s="1">
        <v>306</v>
      </c>
      <c r="Q321" s="1" t="s">
        <v>613</v>
      </c>
      <c r="R321" s="12"/>
    </row>
    <row r="322" spans="1:18" ht="15.75" thickBot="1" x14ac:dyDescent="0.3">
      <c r="A322" s="13" t="s">
        <v>756</v>
      </c>
      <c r="B322" s="13" t="s">
        <v>611</v>
      </c>
      <c r="C322" s="13" t="s">
        <v>1309</v>
      </c>
      <c r="D322" s="13"/>
      <c r="E322" s="13" t="s">
        <v>1460</v>
      </c>
      <c r="F322" s="14"/>
      <c r="G322" s="13" t="s">
        <v>1215</v>
      </c>
      <c r="H322" s="13"/>
      <c r="I322" s="13"/>
      <c r="J322" s="13"/>
      <c r="K322" s="13" t="s">
        <v>1216</v>
      </c>
      <c r="L322" s="13" t="str">
        <f t="shared" si="23"/>
        <v/>
      </c>
      <c r="M322" s="13" t="s">
        <v>1213</v>
      </c>
      <c r="N322" s="13" t="s">
        <v>696</v>
      </c>
      <c r="O322" s="13" t="s">
        <v>755</v>
      </c>
      <c r="P322" s="13">
        <v>306.10000000000002</v>
      </c>
      <c r="Q322" s="13" t="s">
        <v>623</v>
      </c>
      <c r="R322" s="16" t="str">
        <f>CONCATENATE(
A321,B321,C321,D321,E321,F321,G321,H321,I321,J321,K321,L321,M321,N321,O321,P321,Q321,
A322,B322,C322,D322,E322,F322,G322,H322,I322,J322,K322,L322,M322,N322,O322,P322,Q322)</f>
        <v>{id:306,year: "2016",typeDoc:"ACUERDO",dateDoc:"29-SEP",numDoc:"CG 306-2016",monthDoc:"SEP",nameDoc:"ACUERDO PRESUPUESTO 2017",link: Acuerdos__pdfpath(`./${"2016/"}${"306.pdf"}`),subRows:[{id:"",year: "2016",typeDoc:"",dateDoc:"",numDoc:"",monthDoc:"",nameDoc:"ANEXO 1",link: Acuerdos__pdfpath(`./${"2016/"}${"306.1.pdf"}`),},],},</v>
      </c>
    </row>
    <row r="323" spans="1:18" x14ac:dyDescent="0.25">
      <c r="A323" s="1" t="s">
        <v>756</v>
      </c>
      <c r="B323" s="1">
        <v>307</v>
      </c>
      <c r="C323" s="1" t="s">
        <v>1309</v>
      </c>
      <c r="D323" s="1" t="s">
        <v>1217</v>
      </c>
      <c r="E323" s="1" t="s">
        <v>1460</v>
      </c>
      <c r="F323" s="2" t="s">
        <v>594</v>
      </c>
      <c r="G323" s="1" t="s">
        <v>1212</v>
      </c>
      <c r="I323" s="1">
        <v>307</v>
      </c>
      <c r="J323" s="1" t="s">
        <v>0</v>
      </c>
      <c r="K323" s="1" t="s">
        <v>1298</v>
      </c>
      <c r="L323" s="3" t="str">
        <f t="shared" si="23"/>
        <v>OCT</v>
      </c>
      <c r="M323" s="1" t="s">
        <v>1213</v>
      </c>
      <c r="N323" s="1" t="s">
        <v>1714</v>
      </c>
      <c r="O323" s="1" t="s">
        <v>755</v>
      </c>
      <c r="P323" s="1">
        <v>307</v>
      </c>
      <c r="Q323" s="1" t="s">
        <v>1</v>
      </c>
      <c r="R323" s="1" t="str">
        <f t="shared" ref="R323:R325" si="25">CONCATENATE(A323,B323,C323,D323,E323,F323,G323,H323,I323,J323,K323,L323,M323,N323,O323,P323,Q323)</f>
        <v>{id:307,year: "2016",typeDoc:"ACUERDO",dateDoc:"14-OCT",numDoc:"CG 307-2016",monthDoc:"OCT",nameDoc:"MULTAS PREVISTAS EN LA RESOLUCIÓN INE CG598 2016",link: Acuerdos__pdfpath(`./${"2016/"}${"307.pdf"}`),},</v>
      </c>
    </row>
    <row r="324" spans="1:18" x14ac:dyDescent="0.25">
      <c r="A324" s="1" t="s">
        <v>756</v>
      </c>
      <c r="B324" s="1">
        <v>308</v>
      </c>
      <c r="C324" s="1" t="s">
        <v>1309</v>
      </c>
      <c r="D324" s="1" t="s">
        <v>1217</v>
      </c>
      <c r="E324" s="1" t="s">
        <v>1460</v>
      </c>
      <c r="F324" s="2" t="s">
        <v>203</v>
      </c>
      <c r="G324" s="1" t="s">
        <v>1212</v>
      </c>
      <c r="I324" s="1">
        <v>308</v>
      </c>
      <c r="J324" s="1" t="s">
        <v>0</v>
      </c>
      <c r="K324" s="1" t="s">
        <v>1298</v>
      </c>
      <c r="L324" s="3" t="str">
        <f t="shared" ref="L324:L332" si="26">MID(F324,4,3)</f>
        <v>OCT</v>
      </c>
      <c r="M324" s="1" t="s">
        <v>1213</v>
      </c>
      <c r="N324" s="1" t="s">
        <v>1715</v>
      </c>
      <c r="O324" s="1" t="s">
        <v>755</v>
      </c>
      <c r="P324" s="1">
        <v>308</v>
      </c>
      <c r="Q324" s="1" t="s">
        <v>1</v>
      </c>
      <c r="R324" s="1" t="str">
        <f t="shared" si="25"/>
        <v>{id:308,year: "2016",typeDoc:"ACUERDO",dateDoc:"25-OCT",numDoc:"CG 308-2016",monthDoc:"OCT",nameDoc:"INTEGRACIÓN DE SANTA CRUZ QUILEHTLA",link: Acuerdos__pdfpath(`./${"2016/"}${"308.pdf"}`),},</v>
      </c>
    </row>
    <row r="325" spans="1:18" x14ac:dyDescent="0.25">
      <c r="A325" s="1" t="s">
        <v>756</v>
      </c>
      <c r="B325" s="1">
        <v>309</v>
      </c>
      <c r="C325" s="1" t="s">
        <v>1309</v>
      </c>
      <c r="D325" s="1" t="s">
        <v>1217</v>
      </c>
      <c r="E325" s="1" t="s">
        <v>1460</v>
      </c>
      <c r="F325" s="2" t="s">
        <v>698</v>
      </c>
      <c r="G325" s="1" t="s">
        <v>1212</v>
      </c>
      <c r="I325" s="1">
        <v>309</v>
      </c>
      <c r="J325" s="1" t="s">
        <v>0</v>
      </c>
      <c r="K325" s="1" t="s">
        <v>1298</v>
      </c>
      <c r="L325" s="3" t="str">
        <f t="shared" si="26"/>
        <v>NOV</v>
      </c>
      <c r="M325" s="1" t="s">
        <v>1213</v>
      </c>
      <c r="N325" s="1" t="s">
        <v>1716</v>
      </c>
      <c r="O325" s="1" t="s">
        <v>755</v>
      </c>
      <c r="P325" s="1">
        <v>309</v>
      </c>
      <c r="Q325" s="1" t="s">
        <v>1</v>
      </c>
      <c r="R325" s="1" t="str">
        <f t="shared" si="25"/>
        <v>{id:309,year: "2016",typeDoc:"ACUERDO",dateDoc:"11-NOV",numDoc:"CG 309-2016",monthDoc:"NOV",nameDoc:"INTEGRACIÓN AYUNTAMIENTO CONTLA",link: Acuerdos__pdfpath(`./${"2016/"}${"309.pdf"}`),},</v>
      </c>
    </row>
    <row r="326" spans="1:18" x14ac:dyDescent="0.25">
      <c r="A326" s="4" t="s">
        <v>756</v>
      </c>
      <c r="B326" s="4">
        <v>310</v>
      </c>
      <c r="C326" s="4" t="s">
        <v>1309</v>
      </c>
      <c r="D326" s="4"/>
      <c r="E326" s="4" t="s">
        <v>1460</v>
      </c>
      <c r="F326" s="5"/>
      <c r="G326" s="4" t="s">
        <v>1212</v>
      </c>
      <c r="H326" s="4"/>
      <c r="I326" s="4">
        <v>310</v>
      </c>
      <c r="J326" s="4" t="s">
        <v>0</v>
      </c>
      <c r="K326" s="4" t="s">
        <v>1298</v>
      </c>
      <c r="L326" s="4" t="str">
        <f t="shared" si="26"/>
        <v/>
      </c>
      <c r="M326" s="4" t="s">
        <v>1213</v>
      </c>
      <c r="N326" s="4" t="s">
        <v>1717</v>
      </c>
      <c r="O326" s="4" t="s">
        <v>755</v>
      </c>
      <c r="P326" s="4">
        <v>310</v>
      </c>
      <c r="Q326" s="4" t="s">
        <v>1</v>
      </c>
      <c r="R326" s="4"/>
    </row>
    <row r="327" spans="1:18" x14ac:dyDescent="0.25">
      <c r="A327" s="1" t="s">
        <v>756</v>
      </c>
      <c r="B327" s="1">
        <v>311</v>
      </c>
      <c r="C327" s="1" t="s">
        <v>1309</v>
      </c>
      <c r="D327" s="3" t="s">
        <v>1217</v>
      </c>
      <c r="E327" s="1" t="s">
        <v>1460</v>
      </c>
      <c r="F327" s="2" t="s">
        <v>698</v>
      </c>
      <c r="G327" s="1" t="s">
        <v>1212</v>
      </c>
      <c r="I327" s="1">
        <v>311</v>
      </c>
      <c r="J327" s="1" t="s">
        <v>0</v>
      </c>
      <c r="K327" s="1" t="s">
        <v>1298</v>
      </c>
      <c r="L327" s="3" t="str">
        <f t="shared" si="26"/>
        <v>NOV</v>
      </c>
      <c r="M327" s="1" t="s">
        <v>1213</v>
      </c>
      <c r="N327" s="1" t="s">
        <v>1718</v>
      </c>
      <c r="O327" s="1" t="s">
        <v>755</v>
      </c>
      <c r="P327" s="1">
        <v>311</v>
      </c>
      <c r="Q327" s="1" t="s">
        <v>1</v>
      </c>
      <c r="R327" s="1" t="str">
        <f t="shared" ref="R327:R332" si="27">CONCATENATE(A327,B327,C327,D327,E327,F327,G327,H327,I327,J327,K327,L327,M327,N327,O327,P327,Q327)</f>
        <v>{id:311,year: "2016",typeDoc:"ACUERDO",dateDoc:"11-NOV",numDoc:"CG 311-2016",monthDoc:"NOV",nameDoc:"DE EJECUCIÓN DE MULTAS EN LA RESOLUCIÓN INE CG598 2016 Y EL ACUERDO INE CG700 2016 MOVIMIENTO CIUDADANO",link: Acuerdos__pdfpath(`./${"2016/"}${"311.pdf"}`),},</v>
      </c>
    </row>
    <row r="328" spans="1:18" x14ac:dyDescent="0.25">
      <c r="A328" s="1" t="s">
        <v>756</v>
      </c>
      <c r="B328" s="1">
        <v>312</v>
      </c>
      <c r="C328" s="1" t="s">
        <v>1309</v>
      </c>
      <c r="D328" s="3" t="s">
        <v>1217</v>
      </c>
      <c r="E328" s="1" t="s">
        <v>1460</v>
      </c>
      <c r="F328" s="2" t="s">
        <v>287</v>
      </c>
      <c r="G328" s="1" t="s">
        <v>1212</v>
      </c>
      <c r="I328" s="1">
        <v>312</v>
      </c>
      <c r="J328" s="1" t="s">
        <v>0</v>
      </c>
      <c r="K328" s="1" t="s">
        <v>1298</v>
      </c>
      <c r="L328" s="3" t="str">
        <f t="shared" si="26"/>
        <v>NOV</v>
      </c>
      <c r="M328" s="1" t="s">
        <v>1213</v>
      </c>
      <c r="N328" s="1" t="s">
        <v>1719</v>
      </c>
      <c r="O328" s="1" t="s">
        <v>755</v>
      </c>
      <c r="P328" s="1">
        <v>312</v>
      </c>
      <c r="Q328" s="1" t="s">
        <v>1</v>
      </c>
      <c r="R328" s="1" t="str">
        <f t="shared" si="27"/>
        <v>{id:312,year: "2016",typeDoc:"ACUERDO",dateDoc:"30-NOV",numDoc:"CG 312-2016",monthDoc:"NOV",nameDoc:"FINANCIAMIENTO PÚBLICO",link: Acuerdos__pdfpath(`./${"2016/"}${"312.pdf"}`),},</v>
      </c>
    </row>
    <row r="329" spans="1:18" x14ac:dyDescent="0.25">
      <c r="A329" s="1" t="s">
        <v>756</v>
      </c>
      <c r="B329" s="1">
        <v>313</v>
      </c>
      <c r="C329" s="1" t="s">
        <v>1309</v>
      </c>
      <c r="D329" s="3" t="s">
        <v>1217</v>
      </c>
      <c r="E329" s="1" t="s">
        <v>1460</v>
      </c>
      <c r="F329" s="2" t="s">
        <v>287</v>
      </c>
      <c r="G329" s="1" t="s">
        <v>1212</v>
      </c>
      <c r="I329" s="1">
        <v>313</v>
      </c>
      <c r="J329" s="1" t="s">
        <v>0</v>
      </c>
      <c r="K329" s="1" t="s">
        <v>1298</v>
      </c>
      <c r="L329" s="3" t="str">
        <f t="shared" si="26"/>
        <v>NOV</v>
      </c>
      <c r="M329" s="1" t="s">
        <v>1213</v>
      </c>
      <c r="N329" s="1" t="s">
        <v>1720</v>
      </c>
      <c r="O329" s="1" t="s">
        <v>755</v>
      </c>
      <c r="P329" s="1">
        <v>313</v>
      </c>
      <c r="Q329" s="1" t="s">
        <v>1</v>
      </c>
      <c r="R329" s="1" t="str">
        <f t="shared" si="27"/>
        <v>{id:313,year: "2016",typeDoc:"ACUERDO",dateDoc:"30-NOV",numDoc:"CG 313-2016",monthDoc:"NOV",nameDoc:"CIENCIA Y TECNOLOGÍA",link: Acuerdos__pdfpath(`./${"2016/"}${"313.pdf"}`),},</v>
      </c>
    </row>
    <row r="330" spans="1:18" x14ac:dyDescent="0.25">
      <c r="A330" s="1" t="s">
        <v>756</v>
      </c>
      <c r="B330" s="1">
        <v>314</v>
      </c>
      <c r="C330" s="1" t="s">
        <v>1309</v>
      </c>
      <c r="D330" s="3" t="s">
        <v>1217</v>
      </c>
      <c r="E330" s="1" t="s">
        <v>1460</v>
      </c>
      <c r="F330" s="2" t="s">
        <v>287</v>
      </c>
      <c r="G330" s="1" t="s">
        <v>1212</v>
      </c>
      <c r="I330" s="1">
        <v>314</v>
      </c>
      <c r="J330" s="1" t="s">
        <v>0</v>
      </c>
      <c r="K330" s="1" t="s">
        <v>1298</v>
      </c>
      <c r="L330" s="3" t="str">
        <f t="shared" si="26"/>
        <v>NOV</v>
      </c>
      <c r="M330" s="1" t="s">
        <v>1213</v>
      </c>
      <c r="N330" s="1" t="s">
        <v>1721</v>
      </c>
      <c r="O330" s="1" t="s">
        <v>755</v>
      </c>
      <c r="P330" s="1">
        <v>314</v>
      </c>
      <c r="Q330" s="1" t="s">
        <v>1</v>
      </c>
      <c r="R330" s="1" t="str">
        <f t="shared" si="27"/>
        <v>{id:314,year: "2016",typeDoc:"ACUERDO",dateDoc:"30-NOV",numDoc:"CG 314-2016",monthDoc:"NOV",nameDoc:"MULTAS PARTIDOS PRI Y MORENA",link: Acuerdos__pdfpath(`./${"2016/"}${"314.pdf"}`),},</v>
      </c>
    </row>
    <row r="331" spans="1:18" x14ac:dyDescent="0.25">
      <c r="A331" s="1" t="s">
        <v>756</v>
      </c>
      <c r="B331" s="1">
        <v>315</v>
      </c>
      <c r="C331" s="1" t="s">
        <v>1309</v>
      </c>
      <c r="D331" s="3" t="s">
        <v>1217</v>
      </c>
      <c r="E331" s="1" t="s">
        <v>1460</v>
      </c>
      <c r="F331" s="2" t="s">
        <v>620</v>
      </c>
      <c r="G331" s="1" t="s">
        <v>1212</v>
      </c>
      <c r="I331" s="1">
        <v>315</v>
      </c>
      <c r="J331" s="1" t="s">
        <v>0</v>
      </c>
      <c r="K331" s="1" t="s">
        <v>1298</v>
      </c>
      <c r="L331" s="3" t="str">
        <f t="shared" si="26"/>
        <v>DIC</v>
      </c>
      <c r="M331" s="1" t="s">
        <v>1213</v>
      </c>
      <c r="N331" s="1" t="s">
        <v>1722</v>
      </c>
      <c r="O331" s="1" t="s">
        <v>755</v>
      </c>
      <c r="P331" s="1">
        <v>315</v>
      </c>
      <c r="Q331" s="1" t="s">
        <v>1</v>
      </c>
      <c r="R331" s="1" t="str">
        <f t="shared" si="27"/>
        <v>{id:315,year: "2016",typeDoc:"ACUERDO",dateDoc:"12-DIC",numDoc:"CG 315-2016",monthDoc:"DIC",nameDoc:"DONDE SE READECUA EL PRESUPUESTO DE EGRESOS PARA EL EJERCICIO FISCAL 2016",link: Acuerdos__pdfpath(`./${"2016/"}${"315.pdf"}`),},</v>
      </c>
    </row>
    <row r="332" spans="1:18" x14ac:dyDescent="0.25">
      <c r="A332" s="1" t="s">
        <v>756</v>
      </c>
      <c r="B332" s="1">
        <v>316</v>
      </c>
      <c r="C332" s="1" t="s">
        <v>1309</v>
      </c>
      <c r="D332" s="3" t="s">
        <v>1217</v>
      </c>
      <c r="E332" s="1" t="s">
        <v>1460</v>
      </c>
      <c r="F332" s="2" t="s">
        <v>620</v>
      </c>
      <c r="G332" s="1" t="s">
        <v>1212</v>
      </c>
      <c r="I332" s="1">
        <v>316</v>
      </c>
      <c r="J332" s="1" t="s">
        <v>0</v>
      </c>
      <c r="K332" s="1" t="s">
        <v>1298</v>
      </c>
      <c r="L332" s="3" t="str">
        <f t="shared" si="26"/>
        <v>DIC</v>
      </c>
      <c r="M332" s="1" t="s">
        <v>1213</v>
      </c>
      <c r="N332" s="1" t="s">
        <v>1723</v>
      </c>
      <c r="O332" s="1" t="s">
        <v>755</v>
      </c>
      <c r="P332" s="1">
        <v>316</v>
      </c>
      <c r="Q332" s="1" t="s">
        <v>1</v>
      </c>
      <c r="R332" s="1" t="str">
        <f t="shared" si="27"/>
        <v>{id:316,year: "2016",typeDoc:"ACUERDO",dateDoc:"12-DIC",numDoc:"CG 316-2016",monthDoc:"DIC",nameDoc:"DECLARACIÓN DE LA VALIDEZ E INTEGRACIÓN DE LA LXII LEGISLATURA DEL CONGRESO",link: Acuerdos__pdfpath(`./${"2016/"}${"316.pdf"}`),},</v>
      </c>
    </row>
    <row r="333" spans="1:18" x14ac:dyDescent="0.25">
      <c r="R333" s="1" t="s">
        <v>940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3EBA-23DC-4F05-B7F3-E78B9D855D48}">
  <dimension ref="A2:R96"/>
  <sheetViews>
    <sheetView topLeftCell="A64" zoomScaleNormal="100" workbookViewId="0">
      <selection activeCell="R95" sqref="R95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5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" style="1" bestFit="1" customWidth="1"/>
    <col min="13" max="13" width="12.140625" style="1" bestFit="1" customWidth="1"/>
    <col min="14" max="14" width="33" style="1" customWidth="1"/>
    <col min="15" max="15" width="39" style="1" bestFit="1" customWidth="1"/>
    <col min="16" max="16" width="5.5703125" style="26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943</v>
      </c>
    </row>
    <row r="3" spans="1:18" ht="15.75" thickBot="1" x14ac:dyDescent="0.3">
      <c r="A3" s="1" t="s">
        <v>756</v>
      </c>
      <c r="B3" s="1">
        <v>1</v>
      </c>
      <c r="C3" s="1" t="s">
        <v>1310</v>
      </c>
      <c r="D3" s="1" t="s">
        <v>1217</v>
      </c>
      <c r="E3" s="1" t="s">
        <v>1460</v>
      </c>
      <c r="F3" s="2" t="s">
        <v>602</v>
      </c>
      <c r="G3" s="1" t="s">
        <v>1212</v>
      </c>
      <c r="H3" s="1">
        <v>0</v>
      </c>
      <c r="I3" s="1">
        <v>1</v>
      </c>
      <c r="J3" s="1" t="s">
        <v>0</v>
      </c>
      <c r="K3" s="1" t="s">
        <v>1299</v>
      </c>
      <c r="L3" s="3" t="str">
        <f t="shared" ref="L3:L34" si="0">MID(F3,4,3)</f>
        <v>ENE</v>
      </c>
      <c r="M3" s="1" t="s">
        <v>1213</v>
      </c>
      <c r="N3" s="1" t="s">
        <v>1752</v>
      </c>
      <c r="O3" s="1" t="s">
        <v>890</v>
      </c>
      <c r="P3" s="26">
        <f>B3</f>
        <v>1</v>
      </c>
      <c r="Q3" s="1" t="s">
        <v>1</v>
      </c>
    </row>
    <row r="4" spans="1:18" x14ac:dyDescent="0.25">
      <c r="A4" s="8" t="s">
        <v>756</v>
      </c>
      <c r="B4" s="8">
        <v>2</v>
      </c>
      <c r="C4" s="8" t="s">
        <v>1310</v>
      </c>
      <c r="D4" s="8" t="s">
        <v>1217</v>
      </c>
      <c r="E4" s="8" t="s">
        <v>1460</v>
      </c>
      <c r="F4" s="9" t="s">
        <v>415</v>
      </c>
      <c r="G4" s="8" t="s">
        <v>1212</v>
      </c>
      <c r="H4" s="8">
        <v>0</v>
      </c>
      <c r="I4" s="8">
        <v>2</v>
      </c>
      <c r="J4" s="8" t="s">
        <v>0</v>
      </c>
      <c r="K4" s="8" t="s">
        <v>1299</v>
      </c>
      <c r="L4" s="8" t="str">
        <f t="shared" si="0"/>
        <v>ENE</v>
      </c>
      <c r="M4" s="8" t="s">
        <v>1213</v>
      </c>
      <c r="N4" s="8" t="s">
        <v>1753</v>
      </c>
      <c r="O4" s="8" t="s">
        <v>890</v>
      </c>
      <c r="P4" s="27">
        <f>B4</f>
        <v>2</v>
      </c>
      <c r="Q4" s="8" t="s">
        <v>613</v>
      </c>
      <c r="R4" s="11"/>
    </row>
    <row r="5" spans="1:18" ht="15.75" thickBot="1" x14ac:dyDescent="0.3">
      <c r="A5" s="13" t="s">
        <v>756</v>
      </c>
      <c r="B5" s="13" t="s">
        <v>611</v>
      </c>
      <c r="C5" s="13" t="s">
        <v>1310</v>
      </c>
      <c r="D5" s="13" t="s">
        <v>1217</v>
      </c>
      <c r="E5" s="13" t="s">
        <v>1460</v>
      </c>
      <c r="F5" s="14"/>
      <c r="G5" s="13" t="s">
        <v>1215</v>
      </c>
      <c r="H5" s="13"/>
      <c r="I5" s="13"/>
      <c r="J5" s="13"/>
      <c r="K5" s="13" t="s">
        <v>1216</v>
      </c>
      <c r="L5" s="13" t="str">
        <f t="shared" si="0"/>
        <v/>
      </c>
      <c r="M5" s="13" t="s">
        <v>1213</v>
      </c>
      <c r="N5" s="13" t="s">
        <v>897</v>
      </c>
      <c r="O5" s="13" t="s">
        <v>890</v>
      </c>
      <c r="P5" s="28" t="str">
        <f>CONCATENATE(I4,".1")</f>
        <v>2.1</v>
      </c>
      <c r="Q5" s="13" t="s">
        <v>623</v>
      </c>
      <c r="R5" s="16" t="str">
        <f>CONCATENATE(
A4,B4,C4,D4,E4,F4,G4,H4,I4,J4,K4,L4,M4,N4,O4,P4,Q4,
A5,B5,C5,D5,E5,F5,G5,H5,I5,J5,K5,L5,M5,N5,O5,P5,Q5)</f>
        <v>{id:2,year: "2015",typeDoc:"ACUERDO",dateDoc:"13-ENE",numDoc:"CG 02-2015",monthDoc:"ENE",nameDoc:"ADECUACIÓN PRESUPUESTO DE EGRESOS EJERCICIO FISCAL 2015",link: Acuerdos__pdfpath(`./${"2015/"}${"2.pdf"}`),subRows:[{id:"",year: "2015",typeDoc:"ACUERDO",dateDoc:"",numDoc:"",monthDoc:"",nameDoc:"ANEXO 1 PRESUPUESTO 2015 IET",link: Acuerdos__pdfpath(`./${"2015/"}${"2.1.pdf"}`),},],},</v>
      </c>
    </row>
    <row r="6" spans="1:18" ht="15.75" thickBot="1" x14ac:dyDescent="0.3">
      <c r="A6" s="1" t="s">
        <v>756</v>
      </c>
      <c r="B6" s="1">
        <v>3</v>
      </c>
      <c r="C6" s="1" t="s">
        <v>1310</v>
      </c>
      <c r="D6" s="1" t="s">
        <v>1217</v>
      </c>
      <c r="E6" s="1" t="s">
        <v>1460</v>
      </c>
      <c r="F6" s="2" t="s">
        <v>605</v>
      </c>
      <c r="G6" s="1" t="s">
        <v>1212</v>
      </c>
      <c r="H6" s="1">
        <v>0</v>
      </c>
      <c r="I6" s="1">
        <v>3</v>
      </c>
      <c r="J6" s="1" t="s">
        <v>0</v>
      </c>
      <c r="K6" s="1" t="s">
        <v>1299</v>
      </c>
      <c r="L6" s="3" t="str">
        <f t="shared" si="0"/>
        <v>ENE</v>
      </c>
      <c r="M6" s="1" t="s">
        <v>1213</v>
      </c>
      <c r="N6" s="1" t="s">
        <v>1754</v>
      </c>
      <c r="O6" s="1" t="s">
        <v>890</v>
      </c>
      <c r="P6" s="26">
        <f>B6</f>
        <v>3</v>
      </c>
      <c r="Q6" s="1" t="s">
        <v>1</v>
      </c>
      <c r="R6" s="1" t="str">
        <f t="shared" ref="R6" si="1">CONCATENATE(A6,B6,C6,D6,E6,F6,G6,H6,I6,J6,K6,L6,M6,N6,O6,P6,Q6)</f>
        <v>{id:3,year: "2015",typeDoc:"ACUERDO",dateDoc:"15-ENE",numDoc:"CG 03-2015",monthDoc:"ENE",nameDoc:"PROGRAMA ANUAL IET",link: Acuerdos__pdfpath(`./${"2015/"}${"3.pdf"}`),},</v>
      </c>
    </row>
    <row r="7" spans="1:18" x14ac:dyDescent="0.25">
      <c r="A7" s="8" t="s">
        <v>756</v>
      </c>
      <c r="B7" s="8">
        <v>4</v>
      </c>
      <c r="C7" s="8" t="s">
        <v>1310</v>
      </c>
      <c r="D7" s="8" t="s">
        <v>1217</v>
      </c>
      <c r="E7" s="8" t="s">
        <v>1460</v>
      </c>
      <c r="F7" s="9" t="s">
        <v>606</v>
      </c>
      <c r="G7" s="8" t="s">
        <v>1212</v>
      </c>
      <c r="H7" s="8">
        <v>0</v>
      </c>
      <c r="I7" s="8">
        <v>4</v>
      </c>
      <c r="J7" s="8" t="s">
        <v>0</v>
      </c>
      <c r="K7" s="8" t="s">
        <v>1299</v>
      </c>
      <c r="L7" s="8" t="str">
        <f t="shared" si="0"/>
        <v>ENE</v>
      </c>
      <c r="M7" s="8" t="s">
        <v>1213</v>
      </c>
      <c r="N7" s="8" t="s">
        <v>1755</v>
      </c>
      <c r="O7" s="8" t="s">
        <v>890</v>
      </c>
      <c r="P7" s="27">
        <f>B7</f>
        <v>4</v>
      </c>
      <c r="Q7" s="8" t="s">
        <v>613</v>
      </c>
      <c r="R7" s="11"/>
    </row>
    <row r="8" spans="1:18" ht="15.75" thickBot="1" x14ac:dyDescent="0.3">
      <c r="A8" s="13" t="s">
        <v>756</v>
      </c>
      <c r="B8" s="13" t="s">
        <v>611</v>
      </c>
      <c r="C8" s="13" t="s">
        <v>1310</v>
      </c>
      <c r="D8" s="13" t="s">
        <v>1217</v>
      </c>
      <c r="E8" s="13" t="s">
        <v>1460</v>
      </c>
      <c r="F8" s="14"/>
      <c r="G8" s="13" t="s">
        <v>1215</v>
      </c>
      <c r="H8" s="13"/>
      <c r="I8" s="13"/>
      <c r="J8" s="13"/>
      <c r="K8" s="13" t="s">
        <v>1216</v>
      </c>
      <c r="L8" s="13" t="str">
        <f t="shared" si="0"/>
        <v/>
      </c>
      <c r="M8" s="13" t="s">
        <v>1213</v>
      </c>
      <c r="N8" s="13" t="s">
        <v>899</v>
      </c>
      <c r="O8" s="13" t="s">
        <v>890</v>
      </c>
      <c r="P8" s="28" t="str">
        <f>CONCATENATE(I7,".1")</f>
        <v>4.1</v>
      </c>
      <c r="Q8" s="13" t="s">
        <v>623</v>
      </c>
      <c r="R8" s="16" t="str">
        <f>CONCATENATE(
A7,B7,C7,D7,E7,F7,G7,H7,I7,J7,K7,L7,M7,N7,O7,P7,Q7,
A8,B8,C8,D8,E8,F8,G8,H8,I8,J8,K8,L8,M8,N8,O8,P8,Q8)</f>
        <v>{id:4,year: "2015",typeDoc:"ACUERDO",dateDoc:"30-ENE",numDoc:"CG 04-2015",monthDoc:"ENE",nameDoc:"CUMPLIMIENTO SALA ELECTORAL PANAL 2015",link: Acuerdos__pdfpath(`./${"2015/"}${"4.pdf"}`),subRows:[{id:"",year: "2015",typeDoc:"ACUERDO",dateDoc:"",numDoc:"",monthDoc:"",nameDoc:"ANEXO 1 RESOLUCIÓN PANAL 2015",link: Acuerdos__pdfpath(`./${"2015/"}${"4.1.pdf"}`),},],},</v>
      </c>
    </row>
    <row r="9" spans="1:18" x14ac:dyDescent="0.25">
      <c r="A9" s="1" t="s">
        <v>756</v>
      </c>
      <c r="B9" s="1">
        <v>5</v>
      </c>
      <c r="C9" s="1" t="s">
        <v>1310</v>
      </c>
      <c r="D9" s="1" t="s">
        <v>1217</v>
      </c>
      <c r="E9" s="1" t="s">
        <v>1460</v>
      </c>
      <c r="F9" s="2" t="s">
        <v>12</v>
      </c>
      <c r="G9" s="1" t="s">
        <v>1212</v>
      </c>
      <c r="H9" s="1">
        <v>0</v>
      </c>
      <c r="I9" s="1">
        <v>5</v>
      </c>
      <c r="J9" s="1" t="s">
        <v>0</v>
      </c>
      <c r="K9" s="1" t="s">
        <v>1299</v>
      </c>
      <c r="L9" s="3" t="str">
        <f t="shared" si="0"/>
        <v>MAR</v>
      </c>
      <c r="M9" s="1" t="s">
        <v>1213</v>
      </c>
      <c r="N9" s="1" t="s">
        <v>1737</v>
      </c>
      <c r="O9" s="1" t="s">
        <v>890</v>
      </c>
      <c r="P9" s="26">
        <f t="shared" ref="P9:P24" si="2">B9</f>
        <v>5</v>
      </c>
      <c r="Q9" s="1" t="s">
        <v>1</v>
      </c>
      <c r="R9" s="1" t="str">
        <f t="shared" ref="R9:R23" si="3">CONCATENATE(A9,B9,C9,D9,E9,F9,G9,H9,I9,J9,K9,L9,M9,N9,O9,P9,Q9)</f>
        <v>{id:5,year: "2015",typeDoc:"ACUERDO",dateDoc:"13-MAR",numDoc:"CG 05-2015",monthDoc:"MAR",nameDoc:"REMISIÓN DE INFORMES ANUALES 2014",link: Acuerdos__pdfpath(`./${"2015/"}${"5.pdf"}`),},</v>
      </c>
    </row>
    <row r="10" spans="1:18" x14ac:dyDescent="0.25">
      <c r="A10" s="1" t="s">
        <v>756</v>
      </c>
      <c r="B10" s="1">
        <v>6</v>
      </c>
      <c r="C10" s="1" t="s">
        <v>1310</v>
      </c>
      <c r="D10" s="1" t="s">
        <v>1217</v>
      </c>
      <c r="E10" s="1" t="s">
        <v>1460</v>
      </c>
      <c r="F10" s="2" t="s">
        <v>340</v>
      </c>
      <c r="G10" s="1" t="s">
        <v>1212</v>
      </c>
      <c r="H10" s="1">
        <v>0</v>
      </c>
      <c r="I10" s="1">
        <v>6</v>
      </c>
      <c r="J10" s="1" t="s">
        <v>0</v>
      </c>
      <c r="K10" s="1" t="s">
        <v>1299</v>
      </c>
      <c r="L10" s="3" t="str">
        <f t="shared" si="0"/>
        <v>MAY</v>
      </c>
      <c r="M10" s="1" t="s">
        <v>1213</v>
      </c>
      <c r="N10" s="1" t="s">
        <v>1738</v>
      </c>
      <c r="O10" s="1" t="s">
        <v>890</v>
      </c>
      <c r="P10" s="26">
        <f t="shared" si="2"/>
        <v>6</v>
      </c>
      <c r="Q10" s="1" t="s">
        <v>1</v>
      </c>
      <c r="R10" s="1" t="str">
        <f t="shared" si="3"/>
        <v>{id:6,year: "2015",typeDoc:"ACUERDO",dateDoc:"28-MAY",numDoc:"CG 06-2015",monthDoc:"MAY",nameDoc:"DICTAMEN INFORME ANUAL PAN",link: Acuerdos__pdfpath(`./${"2015/"}${"6.pdf"}`),},</v>
      </c>
    </row>
    <row r="11" spans="1:18" x14ac:dyDescent="0.25">
      <c r="A11" s="1" t="s">
        <v>756</v>
      </c>
      <c r="B11" s="1">
        <v>7</v>
      </c>
      <c r="C11" s="1" t="s">
        <v>1310</v>
      </c>
      <c r="D11" s="1" t="s">
        <v>1217</v>
      </c>
      <c r="E11" s="1" t="s">
        <v>1460</v>
      </c>
      <c r="F11" s="2" t="s">
        <v>340</v>
      </c>
      <c r="G11" s="1" t="s">
        <v>1212</v>
      </c>
      <c r="H11" s="3">
        <v>0</v>
      </c>
      <c r="I11" s="1">
        <v>7</v>
      </c>
      <c r="J11" s="1" t="s">
        <v>0</v>
      </c>
      <c r="K11" s="1" t="s">
        <v>1299</v>
      </c>
      <c r="L11" s="3" t="str">
        <f t="shared" si="0"/>
        <v>MAY</v>
      </c>
      <c r="M11" s="1" t="s">
        <v>1213</v>
      </c>
      <c r="N11" s="1" t="s">
        <v>1739</v>
      </c>
      <c r="O11" s="1" t="s">
        <v>890</v>
      </c>
      <c r="P11" s="26">
        <f t="shared" si="2"/>
        <v>7</v>
      </c>
      <c r="Q11" s="1" t="s">
        <v>1</v>
      </c>
      <c r="R11" s="1" t="str">
        <f t="shared" si="3"/>
        <v>{id:7,year: "2015",typeDoc:"ACUERDO",dateDoc:"28-MAY",numDoc:"CG 07-2015",monthDoc:"MAY",nameDoc:"DICTAMEN INFORME ANUAL PRI",link: Acuerdos__pdfpath(`./${"2015/"}${"7.pdf"}`),},</v>
      </c>
    </row>
    <row r="12" spans="1:18" x14ac:dyDescent="0.25">
      <c r="A12" s="1" t="s">
        <v>756</v>
      </c>
      <c r="B12" s="1">
        <v>8</v>
      </c>
      <c r="C12" s="1" t="s">
        <v>1310</v>
      </c>
      <c r="D12" s="1" t="s">
        <v>1217</v>
      </c>
      <c r="E12" s="1" t="s">
        <v>1460</v>
      </c>
      <c r="F12" s="2" t="s">
        <v>340</v>
      </c>
      <c r="G12" s="1" t="s">
        <v>1212</v>
      </c>
      <c r="H12" s="3">
        <v>0</v>
      </c>
      <c r="I12" s="1">
        <v>8</v>
      </c>
      <c r="J12" s="1" t="s">
        <v>0</v>
      </c>
      <c r="K12" s="1" t="s">
        <v>1299</v>
      </c>
      <c r="L12" s="3" t="str">
        <f t="shared" si="0"/>
        <v>MAY</v>
      </c>
      <c r="M12" s="1" t="s">
        <v>1213</v>
      </c>
      <c r="N12" s="3" t="s">
        <v>1740</v>
      </c>
      <c r="O12" s="1" t="s">
        <v>890</v>
      </c>
      <c r="P12" s="26">
        <f t="shared" si="2"/>
        <v>8</v>
      </c>
      <c r="Q12" s="1" t="s">
        <v>1</v>
      </c>
      <c r="R12" s="1" t="str">
        <f t="shared" si="3"/>
        <v>{id:8,year: "2015",typeDoc:"ACUERDO",dateDoc:"28-MAY",numDoc:"CG 08-2015",monthDoc:"MAY",nameDoc:"DICTAMEN INFORME ANUAL PRD",link: Acuerdos__pdfpath(`./${"2015/"}${"8.pdf"}`),},</v>
      </c>
    </row>
    <row r="13" spans="1:18" x14ac:dyDescent="0.25">
      <c r="A13" s="1" t="s">
        <v>756</v>
      </c>
      <c r="B13" s="1">
        <v>9</v>
      </c>
      <c r="C13" s="1" t="s">
        <v>1310</v>
      </c>
      <c r="D13" s="1" t="s">
        <v>1217</v>
      </c>
      <c r="E13" s="1" t="s">
        <v>1460</v>
      </c>
      <c r="F13" s="2" t="s">
        <v>340</v>
      </c>
      <c r="G13" s="1" t="s">
        <v>1212</v>
      </c>
      <c r="H13" s="3">
        <v>0</v>
      </c>
      <c r="I13" s="1">
        <v>9</v>
      </c>
      <c r="J13" s="1" t="s">
        <v>0</v>
      </c>
      <c r="K13" s="1" t="s">
        <v>1299</v>
      </c>
      <c r="L13" s="3" t="str">
        <f t="shared" si="0"/>
        <v>MAY</v>
      </c>
      <c r="M13" s="1" t="s">
        <v>1213</v>
      </c>
      <c r="N13" s="1" t="s">
        <v>1741</v>
      </c>
      <c r="O13" s="1" t="s">
        <v>890</v>
      </c>
      <c r="P13" s="26">
        <f t="shared" si="2"/>
        <v>9</v>
      </c>
      <c r="Q13" s="1" t="s">
        <v>1</v>
      </c>
      <c r="R13" s="1" t="str">
        <f t="shared" si="3"/>
        <v>{id:9,year: "2015",typeDoc:"ACUERDO",dateDoc:"28-MAY",numDoc:"CG 09-2015",monthDoc:"MAY",nameDoc:"DICTAMEN INFORME ANUAL PT",link: Acuerdos__pdfpath(`./${"2015/"}${"9.pdf"}`),},</v>
      </c>
    </row>
    <row r="14" spans="1:18" x14ac:dyDescent="0.25">
      <c r="A14" s="1" t="s">
        <v>756</v>
      </c>
      <c r="B14" s="1">
        <v>10</v>
      </c>
      <c r="C14" s="1" t="s">
        <v>1310</v>
      </c>
      <c r="D14" s="1" t="s">
        <v>1217</v>
      </c>
      <c r="E14" s="1" t="s">
        <v>1460</v>
      </c>
      <c r="F14" s="2" t="s">
        <v>340</v>
      </c>
      <c r="G14" s="1" t="s">
        <v>1212</v>
      </c>
      <c r="I14" s="1">
        <v>10</v>
      </c>
      <c r="J14" s="1" t="s">
        <v>0</v>
      </c>
      <c r="K14" s="1" t="s">
        <v>1299</v>
      </c>
      <c r="L14" s="3" t="str">
        <f t="shared" si="0"/>
        <v>MAY</v>
      </c>
      <c r="M14" s="1" t="s">
        <v>1213</v>
      </c>
      <c r="N14" s="1" t="s">
        <v>1742</v>
      </c>
      <c r="O14" s="1" t="s">
        <v>890</v>
      </c>
      <c r="P14" s="26">
        <f t="shared" si="2"/>
        <v>10</v>
      </c>
      <c r="Q14" s="1" t="s">
        <v>1</v>
      </c>
      <c r="R14" s="1" t="str">
        <f t="shared" si="3"/>
        <v>{id:10,year: "2015",typeDoc:"ACUERDO",dateDoc:"28-MAY",numDoc:"CG 10-2015",monthDoc:"MAY",nameDoc:"DICTAMEN INFORME ANUAL PVEM",link: Acuerdos__pdfpath(`./${"2015/"}${"10.pdf"}`),},</v>
      </c>
    </row>
    <row r="15" spans="1:18" x14ac:dyDescent="0.25">
      <c r="A15" s="1" t="s">
        <v>756</v>
      </c>
      <c r="B15" s="1">
        <v>11</v>
      </c>
      <c r="C15" s="1" t="s">
        <v>1310</v>
      </c>
      <c r="D15" s="1" t="s">
        <v>1217</v>
      </c>
      <c r="E15" s="1" t="s">
        <v>1460</v>
      </c>
      <c r="F15" s="2" t="s">
        <v>340</v>
      </c>
      <c r="G15" s="1" t="s">
        <v>1212</v>
      </c>
      <c r="I15" s="1">
        <v>11</v>
      </c>
      <c r="J15" s="1" t="s">
        <v>0</v>
      </c>
      <c r="K15" s="1" t="s">
        <v>1299</v>
      </c>
      <c r="L15" s="3" t="str">
        <f t="shared" si="0"/>
        <v>MAY</v>
      </c>
      <c r="M15" s="1" t="s">
        <v>1213</v>
      </c>
      <c r="N15" s="1" t="s">
        <v>1743</v>
      </c>
      <c r="O15" s="1" t="s">
        <v>890</v>
      </c>
      <c r="P15" s="26">
        <f t="shared" si="2"/>
        <v>11</v>
      </c>
      <c r="Q15" s="1" t="s">
        <v>1</v>
      </c>
      <c r="R15" s="1" t="str">
        <f t="shared" si="3"/>
        <v>{id:11,year: "2015",typeDoc:"ACUERDO",dateDoc:"28-MAY",numDoc:"CG 11-2015",monthDoc:"MAY",nameDoc:"DICTAMEN INFORME ANUAL MC",link: Acuerdos__pdfpath(`./${"2015/"}${"11.pdf"}`),},</v>
      </c>
    </row>
    <row r="16" spans="1:18" x14ac:dyDescent="0.25">
      <c r="A16" s="1" t="s">
        <v>756</v>
      </c>
      <c r="B16" s="1">
        <v>12</v>
      </c>
      <c r="C16" s="1" t="s">
        <v>1310</v>
      </c>
      <c r="D16" s="1" t="s">
        <v>1217</v>
      </c>
      <c r="E16" s="1" t="s">
        <v>1460</v>
      </c>
      <c r="F16" s="2" t="s">
        <v>340</v>
      </c>
      <c r="G16" s="1" t="s">
        <v>1212</v>
      </c>
      <c r="I16" s="1">
        <v>12</v>
      </c>
      <c r="J16" s="1" t="s">
        <v>0</v>
      </c>
      <c r="K16" s="1" t="s">
        <v>1299</v>
      </c>
      <c r="L16" s="3" t="str">
        <f t="shared" si="0"/>
        <v>MAY</v>
      </c>
      <c r="M16" s="1" t="s">
        <v>1213</v>
      </c>
      <c r="N16" s="1" t="s">
        <v>1744</v>
      </c>
      <c r="O16" s="1" t="s">
        <v>890</v>
      </c>
      <c r="P16" s="26">
        <f t="shared" si="2"/>
        <v>12</v>
      </c>
      <c r="Q16" s="1" t="s">
        <v>1</v>
      </c>
      <c r="R16" s="1" t="str">
        <f t="shared" si="3"/>
        <v>{id:12,year: "2015",typeDoc:"ACUERDO",dateDoc:"28-MAY",numDoc:"CG 12-2015",monthDoc:"MAY",nameDoc:"DICTAMEN INFORME ANUAL PANAL",link: Acuerdos__pdfpath(`./${"2015/"}${"12.pdf"}`),},</v>
      </c>
    </row>
    <row r="17" spans="1:18" x14ac:dyDescent="0.25">
      <c r="A17" s="1" t="s">
        <v>756</v>
      </c>
      <c r="B17" s="1">
        <v>13</v>
      </c>
      <c r="C17" s="1" t="s">
        <v>1310</v>
      </c>
      <c r="D17" s="1" t="s">
        <v>1217</v>
      </c>
      <c r="E17" s="1" t="s">
        <v>1460</v>
      </c>
      <c r="F17" s="2" t="s">
        <v>340</v>
      </c>
      <c r="G17" s="1" t="s">
        <v>1212</v>
      </c>
      <c r="I17" s="1">
        <v>13</v>
      </c>
      <c r="J17" s="1" t="s">
        <v>0</v>
      </c>
      <c r="K17" s="1" t="s">
        <v>1299</v>
      </c>
      <c r="L17" s="3" t="str">
        <f t="shared" si="0"/>
        <v>MAY</v>
      </c>
      <c r="M17" s="1" t="s">
        <v>1213</v>
      </c>
      <c r="N17" s="1" t="s">
        <v>1745</v>
      </c>
      <c r="O17" s="1" t="s">
        <v>890</v>
      </c>
      <c r="P17" s="26">
        <f t="shared" si="2"/>
        <v>13</v>
      </c>
      <c r="Q17" s="1" t="s">
        <v>1</v>
      </c>
      <c r="R17" s="1" t="str">
        <f t="shared" si="3"/>
        <v>{id:13,year: "2015",typeDoc:"ACUERDO",dateDoc:"28-MAY",numDoc:"CG 13-2015",monthDoc:"MAY",nameDoc:"DICTAMEN INFORME ANUAL PAC",link: Acuerdos__pdfpath(`./${"2015/"}${"13.pdf"}`),},</v>
      </c>
    </row>
    <row r="18" spans="1:18" x14ac:dyDescent="0.25">
      <c r="A18" s="1" t="s">
        <v>756</v>
      </c>
      <c r="B18" s="1">
        <v>14</v>
      </c>
      <c r="C18" s="1" t="s">
        <v>1310</v>
      </c>
      <c r="D18" s="1" t="s">
        <v>1217</v>
      </c>
      <c r="E18" s="1" t="s">
        <v>1460</v>
      </c>
      <c r="F18" s="2" t="s">
        <v>340</v>
      </c>
      <c r="G18" s="1" t="s">
        <v>1212</v>
      </c>
      <c r="I18" s="1">
        <v>14</v>
      </c>
      <c r="J18" s="1" t="s">
        <v>0</v>
      </c>
      <c r="K18" s="1" t="s">
        <v>1299</v>
      </c>
      <c r="L18" s="3" t="str">
        <f t="shared" si="0"/>
        <v>MAY</v>
      </c>
      <c r="M18" s="1" t="s">
        <v>1213</v>
      </c>
      <c r="N18" s="1" t="s">
        <v>1746</v>
      </c>
      <c r="O18" s="1" t="s">
        <v>890</v>
      </c>
      <c r="P18" s="26">
        <f t="shared" si="2"/>
        <v>14</v>
      </c>
      <c r="Q18" s="1" t="s">
        <v>1</v>
      </c>
      <c r="R18" s="1" t="str">
        <f t="shared" si="3"/>
        <v>{id:14,year: "2015",typeDoc:"ACUERDO",dateDoc:"28-MAY",numDoc:"CG 14-2015",monthDoc:"MAY",nameDoc:"DICTAMEN INFORME ANUAL PS",link: Acuerdos__pdfpath(`./${"2015/"}${"14.pdf"}`),},</v>
      </c>
    </row>
    <row r="19" spans="1:18" x14ac:dyDescent="0.25">
      <c r="A19" s="1" t="s">
        <v>756</v>
      </c>
      <c r="B19" s="1">
        <v>15</v>
      </c>
      <c r="C19" s="1" t="s">
        <v>1310</v>
      </c>
      <c r="D19" s="1" t="s">
        <v>1217</v>
      </c>
      <c r="E19" s="1" t="s">
        <v>1460</v>
      </c>
      <c r="F19" s="2" t="s">
        <v>340</v>
      </c>
      <c r="G19" s="1" t="s">
        <v>1212</v>
      </c>
      <c r="I19" s="1">
        <v>15</v>
      </c>
      <c r="J19" s="1" t="s">
        <v>0</v>
      </c>
      <c r="K19" s="1" t="s">
        <v>1299</v>
      </c>
      <c r="L19" s="3" t="str">
        <f t="shared" si="0"/>
        <v>MAY</v>
      </c>
      <c r="M19" s="1" t="s">
        <v>1213</v>
      </c>
      <c r="N19" s="1" t="s">
        <v>1747</v>
      </c>
      <c r="O19" s="1" t="s">
        <v>890</v>
      </c>
      <c r="P19" s="26">
        <f t="shared" si="2"/>
        <v>15</v>
      </c>
      <c r="Q19" s="1" t="s">
        <v>1</v>
      </c>
      <c r="R19" s="1" t="str">
        <f t="shared" si="3"/>
        <v>{id:15,year: "2015",typeDoc:"ACUERDO",dateDoc:"28-MAY",numDoc:"CG 15-2015",monthDoc:"MAY",nameDoc:"DICTAMEN INFORME ANUAL MORENA",link: Acuerdos__pdfpath(`./${"2015/"}${"15.pdf"}`),},</v>
      </c>
    </row>
    <row r="20" spans="1:18" x14ac:dyDescent="0.25">
      <c r="A20" s="1" t="s">
        <v>756</v>
      </c>
      <c r="B20" s="1">
        <v>16</v>
      </c>
      <c r="C20" s="1" t="s">
        <v>1310</v>
      </c>
      <c r="D20" s="1" t="s">
        <v>1217</v>
      </c>
      <c r="E20" s="1" t="s">
        <v>1460</v>
      </c>
      <c r="F20" s="2" t="s">
        <v>340</v>
      </c>
      <c r="G20" s="1" t="s">
        <v>1212</v>
      </c>
      <c r="I20" s="1">
        <v>16</v>
      </c>
      <c r="J20" s="1" t="s">
        <v>0</v>
      </c>
      <c r="K20" s="1" t="s">
        <v>1299</v>
      </c>
      <c r="L20" s="3" t="str">
        <f t="shared" si="0"/>
        <v>MAY</v>
      </c>
      <c r="M20" s="1" t="s">
        <v>1213</v>
      </c>
      <c r="N20" s="1" t="s">
        <v>1748</v>
      </c>
      <c r="O20" s="1" t="s">
        <v>890</v>
      </c>
      <c r="P20" s="26">
        <f t="shared" si="2"/>
        <v>16</v>
      </c>
      <c r="Q20" s="1" t="s">
        <v>1</v>
      </c>
      <c r="R20" s="1" t="str">
        <f t="shared" si="3"/>
        <v>{id:16,year: "2015",typeDoc:"ACUERDO",dateDoc:"28-MAY",numDoc:"CG 16-2015",monthDoc:"MAY",nameDoc:"DICTAMEN INFORME ANUAL HUMANISTA",link: Acuerdos__pdfpath(`./${"2015/"}${"16.pdf"}`),},</v>
      </c>
    </row>
    <row r="21" spans="1:18" x14ac:dyDescent="0.25">
      <c r="A21" s="1" t="s">
        <v>756</v>
      </c>
      <c r="B21" s="1">
        <v>17</v>
      </c>
      <c r="C21" s="1" t="s">
        <v>1310</v>
      </c>
      <c r="D21" s="1" t="s">
        <v>1217</v>
      </c>
      <c r="E21" s="1" t="s">
        <v>1460</v>
      </c>
      <c r="F21" s="2" t="s">
        <v>340</v>
      </c>
      <c r="G21" s="1" t="s">
        <v>1212</v>
      </c>
      <c r="I21" s="1">
        <v>17</v>
      </c>
      <c r="J21" s="1" t="s">
        <v>0</v>
      </c>
      <c r="K21" s="1" t="s">
        <v>1299</v>
      </c>
      <c r="L21" s="3" t="str">
        <f t="shared" si="0"/>
        <v>MAY</v>
      </c>
      <c r="M21" s="1" t="s">
        <v>1213</v>
      </c>
      <c r="N21" s="1" t="s">
        <v>1749</v>
      </c>
      <c r="O21" s="1" t="s">
        <v>890</v>
      </c>
      <c r="P21" s="26">
        <f t="shared" si="2"/>
        <v>17</v>
      </c>
      <c r="Q21" s="1" t="s">
        <v>1</v>
      </c>
      <c r="R21" s="1" t="str">
        <f t="shared" si="3"/>
        <v>{id:17,year: "2015",typeDoc:"ACUERDO",dateDoc:"28-MAY",numDoc:"CG 17-2015",monthDoc:"MAY",nameDoc:"DICTAMEN INFORME ANUAL ENCUENTRO SOCIAL",link: Acuerdos__pdfpath(`./${"2015/"}${"17.pdf"}`),},</v>
      </c>
    </row>
    <row r="22" spans="1:18" x14ac:dyDescent="0.25">
      <c r="A22" s="1" t="s">
        <v>756</v>
      </c>
      <c r="B22" s="1">
        <v>18</v>
      </c>
      <c r="C22" s="1" t="s">
        <v>1310</v>
      </c>
      <c r="D22" s="1" t="s">
        <v>1217</v>
      </c>
      <c r="E22" s="1" t="s">
        <v>1460</v>
      </c>
      <c r="F22" s="2" t="s">
        <v>340</v>
      </c>
      <c r="G22" s="1" t="s">
        <v>1212</v>
      </c>
      <c r="I22" s="1">
        <v>18</v>
      </c>
      <c r="J22" s="1" t="s">
        <v>0</v>
      </c>
      <c r="K22" s="1" t="s">
        <v>1299</v>
      </c>
      <c r="L22" s="3" t="str">
        <f t="shared" si="0"/>
        <v>MAY</v>
      </c>
      <c r="M22" s="1" t="s">
        <v>1213</v>
      </c>
      <c r="N22" s="1" t="s">
        <v>1750</v>
      </c>
      <c r="O22" s="1" t="s">
        <v>890</v>
      </c>
      <c r="P22" s="26">
        <f t="shared" si="2"/>
        <v>18</v>
      </c>
      <c r="Q22" s="1" t="s">
        <v>1</v>
      </c>
      <c r="R22" s="1" t="str">
        <f t="shared" si="3"/>
        <v>{id:18,year: "2015",typeDoc:"ACUERDO",dateDoc:"28-MAY",numDoc:"CG 18-2015",monthDoc:"MAY",nameDoc:"QUEJA 001",link: Acuerdos__pdfpath(`./${"2015/"}${"18.pdf"}`),},</v>
      </c>
    </row>
    <row r="23" spans="1:18" ht="15.75" thickBot="1" x14ac:dyDescent="0.3">
      <c r="A23" s="1" t="s">
        <v>756</v>
      </c>
      <c r="B23" s="1">
        <v>19</v>
      </c>
      <c r="C23" s="1" t="s">
        <v>1310</v>
      </c>
      <c r="D23" s="1" t="s">
        <v>1217</v>
      </c>
      <c r="E23" s="1" t="s">
        <v>1460</v>
      </c>
      <c r="F23" s="2" t="s">
        <v>340</v>
      </c>
      <c r="G23" s="1" t="s">
        <v>1212</v>
      </c>
      <c r="I23" s="1">
        <v>19</v>
      </c>
      <c r="J23" s="1" t="s">
        <v>0</v>
      </c>
      <c r="K23" s="1" t="s">
        <v>1299</v>
      </c>
      <c r="L23" s="3" t="str">
        <f t="shared" si="0"/>
        <v>MAY</v>
      </c>
      <c r="M23" s="1" t="s">
        <v>1213</v>
      </c>
      <c r="N23" s="1" t="s">
        <v>1751</v>
      </c>
      <c r="O23" s="1" t="s">
        <v>890</v>
      </c>
      <c r="P23" s="26">
        <f t="shared" si="2"/>
        <v>19</v>
      </c>
      <c r="Q23" s="1" t="s">
        <v>1</v>
      </c>
      <c r="R23" s="1" t="str">
        <f t="shared" si="3"/>
        <v>{id:19,year: "2015",typeDoc:"ACUERDO",dateDoc:"28-MAY",numDoc:"CG 19-2015",monthDoc:"MAY",nameDoc:"QUEJA 003",link: Acuerdos__pdfpath(`./${"2015/"}${"19.pdf"}`),},</v>
      </c>
    </row>
    <row r="24" spans="1:18" x14ac:dyDescent="0.25">
      <c r="A24" s="8" t="s">
        <v>756</v>
      </c>
      <c r="B24" s="8">
        <v>20</v>
      </c>
      <c r="C24" s="8" t="s">
        <v>1310</v>
      </c>
      <c r="D24" s="8" t="s">
        <v>1217</v>
      </c>
      <c r="E24" s="8" t="s">
        <v>1460</v>
      </c>
      <c r="F24" s="9" t="s">
        <v>905</v>
      </c>
      <c r="G24" s="8" t="s">
        <v>1212</v>
      </c>
      <c r="H24" s="8"/>
      <c r="I24" s="8">
        <v>20</v>
      </c>
      <c r="J24" s="8" t="s">
        <v>0</v>
      </c>
      <c r="K24" s="8" t="s">
        <v>1299</v>
      </c>
      <c r="L24" s="8" t="str">
        <f t="shared" si="0"/>
        <v>JUN</v>
      </c>
      <c r="M24" s="8" t="s">
        <v>1213</v>
      </c>
      <c r="N24" s="8" t="s">
        <v>1756</v>
      </c>
      <c r="O24" s="8" t="s">
        <v>890</v>
      </c>
      <c r="P24" s="27">
        <f t="shared" si="2"/>
        <v>20</v>
      </c>
      <c r="Q24" s="8" t="s">
        <v>613</v>
      </c>
      <c r="R24" s="11"/>
    </row>
    <row r="25" spans="1:18" ht="15.75" thickBot="1" x14ac:dyDescent="0.3">
      <c r="A25" s="13" t="s">
        <v>756</v>
      </c>
      <c r="B25" s="13" t="s">
        <v>611</v>
      </c>
      <c r="C25" s="13" t="s">
        <v>1310</v>
      </c>
      <c r="D25" s="13" t="s">
        <v>1217</v>
      </c>
      <c r="E25" s="13" t="s">
        <v>1460</v>
      </c>
      <c r="F25" s="14"/>
      <c r="G25" s="13" t="s">
        <v>1215</v>
      </c>
      <c r="H25" s="13"/>
      <c r="I25" s="13"/>
      <c r="J25" s="13"/>
      <c r="K25" s="13" t="s">
        <v>1216</v>
      </c>
      <c r="L25" s="13" t="str">
        <f t="shared" si="0"/>
        <v/>
      </c>
      <c r="M25" s="13" t="s">
        <v>1213</v>
      </c>
      <c r="N25" s="13" t="s">
        <v>898</v>
      </c>
      <c r="O25" s="13" t="s">
        <v>890</v>
      </c>
      <c r="P25" s="28" t="str">
        <f>CONCATENATE(I24,".1")</f>
        <v>20.1</v>
      </c>
      <c r="Q25" s="13" t="s">
        <v>623</v>
      </c>
      <c r="R25" s="16" t="str">
        <f>CONCATENATE(
A24,B24,C24,D24,E24,F24,G24,H24,I24,J24,K24,L24,M24,N24,O24,P24,Q24,
A25,B25,C25,D25,E25,F25,G25,H25,I25,J25,K25,L25,M25,N25,O25,P25,Q25)</f>
        <v>{id:20,year: "2015",typeDoc:"ACUERDO",dateDoc:"08-JUN",numDoc:"CG 20-2015",monthDoc:"JUN",nameDoc:"MODIFICACIÓN SANCIÓN PANAL",link: Acuerdos__pdfpath(`./${"2015/"}${"20.pdf"}`),subRows:[{id:"",year: "2015",typeDoc:"ACUERDO",dateDoc:"",numDoc:"",monthDoc:"",nameDoc:"ANEXO RESOLUCIÓN PANAL 2015",link: Acuerdos__pdfpath(`./${"2015/"}${"20.1.pdf"}`),},],},</v>
      </c>
    </row>
    <row r="26" spans="1:18" x14ac:dyDescent="0.25">
      <c r="A26" s="8" t="s">
        <v>756</v>
      </c>
      <c r="B26" s="8">
        <v>21</v>
      </c>
      <c r="C26" s="8" t="s">
        <v>1310</v>
      </c>
      <c r="D26" s="8" t="s">
        <v>1217</v>
      </c>
      <c r="E26" s="8" t="s">
        <v>1460</v>
      </c>
      <c r="F26" s="9" t="s">
        <v>54</v>
      </c>
      <c r="G26" s="8" t="s">
        <v>1212</v>
      </c>
      <c r="H26" s="8"/>
      <c r="I26" s="8">
        <v>21</v>
      </c>
      <c r="J26" s="8" t="s">
        <v>0</v>
      </c>
      <c r="K26" s="8" t="s">
        <v>1299</v>
      </c>
      <c r="L26" s="8" t="str">
        <f t="shared" si="0"/>
        <v>JUN</v>
      </c>
      <c r="M26" s="8" t="s">
        <v>1213</v>
      </c>
      <c r="N26" s="8" t="s">
        <v>1757</v>
      </c>
      <c r="O26" s="8" t="s">
        <v>890</v>
      </c>
      <c r="P26" s="27">
        <f>B26</f>
        <v>21</v>
      </c>
      <c r="Q26" s="8" t="s">
        <v>613</v>
      </c>
      <c r="R26" s="11"/>
    </row>
    <row r="27" spans="1:18" ht="15.75" thickBot="1" x14ac:dyDescent="0.3">
      <c r="A27" s="13" t="s">
        <v>756</v>
      </c>
      <c r="B27" s="13" t="s">
        <v>611</v>
      </c>
      <c r="C27" s="13" t="s">
        <v>1310</v>
      </c>
      <c r="D27" s="13" t="s">
        <v>1217</v>
      </c>
      <c r="E27" s="13" t="s">
        <v>1460</v>
      </c>
      <c r="F27" s="14"/>
      <c r="G27" s="13" t="s">
        <v>1215</v>
      </c>
      <c r="H27" s="13"/>
      <c r="I27" s="13"/>
      <c r="J27" s="13"/>
      <c r="K27" s="13" t="s">
        <v>1216</v>
      </c>
      <c r="L27" s="13" t="str">
        <f t="shared" si="0"/>
        <v/>
      </c>
      <c r="M27" s="13" t="s">
        <v>1213</v>
      </c>
      <c r="N27" s="13" t="s">
        <v>900</v>
      </c>
      <c r="O27" s="13" t="s">
        <v>890</v>
      </c>
      <c r="P27" s="28" t="str">
        <f>CONCATENATE(I26,".1")</f>
        <v>21.1</v>
      </c>
      <c r="Q27" s="13" t="s">
        <v>623</v>
      </c>
      <c r="R27" s="16" t="str">
        <f>CONCATENATE(
A26,B26,C26,D26,E26,F26,G26,H26,I26,J26,K26,L26,M26,N26,O26,P26,Q26,
A27,B27,C27,D27,E27,F27,G27,H27,I27,J27,K27,L27,M27,N27,O27,P27,Q27)</f>
        <v>{id:21,year: "2015",typeDoc:"ACUERDO",dateDoc:"12-JUN",numDoc:"CG 21-2015",monthDoc:"JUN",nameDoc:"SANCIÓN INFORME ANUAL 2014 PAN",link: Acuerdos__pdfpath(`./${"2015/"}${"21.pdf"}`),subRows:[{id:"",year: "2015",typeDoc:"ACUERDO",dateDoc:"",numDoc:"",monthDoc:"",nameDoc:"ANEXO RESOLUCIÓN PAN",link: Acuerdos__pdfpath(`./${"2015/"}${"21.1.pdf"}`),},],},</v>
      </c>
    </row>
    <row r="28" spans="1:18" x14ac:dyDescent="0.25">
      <c r="A28" s="8" t="s">
        <v>756</v>
      </c>
      <c r="B28" s="8">
        <v>22</v>
      </c>
      <c r="C28" s="8" t="s">
        <v>1310</v>
      </c>
      <c r="D28" s="8" t="s">
        <v>1217</v>
      </c>
      <c r="E28" s="8" t="s">
        <v>1460</v>
      </c>
      <c r="F28" s="9" t="s">
        <v>54</v>
      </c>
      <c r="G28" s="8" t="s">
        <v>1212</v>
      </c>
      <c r="H28" s="8"/>
      <c r="I28" s="8">
        <v>22</v>
      </c>
      <c r="J28" s="8" t="s">
        <v>0</v>
      </c>
      <c r="K28" s="8" t="s">
        <v>1299</v>
      </c>
      <c r="L28" s="8" t="str">
        <f t="shared" si="0"/>
        <v>JUN</v>
      </c>
      <c r="M28" s="8" t="s">
        <v>1213</v>
      </c>
      <c r="N28" s="8" t="s">
        <v>1758</v>
      </c>
      <c r="O28" s="8" t="s">
        <v>890</v>
      </c>
      <c r="P28" s="27">
        <f>B28</f>
        <v>22</v>
      </c>
      <c r="Q28" s="8" t="s">
        <v>613</v>
      </c>
      <c r="R28" s="11"/>
    </row>
    <row r="29" spans="1:18" ht="15.75" thickBot="1" x14ac:dyDescent="0.3">
      <c r="A29" s="13" t="s">
        <v>756</v>
      </c>
      <c r="B29" s="13" t="s">
        <v>611</v>
      </c>
      <c r="C29" s="13" t="s">
        <v>1310</v>
      </c>
      <c r="D29" s="13" t="s">
        <v>1217</v>
      </c>
      <c r="E29" s="13" t="s">
        <v>1460</v>
      </c>
      <c r="F29" s="14"/>
      <c r="G29" s="13" t="s">
        <v>1215</v>
      </c>
      <c r="H29" s="13"/>
      <c r="I29" s="13"/>
      <c r="J29" s="13"/>
      <c r="K29" s="13" t="s">
        <v>1216</v>
      </c>
      <c r="L29" s="13" t="str">
        <f t="shared" si="0"/>
        <v/>
      </c>
      <c r="M29" s="13" t="s">
        <v>1213</v>
      </c>
      <c r="N29" s="13" t="s">
        <v>901</v>
      </c>
      <c r="O29" s="13" t="s">
        <v>890</v>
      </c>
      <c r="P29" s="28" t="str">
        <f>CONCATENATE(I28,".1")</f>
        <v>22.1</v>
      </c>
      <c r="Q29" s="13" t="s">
        <v>623</v>
      </c>
      <c r="R29" s="16" t="str">
        <f>CONCATENATE(
A28,B28,C28,D28,E28,F28,G28,H28,I28,J28,K28,L28,M28,N28,O28,P28,Q28,
A29,B29,C29,D29,E29,F29,G29,H29,I29,J29,K29,L29,M29,N29,O29,P29,Q29)</f>
        <v>{id:22,year: "2015",typeDoc:"ACUERDO",dateDoc:"12-JUN",numDoc:"CG 22-2015",monthDoc:"JUN",nameDoc:"SANCIÓN INFORME ANUAL 2014 PRD",link: Acuerdos__pdfpath(`./${"2015/"}${"22.pdf"}`),subRows:[{id:"",year: "2015",typeDoc:"ACUERDO",dateDoc:"",numDoc:"",monthDoc:"",nameDoc:"ANEXO 1 RESOLUCIÓN SANCIÓN PRD",link: Acuerdos__pdfpath(`./${"2015/"}${"22.1.pdf"}`),},],},</v>
      </c>
    </row>
    <row r="30" spans="1:18" x14ac:dyDescent="0.25">
      <c r="A30" s="8" t="s">
        <v>756</v>
      </c>
      <c r="B30" s="8">
        <v>23</v>
      </c>
      <c r="C30" s="8" t="s">
        <v>1310</v>
      </c>
      <c r="D30" s="8" t="s">
        <v>1217</v>
      </c>
      <c r="E30" s="8" t="s">
        <v>1460</v>
      </c>
      <c r="F30" s="9" t="s">
        <v>54</v>
      </c>
      <c r="G30" s="8" t="s">
        <v>1212</v>
      </c>
      <c r="H30" s="8"/>
      <c r="I30" s="8">
        <v>23</v>
      </c>
      <c r="J30" s="8" t="s">
        <v>0</v>
      </c>
      <c r="K30" s="8" t="s">
        <v>1299</v>
      </c>
      <c r="L30" s="8" t="str">
        <f t="shared" si="0"/>
        <v>JUN</v>
      </c>
      <c r="M30" s="8" t="s">
        <v>1213</v>
      </c>
      <c r="N30" s="8" t="s">
        <v>1759</v>
      </c>
      <c r="O30" s="8" t="s">
        <v>890</v>
      </c>
      <c r="P30" s="27">
        <f>B30</f>
        <v>23</v>
      </c>
      <c r="Q30" s="8" t="s">
        <v>613</v>
      </c>
      <c r="R30" s="11"/>
    </row>
    <row r="31" spans="1:18" ht="15.75" thickBot="1" x14ac:dyDescent="0.3">
      <c r="A31" s="13" t="s">
        <v>756</v>
      </c>
      <c r="B31" s="13" t="s">
        <v>611</v>
      </c>
      <c r="C31" s="13" t="s">
        <v>1310</v>
      </c>
      <c r="D31" s="13" t="s">
        <v>1217</v>
      </c>
      <c r="E31" s="13" t="s">
        <v>1460</v>
      </c>
      <c r="F31" s="14"/>
      <c r="G31" s="13" t="s">
        <v>1215</v>
      </c>
      <c r="H31" s="13"/>
      <c r="I31" s="13"/>
      <c r="J31" s="13"/>
      <c r="K31" s="13" t="s">
        <v>1216</v>
      </c>
      <c r="L31" s="13" t="str">
        <f t="shared" si="0"/>
        <v/>
      </c>
      <c r="M31" s="13" t="s">
        <v>1213</v>
      </c>
      <c r="N31" s="13" t="s">
        <v>902</v>
      </c>
      <c r="O31" s="13" t="s">
        <v>890</v>
      </c>
      <c r="P31" s="28" t="str">
        <f>CONCATENATE(I30,".1")</f>
        <v>23.1</v>
      </c>
      <c r="Q31" s="13" t="s">
        <v>623</v>
      </c>
      <c r="R31" s="16" t="str">
        <f>CONCATENATE(
A30,B30,C30,D30,E30,F30,G30,H30,I30,J30,K30,L30,M30,N30,O30,P30,Q30,
A31,B31,C31,D31,E31,F31,G31,H31,I31,J31,K31,L31,M31,N31,O31,P31,Q31)</f>
        <v>{id:23,year: "2015",typeDoc:"ACUERDO",dateDoc:"12-JUN",numDoc:"CG 23-2015",monthDoc:"JUN",nameDoc:"SANCIÓN INFORME ANUAL 2014 PAC",link: Acuerdos__pdfpath(`./${"2015/"}${"23.pdf"}`),subRows:[{id:"",year: "2015",typeDoc:"ACUERDO",dateDoc:"",numDoc:"",monthDoc:"",nameDoc:"ANEXO 1 RESOLUCIÓN SANCIÓN PAC",link: Acuerdos__pdfpath(`./${"2015/"}${"23.1.pdf"}`),},],},</v>
      </c>
    </row>
    <row r="32" spans="1:18" x14ac:dyDescent="0.25">
      <c r="A32" s="8" t="s">
        <v>756</v>
      </c>
      <c r="B32" s="8">
        <v>24</v>
      </c>
      <c r="C32" s="8" t="s">
        <v>1310</v>
      </c>
      <c r="D32" s="8" t="s">
        <v>1217</v>
      </c>
      <c r="E32" s="8" t="s">
        <v>1460</v>
      </c>
      <c r="F32" s="9" t="s">
        <v>54</v>
      </c>
      <c r="G32" s="8" t="s">
        <v>1212</v>
      </c>
      <c r="H32" s="8"/>
      <c r="I32" s="8">
        <v>24</v>
      </c>
      <c r="J32" s="8" t="s">
        <v>0</v>
      </c>
      <c r="K32" s="8" t="s">
        <v>1299</v>
      </c>
      <c r="L32" s="8" t="str">
        <f t="shared" si="0"/>
        <v>JUN</v>
      </c>
      <c r="M32" s="8" t="s">
        <v>1213</v>
      </c>
      <c r="N32" s="8" t="s">
        <v>1760</v>
      </c>
      <c r="O32" s="8" t="s">
        <v>890</v>
      </c>
      <c r="P32" s="27">
        <f>B32</f>
        <v>24</v>
      </c>
      <c r="Q32" s="8" t="s">
        <v>613</v>
      </c>
      <c r="R32" s="11"/>
    </row>
    <row r="33" spans="1:18" ht="15.75" thickBot="1" x14ac:dyDescent="0.3">
      <c r="A33" s="13" t="s">
        <v>756</v>
      </c>
      <c r="B33" s="13" t="s">
        <v>611</v>
      </c>
      <c r="C33" s="13" t="s">
        <v>1310</v>
      </c>
      <c r="D33" s="13" t="s">
        <v>1217</v>
      </c>
      <c r="E33" s="13" t="s">
        <v>1460</v>
      </c>
      <c r="F33" s="14"/>
      <c r="G33" s="13" t="s">
        <v>1215</v>
      </c>
      <c r="H33" s="13"/>
      <c r="I33" s="13"/>
      <c r="J33" s="13"/>
      <c r="K33" s="13" t="s">
        <v>1216</v>
      </c>
      <c r="L33" s="13" t="str">
        <f t="shared" si="0"/>
        <v/>
      </c>
      <c r="M33" s="13" t="s">
        <v>1213</v>
      </c>
      <c r="N33" s="13" t="s">
        <v>903</v>
      </c>
      <c r="O33" s="13" t="s">
        <v>890</v>
      </c>
      <c r="P33" s="28" t="str">
        <f>CONCATENATE(I32,".1")</f>
        <v>24.1</v>
      </c>
      <c r="Q33" s="13" t="s">
        <v>623</v>
      </c>
      <c r="R33" s="16" t="str">
        <f>CONCATENATE(
A32,B32,C32,D32,E32,F32,G32,H32,I32,J32,K32,L32,M32,N32,O32,P32,Q32,
A33,B33,C33,D33,E33,F33,G33,H33,I33,J33,K33,L33,M33,N33,O33,P33,Q33)</f>
        <v>{id:24,year: "2015",typeDoc:"ACUERDO",dateDoc:"12-JUN",numDoc:"CG 24-2015",monthDoc:"JUN",nameDoc:"SANCIÓN INFORME ANUAL 2014 MORENA",link: Acuerdos__pdfpath(`./${"2015/"}${"24.pdf"}`),subRows:[{id:"",year: "2015",typeDoc:"ACUERDO",dateDoc:"",numDoc:"",monthDoc:"",nameDoc:"ANEXO 1 RESOLUCIÓN SANCIÓN MORENA",link: Acuerdos__pdfpath(`./${"2015/"}${"24.1.pdf"}`),},],},</v>
      </c>
    </row>
    <row r="34" spans="1:18" x14ac:dyDescent="0.25">
      <c r="A34" s="8" t="s">
        <v>756</v>
      </c>
      <c r="B34" s="8">
        <v>25</v>
      </c>
      <c r="C34" s="8" t="s">
        <v>1310</v>
      </c>
      <c r="D34" s="8" t="s">
        <v>1217</v>
      </c>
      <c r="E34" s="8" t="s">
        <v>1460</v>
      </c>
      <c r="F34" s="9" t="s">
        <v>54</v>
      </c>
      <c r="G34" s="8" t="s">
        <v>1212</v>
      </c>
      <c r="H34" s="8"/>
      <c r="I34" s="8">
        <v>25</v>
      </c>
      <c r="J34" s="8" t="s">
        <v>0</v>
      </c>
      <c r="K34" s="8" t="s">
        <v>1299</v>
      </c>
      <c r="L34" s="8" t="str">
        <f t="shared" si="0"/>
        <v>JUN</v>
      </c>
      <c r="M34" s="8" t="s">
        <v>1213</v>
      </c>
      <c r="N34" s="8" t="s">
        <v>1761</v>
      </c>
      <c r="O34" s="8" t="s">
        <v>890</v>
      </c>
      <c r="P34" s="27">
        <f>B34</f>
        <v>25</v>
      </c>
      <c r="Q34" s="8" t="s">
        <v>613</v>
      </c>
      <c r="R34" s="11"/>
    </row>
    <row r="35" spans="1:18" ht="15.75" thickBot="1" x14ac:dyDescent="0.3">
      <c r="A35" s="13" t="s">
        <v>756</v>
      </c>
      <c r="B35" s="13" t="s">
        <v>611</v>
      </c>
      <c r="C35" s="13" t="s">
        <v>1310</v>
      </c>
      <c r="D35" s="13" t="s">
        <v>1217</v>
      </c>
      <c r="E35" s="13" t="s">
        <v>1460</v>
      </c>
      <c r="F35" s="14"/>
      <c r="G35" s="13" t="s">
        <v>1215</v>
      </c>
      <c r="H35" s="13"/>
      <c r="I35" s="13"/>
      <c r="J35" s="13"/>
      <c r="K35" s="13" t="s">
        <v>1216</v>
      </c>
      <c r="L35" s="13" t="str">
        <f t="shared" ref="L35:L66" si="4">MID(F35,4,3)</f>
        <v/>
      </c>
      <c r="M35" s="13" t="s">
        <v>1213</v>
      </c>
      <c r="N35" s="13" t="s">
        <v>904</v>
      </c>
      <c r="O35" s="13" t="s">
        <v>890</v>
      </c>
      <c r="P35" s="28" t="str">
        <f>CONCATENATE(I34,".1")</f>
        <v>25.1</v>
      </c>
      <c r="Q35" s="13" t="s">
        <v>623</v>
      </c>
      <c r="R35" s="16" t="str">
        <f>CONCATENATE(
A34,B34,C34,D34,E34,F34,G34,H34,I34,J34,K34,L34,M34,N34,O34,P34,Q34,
A35,B35,C35,D35,E35,F35,G35,H35,I35,J35,K35,L35,M35,N35,O35,P35,Q35)</f>
        <v>{id:25,year: "2015",typeDoc:"ACUERDO",dateDoc:"12-JUN",numDoc:"CG 25-2015",monthDoc:"JUN",nameDoc:"QUEJA CQYDIET-002-2015",link: Acuerdos__pdfpath(`./${"2015/"}${"25.pdf"}`),subRows:[{id:"",year: "2015",typeDoc:"ACUERDO",dateDoc:"",numDoc:"",monthDoc:"",nameDoc:"ANEXO 1 RESOLUCIÓN QUEJA CQYDIET-002-2015",link: Acuerdos__pdfpath(`./${"2015/"}${"25.1.pdf"}`),},],},</v>
      </c>
    </row>
    <row r="36" spans="1:18" x14ac:dyDescent="0.25">
      <c r="A36" s="1" t="s">
        <v>756</v>
      </c>
      <c r="B36" s="1">
        <v>26</v>
      </c>
      <c r="C36" s="1" t="s">
        <v>1310</v>
      </c>
      <c r="D36" s="1" t="s">
        <v>1217</v>
      </c>
      <c r="E36" s="1" t="s">
        <v>1460</v>
      </c>
      <c r="F36" s="2" t="s">
        <v>603</v>
      </c>
      <c r="G36" s="1" t="s">
        <v>1212</v>
      </c>
      <c r="I36" s="1">
        <v>26</v>
      </c>
      <c r="J36" s="1" t="s">
        <v>0</v>
      </c>
      <c r="K36" s="1" t="s">
        <v>1299</v>
      </c>
      <c r="L36" s="3" t="str">
        <f t="shared" si="4"/>
        <v>JUL</v>
      </c>
      <c r="M36" s="1" t="s">
        <v>1213</v>
      </c>
      <c r="N36" s="1" t="s">
        <v>1762</v>
      </c>
      <c r="O36" s="1" t="s">
        <v>890</v>
      </c>
      <c r="P36" s="26">
        <f t="shared" ref="P36:P43" si="5">B36</f>
        <v>26</v>
      </c>
      <c r="Q36" s="1" t="s">
        <v>1</v>
      </c>
      <c r="R36" s="1" t="str">
        <f t="shared" ref="R36:R44" si="6">CONCATENATE(A36,B36,C36,D36,E36,F36,G36,H36,I36,J36,K36,L36,M36,N36,O36,P36,Q36)</f>
        <v>{id:26,year: "2015",typeDoc:"ACUERDO",dateDoc:"17-JUL",numDoc:"CG 26-2015",monthDoc:"JUL",nameDoc:"SANCIÓN INFORME ANUAL 2014 PRI",link: Acuerdos__pdfpath(`./${"2015/"}${"26.pdf"}`),},</v>
      </c>
    </row>
    <row r="37" spans="1:18" x14ac:dyDescent="0.25">
      <c r="A37" s="1" t="s">
        <v>756</v>
      </c>
      <c r="B37" s="1">
        <v>27</v>
      </c>
      <c r="C37" s="1" t="s">
        <v>1310</v>
      </c>
      <c r="D37" s="1" t="s">
        <v>1217</v>
      </c>
      <c r="E37" s="1" t="s">
        <v>1460</v>
      </c>
      <c r="F37" s="2" t="s">
        <v>603</v>
      </c>
      <c r="G37" s="1" t="s">
        <v>1212</v>
      </c>
      <c r="I37" s="1">
        <v>27</v>
      </c>
      <c r="J37" s="1" t="s">
        <v>0</v>
      </c>
      <c r="K37" s="1" t="s">
        <v>1299</v>
      </c>
      <c r="L37" s="3" t="str">
        <f t="shared" si="4"/>
        <v>JUL</v>
      </c>
      <c r="M37" s="1" t="s">
        <v>1213</v>
      </c>
      <c r="N37" s="1" t="s">
        <v>1763</v>
      </c>
      <c r="O37" s="1" t="s">
        <v>890</v>
      </c>
      <c r="P37" s="26">
        <f t="shared" si="5"/>
        <v>27</v>
      </c>
      <c r="Q37" s="1" t="s">
        <v>1</v>
      </c>
      <c r="R37" s="1" t="str">
        <f t="shared" si="6"/>
        <v>{id:27,year: "2015",typeDoc:"ACUERDO",dateDoc:"17-JUL",numDoc:"CG 27-2015",monthDoc:"JUL",nameDoc:"SANCIÓN INFORME ANUAL 2014 PT",link: Acuerdos__pdfpath(`./${"2015/"}${"27.pdf"}`),},</v>
      </c>
    </row>
    <row r="38" spans="1:18" x14ac:dyDescent="0.25">
      <c r="A38" s="1" t="s">
        <v>756</v>
      </c>
      <c r="B38" s="1">
        <v>28</v>
      </c>
      <c r="C38" s="1" t="s">
        <v>1310</v>
      </c>
      <c r="D38" s="1" t="s">
        <v>1217</v>
      </c>
      <c r="E38" s="1" t="s">
        <v>1460</v>
      </c>
      <c r="F38" s="2" t="s">
        <v>603</v>
      </c>
      <c r="G38" s="1" t="s">
        <v>1212</v>
      </c>
      <c r="I38" s="1">
        <v>28</v>
      </c>
      <c r="J38" s="1" t="s">
        <v>0</v>
      </c>
      <c r="K38" s="1" t="s">
        <v>1299</v>
      </c>
      <c r="L38" s="3" t="str">
        <f t="shared" si="4"/>
        <v>JUL</v>
      </c>
      <c r="M38" s="1" t="s">
        <v>1213</v>
      </c>
      <c r="N38" s="1" t="s">
        <v>1764</v>
      </c>
      <c r="O38" s="1" t="s">
        <v>890</v>
      </c>
      <c r="P38" s="26">
        <f t="shared" si="5"/>
        <v>28</v>
      </c>
      <c r="Q38" s="1" t="s">
        <v>1</v>
      </c>
      <c r="R38" s="1" t="str">
        <f t="shared" si="6"/>
        <v>{id:28,year: "2015",typeDoc:"ACUERDO",dateDoc:"17-JUL",numDoc:"CG 28-2015",monthDoc:"JUL",nameDoc:"SANCIÓN INFORME ANUAL 2014 PVEM",link: Acuerdos__pdfpath(`./${"2015/"}${"28.pdf"}`),},</v>
      </c>
    </row>
    <row r="39" spans="1:18" x14ac:dyDescent="0.25">
      <c r="A39" s="1" t="s">
        <v>756</v>
      </c>
      <c r="B39" s="1">
        <v>29</v>
      </c>
      <c r="C39" s="1" t="s">
        <v>1310</v>
      </c>
      <c r="D39" s="1" t="s">
        <v>1217</v>
      </c>
      <c r="E39" s="1" t="s">
        <v>1460</v>
      </c>
      <c r="F39" s="2" t="s">
        <v>603</v>
      </c>
      <c r="G39" s="1" t="s">
        <v>1212</v>
      </c>
      <c r="I39" s="1">
        <v>29</v>
      </c>
      <c r="J39" s="1" t="s">
        <v>0</v>
      </c>
      <c r="K39" s="1" t="s">
        <v>1299</v>
      </c>
      <c r="L39" s="3" t="str">
        <f t="shared" si="4"/>
        <v>JUL</v>
      </c>
      <c r="M39" s="1" t="s">
        <v>1213</v>
      </c>
      <c r="N39" s="1" t="s">
        <v>1765</v>
      </c>
      <c r="O39" s="1" t="s">
        <v>890</v>
      </c>
      <c r="P39" s="26">
        <f t="shared" si="5"/>
        <v>29</v>
      </c>
      <c r="Q39" s="1" t="s">
        <v>1</v>
      </c>
      <c r="R39" s="1" t="str">
        <f t="shared" si="6"/>
        <v>{id:29,year: "2015",typeDoc:"ACUERDO",dateDoc:"17-JUL",numDoc:"CG 29-2015",monthDoc:"JUL",nameDoc:"SANCIÓN INFORME ANUAL 2014 MC",link: Acuerdos__pdfpath(`./${"2015/"}${"29.pdf"}`),},</v>
      </c>
    </row>
    <row r="40" spans="1:18" x14ac:dyDescent="0.25">
      <c r="A40" s="1" t="s">
        <v>756</v>
      </c>
      <c r="B40" s="1">
        <v>30</v>
      </c>
      <c r="C40" s="1" t="s">
        <v>1310</v>
      </c>
      <c r="D40" s="1" t="s">
        <v>1217</v>
      </c>
      <c r="E40" s="1" t="s">
        <v>1460</v>
      </c>
      <c r="F40" s="2" t="s">
        <v>603</v>
      </c>
      <c r="G40" s="1" t="s">
        <v>1212</v>
      </c>
      <c r="I40" s="1">
        <v>30</v>
      </c>
      <c r="J40" s="1" t="s">
        <v>0</v>
      </c>
      <c r="K40" s="1" t="s">
        <v>1299</v>
      </c>
      <c r="L40" s="3" t="str">
        <f t="shared" si="4"/>
        <v>JUL</v>
      </c>
      <c r="M40" s="1" t="s">
        <v>1213</v>
      </c>
      <c r="N40" s="1" t="s">
        <v>1766</v>
      </c>
      <c r="O40" s="1" t="s">
        <v>890</v>
      </c>
      <c r="P40" s="26">
        <f t="shared" si="5"/>
        <v>30</v>
      </c>
      <c r="Q40" s="1" t="s">
        <v>1</v>
      </c>
      <c r="R40" s="1" t="str">
        <f t="shared" si="6"/>
        <v>{id:30,year: "2015",typeDoc:"ACUERDO",dateDoc:"17-JUL",numDoc:"CG 30-2015",monthDoc:"JUL",nameDoc:"SANCIÓN INFORME ANUAL 2014 PNA",link: Acuerdos__pdfpath(`./${"2015/"}${"30.pdf"}`),},</v>
      </c>
    </row>
    <row r="41" spans="1:18" x14ac:dyDescent="0.25">
      <c r="A41" s="1" t="s">
        <v>756</v>
      </c>
      <c r="B41" s="1">
        <v>31</v>
      </c>
      <c r="C41" s="1" t="s">
        <v>1310</v>
      </c>
      <c r="D41" s="1" t="s">
        <v>1217</v>
      </c>
      <c r="E41" s="1" t="s">
        <v>1460</v>
      </c>
      <c r="F41" s="2" t="s">
        <v>603</v>
      </c>
      <c r="G41" s="1" t="s">
        <v>1212</v>
      </c>
      <c r="I41" s="1">
        <v>31</v>
      </c>
      <c r="J41" s="1" t="s">
        <v>0</v>
      </c>
      <c r="K41" s="1" t="s">
        <v>1299</v>
      </c>
      <c r="L41" s="3" t="str">
        <f t="shared" si="4"/>
        <v>JUL</v>
      </c>
      <c r="M41" s="1" t="s">
        <v>1213</v>
      </c>
      <c r="N41" s="1" t="s">
        <v>1767</v>
      </c>
      <c r="O41" s="1" t="s">
        <v>890</v>
      </c>
      <c r="P41" s="26">
        <f t="shared" si="5"/>
        <v>31</v>
      </c>
      <c r="Q41" s="1" t="s">
        <v>1</v>
      </c>
      <c r="R41" s="1" t="str">
        <f t="shared" si="6"/>
        <v>{id:31,year: "2015",typeDoc:"ACUERDO",dateDoc:"17-JUL",numDoc:"CG 31-2015",monthDoc:"JUL",nameDoc:"SANCIÓN INFORME ANUAL 2014 PS",link: Acuerdos__pdfpath(`./${"2015/"}${"31.pdf"}`),},</v>
      </c>
    </row>
    <row r="42" spans="1:18" x14ac:dyDescent="0.25">
      <c r="A42" s="1" t="s">
        <v>756</v>
      </c>
      <c r="B42" s="1">
        <v>32</v>
      </c>
      <c r="C42" s="1" t="s">
        <v>1310</v>
      </c>
      <c r="D42" s="1" t="s">
        <v>1217</v>
      </c>
      <c r="E42" s="1" t="s">
        <v>1460</v>
      </c>
      <c r="F42" s="2" t="s">
        <v>603</v>
      </c>
      <c r="G42" s="1" t="s">
        <v>1212</v>
      </c>
      <c r="I42" s="1">
        <v>32</v>
      </c>
      <c r="J42" s="1" t="s">
        <v>0</v>
      </c>
      <c r="K42" s="1" t="s">
        <v>1299</v>
      </c>
      <c r="L42" s="3" t="str">
        <f t="shared" si="4"/>
        <v>JUL</v>
      </c>
      <c r="M42" s="1" t="s">
        <v>1213</v>
      </c>
      <c r="N42" s="3" t="s">
        <v>1768</v>
      </c>
      <c r="O42" s="1" t="s">
        <v>890</v>
      </c>
      <c r="P42" s="26">
        <f t="shared" si="5"/>
        <v>32</v>
      </c>
      <c r="Q42" s="1" t="s">
        <v>1</v>
      </c>
      <c r="R42" s="1" t="str">
        <f t="shared" si="6"/>
        <v>{id:32,year: "2015",typeDoc:"ACUERDO",dateDoc:"17-JUL",numDoc:"CG 32-2015",monthDoc:"JUL",nameDoc:"SANCIÓN INFORME ANUAL 2014 ENCUENTRO SOCIAL",link: Acuerdos__pdfpath(`./${"2015/"}${"32.pdf"}`),},</v>
      </c>
    </row>
    <row r="43" spans="1:18" x14ac:dyDescent="0.25">
      <c r="A43" s="1" t="s">
        <v>756</v>
      </c>
      <c r="B43" s="1">
        <v>33</v>
      </c>
      <c r="C43" s="1" t="s">
        <v>1310</v>
      </c>
      <c r="D43" s="1" t="s">
        <v>1217</v>
      </c>
      <c r="E43" s="1" t="s">
        <v>1460</v>
      </c>
      <c r="F43" s="2" t="s">
        <v>604</v>
      </c>
      <c r="G43" s="1" t="s">
        <v>1212</v>
      </c>
      <c r="I43" s="1">
        <v>33</v>
      </c>
      <c r="J43" s="1" t="s">
        <v>0</v>
      </c>
      <c r="K43" s="1" t="s">
        <v>1299</v>
      </c>
      <c r="L43" s="3" t="str">
        <f t="shared" si="4"/>
        <v>AGO</v>
      </c>
      <c r="M43" s="1" t="s">
        <v>1213</v>
      </c>
      <c r="N43" s="3" t="s">
        <v>1769</v>
      </c>
      <c r="O43" s="1" t="s">
        <v>890</v>
      </c>
      <c r="P43" s="26">
        <f t="shared" si="5"/>
        <v>33</v>
      </c>
      <c r="Q43" s="1" t="s">
        <v>1</v>
      </c>
      <c r="R43" s="1" t="str">
        <f t="shared" si="6"/>
        <v>{id:33,year: "2015",typeDoc:"ACUERDO",dateDoc:"28-AGO",numDoc:"CG 33-2015",monthDoc:"AGO",nameDoc:"AJUSTE SANCIÓN FISCALIZACIÓN PT",link: Acuerdos__pdfpath(`./${"2015/"}${"33.pdf"}`),},</v>
      </c>
    </row>
    <row r="44" spans="1:18" x14ac:dyDescent="0.25">
      <c r="A44" s="1" t="s">
        <v>756</v>
      </c>
      <c r="B44" s="1">
        <v>34</v>
      </c>
      <c r="C44" s="1" t="s">
        <v>1310</v>
      </c>
      <c r="D44" s="1" t="s">
        <v>1217</v>
      </c>
      <c r="E44" s="1" t="s">
        <v>1460</v>
      </c>
      <c r="F44" s="2" t="s">
        <v>607</v>
      </c>
      <c r="G44" s="1" t="s">
        <v>1341</v>
      </c>
      <c r="H44" s="1">
        <v>0</v>
      </c>
      <c r="I44" s="1">
        <v>1</v>
      </c>
      <c r="J44" s="1" t="s">
        <v>0</v>
      </c>
      <c r="K44" s="1" t="s">
        <v>1299</v>
      </c>
      <c r="L44" s="3" t="str">
        <f t="shared" si="4"/>
        <v>SEP</v>
      </c>
      <c r="M44" s="1" t="s">
        <v>1213</v>
      </c>
      <c r="N44" s="3" t="s">
        <v>1770</v>
      </c>
      <c r="O44" s="1" t="s">
        <v>890</v>
      </c>
      <c r="P44" s="26" t="str">
        <f>CONCATENATE("0",I44)</f>
        <v>01</v>
      </c>
      <c r="Q44" s="1" t="s">
        <v>1</v>
      </c>
      <c r="R44" s="1" t="str">
        <f t="shared" si="6"/>
        <v>{id:34,year: "2015",typeDoc:"ACUERDO",dateDoc:"18-SEP",numDoc:"CG0 01-2015",monthDoc:"SEP",nameDoc:"INTEGRACIÓN DE COMISIONES ITE",link: Acuerdos__pdfpath(`./${"2015/"}${"01.pdf"}`),},</v>
      </c>
    </row>
    <row r="45" spans="1:18" x14ac:dyDescent="0.25">
      <c r="A45" s="4" t="s">
        <v>756</v>
      </c>
      <c r="B45" s="4">
        <v>35</v>
      </c>
      <c r="C45" s="4" t="s">
        <v>1310</v>
      </c>
      <c r="D45" s="4"/>
      <c r="E45" s="4" t="s">
        <v>1460</v>
      </c>
      <c r="F45" s="5"/>
      <c r="G45" s="4" t="s">
        <v>1341</v>
      </c>
      <c r="H45" s="4">
        <v>0</v>
      </c>
      <c r="I45" s="4">
        <v>2</v>
      </c>
      <c r="J45" s="4" t="s">
        <v>0</v>
      </c>
      <c r="K45" s="4" t="s">
        <v>1299</v>
      </c>
      <c r="L45" s="4" t="str">
        <f t="shared" si="4"/>
        <v/>
      </c>
      <c r="M45" s="4" t="s">
        <v>1213</v>
      </c>
      <c r="N45" s="4"/>
      <c r="O45" s="4" t="s">
        <v>890</v>
      </c>
      <c r="P45" s="29" t="str">
        <f>CONCATENATE("0",I45)</f>
        <v>02</v>
      </c>
      <c r="Q45" s="4" t="s">
        <v>1</v>
      </c>
      <c r="R45" s="4"/>
    </row>
    <row r="46" spans="1:18" x14ac:dyDescent="0.25">
      <c r="A46" s="1" t="s">
        <v>756</v>
      </c>
      <c r="B46" s="1">
        <v>36</v>
      </c>
      <c r="C46" s="1" t="s">
        <v>1310</v>
      </c>
      <c r="D46" s="1" t="s">
        <v>1217</v>
      </c>
      <c r="E46" s="1" t="s">
        <v>1460</v>
      </c>
      <c r="F46" s="2" t="s">
        <v>607</v>
      </c>
      <c r="G46" s="1" t="s">
        <v>1341</v>
      </c>
      <c r="H46" s="1">
        <v>0</v>
      </c>
      <c r="I46" s="1">
        <v>3</v>
      </c>
      <c r="J46" s="1" t="s">
        <v>0</v>
      </c>
      <c r="K46" s="1" t="s">
        <v>1299</v>
      </c>
      <c r="L46" s="3" t="str">
        <f t="shared" si="4"/>
        <v>SEP</v>
      </c>
      <c r="M46" s="1" t="s">
        <v>1213</v>
      </c>
      <c r="N46" s="3" t="s">
        <v>1752</v>
      </c>
      <c r="O46" s="1" t="s">
        <v>890</v>
      </c>
      <c r="P46" s="26" t="str">
        <f>CONCATENATE("0",I46)</f>
        <v>03</v>
      </c>
      <c r="Q46" s="1" t="s">
        <v>1</v>
      </c>
      <c r="R46" s="1" t="str">
        <f t="shared" ref="R46:R51" si="7">CONCATENATE(A46,B46,C46,D46,E46,F46,G46,H46,I46,J46,K46,L46,M46,N46,O46,P46,Q46)</f>
        <v>{id:36,year: "2015",typeDoc:"ACUERDO",dateDoc:"18-SEP",numDoc:"CG0 03-2015",monthDoc:"SEP",nameDoc:"INTEGRACIÓN DE JUNTA GENERAL EJECUTIVA",link: Acuerdos__pdfpath(`./${"2015/"}${"03.pdf"}`),},</v>
      </c>
    </row>
    <row r="47" spans="1:18" x14ac:dyDescent="0.25">
      <c r="A47" s="1" t="s">
        <v>756</v>
      </c>
      <c r="B47" s="1">
        <v>37</v>
      </c>
      <c r="C47" s="1" t="s">
        <v>1310</v>
      </c>
      <c r="D47" s="1" t="s">
        <v>1217</v>
      </c>
      <c r="E47" s="1" t="s">
        <v>1460</v>
      </c>
      <c r="F47" s="2" t="s">
        <v>607</v>
      </c>
      <c r="G47" s="1" t="s">
        <v>1341</v>
      </c>
      <c r="H47" s="3">
        <v>0</v>
      </c>
      <c r="I47" s="1">
        <v>4</v>
      </c>
      <c r="J47" s="1" t="s">
        <v>0</v>
      </c>
      <c r="K47" s="1" t="s">
        <v>1299</v>
      </c>
      <c r="L47" s="3" t="str">
        <f t="shared" si="4"/>
        <v>SEP</v>
      </c>
      <c r="M47" s="1" t="s">
        <v>1213</v>
      </c>
      <c r="N47" s="3" t="s">
        <v>1771</v>
      </c>
      <c r="O47" s="1" t="s">
        <v>890</v>
      </c>
      <c r="P47" s="26" t="str">
        <f>CONCATENATE("0",I47)</f>
        <v>04</v>
      </c>
      <c r="Q47" s="1" t="s">
        <v>1</v>
      </c>
      <c r="R47" s="1" t="str">
        <f t="shared" si="7"/>
        <v>{id:37,year: "2015",typeDoc:"ACUERDO",dateDoc:"18-SEP",numDoc:"CG0 04-2015",monthDoc:"SEP",nameDoc:"LOGO ITE",link: Acuerdos__pdfpath(`./${"2015/"}${"04.pdf"}`),},</v>
      </c>
    </row>
    <row r="48" spans="1:18" x14ac:dyDescent="0.25">
      <c r="A48" s="1" t="s">
        <v>756</v>
      </c>
      <c r="B48" s="1">
        <v>38</v>
      </c>
      <c r="C48" s="1" t="s">
        <v>1310</v>
      </c>
      <c r="D48" s="1" t="s">
        <v>1217</v>
      </c>
      <c r="E48" s="1" t="s">
        <v>1460</v>
      </c>
      <c r="F48" s="2" t="s">
        <v>23</v>
      </c>
      <c r="G48" s="1" t="s">
        <v>1341</v>
      </c>
      <c r="H48" s="3">
        <v>0</v>
      </c>
      <c r="I48" s="1">
        <v>5</v>
      </c>
      <c r="J48" s="1" t="s">
        <v>0</v>
      </c>
      <c r="K48" s="1" t="s">
        <v>1299</v>
      </c>
      <c r="L48" s="3" t="str">
        <f t="shared" si="4"/>
        <v>SEP</v>
      </c>
      <c r="M48" s="1" t="s">
        <v>1213</v>
      </c>
      <c r="N48" s="3" t="s">
        <v>1772</v>
      </c>
      <c r="O48" s="1" t="s">
        <v>890</v>
      </c>
      <c r="P48" s="26" t="str">
        <f>CONCATENATE("0",I48)</f>
        <v>05</v>
      </c>
      <c r="Q48" s="1" t="s">
        <v>1</v>
      </c>
      <c r="R48" s="1" t="str">
        <f t="shared" si="7"/>
        <v>{id:38,year: "2015",typeDoc:"ACUERDO",dateDoc:"30-SEP",numDoc:"CG0 05-2015",monthDoc:"SEP",nameDoc:"LINEAMIENTOS PERDIDA Y CANCELACIÓN DE REGISTRO",link: Acuerdos__pdfpath(`./${"2015/"}${"05.pdf"}`),},</v>
      </c>
    </row>
    <row r="49" spans="1:18" x14ac:dyDescent="0.25">
      <c r="A49" s="1" t="s">
        <v>756</v>
      </c>
      <c r="B49" s="1">
        <v>39</v>
      </c>
      <c r="C49" s="1" t="s">
        <v>1310</v>
      </c>
      <c r="D49" s="1" t="s">
        <v>1217</v>
      </c>
      <c r="E49" s="1" t="s">
        <v>1460</v>
      </c>
      <c r="F49" s="2" t="s">
        <v>23</v>
      </c>
      <c r="G49" s="1" t="s">
        <v>1341</v>
      </c>
      <c r="H49" s="3">
        <v>0</v>
      </c>
      <c r="I49" s="1">
        <v>6</v>
      </c>
      <c r="J49" s="1" t="s">
        <v>0</v>
      </c>
      <c r="K49" s="1" t="s">
        <v>1299</v>
      </c>
      <c r="L49" s="3" t="str">
        <f t="shared" si="4"/>
        <v>SEP</v>
      </c>
      <c r="M49" s="1" t="s">
        <v>1213</v>
      </c>
      <c r="N49" s="1" t="s">
        <v>1773</v>
      </c>
      <c r="O49" s="1" t="s">
        <v>890</v>
      </c>
      <c r="P49" s="26" t="str">
        <f t="shared" ref="P49:P51" si="8">CONCATENATE("0",I49)</f>
        <v>06</v>
      </c>
      <c r="Q49" s="1" t="s">
        <v>1</v>
      </c>
      <c r="R49" s="1" t="str">
        <f t="shared" si="7"/>
        <v>{id:39,year: "2015",typeDoc:"ACUERDO",dateDoc:"30-SEP",numDoc:"CG0 06-2015",monthDoc:"SEP",nameDoc:"PERDIDA DE ACREDITACIÓN PARTIDO DEL TRABAJO",link: Acuerdos__pdfpath(`./${"2015/"}${"06.pdf"}`),},</v>
      </c>
    </row>
    <row r="50" spans="1:18" x14ac:dyDescent="0.25">
      <c r="A50" s="1" t="s">
        <v>756</v>
      </c>
      <c r="B50" s="1">
        <v>40</v>
      </c>
      <c r="C50" s="1" t="s">
        <v>1310</v>
      </c>
      <c r="D50" s="1" t="s">
        <v>1217</v>
      </c>
      <c r="E50" s="1" t="s">
        <v>1460</v>
      </c>
      <c r="F50" s="2" t="s">
        <v>23</v>
      </c>
      <c r="G50" s="1" t="s">
        <v>1341</v>
      </c>
      <c r="H50" s="3">
        <v>0</v>
      </c>
      <c r="I50" s="1">
        <v>7</v>
      </c>
      <c r="J50" s="1" t="s">
        <v>0</v>
      </c>
      <c r="K50" s="1" t="s">
        <v>1299</v>
      </c>
      <c r="L50" s="3" t="str">
        <f t="shared" si="4"/>
        <v>SEP</v>
      </c>
      <c r="M50" s="1" t="s">
        <v>1213</v>
      </c>
      <c r="N50" s="1" t="s">
        <v>1774</v>
      </c>
      <c r="O50" s="1" t="s">
        <v>890</v>
      </c>
      <c r="P50" s="26" t="str">
        <f t="shared" si="8"/>
        <v>07</v>
      </c>
      <c r="Q50" s="1" t="s">
        <v>1</v>
      </c>
      <c r="R50" s="1" t="str">
        <f t="shared" si="7"/>
        <v>{id:40,year: "2015",typeDoc:"ACUERDO",dateDoc:"30-SEP",numDoc:"CG0 07-2015",monthDoc:"SEP",nameDoc:"PERDIDA DE ACREDITACIÓN PARTIDO HUMANISTA",link: Acuerdos__pdfpath(`./${"2015/"}${"07.pdf"}`),},</v>
      </c>
    </row>
    <row r="51" spans="1:18" x14ac:dyDescent="0.25">
      <c r="A51" s="1" t="s">
        <v>756</v>
      </c>
      <c r="B51" s="1">
        <v>41</v>
      </c>
      <c r="C51" s="1" t="s">
        <v>1310</v>
      </c>
      <c r="D51" s="1" t="s">
        <v>1217</v>
      </c>
      <c r="E51" s="1" t="s">
        <v>1460</v>
      </c>
      <c r="F51" s="2" t="s">
        <v>23</v>
      </c>
      <c r="G51" s="1" t="s">
        <v>1341</v>
      </c>
      <c r="H51" s="3">
        <v>0</v>
      </c>
      <c r="I51" s="1">
        <v>8</v>
      </c>
      <c r="J51" s="1" t="s">
        <v>0</v>
      </c>
      <c r="K51" s="1" t="s">
        <v>1299</v>
      </c>
      <c r="L51" s="3" t="str">
        <f t="shared" si="4"/>
        <v>SEP</v>
      </c>
      <c r="M51" s="1" t="s">
        <v>1213</v>
      </c>
      <c r="N51" s="1" t="s">
        <v>1775</v>
      </c>
      <c r="O51" s="1" t="s">
        <v>890</v>
      </c>
      <c r="P51" s="26" t="str">
        <f t="shared" si="8"/>
        <v>08</v>
      </c>
      <c r="Q51" s="1" t="s">
        <v>1</v>
      </c>
      <c r="R51" s="1" t="str">
        <f t="shared" si="7"/>
        <v>{id:41,year: "2015",typeDoc:"ACUERDO",dateDoc:"30-SEP",numDoc:"CG0 08-2015",monthDoc:"SEP",nameDoc:"PRESUPUESTO DE EGRESOS 2016",link: Acuerdos__pdfpath(`./${"2015/"}${"08.pdf"}`),},</v>
      </c>
    </row>
    <row r="52" spans="1:18" x14ac:dyDescent="0.25">
      <c r="A52" s="4" t="s">
        <v>756</v>
      </c>
      <c r="B52" s="4">
        <v>42</v>
      </c>
      <c r="C52" s="4" t="s">
        <v>1310</v>
      </c>
      <c r="D52" s="4"/>
      <c r="E52" s="4" t="s">
        <v>1460</v>
      </c>
      <c r="F52" s="5"/>
      <c r="G52" s="4" t="s">
        <v>1341</v>
      </c>
      <c r="H52" s="4">
        <v>0</v>
      </c>
      <c r="I52" s="4">
        <v>9</v>
      </c>
      <c r="J52" s="4" t="s">
        <v>0</v>
      </c>
      <c r="K52" s="4" t="s">
        <v>1299</v>
      </c>
      <c r="L52" s="4" t="str">
        <f t="shared" si="4"/>
        <v/>
      </c>
      <c r="M52" s="4" t="s">
        <v>1213</v>
      </c>
      <c r="N52" s="4" t="s">
        <v>1717</v>
      </c>
      <c r="O52" s="4" t="s">
        <v>890</v>
      </c>
      <c r="P52" s="29" t="str">
        <f>CONCATENATE("0",I52)</f>
        <v>09</v>
      </c>
      <c r="Q52" s="4" t="s">
        <v>1</v>
      </c>
      <c r="R52" s="4"/>
    </row>
    <row r="53" spans="1:18" x14ac:dyDescent="0.25">
      <c r="A53" s="1" t="s">
        <v>756</v>
      </c>
      <c r="B53" s="1">
        <v>43</v>
      </c>
      <c r="C53" s="1" t="s">
        <v>1310</v>
      </c>
      <c r="D53" s="1" t="s">
        <v>1217</v>
      </c>
      <c r="E53" s="1" t="s">
        <v>1460</v>
      </c>
      <c r="F53" s="2" t="s">
        <v>608</v>
      </c>
      <c r="G53" s="1" t="s">
        <v>1341</v>
      </c>
      <c r="H53" s="1">
        <v>0</v>
      </c>
      <c r="I53" s="1">
        <v>10</v>
      </c>
      <c r="J53" s="1" t="s">
        <v>0</v>
      </c>
      <c r="K53" s="1" t="s">
        <v>1299</v>
      </c>
      <c r="L53" s="3" t="str">
        <f t="shared" si="4"/>
        <v>OCT</v>
      </c>
      <c r="M53" s="1" t="s">
        <v>1213</v>
      </c>
      <c r="N53" s="1" t="s">
        <v>1776</v>
      </c>
      <c r="O53" s="1" t="s">
        <v>890</v>
      </c>
      <c r="P53" s="26" t="str">
        <f>CONCATENATE("0",I53)</f>
        <v>010</v>
      </c>
      <c r="Q53" s="1" t="s">
        <v>1</v>
      </c>
      <c r="R53" s="1" t="str">
        <f t="shared" ref="R53:R58" si="9">CONCATENATE(A53,B53,C53,D53,E53,F53,G53,H53,I53,J53,K53,L53,M53,N53,O53,P53,Q53)</f>
        <v>{id:43,year: "2015",typeDoc:"ACUERDO",dateDoc:"29-OCT",numDoc:"CG0 010-2015",monthDoc:"OCT",nameDoc:"CUMPLIMIENTO SALA ELECTORAL PAC",link: Acuerdos__pdfpath(`./${"2015/"}${"010.pdf"}`),},</v>
      </c>
    </row>
    <row r="54" spans="1:18" x14ac:dyDescent="0.25">
      <c r="A54" s="1" t="s">
        <v>756</v>
      </c>
      <c r="B54" s="1">
        <v>44</v>
      </c>
      <c r="C54" s="1" t="s">
        <v>1310</v>
      </c>
      <c r="D54" s="1" t="s">
        <v>1217</v>
      </c>
      <c r="E54" s="1" t="s">
        <v>1460</v>
      </c>
      <c r="F54" s="2" t="s">
        <v>608</v>
      </c>
      <c r="G54" s="1" t="s">
        <v>1341</v>
      </c>
      <c r="H54" s="1">
        <v>0</v>
      </c>
      <c r="I54" s="1">
        <v>11</v>
      </c>
      <c r="J54" s="1" t="s">
        <v>0</v>
      </c>
      <c r="K54" s="1" t="s">
        <v>1299</v>
      </c>
      <c r="L54" s="3" t="str">
        <f t="shared" si="4"/>
        <v>OCT</v>
      </c>
      <c r="M54" s="1" t="s">
        <v>1213</v>
      </c>
      <c r="N54" s="1" t="s">
        <v>1777</v>
      </c>
      <c r="O54" s="1" t="s">
        <v>890</v>
      </c>
      <c r="P54" s="26" t="str">
        <f t="shared" ref="P54:P58" si="10">CONCATENATE("0",I54)</f>
        <v>011</v>
      </c>
      <c r="Q54" s="1" t="s">
        <v>1</v>
      </c>
      <c r="R54" s="1" t="str">
        <f t="shared" si="9"/>
        <v>{id:44,year: "2015",typeDoc:"ACUERDO",dateDoc:"29-OCT",numDoc:"CG0 011-2015",monthDoc:"OCT",nameDoc:"METODOLOGÍA MONITOREO",link: Acuerdos__pdfpath(`./${"2015/"}${"011.pdf"}`),},</v>
      </c>
    </row>
    <row r="55" spans="1:18" x14ac:dyDescent="0.25">
      <c r="A55" s="1" t="s">
        <v>756</v>
      </c>
      <c r="B55" s="1">
        <v>45</v>
      </c>
      <c r="C55" s="1" t="s">
        <v>1310</v>
      </c>
      <c r="D55" s="1" t="s">
        <v>1217</v>
      </c>
      <c r="E55" s="1" t="s">
        <v>1460</v>
      </c>
      <c r="F55" s="2" t="s">
        <v>608</v>
      </c>
      <c r="G55" s="1" t="s">
        <v>1341</v>
      </c>
      <c r="H55" s="1">
        <v>0</v>
      </c>
      <c r="I55" s="1">
        <v>12</v>
      </c>
      <c r="J55" s="1" t="s">
        <v>0</v>
      </c>
      <c r="K55" s="1" t="s">
        <v>1299</v>
      </c>
      <c r="L55" s="3" t="str">
        <f t="shared" si="4"/>
        <v>OCT</v>
      </c>
      <c r="M55" s="1" t="s">
        <v>1213</v>
      </c>
      <c r="N55" s="1" t="s">
        <v>809</v>
      </c>
      <c r="O55" s="1" t="s">
        <v>890</v>
      </c>
      <c r="P55" s="26" t="str">
        <f t="shared" si="10"/>
        <v>012</v>
      </c>
      <c r="Q55" s="1" t="s">
        <v>1</v>
      </c>
      <c r="R55" s="1" t="str">
        <f t="shared" si="9"/>
        <v>{id:45,year: "2015",typeDoc:"ACUERDO",dateDoc:"29-OCT",numDoc:"CG0 012-2015",monthDoc:"OCT",nameDoc:"LINEAMIENTOS DEBATES",link: Acuerdos__pdfpath(`./${"2015/"}${"012.pdf"}`),},</v>
      </c>
    </row>
    <row r="56" spans="1:18" x14ac:dyDescent="0.25">
      <c r="A56" s="1" t="s">
        <v>756</v>
      </c>
      <c r="B56" s="1">
        <v>46</v>
      </c>
      <c r="C56" s="1" t="s">
        <v>1310</v>
      </c>
      <c r="D56" s="1" t="s">
        <v>1217</v>
      </c>
      <c r="E56" s="1" t="s">
        <v>1460</v>
      </c>
      <c r="F56" s="2" t="s">
        <v>608</v>
      </c>
      <c r="G56" s="1" t="s">
        <v>1341</v>
      </c>
      <c r="H56" s="1">
        <v>0</v>
      </c>
      <c r="I56" s="1">
        <v>13</v>
      </c>
      <c r="J56" s="1" t="s">
        <v>0</v>
      </c>
      <c r="K56" s="1" t="s">
        <v>1299</v>
      </c>
      <c r="L56" s="3" t="str">
        <f t="shared" si="4"/>
        <v>OCT</v>
      </c>
      <c r="M56" s="1" t="s">
        <v>1213</v>
      </c>
      <c r="N56" s="1" t="s">
        <v>1778</v>
      </c>
      <c r="O56" s="1" t="s">
        <v>890</v>
      </c>
      <c r="P56" s="26" t="str">
        <f t="shared" si="10"/>
        <v>013</v>
      </c>
      <c r="Q56" s="1" t="s">
        <v>1</v>
      </c>
      <c r="R56" s="1" t="str">
        <f t="shared" si="9"/>
        <v>{id:46,year: "2015",typeDoc:"ACUERDO",dateDoc:"29-OCT",numDoc:"CG0 013-2015",monthDoc:"OCT",nameDoc:"CRITERIOS CIERRES DE CAMPAÑA",link: Acuerdos__pdfpath(`./${"2015/"}${"013.pdf"}`),},</v>
      </c>
    </row>
    <row r="57" spans="1:18" x14ac:dyDescent="0.25">
      <c r="A57" s="1" t="s">
        <v>756</v>
      </c>
      <c r="B57" s="1">
        <v>47</v>
      </c>
      <c r="C57" s="1" t="s">
        <v>1310</v>
      </c>
      <c r="D57" s="1" t="s">
        <v>1217</v>
      </c>
      <c r="E57" s="1" t="s">
        <v>1460</v>
      </c>
      <c r="F57" s="2" t="s">
        <v>608</v>
      </c>
      <c r="G57" s="1" t="s">
        <v>1341</v>
      </c>
      <c r="H57" s="1">
        <v>0</v>
      </c>
      <c r="I57" s="1">
        <v>14</v>
      </c>
      <c r="J57" s="1" t="s">
        <v>0</v>
      </c>
      <c r="K57" s="1" t="s">
        <v>1299</v>
      </c>
      <c r="L57" s="3" t="str">
        <f t="shared" si="4"/>
        <v>OCT</v>
      </c>
      <c r="M57" s="1" t="s">
        <v>1213</v>
      </c>
      <c r="N57" s="1" t="s">
        <v>1779</v>
      </c>
      <c r="O57" s="1" t="s">
        <v>890</v>
      </c>
      <c r="P57" s="26" t="str">
        <f t="shared" si="10"/>
        <v>014</v>
      </c>
      <c r="Q57" s="1" t="s">
        <v>1</v>
      </c>
      <c r="R57" s="1" t="str">
        <f t="shared" si="9"/>
        <v>{id:47,year: "2015",typeDoc:"ACUERDO",dateDoc:"29-OCT",numDoc:"CG0 014-2015",monthDoc:"OCT",nameDoc:"LINEAMIENTOS CONSULTA CIUDADANA",link: Acuerdos__pdfpath(`./${"2015/"}${"014.pdf"}`),},</v>
      </c>
    </row>
    <row r="58" spans="1:18" ht="15.75" thickBot="1" x14ac:dyDescent="0.3">
      <c r="A58" s="1" t="s">
        <v>756</v>
      </c>
      <c r="B58" s="1">
        <v>48</v>
      </c>
      <c r="C58" s="1" t="s">
        <v>1310</v>
      </c>
      <c r="D58" s="1" t="s">
        <v>1217</v>
      </c>
      <c r="E58" s="1" t="s">
        <v>1460</v>
      </c>
      <c r="F58" s="2" t="s">
        <v>608</v>
      </c>
      <c r="G58" s="1" t="s">
        <v>1341</v>
      </c>
      <c r="H58" s="1">
        <v>0</v>
      </c>
      <c r="I58" s="1">
        <v>15</v>
      </c>
      <c r="J58" s="1" t="s">
        <v>0</v>
      </c>
      <c r="K58" s="1" t="s">
        <v>1299</v>
      </c>
      <c r="L58" s="3" t="str">
        <f t="shared" si="4"/>
        <v>OCT</v>
      </c>
      <c r="M58" s="1" t="s">
        <v>1213</v>
      </c>
      <c r="N58" s="1" t="s">
        <v>1780</v>
      </c>
      <c r="O58" s="1" t="s">
        <v>890</v>
      </c>
      <c r="P58" s="26" t="str">
        <f t="shared" si="10"/>
        <v>015</v>
      </c>
      <c r="Q58" s="1" t="s">
        <v>1</v>
      </c>
      <c r="R58" s="1" t="str">
        <f t="shared" si="9"/>
        <v>{id:48,year: "2015",typeDoc:"ACUERDO",dateDoc:"29-OCT",numDoc:"CG0 015-2015",monthDoc:"OCT",nameDoc:"LINEAMIENTOS PROTECCIÓN DE DATOS",link: Acuerdos__pdfpath(`./${"2015/"}${"015.pdf"}`),},</v>
      </c>
    </row>
    <row r="59" spans="1:18" x14ac:dyDescent="0.25">
      <c r="A59" s="8" t="s">
        <v>756</v>
      </c>
      <c r="B59" s="8">
        <v>49</v>
      </c>
      <c r="C59" s="8" t="s">
        <v>1310</v>
      </c>
      <c r="D59" s="8" t="s">
        <v>1217</v>
      </c>
      <c r="E59" s="8" t="s">
        <v>1460</v>
      </c>
      <c r="F59" s="9" t="s">
        <v>609</v>
      </c>
      <c r="G59" s="8" t="s">
        <v>1212</v>
      </c>
      <c r="H59" s="8">
        <v>0</v>
      </c>
      <c r="I59" s="8">
        <v>16</v>
      </c>
      <c r="J59" s="8" t="s">
        <v>0</v>
      </c>
      <c r="K59" s="8" t="s">
        <v>1299</v>
      </c>
      <c r="L59" s="8" t="str">
        <f t="shared" si="4"/>
        <v>OCT</v>
      </c>
      <c r="M59" s="8" t="s">
        <v>1213</v>
      </c>
      <c r="N59" s="8" t="s">
        <v>1781</v>
      </c>
      <c r="O59" s="8" t="s">
        <v>890</v>
      </c>
      <c r="P59" s="27" t="str">
        <f>CONCATENATE("0",I59)</f>
        <v>016</v>
      </c>
      <c r="Q59" s="8" t="s">
        <v>613</v>
      </c>
      <c r="R59" s="11"/>
    </row>
    <row r="60" spans="1:18" ht="15.75" thickBot="1" x14ac:dyDescent="0.3">
      <c r="A60" s="13" t="s">
        <v>756</v>
      </c>
      <c r="B60" s="13" t="s">
        <v>611</v>
      </c>
      <c r="C60" s="13" t="s">
        <v>1310</v>
      </c>
      <c r="D60" s="13" t="s">
        <v>1217</v>
      </c>
      <c r="E60" s="13" t="s">
        <v>1460</v>
      </c>
      <c r="F60" s="14"/>
      <c r="G60" s="13" t="s">
        <v>1215</v>
      </c>
      <c r="H60" s="13"/>
      <c r="I60" s="13"/>
      <c r="J60" s="13"/>
      <c r="K60" s="13" t="s">
        <v>1216</v>
      </c>
      <c r="L60" s="13" t="str">
        <f t="shared" si="4"/>
        <v/>
      </c>
      <c r="M60" s="13" t="s">
        <v>1213</v>
      </c>
      <c r="N60" s="13" t="s">
        <v>612</v>
      </c>
      <c r="O60" s="13" t="s">
        <v>890</v>
      </c>
      <c r="P60" s="28" t="str">
        <f>CONCATENATE(H59,I59,".1")</f>
        <v>016.1</v>
      </c>
      <c r="Q60" s="13" t="s">
        <v>623</v>
      </c>
      <c r="R60" s="16" t="str">
        <f>CONCATENATE(
A59,B59,C59,D59,E59,F59,G59,H59,I59,J59,K59,L59,M59,N59,O59,P59,Q59,
A60,B60,C60,D60,E60,F60,G60,H60,I60,J60,K60,L60,M60,N60,O60,P60,Q60)</f>
        <v>{id:49,year: "2015",typeDoc:"ACUERDO",dateDoc:"30-OCT",numDoc:"CG 016-2015",monthDoc:"OCT",nameDoc:"LINEAMIENTOS REGISTRO DE CANDIDATOS",link: Acuerdos__pdfpath(`./${"2015/"}${"016.pdf"}`),subRows:[{id:"",year: "2015",typeDoc:"ACUERDO",dateDoc:"",numDoc:"",monthDoc:"",nameDoc:"ANEXO FORMATOS DE REGISTRO DE CANDIDATOS",link: Acuerdos__pdfpath(`./${"2015/"}${"016.1.pdf"}`),},],},</v>
      </c>
    </row>
    <row r="61" spans="1:18" x14ac:dyDescent="0.25">
      <c r="A61" s="31" t="s">
        <v>756</v>
      </c>
      <c r="B61" s="31">
        <v>50</v>
      </c>
      <c r="C61" s="31" t="s">
        <v>1310</v>
      </c>
      <c r="D61" s="31"/>
      <c r="E61" s="31" t="s">
        <v>1460</v>
      </c>
      <c r="F61" s="32" t="s">
        <v>609</v>
      </c>
      <c r="G61" s="31" t="s">
        <v>1212</v>
      </c>
      <c r="H61" s="31">
        <v>0</v>
      </c>
      <c r="I61" s="31">
        <v>17</v>
      </c>
      <c r="J61" s="31" t="s">
        <v>0</v>
      </c>
      <c r="K61" s="31" t="s">
        <v>1299</v>
      </c>
      <c r="L61" s="31" t="str">
        <f t="shared" si="4"/>
        <v>OCT</v>
      </c>
      <c r="M61" s="31" t="s">
        <v>1213</v>
      </c>
      <c r="N61" s="31"/>
      <c r="O61" s="31" t="s">
        <v>763</v>
      </c>
      <c r="P61" s="33"/>
      <c r="Q61" s="31" t="s">
        <v>764</v>
      </c>
      <c r="R61" s="34"/>
    </row>
    <row r="62" spans="1:18" ht="15.75" thickBot="1" x14ac:dyDescent="0.3">
      <c r="A62" s="13" t="s">
        <v>756</v>
      </c>
      <c r="B62" s="13" t="s">
        <v>611</v>
      </c>
      <c r="C62" s="13" t="s">
        <v>1310</v>
      </c>
      <c r="D62" s="13" t="s">
        <v>1217</v>
      </c>
      <c r="E62" s="13" t="s">
        <v>1460</v>
      </c>
      <c r="F62" s="14"/>
      <c r="G62" s="13" t="s">
        <v>1215</v>
      </c>
      <c r="H62" s="13"/>
      <c r="I62" s="13"/>
      <c r="J62" s="13"/>
      <c r="K62" s="13" t="s">
        <v>1216</v>
      </c>
      <c r="L62" s="13" t="str">
        <f t="shared" si="4"/>
        <v/>
      </c>
      <c r="M62" s="13" t="s">
        <v>1213</v>
      </c>
      <c r="N62" s="13" t="s">
        <v>614</v>
      </c>
      <c r="O62" s="13" t="s">
        <v>890</v>
      </c>
      <c r="P62" s="28" t="str">
        <f>CONCATENATE(H61,I61,".1")</f>
        <v>017.1</v>
      </c>
      <c r="Q62" s="13" t="s">
        <v>623</v>
      </c>
      <c r="R62" s="16" t="str">
        <f>CONCATENATE(
A61,B61,C61,D61,E61,F61,G61,H61,I61,J61,K61,L61,M61,N61,O61,P61,Q61,
A62,B62,C62,D62,E62,F62,G62,H62,I62,J62,K62,L62,M62,N62,O62,P62,Q62)</f>
        <v>{id:50,year: "2015",typeDoc:"",dateDoc:"30-OCT",numDoc:"CG 017-2015",monthDoc:"OCT",nameDoc:"",link: "",subRows:[{id:"",year: "2015",typeDoc:"ACUERDO",dateDoc:"",numDoc:"",monthDoc:"",nameDoc:"ANEXO CALENDARIO ELECTORAL LEGAL 2015-2016",link: Acuerdos__pdfpath(`./${"2015/"}${"017.1.pdf"}`),},],},</v>
      </c>
    </row>
    <row r="63" spans="1:18" x14ac:dyDescent="0.25">
      <c r="A63" s="4" t="s">
        <v>756</v>
      </c>
      <c r="B63" s="4">
        <v>51</v>
      </c>
      <c r="C63" s="4" t="s">
        <v>1310</v>
      </c>
      <c r="D63" s="4"/>
      <c r="E63" s="4" t="s">
        <v>1460</v>
      </c>
      <c r="F63" s="5"/>
      <c r="G63" s="4" t="s">
        <v>1341</v>
      </c>
      <c r="H63" s="4">
        <v>0</v>
      </c>
      <c r="I63" s="4">
        <v>18</v>
      </c>
      <c r="J63" s="4" t="s">
        <v>0</v>
      </c>
      <c r="K63" s="4" t="s">
        <v>1299</v>
      </c>
      <c r="L63" s="4" t="str">
        <f t="shared" si="4"/>
        <v/>
      </c>
      <c r="M63" s="4" t="s">
        <v>1213</v>
      </c>
      <c r="N63" s="4"/>
      <c r="O63" s="4" t="s">
        <v>890</v>
      </c>
      <c r="P63" s="29" t="str">
        <f>CONCATENATE("0",I63)</f>
        <v>018</v>
      </c>
      <c r="Q63" s="4" t="s">
        <v>1</v>
      </c>
      <c r="R63" s="4"/>
    </row>
    <row r="64" spans="1:18" x14ac:dyDescent="0.25">
      <c r="A64" s="1" t="s">
        <v>756</v>
      </c>
      <c r="B64" s="1">
        <v>52</v>
      </c>
      <c r="C64" s="1" t="s">
        <v>1310</v>
      </c>
      <c r="D64" s="1" t="s">
        <v>1217</v>
      </c>
      <c r="E64" s="1" t="s">
        <v>1460</v>
      </c>
      <c r="F64" s="2" t="s">
        <v>219</v>
      </c>
      <c r="G64" s="1" t="s">
        <v>1341</v>
      </c>
      <c r="H64" s="1">
        <v>0</v>
      </c>
      <c r="I64" s="1">
        <v>19</v>
      </c>
      <c r="J64" s="1" t="s">
        <v>0</v>
      </c>
      <c r="K64" s="1" t="s">
        <v>1299</v>
      </c>
      <c r="L64" s="3" t="str">
        <f t="shared" si="4"/>
        <v>NOV</v>
      </c>
      <c r="M64" s="1" t="s">
        <v>1213</v>
      </c>
      <c r="N64" s="1" t="s">
        <v>1782</v>
      </c>
      <c r="O64" s="1" t="s">
        <v>890</v>
      </c>
      <c r="P64" s="26" t="str">
        <f>CONCATENATE("0",I64)</f>
        <v>019</v>
      </c>
      <c r="Q64" s="1" t="s">
        <v>1</v>
      </c>
      <c r="R64" s="1" t="str">
        <f t="shared" ref="R64:R68" si="11">CONCATENATE(A64,B64,C64,D64,E64,F64,G64,H64,I64,J64,K64,L64,M64,N64,O64,P64,Q64)</f>
        <v>{id:52,year: "2015",typeDoc:"ACUERDO",dateDoc:"10-NOV",numDoc:"CG0 019-2015",monthDoc:"NOV",nameDoc:"PRESUPUESTO FINAL",link: Acuerdos__pdfpath(`./${"2015/"}${"019.pdf"}`),},</v>
      </c>
    </row>
    <row r="65" spans="1:18" x14ac:dyDescent="0.25">
      <c r="A65" s="1" t="s">
        <v>756</v>
      </c>
      <c r="B65" s="1">
        <v>53</v>
      </c>
      <c r="C65" s="1" t="s">
        <v>1310</v>
      </c>
      <c r="D65" s="1" t="s">
        <v>1217</v>
      </c>
      <c r="E65" s="1" t="s">
        <v>1460</v>
      </c>
      <c r="F65" s="2" t="s">
        <v>219</v>
      </c>
      <c r="G65" s="1" t="s">
        <v>1341</v>
      </c>
      <c r="H65" s="1">
        <v>0</v>
      </c>
      <c r="I65" s="1">
        <v>20</v>
      </c>
      <c r="J65" s="1" t="s">
        <v>0</v>
      </c>
      <c r="K65" s="1" t="s">
        <v>1299</v>
      </c>
      <c r="L65" s="3" t="str">
        <f t="shared" si="4"/>
        <v>NOV</v>
      </c>
      <c r="M65" s="1" t="s">
        <v>1213</v>
      </c>
      <c r="N65" s="3" t="s">
        <v>1783</v>
      </c>
      <c r="O65" s="1" t="s">
        <v>890</v>
      </c>
      <c r="P65" s="26" t="str">
        <f t="shared" ref="P65:P84" si="12">CONCATENATE("0",I65)</f>
        <v>020</v>
      </c>
      <c r="Q65" s="1" t="s">
        <v>1</v>
      </c>
      <c r="R65" s="1" t="str">
        <f t="shared" si="11"/>
        <v>{id:53,year: "2015",typeDoc:"ACUERDO",dateDoc:"10-NOV",numDoc:"CG0 020-2015",monthDoc:"NOV",nameDoc:"REGLAMENTO USOS Y COSTUMBRES",link: Acuerdos__pdfpath(`./${"2015/"}${"020.pdf"}`),},</v>
      </c>
    </row>
    <row r="66" spans="1:18" x14ac:dyDescent="0.25">
      <c r="A66" s="1" t="s">
        <v>756</v>
      </c>
      <c r="B66" s="1">
        <v>54</v>
      </c>
      <c r="C66" s="1" t="s">
        <v>1310</v>
      </c>
      <c r="D66" s="1" t="s">
        <v>1217</v>
      </c>
      <c r="E66" s="1" t="s">
        <v>1460</v>
      </c>
      <c r="F66" s="2" t="s">
        <v>259</v>
      </c>
      <c r="G66" s="1" t="s">
        <v>1341</v>
      </c>
      <c r="H66" s="1">
        <v>0</v>
      </c>
      <c r="I66" s="1">
        <v>21</v>
      </c>
      <c r="J66" s="1" t="s">
        <v>0</v>
      </c>
      <c r="K66" s="1" t="s">
        <v>1299</v>
      </c>
      <c r="L66" s="3" t="str">
        <f t="shared" si="4"/>
        <v>NOV</v>
      </c>
      <c r="M66" s="1" t="s">
        <v>1213</v>
      </c>
      <c r="N66" s="1" t="s">
        <v>1420</v>
      </c>
      <c r="O66" s="1" t="s">
        <v>890</v>
      </c>
      <c r="P66" s="26" t="str">
        <f t="shared" si="12"/>
        <v>021</v>
      </c>
      <c r="Q66" s="1" t="s">
        <v>1</v>
      </c>
      <c r="R66" s="1" t="str">
        <f t="shared" si="11"/>
        <v>{id:54,year: "2015",typeDoc:"ACUERDO",dateDoc:"19-NOV",numDoc:"CG0 021-2015",monthDoc:"NOV",nameDoc:"PAUTAS RADIO Y TELEVISIÓN",link: Acuerdos__pdfpath(`./${"2015/"}${"021.pdf"}`),},</v>
      </c>
    </row>
    <row r="67" spans="1:18" x14ac:dyDescent="0.25">
      <c r="A67" s="1" t="s">
        <v>756</v>
      </c>
      <c r="B67" s="1">
        <v>55</v>
      </c>
      <c r="C67" s="1" t="s">
        <v>1310</v>
      </c>
      <c r="D67" s="1" t="s">
        <v>1217</v>
      </c>
      <c r="E67" s="1" t="s">
        <v>1460</v>
      </c>
      <c r="F67" s="2" t="s">
        <v>615</v>
      </c>
      <c r="G67" s="1" t="s">
        <v>1341</v>
      </c>
      <c r="H67" s="1">
        <v>0</v>
      </c>
      <c r="I67" s="1">
        <v>22</v>
      </c>
      <c r="J67" s="1" t="s">
        <v>0</v>
      </c>
      <c r="K67" s="1" t="s">
        <v>1299</v>
      </c>
      <c r="L67" s="3" t="str">
        <f t="shared" ref="L67:L95" si="13">MID(F67,4,3)</f>
        <v>NOV</v>
      </c>
      <c r="M67" s="1" t="s">
        <v>1213</v>
      </c>
      <c r="N67" s="1" t="s">
        <v>1784</v>
      </c>
      <c r="O67" s="1" t="s">
        <v>890</v>
      </c>
      <c r="P67" s="26" t="str">
        <f t="shared" si="12"/>
        <v>022</v>
      </c>
      <c r="Q67" s="1" t="s">
        <v>1</v>
      </c>
      <c r="R67" s="1" t="str">
        <f t="shared" si="11"/>
        <v>{id:55,year: "2015",typeDoc:"ACUERDO",dateDoc:"27-NOV",numDoc:"CG0 022-2015",monthDoc:"NOV",nameDoc:"DEL REGLAMENTO DE CANDIDATOS INDEPENDIENTES",link: Acuerdos__pdfpath(`./${"2015/"}${"022.pdf"}`),},</v>
      </c>
    </row>
    <row r="68" spans="1:18" x14ac:dyDescent="0.25">
      <c r="A68" s="1" t="s">
        <v>756</v>
      </c>
      <c r="B68" s="1">
        <v>56</v>
      </c>
      <c r="C68" s="1" t="s">
        <v>1310</v>
      </c>
      <c r="D68" s="1" t="s">
        <v>1217</v>
      </c>
      <c r="E68" s="1" t="s">
        <v>1460</v>
      </c>
      <c r="F68" s="2" t="s">
        <v>615</v>
      </c>
      <c r="G68" s="1" t="s">
        <v>1341</v>
      </c>
      <c r="H68" s="1">
        <v>0</v>
      </c>
      <c r="I68" s="1">
        <v>23</v>
      </c>
      <c r="J68" s="1" t="s">
        <v>0</v>
      </c>
      <c r="K68" s="1" t="s">
        <v>1299</v>
      </c>
      <c r="L68" s="3" t="str">
        <f t="shared" si="13"/>
        <v>NOV</v>
      </c>
      <c r="M68" s="1" t="s">
        <v>1213</v>
      </c>
      <c r="N68" s="3" t="s">
        <v>1785</v>
      </c>
      <c r="O68" s="1" t="s">
        <v>890</v>
      </c>
      <c r="P68" s="26" t="str">
        <f t="shared" si="12"/>
        <v>023</v>
      </c>
      <c r="Q68" s="1" t="s">
        <v>1</v>
      </c>
      <c r="R68" s="1" t="str">
        <f t="shared" si="11"/>
        <v>{id:56,year: "2015",typeDoc:"ACUERDO",dateDoc:"27-NOV",numDoc:"CG0 023-2015",monthDoc:"NOV",nameDoc:"DEL ESTATUTO A.C. CANDIDATOS INDEPENDIENTES",link: Acuerdos__pdfpath(`./${"2015/"}${"023.pdf"}`),},</v>
      </c>
    </row>
    <row r="69" spans="1:18" x14ac:dyDescent="0.25">
      <c r="A69" s="4" t="s">
        <v>756</v>
      </c>
      <c r="B69" s="4">
        <v>57</v>
      </c>
      <c r="C69" s="4" t="s">
        <v>1310</v>
      </c>
      <c r="D69" s="4"/>
      <c r="E69" s="4" t="s">
        <v>1460</v>
      </c>
      <c r="F69" s="5"/>
      <c r="G69" s="4" t="s">
        <v>1341</v>
      </c>
      <c r="H69" s="4">
        <v>0</v>
      </c>
      <c r="I69" s="4">
        <v>24</v>
      </c>
      <c r="J69" s="4" t="s">
        <v>0</v>
      </c>
      <c r="K69" s="4" t="s">
        <v>1299</v>
      </c>
      <c r="L69" s="4" t="str">
        <f t="shared" si="13"/>
        <v/>
      </c>
      <c r="M69" s="4" t="s">
        <v>1213</v>
      </c>
      <c r="N69" s="4"/>
      <c r="O69" s="4" t="s">
        <v>890</v>
      </c>
      <c r="P69" s="29" t="str">
        <f t="shared" si="12"/>
        <v>024</v>
      </c>
      <c r="Q69" s="4" t="s">
        <v>1</v>
      </c>
      <c r="R69" s="4"/>
    </row>
    <row r="70" spans="1:18" x14ac:dyDescent="0.25">
      <c r="A70" s="4" t="s">
        <v>756</v>
      </c>
      <c r="B70" s="4">
        <v>58</v>
      </c>
      <c r="C70" s="4" t="s">
        <v>1310</v>
      </c>
      <c r="D70" s="4"/>
      <c r="E70" s="4" t="s">
        <v>1460</v>
      </c>
      <c r="F70" s="5"/>
      <c r="G70" s="4" t="s">
        <v>1341</v>
      </c>
      <c r="H70" s="4">
        <v>0</v>
      </c>
      <c r="I70" s="4">
        <v>25</v>
      </c>
      <c r="J70" s="4" t="s">
        <v>0</v>
      </c>
      <c r="K70" s="4" t="s">
        <v>1299</v>
      </c>
      <c r="L70" s="4" t="str">
        <f t="shared" si="13"/>
        <v/>
      </c>
      <c r="M70" s="4" t="s">
        <v>1213</v>
      </c>
      <c r="N70" s="4"/>
      <c r="O70" s="4" t="s">
        <v>890</v>
      </c>
      <c r="P70" s="29" t="str">
        <f t="shared" si="12"/>
        <v>025</v>
      </c>
      <c r="Q70" s="4" t="s">
        <v>1</v>
      </c>
      <c r="R70" s="4"/>
    </row>
    <row r="71" spans="1:18" x14ac:dyDescent="0.25">
      <c r="A71" s="4" t="s">
        <v>756</v>
      </c>
      <c r="B71" s="4">
        <v>59</v>
      </c>
      <c r="C71" s="4" t="s">
        <v>1310</v>
      </c>
      <c r="D71" s="4"/>
      <c r="E71" s="4" t="s">
        <v>1460</v>
      </c>
      <c r="F71" s="5"/>
      <c r="G71" s="4" t="s">
        <v>1341</v>
      </c>
      <c r="H71" s="4">
        <v>0</v>
      </c>
      <c r="I71" s="4">
        <v>26</v>
      </c>
      <c r="J71" s="4" t="s">
        <v>0</v>
      </c>
      <c r="K71" s="4" t="s">
        <v>1299</v>
      </c>
      <c r="L71" s="4" t="str">
        <f t="shared" si="13"/>
        <v/>
      </c>
      <c r="M71" s="4" t="s">
        <v>1213</v>
      </c>
      <c r="N71" s="4"/>
      <c r="O71" s="4" t="s">
        <v>890</v>
      </c>
      <c r="P71" s="29" t="str">
        <f t="shared" si="12"/>
        <v>026</v>
      </c>
      <c r="Q71" s="4" t="s">
        <v>1</v>
      </c>
      <c r="R71" s="4"/>
    </row>
    <row r="72" spans="1:18" x14ac:dyDescent="0.25">
      <c r="A72" s="4" t="s">
        <v>756</v>
      </c>
      <c r="B72" s="4">
        <v>60</v>
      </c>
      <c r="C72" s="4" t="s">
        <v>1310</v>
      </c>
      <c r="D72" s="4"/>
      <c r="E72" s="4" t="s">
        <v>1460</v>
      </c>
      <c r="F72" s="5"/>
      <c r="G72" s="4" t="s">
        <v>1341</v>
      </c>
      <c r="H72" s="4">
        <v>0</v>
      </c>
      <c r="I72" s="4">
        <v>27</v>
      </c>
      <c r="J72" s="4" t="s">
        <v>0</v>
      </c>
      <c r="K72" s="4" t="s">
        <v>1299</v>
      </c>
      <c r="L72" s="4" t="str">
        <f t="shared" si="13"/>
        <v/>
      </c>
      <c r="M72" s="4" t="s">
        <v>1213</v>
      </c>
      <c r="N72" s="4"/>
      <c r="O72" s="4" t="s">
        <v>890</v>
      </c>
      <c r="P72" s="29" t="str">
        <f t="shared" si="12"/>
        <v>027</v>
      </c>
      <c r="Q72" s="4" t="s">
        <v>1</v>
      </c>
      <c r="R72" s="4"/>
    </row>
    <row r="73" spans="1:18" x14ac:dyDescent="0.25">
      <c r="A73" s="1" t="s">
        <v>756</v>
      </c>
      <c r="B73" s="1">
        <v>61</v>
      </c>
      <c r="C73" s="1" t="s">
        <v>1310</v>
      </c>
      <c r="D73" s="1" t="s">
        <v>1217</v>
      </c>
      <c r="E73" s="1" t="s">
        <v>1460</v>
      </c>
      <c r="F73" s="2" t="s">
        <v>287</v>
      </c>
      <c r="G73" s="1" t="s">
        <v>1341</v>
      </c>
      <c r="H73" s="1">
        <v>0</v>
      </c>
      <c r="I73" s="1">
        <v>28</v>
      </c>
      <c r="J73" s="1" t="s">
        <v>0</v>
      </c>
      <c r="K73" s="1" t="s">
        <v>1299</v>
      </c>
      <c r="L73" s="3" t="str">
        <f t="shared" si="13"/>
        <v>NOV</v>
      </c>
      <c r="M73" s="1" t="s">
        <v>1213</v>
      </c>
      <c r="N73" s="3" t="s">
        <v>616</v>
      </c>
      <c r="O73" s="1" t="s">
        <v>890</v>
      </c>
      <c r="P73" s="26" t="str">
        <f t="shared" si="12"/>
        <v>028</v>
      </c>
      <c r="Q73" s="1" t="s">
        <v>1</v>
      </c>
      <c r="R73" s="1" t="str">
        <f t="shared" ref="R73" si="14">CONCATENATE(A73,B73,C73,D73,E73,F73,G73,H73,I73,J73,K73,L73,M73,N73,O73,P73,Q73)</f>
        <v>{id:61,year: "2015",typeDoc:"ACUERDO",dateDoc:"30-NOV",numDoc:"CG0 028-2015",monthDoc:"NOV",nameDoc:"REGLAMENTO CONSTITUCIÓN DE PARTIDOS",link: Acuerdos__pdfpath(`./${"2015/"}${"028.pdf"}`),},</v>
      </c>
    </row>
    <row r="74" spans="1:18" x14ac:dyDescent="0.25">
      <c r="A74" s="4" t="s">
        <v>756</v>
      </c>
      <c r="B74" s="4">
        <v>62</v>
      </c>
      <c r="C74" s="4" t="s">
        <v>1310</v>
      </c>
      <c r="D74" s="4"/>
      <c r="E74" s="4" t="s">
        <v>1460</v>
      </c>
      <c r="F74" s="5"/>
      <c r="G74" s="4" t="s">
        <v>1341</v>
      </c>
      <c r="H74" s="4">
        <v>0</v>
      </c>
      <c r="I74" s="4">
        <v>29</v>
      </c>
      <c r="J74" s="4" t="s">
        <v>0</v>
      </c>
      <c r="K74" s="4" t="s">
        <v>1299</v>
      </c>
      <c r="L74" s="4" t="str">
        <f t="shared" si="13"/>
        <v/>
      </c>
      <c r="M74" s="4" t="s">
        <v>1213</v>
      </c>
      <c r="N74" s="4"/>
      <c r="O74" s="4" t="s">
        <v>890</v>
      </c>
      <c r="P74" s="29" t="str">
        <f t="shared" si="12"/>
        <v>029</v>
      </c>
      <c r="Q74" s="4" t="s">
        <v>1</v>
      </c>
      <c r="R74" s="4"/>
    </row>
    <row r="75" spans="1:18" x14ac:dyDescent="0.25">
      <c r="A75" s="1" t="s">
        <v>756</v>
      </c>
      <c r="B75" s="1">
        <v>63</v>
      </c>
      <c r="C75" s="1" t="s">
        <v>1310</v>
      </c>
      <c r="D75" s="1" t="s">
        <v>1217</v>
      </c>
      <c r="E75" s="1" t="s">
        <v>1460</v>
      </c>
      <c r="F75" s="2" t="s">
        <v>287</v>
      </c>
      <c r="G75" s="1" t="s">
        <v>1341</v>
      </c>
      <c r="H75" s="1">
        <v>0</v>
      </c>
      <c r="I75" s="1">
        <v>30</v>
      </c>
      <c r="J75" s="1" t="s">
        <v>0</v>
      </c>
      <c r="K75" s="1" t="s">
        <v>1299</v>
      </c>
      <c r="L75" s="3" t="str">
        <f t="shared" si="13"/>
        <v>NOV</v>
      </c>
      <c r="M75" s="1" t="s">
        <v>1213</v>
      </c>
      <c r="N75" s="1" t="s">
        <v>1794</v>
      </c>
      <c r="O75" s="1" t="s">
        <v>890</v>
      </c>
      <c r="P75" s="26" t="str">
        <f t="shared" si="12"/>
        <v>030</v>
      </c>
      <c r="Q75" s="1" t="s">
        <v>1</v>
      </c>
      <c r="R75" s="1" t="str">
        <f t="shared" ref="R75" si="15">CONCATENATE(A75,B75,C75,D75,E75,F75,G75,H75,I75,J75,K75,L75,M75,N75,O75,P75,Q75)</f>
        <v>{id:63,year: "2015",typeDoc:"ACUERDO",dateDoc:"30-NOV",numDoc:"CG0 030-2015",monthDoc:"NOV",nameDoc:"SECRETARIO Y DIRECTORES",link: Acuerdos__pdfpath(`./${"2015/"}${"030.pdf"}`),},</v>
      </c>
    </row>
    <row r="76" spans="1:18" x14ac:dyDescent="0.25">
      <c r="A76" s="4" t="s">
        <v>756</v>
      </c>
      <c r="B76" s="4">
        <v>64</v>
      </c>
      <c r="C76" s="4" t="s">
        <v>1310</v>
      </c>
      <c r="D76" s="4"/>
      <c r="E76" s="4" t="s">
        <v>1460</v>
      </c>
      <c r="F76" s="5"/>
      <c r="G76" s="4" t="s">
        <v>1341</v>
      </c>
      <c r="H76" s="4">
        <v>0</v>
      </c>
      <c r="I76" s="4">
        <v>31</v>
      </c>
      <c r="J76" s="4" t="s">
        <v>0</v>
      </c>
      <c r="K76" s="4" t="s">
        <v>1299</v>
      </c>
      <c r="L76" s="4" t="str">
        <f t="shared" si="13"/>
        <v/>
      </c>
      <c r="M76" s="4" t="s">
        <v>1213</v>
      </c>
      <c r="N76" s="4"/>
      <c r="O76" s="4" t="s">
        <v>890</v>
      </c>
      <c r="P76" s="29" t="str">
        <f t="shared" si="12"/>
        <v>031</v>
      </c>
      <c r="Q76" s="4" t="s">
        <v>1</v>
      </c>
      <c r="R76" s="4"/>
    </row>
    <row r="77" spans="1:18" x14ac:dyDescent="0.25">
      <c r="A77" s="4" t="s">
        <v>756</v>
      </c>
      <c r="B77" s="4">
        <v>65</v>
      </c>
      <c r="C77" s="4" t="s">
        <v>1310</v>
      </c>
      <c r="D77" s="4"/>
      <c r="E77" s="4" t="s">
        <v>1460</v>
      </c>
      <c r="F77" s="5"/>
      <c r="G77" s="4" t="s">
        <v>1341</v>
      </c>
      <c r="H77" s="4">
        <v>0</v>
      </c>
      <c r="I77" s="4">
        <v>32</v>
      </c>
      <c r="J77" s="4" t="s">
        <v>0</v>
      </c>
      <c r="K77" s="4" t="s">
        <v>1299</v>
      </c>
      <c r="L77" s="4" t="str">
        <f t="shared" si="13"/>
        <v/>
      </c>
      <c r="M77" s="4" t="s">
        <v>1213</v>
      </c>
      <c r="N77" s="4"/>
      <c r="O77" s="4" t="s">
        <v>890</v>
      </c>
      <c r="P77" s="29" t="str">
        <f t="shared" si="12"/>
        <v>032</v>
      </c>
      <c r="Q77" s="4" t="s">
        <v>1</v>
      </c>
      <c r="R77" s="4"/>
    </row>
    <row r="78" spans="1:18" x14ac:dyDescent="0.25">
      <c r="A78" s="4" t="s">
        <v>756</v>
      </c>
      <c r="B78" s="4">
        <v>66</v>
      </c>
      <c r="C78" s="4" t="s">
        <v>1310</v>
      </c>
      <c r="D78" s="4"/>
      <c r="E78" s="4" t="s">
        <v>1460</v>
      </c>
      <c r="F78" s="5"/>
      <c r="G78" s="4" t="s">
        <v>1341</v>
      </c>
      <c r="H78" s="4">
        <v>0</v>
      </c>
      <c r="I78" s="4">
        <v>33</v>
      </c>
      <c r="J78" s="4" t="s">
        <v>0</v>
      </c>
      <c r="K78" s="4" t="s">
        <v>1299</v>
      </c>
      <c r="L78" s="4" t="str">
        <f t="shared" si="13"/>
        <v/>
      </c>
      <c r="M78" s="4" t="s">
        <v>1213</v>
      </c>
      <c r="N78" s="4"/>
      <c r="O78" s="4" t="s">
        <v>890</v>
      </c>
      <c r="P78" s="29" t="str">
        <f t="shared" si="12"/>
        <v>033</v>
      </c>
      <c r="Q78" s="4" t="s">
        <v>1</v>
      </c>
      <c r="R78" s="4"/>
    </row>
    <row r="79" spans="1:18" x14ac:dyDescent="0.25">
      <c r="A79" s="4" t="s">
        <v>756</v>
      </c>
      <c r="B79" s="4">
        <v>67</v>
      </c>
      <c r="C79" s="4" t="s">
        <v>1310</v>
      </c>
      <c r="D79" s="4"/>
      <c r="E79" s="4" t="s">
        <v>1460</v>
      </c>
      <c r="F79" s="5"/>
      <c r="G79" s="4" t="s">
        <v>1341</v>
      </c>
      <c r="H79" s="4">
        <v>0</v>
      </c>
      <c r="I79" s="4">
        <v>34</v>
      </c>
      <c r="J79" s="4" t="s">
        <v>0</v>
      </c>
      <c r="K79" s="4" t="s">
        <v>1299</v>
      </c>
      <c r="L79" s="4" t="str">
        <f t="shared" si="13"/>
        <v/>
      </c>
      <c r="M79" s="4" t="s">
        <v>1213</v>
      </c>
      <c r="N79" s="4"/>
      <c r="O79" s="4" t="s">
        <v>890</v>
      </c>
      <c r="P79" s="29" t="str">
        <f t="shared" si="12"/>
        <v>034</v>
      </c>
      <c r="Q79" s="4" t="s">
        <v>1</v>
      </c>
      <c r="R79" s="4"/>
    </row>
    <row r="80" spans="1:18" x14ac:dyDescent="0.25">
      <c r="A80" s="1" t="s">
        <v>756</v>
      </c>
      <c r="B80" s="1">
        <v>68</v>
      </c>
      <c r="C80" s="1" t="s">
        <v>1310</v>
      </c>
      <c r="D80" s="1" t="s">
        <v>1217</v>
      </c>
      <c r="E80" s="1" t="s">
        <v>1460</v>
      </c>
      <c r="F80" s="2" t="s">
        <v>620</v>
      </c>
      <c r="G80" s="1" t="s">
        <v>1341</v>
      </c>
      <c r="H80" s="1">
        <v>0</v>
      </c>
      <c r="I80" s="1">
        <v>35</v>
      </c>
      <c r="J80" s="1" t="s">
        <v>0</v>
      </c>
      <c r="K80" s="1" t="s">
        <v>1299</v>
      </c>
      <c r="L80" s="3" t="str">
        <f t="shared" si="13"/>
        <v>DIC</v>
      </c>
      <c r="M80" s="1" t="s">
        <v>1213</v>
      </c>
      <c r="N80" s="1" t="s">
        <v>1793</v>
      </c>
      <c r="O80" s="1" t="s">
        <v>890</v>
      </c>
      <c r="P80" s="26" t="str">
        <f t="shared" si="12"/>
        <v>035</v>
      </c>
      <c r="Q80" s="1" t="s">
        <v>1</v>
      </c>
      <c r="R80" s="1" t="str">
        <f t="shared" ref="R80" si="16">CONCATENATE(A80,B80,C80,D80,E80,F80,G80,H80,I80,J80,K80,L80,M80,N80,O80,P80,Q80)</f>
        <v>{id:68,year: "2015",typeDoc:"ACUERDO",dateDoc:"12-DIC",numDoc:"CG0 035-2015",monthDoc:"DIC",nameDoc:"TOPES DE PRECAMPAÑA",link: Acuerdos__pdfpath(`./${"2015/"}${"035.pdf"}`),},</v>
      </c>
    </row>
    <row r="81" spans="1:18" x14ac:dyDescent="0.25">
      <c r="A81" s="4" t="s">
        <v>756</v>
      </c>
      <c r="B81" s="4">
        <v>69</v>
      </c>
      <c r="C81" s="4" t="s">
        <v>1310</v>
      </c>
      <c r="D81" s="4"/>
      <c r="E81" s="4" t="s">
        <v>1460</v>
      </c>
      <c r="F81" s="5"/>
      <c r="G81" s="4" t="s">
        <v>1341</v>
      </c>
      <c r="H81" s="4">
        <v>0</v>
      </c>
      <c r="I81" s="4">
        <v>36</v>
      </c>
      <c r="J81" s="4" t="s">
        <v>0</v>
      </c>
      <c r="K81" s="4" t="s">
        <v>1299</v>
      </c>
      <c r="L81" s="4" t="str">
        <f t="shared" si="13"/>
        <v/>
      </c>
      <c r="M81" s="4" t="s">
        <v>1213</v>
      </c>
      <c r="N81" s="4"/>
      <c r="O81" s="4" t="s">
        <v>890</v>
      </c>
      <c r="P81" s="29" t="str">
        <f t="shared" si="12"/>
        <v>036</v>
      </c>
      <c r="Q81" s="4" t="s">
        <v>1</v>
      </c>
      <c r="R81" s="4"/>
    </row>
    <row r="82" spans="1:18" x14ac:dyDescent="0.25">
      <c r="A82" s="4" t="s">
        <v>756</v>
      </c>
      <c r="B82" s="4">
        <v>70</v>
      </c>
      <c r="C82" s="4" t="s">
        <v>1310</v>
      </c>
      <c r="D82" s="4"/>
      <c r="E82" s="4" t="s">
        <v>1460</v>
      </c>
      <c r="F82" s="5"/>
      <c r="G82" s="4" t="s">
        <v>1341</v>
      </c>
      <c r="H82" s="4">
        <v>0</v>
      </c>
      <c r="I82" s="4">
        <v>37</v>
      </c>
      <c r="J82" s="4" t="s">
        <v>0</v>
      </c>
      <c r="K82" s="4" t="s">
        <v>1299</v>
      </c>
      <c r="L82" s="4" t="str">
        <f t="shared" si="13"/>
        <v/>
      </c>
      <c r="M82" s="4" t="s">
        <v>1213</v>
      </c>
      <c r="N82" s="4"/>
      <c r="O82" s="4" t="s">
        <v>890</v>
      </c>
      <c r="P82" s="29" t="str">
        <f t="shared" si="12"/>
        <v>037</v>
      </c>
      <c r="Q82" s="4" t="s">
        <v>1</v>
      </c>
      <c r="R82" s="4"/>
    </row>
    <row r="83" spans="1:18" x14ac:dyDescent="0.25">
      <c r="A83" s="4" t="s">
        <v>756</v>
      </c>
      <c r="B83" s="4">
        <v>71</v>
      </c>
      <c r="C83" s="4" t="s">
        <v>1310</v>
      </c>
      <c r="D83" s="4"/>
      <c r="E83" s="4" t="s">
        <v>1460</v>
      </c>
      <c r="F83" s="5"/>
      <c r="G83" s="4" t="s">
        <v>1341</v>
      </c>
      <c r="H83" s="4">
        <v>0</v>
      </c>
      <c r="I83" s="4">
        <v>38</v>
      </c>
      <c r="J83" s="4" t="s">
        <v>0</v>
      </c>
      <c r="K83" s="4" t="s">
        <v>1299</v>
      </c>
      <c r="L83" s="4" t="str">
        <f t="shared" si="13"/>
        <v/>
      </c>
      <c r="M83" s="4" t="s">
        <v>1213</v>
      </c>
      <c r="N83" s="4"/>
      <c r="O83" s="4" t="s">
        <v>890</v>
      </c>
      <c r="P83" s="29" t="str">
        <f t="shared" si="12"/>
        <v>038</v>
      </c>
      <c r="Q83" s="4" t="s">
        <v>1</v>
      </c>
      <c r="R83" s="4"/>
    </row>
    <row r="84" spans="1:18" ht="15.75" thickBot="1" x14ac:dyDescent="0.3">
      <c r="A84" s="3" t="s">
        <v>756</v>
      </c>
      <c r="B84" s="3">
        <v>72</v>
      </c>
      <c r="C84" s="3" t="s">
        <v>1310</v>
      </c>
      <c r="D84" s="3"/>
      <c r="E84" s="3" t="s">
        <v>1460</v>
      </c>
      <c r="F84" s="7" t="s">
        <v>260</v>
      </c>
      <c r="G84" s="3" t="s">
        <v>1341</v>
      </c>
      <c r="H84" s="3">
        <v>0</v>
      </c>
      <c r="I84" s="3">
        <v>39</v>
      </c>
      <c r="J84" s="3" t="s">
        <v>0</v>
      </c>
      <c r="K84" s="3" t="s">
        <v>1299</v>
      </c>
      <c r="L84" s="3" t="str">
        <f t="shared" si="13"/>
        <v>DIC</v>
      </c>
      <c r="M84" s="3" t="s">
        <v>1213</v>
      </c>
      <c r="N84" s="3" t="s">
        <v>1792</v>
      </c>
      <c r="O84" s="3" t="s">
        <v>890</v>
      </c>
      <c r="P84" s="26" t="str">
        <f t="shared" si="12"/>
        <v>039</v>
      </c>
      <c r="Q84" s="1" t="s">
        <v>1</v>
      </c>
    </row>
    <row r="85" spans="1:18" x14ac:dyDescent="0.25">
      <c r="A85" s="31" t="s">
        <v>756</v>
      </c>
      <c r="B85" s="31">
        <v>73</v>
      </c>
      <c r="C85" s="31" t="s">
        <v>1310</v>
      </c>
      <c r="D85" s="31"/>
      <c r="E85" s="31" t="s">
        <v>1460</v>
      </c>
      <c r="F85" s="32" t="s">
        <v>260</v>
      </c>
      <c r="G85" s="31" t="s">
        <v>1212</v>
      </c>
      <c r="H85" s="31">
        <v>0</v>
      </c>
      <c r="I85" s="31">
        <v>40</v>
      </c>
      <c r="J85" s="31" t="s">
        <v>0</v>
      </c>
      <c r="K85" s="31" t="s">
        <v>1299</v>
      </c>
      <c r="L85" s="31" t="str">
        <f t="shared" si="13"/>
        <v>DIC</v>
      </c>
      <c r="M85" s="31" t="s">
        <v>1213</v>
      </c>
      <c r="N85" s="31"/>
      <c r="O85" s="31" t="s">
        <v>763</v>
      </c>
      <c r="P85" s="33"/>
      <c r="Q85" s="31" t="s">
        <v>764</v>
      </c>
      <c r="R85" s="34"/>
    </row>
    <row r="86" spans="1:18" ht="15.75" thickBot="1" x14ac:dyDescent="0.3">
      <c r="A86" s="13" t="s">
        <v>756</v>
      </c>
      <c r="B86" s="13" t="s">
        <v>611</v>
      </c>
      <c r="C86" s="13" t="s">
        <v>1310</v>
      </c>
      <c r="D86" s="13"/>
      <c r="E86" s="13" t="s">
        <v>1460</v>
      </c>
      <c r="F86" s="14"/>
      <c r="G86" s="13" t="s">
        <v>1215</v>
      </c>
      <c r="H86" s="13"/>
      <c r="I86" s="13"/>
      <c r="J86" s="13"/>
      <c r="K86" s="13" t="s">
        <v>1216</v>
      </c>
      <c r="L86" s="13" t="str">
        <f t="shared" si="13"/>
        <v/>
      </c>
      <c r="M86" s="13" t="s">
        <v>1213</v>
      </c>
      <c r="N86" s="13" t="s">
        <v>622</v>
      </c>
      <c r="O86" s="13" t="s">
        <v>890</v>
      </c>
      <c r="P86" s="28" t="str">
        <f>CONCATENATE(H85,I85,".1")</f>
        <v>040.1</v>
      </c>
      <c r="Q86" s="13" t="s">
        <v>623</v>
      </c>
      <c r="R86" s="16" t="str">
        <f>CONCATENATE(
A85,B85,C85,D85,E85,F85,G85,H85,I85,J85,K85,L85,M85,N85,O85,P85,Q85,
A86,B86,C86,D86,E86,F86,G86,H86,I86,J86,K86,L86,M86,N86,O86,P86,Q86)</f>
        <v>{id:73,year: "2015",typeDoc:"",dateDoc:"15-DIC",numDoc:"CG 040-2015",monthDoc:"DIC",nameDoc:"",link: "",subRows:[{id:"",year: "2015",typeDoc:"",dateDoc:"",numDoc:"",monthDoc:"",nameDoc:"ANEXO CONVOCATORIA",link: Acuerdos__pdfpath(`./${"2015/"}${"040.1.pdf"}`),},],},</v>
      </c>
    </row>
    <row r="87" spans="1:18" x14ac:dyDescent="0.25">
      <c r="A87" s="1" t="s">
        <v>756</v>
      </c>
      <c r="B87" s="1">
        <v>74</v>
      </c>
      <c r="C87" s="1" t="s">
        <v>1310</v>
      </c>
      <c r="D87" s="1" t="s">
        <v>1217</v>
      </c>
      <c r="E87" s="1" t="s">
        <v>1460</v>
      </c>
      <c r="F87" s="2" t="s">
        <v>618</v>
      </c>
      <c r="G87" s="1" t="s">
        <v>1341</v>
      </c>
      <c r="H87" s="1">
        <v>0</v>
      </c>
      <c r="I87" s="1">
        <v>41</v>
      </c>
      <c r="J87" s="1" t="s">
        <v>0</v>
      </c>
      <c r="K87" s="1" t="s">
        <v>1299</v>
      </c>
      <c r="L87" s="3" t="str">
        <f t="shared" si="13"/>
        <v>DIC</v>
      </c>
      <c r="M87" s="1" t="s">
        <v>1213</v>
      </c>
      <c r="N87" s="1" t="s">
        <v>1790</v>
      </c>
      <c r="O87" s="1" t="s">
        <v>890</v>
      </c>
      <c r="P87" s="26" t="str">
        <f>CONCATENATE("0",I87)</f>
        <v>041</v>
      </c>
      <c r="Q87" s="1" t="s">
        <v>1</v>
      </c>
      <c r="R87" s="1" t="str">
        <f t="shared" ref="R87:R88" si="17">CONCATENATE(A87,B87,C87,D87,E87,F87,G87,H87,I87,J87,K87,L87,M87,N87,O87,P87,Q87)</f>
        <v>{id:74,year: "2015",typeDoc:"ACUERDO",dateDoc:"16-DIC",numDoc:"CG0 041-2015",monthDoc:"DIC",nameDoc:"CUMPLIMIENTO FISCALIZACIÓN PAN",link: Acuerdos__pdfpath(`./${"2015/"}${"041.pdf"}`),},</v>
      </c>
    </row>
    <row r="88" spans="1:18" x14ac:dyDescent="0.25">
      <c r="A88" s="1" t="s">
        <v>756</v>
      </c>
      <c r="B88" s="1">
        <v>75</v>
      </c>
      <c r="C88" s="1" t="s">
        <v>1310</v>
      </c>
      <c r="D88" s="1" t="s">
        <v>1217</v>
      </c>
      <c r="E88" s="1" t="s">
        <v>1460</v>
      </c>
      <c r="F88" s="2" t="s">
        <v>618</v>
      </c>
      <c r="G88" s="1" t="s">
        <v>1341</v>
      </c>
      <c r="H88" s="1">
        <v>0</v>
      </c>
      <c r="I88" s="1">
        <v>42</v>
      </c>
      <c r="J88" s="1" t="s">
        <v>0</v>
      </c>
      <c r="K88" s="1" t="s">
        <v>1299</v>
      </c>
      <c r="L88" s="3" t="str">
        <f t="shared" si="13"/>
        <v>DIC</v>
      </c>
      <c r="M88" s="1" t="s">
        <v>1213</v>
      </c>
      <c r="N88" s="1" t="s">
        <v>1791</v>
      </c>
      <c r="O88" s="1" t="s">
        <v>890</v>
      </c>
      <c r="P88" s="26" t="str">
        <f>CONCATENATE("0",I88)</f>
        <v>042</v>
      </c>
      <c r="Q88" s="1" t="s">
        <v>1</v>
      </c>
      <c r="R88" s="1" t="str">
        <f t="shared" si="17"/>
        <v>{id:75,year: "2015",typeDoc:"ACUERDO",dateDoc:"16-DIC",numDoc:"CG0 042-2015",monthDoc:"DIC",nameDoc:"CUMPLIMIENTO FISCALIZACIÓN PT",link: Acuerdos__pdfpath(`./${"2015/"}${"042.pdf"}`),},</v>
      </c>
    </row>
    <row r="89" spans="1:18" ht="15.75" thickBot="1" x14ac:dyDescent="0.3">
      <c r="A89" s="4" t="s">
        <v>756</v>
      </c>
      <c r="B89" s="4">
        <v>76</v>
      </c>
      <c r="C89" s="4" t="s">
        <v>1310</v>
      </c>
      <c r="D89" s="4"/>
      <c r="E89" s="4" t="s">
        <v>1460</v>
      </c>
      <c r="F89" s="5"/>
      <c r="G89" s="4" t="s">
        <v>1341</v>
      </c>
      <c r="H89" s="4">
        <v>0</v>
      </c>
      <c r="I89" s="4">
        <v>43</v>
      </c>
      <c r="J89" s="4" t="s">
        <v>0</v>
      </c>
      <c r="K89" s="4" t="s">
        <v>1299</v>
      </c>
      <c r="L89" s="4" t="str">
        <f t="shared" si="13"/>
        <v/>
      </c>
      <c r="M89" s="4" t="s">
        <v>1213</v>
      </c>
      <c r="N89" s="4"/>
      <c r="O89" s="4" t="s">
        <v>890</v>
      </c>
      <c r="P89" s="29" t="str">
        <f>CONCATENATE("0",I89)</f>
        <v>043</v>
      </c>
      <c r="Q89" s="4" t="s">
        <v>1</v>
      </c>
      <c r="R89" s="4"/>
    </row>
    <row r="90" spans="1:18" x14ac:dyDescent="0.25">
      <c r="A90" s="8" t="s">
        <v>756</v>
      </c>
      <c r="B90" s="8">
        <v>77</v>
      </c>
      <c r="C90" s="8" t="s">
        <v>1310</v>
      </c>
      <c r="D90" s="8" t="s">
        <v>1217</v>
      </c>
      <c r="E90" s="8" t="s">
        <v>1460</v>
      </c>
      <c r="F90" s="9" t="s">
        <v>619</v>
      </c>
      <c r="G90" s="8" t="s">
        <v>1212</v>
      </c>
      <c r="H90" s="8">
        <v>0</v>
      </c>
      <c r="I90" s="8">
        <v>44</v>
      </c>
      <c r="J90" s="8" t="s">
        <v>0</v>
      </c>
      <c r="K90" s="8" t="s">
        <v>1299</v>
      </c>
      <c r="L90" s="8" t="str">
        <f t="shared" si="13"/>
        <v>DIC</v>
      </c>
      <c r="M90" s="8" t="s">
        <v>1213</v>
      </c>
      <c r="N90" s="8" t="s">
        <v>1789</v>
      </c>
      <c r="O90" s="8" t="s">
        <v>890</v>
      </c>
      <c r="P90" s="27" t="str">
        <f>CONCATENATE("0",I90)</f>
        <v>044</v>
      </c>
      <c r="Q90" s="8" t="s">
        <v>613</v>
      </c>
      <c r="R90" s="11"/>
    </row>
    <row r="91" spans="1:18" ht="15.75" thickBot="1" x14ac:dyDescent="0.3">
      <c r="A91" s="13" t="s">
        <v>756</v>
      </c>
      <c r="B91" s="13" t="s">
        <v>611</v>
      </c>
      <c r="C91" s="13" t="s">
        <v>1310</v>
      </c>
      <c r="D91" s="13"/>
      <c r="E91" s="13" t="s">
        <v>1460</v>
      </c>
      <c r="F91" s="14"/>
      <c r="G91" s="13" t="s">
        <v>1215</v>
      </c>
      <c r="H91" s="13"/>
      <c r="I91" s="13"/>
      <c r="J91" s="13"/>
      <c r="K91" s="13" t="s">
        <v>1216</v>
      </c>
      <c r="L91" s="13" t="str">
        <f t="shared" si="13"/>
        <v/>
      </c>
      <c r="M91" s="13" t="s">
        <v>1213</v>
      </c>
      <c r="N91" s="13" t="s">
        <v>621</v>
      </c>
      <c r="O91" s="13" t="s">
        <v>890</v>
      </c>
      <c r="P91" s="28" t="str">
        <f>CONCATENATE(H90,I90,".1")</f>
        <v>044.1</v>
      </c>
      <c r="Q91" s="13" t="s">
        <v>623</v>
      </c>
      <c r="R91" s="16" t="str">
        <f>CONCATENATE(
A90,B90,C90,D90,E90,F90,G90,H90,I90,J90,K90,L90,M90,N90,O90,P90,Q90,
A91,B91,C91,D91,E91,F91,G91,H91,I91,J91,K91,L91,M91,N91,O91,P91,Q91)</f>
        <v>{id:77,year: "2015",typeDoc:"ACUERDO",dateDoc:"24-DIC",numDoc:"CG 044-2015",monthDoc:"DIC",nameDoc:"CUMPLIMIENTO SALA DF CONVOCATORIA CANDIDATOS INDEPENDIENTES",link: Acuerdos__pdfpath(`./${"2015/"}${"044.pdf"}`),subRows:[{id:"",year: "2015",typeDoc:"",dateDoc:"",numDoc:"",monthDoc:"",nameDoc:"ANEXO CONVOCATORIA CANDIDATOS INDEPENDIENTES",link: Acuerdos__pdfpath(`./${"2015/"}${"044.1.pdf"}`),},],},</v>
      </c>
    </row>
    <row r="92" spans="1:18" x14ac:dyDescent="0.25">
      <c r="A92" s="1" t="s">
        <v>756</v>
      </c>
      <c r="B92" s="1">
        <v>78</v>
      </c>
      <c r="C92" s="1" t="s">
        <v>1310</v>
      </c>
      <c r="D92" s="3" t="s">
        <v>1217</v>
      </c>
      <c r="E92" s="1" t="s">
        <v>1460</v>
      </c>
      <c r="F92" s="2" t="s">
        <v>619</v>
      </c>
      <c r="G92" s="1" t="s">
        <v>1341</v>
      </c>
      <c r="H92" s="1">
        <v>0</v>
      </c>
      <c r="I92" s="1">
        <v>45</v>
      </c>
      <c r="J92" s="1" t="s">
        <v>0</v>
      </c>
      <c r="K92" s="1" t="s">
        <v>1299</v>
      </c>
      <c r="L92" s="3" t="str">
        <f t="shared" si="13"/>
        <v>DIC</v>
      </c>
      <c r="M92" s="1" t="s">
        <v>1213</v>
      </c>
      <c r="N92" s="1" t="s">
        <v>1788</v>
      </c>
      <c r="O92" s="1" t="s">
        <v>890</v>
      </c>
      <c r="P92" s="26" t="str">
        <f>CONCATENATE("0",I92)</f>
        <v>045</v>
      </c>
      <c r="Q92" s="1" t="s">
        <v>1</v>
      </c>
      <c r="R92" s="1" t="str">
        <f t="shared" ref="R92:R93" si="18">CONCATENATE(A92,B92,C92,D92,E92,F92,G92,H92,I92,J92,K92,L92,M92,N92,O92,P92,Q92)</f>
        <v>{id:78,year: "2015",typeDoc:"ACUERDO",dateDoc:"24-DIC",numDoc:"CG0 045-2015",monthDoc:"DIC",nameDoc:"MODIFICACIÓN NÚMERO DE APOYO CIUDADANO",link: Acuerdos__pdfpath(`./${"2015/"}${"045.pdf"}`),},</v>
      </c>
    </row>
    <row r="93" spans="1:18" ht="15.75" thickBot="1" x14ac:dyDescent="0.3">
      <c r="A93" s="1" t="s">
        <v>756</v>
      </c>
      <c r="B93" s="1">
        <v>79</v>
      </c>
      <c r="C93" s="1" t="s">
        <v>1310</v>
      </c>
      <c r="D93" s="3" t="s">
        <v>1217</v>
      </c>
      <c r="E93" s="1" t="s">
        <v>1460</v>
      </c>
      <c r="F93" s="2" t="s">
        <v>619</v>
      </c>
      <c r="G93" s="1" t="s">
        <v>1341</v>
      </c>
      <c r="H93" s="1">
        <v>0</v>
      </c>
      <c r="I93" s="1">
        <v>46</v>
      </c>
      <c r="J93" s="1" t="s">
        <v>0</v>
      </c>
      <c r="K93" s="1" t="s">
        <v>1299</v>
      </c>
      <c r="L93" s="3" t="str">
        <f t="shared" si="13"/>
        <v>DIC</v>
      </c>
      <c r="M93" s="1" t="s">
        <v>1213</v>
      </c>
      <c r="N93" s="1" t="s">
        <v>1787</v>
      </c>
      <c r="O93" s="1" t="s">
        <v>890</v>
      </c>
      <c r="P93" s="26" t="str">
        <f>CONCATENATE("0",I93)</f>
        <v>046</v>
      </c>
      <c r="Q93" s="1" t="s">
        <v>1</v>
      </c>
      <c r="R93" s="1" t="str">
        <f t="shared" si="18"/>
        <v>{id:79,year: "2015",typeDoc:"ACUERDO",dateDoc:"24-DIC",numDoc:"CG0 046-2015",monthDoc:"DIC",nameDoc:"RADIO Y TV",link: Acuerdos__pdfpath(`./${"2015/"}${"046.pdf"}`),},</v>
      </c>
    </row>
    <row r="94" spans="1:18" x14ac:dyDescent="0.25">
      <c r="A94" s="8" t="s">
        <v>756</v>
      </c>
      <c r="B94" s="8">
        <v>80</v>
      </c>
      <c r="C94" s="8" t="s">
        <v>1310</v>
      </c>
      <c r="D94" s="8" t="s">
        <v>1217</v>
      </c>
      <c r="E94" s="8" t="s">
        <v>1460</v>
      </c>
      <c r="F94" s="9" t="s">
        <v>304</v>
      </c>
      <c r="G94" s="8" t="s">
        <v>1212</v>
      </c>
      <c r="H94" s="8">
        <v>0</v>
      </c>
      <c r="I94" s="8">
        <v>47</v>
      </c>
      <c r="J94" s="8" t="s">
        <v>0</v>
      </c>
      <c r="K94" s="8" t="s">
        <v>1299</v>
      </c>
      <c r="L94" s="8" t="str">
        <f t="shared" si="13"/>
        <v>DIC</v>
      </c>
      <c r="M94" s="8" t="s">
        <v>1213</v>
      </c>
      <c r="N94" s="8" t="s">
        <v>1786</v>
      </c>
      <c r="O94" s="8" t="s">
        <v>890</v>
      </c>
      <c r="P94" s="27" t="str">
        <f>CONCATENATE("0",I94)</f>
        <v>047</v>
      </c>
      <c r="Q94" s="8" t="s">
        <v>613</v>
      </c>
      <c r="R94" s="11"/>
    </row>
    <row r="95" spans="1:18" ht="15.75" thickBot="1" x14ac:dyDescent="0.3">
      <c r="A95" s="13" t="s">
        <v>756</v>
      </c>
      <c r="B95" s="13" t="s">
        <v>611</v>
      </c>
      <c r="C95" s="13" t="s">
        <v>1310</v>
      </c>
      <c r="D95" s="13"/>
      <c r="E95" s="13" t="s">
        <v>1460</v>
      </c>
      <c r="F95" s="14"/>
      <c r="G95" s="13" t="s">
        <v>1215</v>
      </c>
      <c r="H95" s="13"/>
      <c r="I95" s="13"/>
      <c r="J95" s="13"/>
      <c r="K95" s="13" t="s">
        <v>1216</v>
      </c>
      <c r="L95" s="13" t="str">
        <f t="shared" si="13"/>
        <v/>
      </c>
      <c r="M95" s="13" t="s">
        <v>1213</v>
      </c>
      <c r="N95" s="13" t="s">
        <v>617</v>
      </c>
      <c r="O95" s="13" t="s">
        <v>890</v>
      </c>
      <c r="P95" s="28" t="str">
        <f>CONCATENATE(H94,I94,".1")</f>
        <v>047.1</v>
      </c>
      <c r="Q95" s="13" t="s">
        <v>623</v>
      </c>
      <c r="R95" s="16" t="str">
        <f>CONCATENATE(
A94,B94,C94,D94,E94,F94,G94,H94,I94,J94,K94,L94,M94,N94,O94,P94,Q94,
A95,B95,C95,D95,E95,F95,G95,H95,I95,J95,K95,L95,M95,N95,O95,P95,Q95)</f>
        <v>{id:80,year: "2015",typeDoc:"ACUERDO",dateDoc:"30-DIC",numDoc:"CG 047-2015",monthDoc:"DIC",nameDoc:"PLASTICOS",link: Acuerdos__pdfpath(`./${"2015/"}${"047.pdf"}`),subRows:[{id:"",year: "2015",typeDoc:"",dateDoc:"",numDoc:"",monthDoc:"",nameDoc:"ANEXO PLASTICOS",link: Acuerdos__pdfpath(`./${"2015/"}${"047.1.pdf"}`),},],},</v>
      </c>
    </row>
    <row r="96" spans="1:18" x14ac:dyDescent="0.25">
      <c r="R96" s="1" t="s">
        <v>940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2A1-00C2-4A4C-957C-D28DC4DD8F94}">
  <dimension ref="A2:R37"/>
  <sheetViews>
    <sheetView workbookViewId="0">
      <selection activeCell="R26" sqref="R26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9.5703125" style="1" bestFit="1" customWidth="1"/>
    <col min="5" max="5" width="9.5703125" style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4.5703125" style="1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953</v>
      </c>
    </row>
    <row r="3" spans="1:18" x14ac:dyDescent="0.25">
      <c r="A3" s="1" t="s">
        <v>756</v>
      </c>
      <c r="B3" s="1">
        <v>1</v>
      </c>
      <c r="C3" s="1" t="s">
        <v>1311</v>
      </c>
      <c r="D3" s="1" t="s">
        <v>1217</v>
      </c>
      <c r="E3" s="1" t="s">
        <v>1460</v>
      </c>
      <c r="F3" s="2" t="s">
        <v>3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1300</v>
      </c>
      <c r="L3" s="3" t="str">
        <f t="shared" ref="L3:L36" si="0">MID(F3,4,3)</f>
        <v>ENE</v>
      </c>
      <c r="M3" s="1" t="s">
        <v>1213</v>
      </c>
      <c r="N3" s="1" t="s">
        <v>954</v>
      </c>
      <c r="O3" s="1" t="s">
        <v>986</v>
      </c>
      <c r="P3" s="1">
        <f t="shared" ref="P3:P36" si="1">B3</f>
        <v>1</v>
      </c>
      <c r="Q3" s="1" t="s">
        <v>1</v>
      </c>
      <c r="R3" s="1" t="str">
        <f t="shared" ref="R3:R24" si="2">CONCATENATE(A3,B3,C3,D3,E3,F3,G3,H3,I3,J3,K3,L3,M3,N3,O3,P3,Q3)</f>
        <v>{id:1,year: "2012",typeDoc:"ACUERDO",dateDoc:"12-ENE",numDoc:"CG 01-2012",monthDoc:"ENE",nameDoc:"SE ADECUA EL PROYECTO DE PRESUPUESTO",link: Acuerdos__pdfpath(`./${"2012/"}${"1.pdf"}`),},</v>
      </c>
    </row>
    <row r="4" spans="1:18" x14ac:dyDescent="0.25">
      <c r="A4" s="1" t="s">
        <v>756</v>
      </c>
      <c r="B4" s="1">
        <v>2</v>
      </c>
      <c r="C4" s="1" t="s">
        <v>1311</v>
      </c>
      <c r="D4" s="1" t="s">
        <v>1217</v>
      </c>
      <c r="E4" s="1" t="s">
        <v>1460</v>
      </c>
      <c r="F4" s="2" t="s">
        <v>12</v>
      </c>
      <c r="G4" s="1" t="s">
        <v>1212</v>
      </c>
      <c r="H4" s="1">
        <v>0</v>
      </c>
      <c r="I4" s="1">
        <f t="shared" ref="I4:I36" si="3">B4</f>
        <v>2</v>
      </c>
      <c r="J4" s="1" t="s">
        <v>0</v>
      </c>
      <c r="K4" s="1" t="s">
        <v>1300</v>
      </c>
      <c r="L4" s="3" t="str">
        <f t="shared" si="0"/>
        <v>MAR</v>
      </c>
      <c r="M4" s="1" t="s">
        <v>1213</v>
      </c>
      <c r="N4" s="1" t="s">
        <v>955</v>
      </c>
      <c r="O4" s="1" t="s">
        <v>986</v>
      </c>
      <c r="P4" s="1">
        <f t="shared" si="1"/>
        <v>2</v>
      </c>
      <c r="Q4" s="1" t="s">
        <v>1</v>
      </c>
      <c r="R4" s="1" t="str">
        <f t="shared" si="2"/>
        <v>{id:2,year: "2012",typeDoc:"ACUERDO",dateDoc:"13-MAR",numDoc:"CG 02-2012",monthDoc:"MAR",nameDoc:"INFORMES ANUALES 2011",link: Acuerdos__pdfpath(`./${"2012/"}${"2.pdf"}`),},</v>
      </c>
    </row>
    <row r="5" spans="1:18" x14ac:dyDescent="0.25">
      <c r="A5" s="1" t="s">
        <v>756</v>
      </c>
      <c r="B5" s="1">
        <v>3</v>
      </c>
      <c r="C5" s="1" t="s">
        <v>1311</v>
      </c>
      <c r="D5" s="1" t="s">
        <v>1217</v>
      </c>
      <c r="E5" s="1" t="s">
        <v>1460</v>
      </c>
      <c r="F5" s="2" t="s">
        <v>638</v>
      </c>
      <c r="G5" s="1" t="s">
        <v>1212</v>
      </c>
      <c r="H5" s="1">
        <v>0</v>
      </c>
      <c r="I5" s="1">
        <f t="shared" si="3"/>
        <v>3</v>
      </c>
      <c r="J5" s="1" t="s">
        <v>0</v>
      </c>
      <c r="K5" s="1" t="s">
        <v>1300</v>
      </c>
      <c r="L5" s="3" t="str">
        <f t="shared" si="0"/>
        <v>MAR</v>
      </c>
      <c r="M5" s="1" t="s">
        <v>1213</v>
      </c>
      <c r="N5" s="1" t="s">
        <v>42</v>
      </c>
      <c r="O5" s="1" t="s">
        <v>986</v>
      </c>
      <c r="P5" s="1">
        <f t="shared" si="1"/>
        <v>3</v>
      </c>
      <c r="Q5" s="1" t="s">
        <v>1</v>
      </c>
      <c r="R5" s="1" t="str">
        <f t="shared" si="2"/>
        <v>{id:3,year: "2012",typeDoc:"ACUERDO",dateDoc:"25-MAR",numDoc:"CG 03-2012",monthDoc:"MAR",nameDoc:"DICTAMEN DEL PAN",link: Acuerdos__pdfpath(`./${"2012/"}${"3.pdf"}`),},</v>
      </c>
    </row>
    <row r="6" spans="1:18" x14ac:dyDescent="0.25">
      <c r="A6" s="1" t="s">
        <v>756</v>
      </c>
      <c r="B6" s="1">
        <v>4</v>
      </c>
      <c r="C6" s="1" t="s">
        <v>1311</v>
      </c>
      <c r="D6" s="1" t="s">
        <v>1217</v>
      </c>
      <c r="E6" s="1" t="s">
        <v>1460</v>
      </c>
      <c r="F6" s="2" t="s">
        <v>638</v>
      </c>
      <c r="G6" s="1" t="s">
        <v>1212</v>
      </c>
      <c r="H6" s="3">
        <v>0</v>
      </c>
      <c r="I6" s="1">
        <f t="shared" si="3"/>
        <v>4</v>
      </c>
      <c r="J6" s="1" t="s">
        <v>0</v>
      </c>
      <c r="K6" s="1" t="s">
        <v>1300</v>
      </c>
      <c r="L6" s="3" t="str">
        <f t="shared" si="0"/>
        <v>MAR</v>
      </c>
      <c r="M6" s="1" t="s">
        <v>1213</v>
      </c>
      <c r="N6" s="1" t="s">
        <v>44</v>
      </c>
      <c r="O6" s="1" t="s">
        <v>986</v>
      </c>
      <c r="P6" s="1">
        <f t="shared" si="1"/>
        <v>4</v>
      </c>
      <c r="Q6" s="1" t="s">
        <v>1</v>
      </c>
      <c r="R6" s="1" t="str">
        <f t="shared" si="2"/>
        <v>{id:4,year: "2012",typeDoc:"ACUERDO",dateDoc:"25-MAR",numDoc:"CG 04-2012",monthDoc:"MAR",nameDoc:"DICTAMEN DEL PRI",link: Acuerdos__pdfpath(`./${"2012/"}${"4.pdf"}`),},</v>
      </c>
    </row>
    <row r="7" spans="1:18" x14ac:dyDescent="0.25">
      <c r="A7" s="1" t="s">
        <v>756</v>
      </c>
      <c r="B7" s="1">
        <v>5</v>
      </c>
      <c r="C7" s="1" t="s">
        <v>1311</v>
      </c>
      <c r="D7" s="1" t="s">
        <v>1217</v>
      </c>
      <c r="E7" s="1" t="s">
        <v>1460</v>
      </c>
      <c r="F7" s="2" t="s">
        <v>638</v>
      </c>
      <c r="G7" s="1" t="s">
        <v>1212</v>
      </c>
      <c r="H7" s="3">
        <v>0</v>
      </c>
      <c r="I7" s="1">
        <f t="shared" si="3"/>
        <v>5</v>
      </c>
      <c r="J7" s="1" t="s">
        <v>0</v>
      </c>
      <c r="K7" s="1" t="s">
        <v>1300</v>
      </c>
      <c r="L7" s="3" t="str">
        <f t="shared" si="0"/>
        <v>MAR</v>
      </c>
      <c r="M7" s="1" t="s">
        <v>1213</v>
      </c>
      <c r="N7" s="3" t="s">
        <v>45</v>
      </c>
      <c r="O7" s="1" t="s">
        <v>986</v>
      </c>
      <c r="P7" s="1">
        <f t="shared" si="1"/>
        <v>5</v>
      </c>
      <c r="Q7" s="1" t="s">
        <v>1</v>
      </c>
      <c r="R7" s="1" t="str">
        <f t="shared" si="2"/>
        <v>{id:5,year: "2012",typeDoc:"ACUERDO",dateDoc:"25-MAR",numDoc:"CG 05-2012",monthDoc:"MAR",nameDoc:"DICTAMEN DEL PRD",link: Acuerdos__pdfpath(`./${"2012/"}${"5.pdf"}`),},</v>
      </c>
    </row>
    <row r="8" spans="1:18" x14ac:dyDescent="0.25">
      <c r="A8" s="1" t="s">
        <v>756</v>
      </c>
      <c r="B8" s="1">
        <v>6</v>
      </c>
      <c r="C8" s="1" t="s">
        <v>1311</v>
      </c>
      <c r="D8" s="1" t="s">
        <v>1217</v>
      </c>
      <c r="E8" s="1" t="s">
        <v>1460</v>
      </c>
      <c r="F8" s="2" t="s">
        <v>638</v>
      </c>
      <c r="G8" s="1" t="s">
        <v>1212</v>
      </c>
      <c r="H8" s="3">
        <v>0</v>
      </c>
      <c r="I8" s="1">
        <f t="shared" si="3"/>
        <v>6</v>
      </c>
      <c r="J8" s="1" t="s">
        <v>0</v>
      </c>
      <c r="K8" s="1" t="s">
        <v>1300</v>
      </c>
      <c r="L8" s="3" t="str">
        <f t="shared" si="0"/>
        <v>MAR</v>
      </c>
      <c r="M8" s="1" t="s">
        <v>1213</v>
      </c>
      <c r="N8" s="1" t="s">
        <v>46</v>
      </c>
      <c r="O8" s="1" t="s">
        <v>986</v>
      </c>
      <c r="P8" s="1">
        <f t="shared" si="1"/>
        <v>6</v>
      </c>
      <c r="Q8" s="1" t="s">
        <v>1</v>
      </c>
      <c r="R8" s="1" t="str">
        <f t="shared" si="2"/>
        <v>{id:6,year: "2012",typeDoc:"ACUERDO",dateDoc:"25-MAR",numDoc:"CG 06-2012",monthDoc:"MAR",nameDoc:"DICTAMEN DEL PT",link: Acuerdos__pdfpath(`./${"2012/"}${"6.pdf"}`),},</v>
      </c>
    </row>
    <row r="9" spans="1:18" x14ac:dyDescent="0.25">
      <c r="A9" s="1" t="s">
        <v>756</v>
      </c>
      <c r="B9" s="1">
        <v>7</v>
      </c>
      <c r="C9" s="1" t="s">
        <v>1311</v>
      </c>
      <c r="D9" s="1" t="s">
        <v>1217</v>
      </c>
      <c r="E9" s="1" t="s">
        <v>1460</v>
      </c>
      <c r="F9" s="2" t="s">
        <v>638</v>
      </c>
      <c r="G9" s="1" t="s">
        <v>1212</v>
      </c>
      <c r="H9" s="3">
        <v>0</v>
      </c>
      <c r="I9" s="1">
        <f t="shared" si="3"/>
        <v>7</v>
      </c>
      <c r="J9" s="1" t="s">
        <v>0</v>
      </c>
      <c r="K9" s="1" t="s">
        <v>1300</v>
      </c>
      <c r="L9" s="3" t="str">
        <f t="shared" si="0"/>
        <v>MAR</v>
      </c>
      <c r="M9" s="1" t="s">
        <v>1213</v>
      </c>
      <c r="N9" s="1" t="s">
        <v>47</v>
      </c>
      <c r="O9" s="1" t="s">
        <v>986</v>
      </c>
      <c r="P9" s="1">
        <f t="shared" si="1"/>
        <v>7</v>
      </c>
      <c r="Q9" s="1" t="s">
        <v>1</v>
      </c>
      <c r="R9" s="1" t="str">
        <f t="shared" si="2"/>
        <v>{id:7,year: "2012",typeDoc:"ACUERDO",dateDoc:"25-MAR",numDoc:"CG 07-2012",monthDoc:"MAR",nameDoc:"DICTAMEN DEL PVEM",link: Acuerdos__pdfpath(`./${"2012/"}${"7.pdf"}`),},</v>
      </c>
    </row>
    <row r="10" spans="1:18" x14ac:dyDescent="0.25">
      <c r="A10" s="1" t="s">
        <v>756</v>
      </c>
      <c r="B10" s="1">
        <v>8</v>
      </c>
      <c r="C10" s="1" t="s">
        <v>1311</v>
      </c>
      <c r="D10" s="1" t="s">
        <v>1217</v>
      </c>
      <c r="E10" s="1" t="s">
        <v>1460</v>
      </c>
      <c r="F10" s="2" t="s">
        <v>638</v>
      </c>
      <c r="G10" s="1" t="s">
        <v>1212</v>
      </c>
      <c r="H10" s="3">
        <v>0</v>
      </c>
      <c r="I10" s="1">
        <f t="shared" si="3"/>
        <v>8</v>
      </c>
      <c r="J10" s="1" t="s">
        <v>0</v>
      </c>
      <c r="K10" s="1" t="s">
        <v>1300</v>
      </c>
      <c r="L10" s="3" t="str">
        <f t="shared" si="0"/>
        <v>MAR</v>
      </c>
      <c r="M10" s="1" t="s">
        <v>1213</v>
      </c>
      <c r="N10" s="1" t="s">
        <v>956</v>
      </c>
      <c r="O10" s="1" t="s">
        <v>986</v>
      </c>
      <c r="P10" s="1">
        <f t="shared" si="1"/>
        <v>8</v>
      </c>
      <c r="Q10" s="1" t="s">
        <v>1</v>
      </c>
      <c r="R10" s="1" t="str">
        <f t="shared" si="2"/>
        <v>{id:8,year: "2012",typeDoc:"ACUERDO",dateDoc:"25-MAR",numDoc:"CG 08-2012",monthDoc:"MAR",nameDoc:"DICTAMEN DEL PMC",link: Acuerdos__pdfpath(`./${"2012/"}${"8.pdf"}`),},</v>
      </c>
    </row>
    <row r="11" spans="1:18" x14ac:dyDescent="0.25">
      <c r="A11" s="1" t="s">
        <v>756</v>
      </c>
      <c r="B11" s="1">
        <v>9</v>
      </c>
      <c r="C11" s="1" t="s">
        <v>1311</v>
      </c>
      <c r="D11" s="1" t="s">
        <v>1217</v>
      </c>
      <c r="E11" s="1" t="s">
        <v>1460</v>
      </c>
      <c r="F11" s="2" t="s">
        <v>638</v>
      </c>
      <c r="G11" s="1" t="s">
        <v>1212</v>
      </c>
      <c r="H11" s="3">
        <v>0</v>
      </c>
      <c r="I11" s="1">
        <f t="shared" si="3"/>
        <v>9</v>
      </c>
      <c r="J11" s="1" t="s">
        <v>0</v>
      </c>
      <c r="K11" s="1" t="s">
        <v>1300</v>
      </c>
      <c r="L11" s="3" t="str">
        <f t="shared" si="0"/>
        <v>MAR</v>
      </c>
      <c r="M11" s="1" t="s">
        <v>1213</v>
      </c>
      <c r="N11" s="1" t="s">
        <v>957</v>
      </c>
      <c r="O11" s="1" t="s">
        <v>986</v>
      </c>
      <c r="P11" s="1">
        <f t="shared" si="1"/>
        <v>9</v>
      </c>
      <c r="Q11" s="1" t="s">
        <v>1</v>
      </c>
      <c r="R11" s="1" t="str">
        <f t="shared" si="2"/>
        <v>{id:9,year: "2012",typeDoc:"ACUERDO",dateDoc:"25-MAR",numDoc:"CG 09-2012",monthDoc:"MAR",nameDoc:"DICTAMEN DEL PANAL",link: Acuerdos__pdfpath(`./${"2012/"}${"9.pdf"}`),},</v>
      </c>
    </row>
    <row r="12" spans="1:18" x14ac:dyDescent="0.25">
      <c r="A12" s="1" t="s">
        <v>756</v>
      </c>
      <c r="B12" s="1">
        <v>10</v>
      </c>
      <c r="C12" s="1" t="s">
        <v>1311</v>
      </c>
      <c r="D12" s="1" t="s">
        <v>1217</v>
      </c>
      <c r="E12" s="1" t="s">
        <v>1460</v>
      </c>
      <c r="F12" s="2" t="s">
        <v>638</v>
      </c>
      <c r="G12" s="1" t="s">
        <v>1212</v>
      </c>
      <c r="I12" s="1">
        <f t="shared" si="3"/>
        <v>10</v>
      </c>
      <c r="J12" s="1" t="s">
        <v>0</v>
      </c>
      <c r="K12" s="1" t="s">
        <v>1300</v>
      </c>
      <c r="L12" s="3" t="str">
        <f t="shared" si="0"/>
        <v>MAR</v>
      </c>
      <c r="M12" s="1" t="s">
        <v>1213</v>
      </c>
      <c r="N12" s="1" t="s">
        <v>958</v>
      </c>
      <c r="O12" s="1" t="s">
        <v>986</v>
      </c>
      <c r="P12" s="1">
        <f t="shared" si="1"/>
        <v>10</v>
      </c>
      <c r="Q12" s="1" t="s">
        <v>1</v>
      </c>
      <c r="R12" s="1" t="str">
        <f t="shared" si="2"/>
        <v>{id:10,year: "2012",typeDoc:"ACUERDO",dateDoc:"25-MAR",numDoc:"CG 10-2012",monthDoc:"MAR",nameDoc:"DICTAMEN DEL PAC",link: Acuerdos__pdfpath(`./${"2012/"}${"10.pdf"}`),},</v>
      </c>
    </row>
    <row r="13" spans="1:18" x14ac:dyDescent="0.25">
      <c r="A13" s="1" t="s">
        <v>756</v>
      </c>
      <c r="B13" s="1">
        <v>11</v>
      </c>
      <c r="C13" s="1" t="s">
        <v>1311</v>
      </c>
      <c r="D13" s="1" t="s">
        <v>1217</v>
      </c>
      <c r="E13" s="1" t="s">
        <v>1460</v>
      </c>
      <c r="F13" s="2" t="s">
        <v>638</v>
      </c>
      <c r="G13" s="1" t="s">
        <v>1212</v>
      </c>
      <c r="I13" s="1">
        <f t="shared" si="3"/>
        <v>11</v>
      </c>
      <c r="J13" s="1" t="s">
        <v>0</v>
      </c>
      <c r="K13" s="1" t="s">
        <v>1300</v>
      </c>
      <c r="L13" s="3" t="str">
        <f t="shared" si="0"/>
        <v>MAR</v>
      </c>
      <c r="M13" s="1" t="s">
        <v>1213</v>
      </c>
      <c r="N13" s="1" t="s">
        <v>959</v>
      </c>
      <c r="O13" s="1" t="s">
        <v>986</v>
      </c>
      <c r="P13" s="1">
        <f t="shared" si="1"/>
        <v>11</v>
      </c>
      <c r="Q13" s="1" t="s">
        <v>1</v>
      </c>
      <c r="R13" s="1" t="str">
        <f t="shared" si="2"/>
        <v>{id:11,year: "2012",typeDoc:"ACUERDO",dateDoc:"25-MAR",numDoc:"CG 11-2012",monthDoc:"MAR",nameDoc:"DICTAMEN DEL PS",link: Acuerdos__pdfpath(`./${"2012/"}${"11.pdf"}`),},</v>
      </c>
    </row>
    <row r="14" spans="1:18" x14ac:dyDescent="0.25">
      <c r="A14" s="1" t="s">
        <v>756</v>
      </c>
      <c r="B14" s="1">
        <v>12</v>
      </c>
      <c r="C14" s="1" t="s">
        <v>1311</v>
      </c>
      <c r="D14" s="1" t="s">
        <v>1217</v>
      </c>
      <c r="E14" s="1" t="s">
        <v>1460</v>
      </c>
      <c r="F14" s="2" t="s">
        <v>971</v>
      </c>
      <c r="G14" s="1" t="s">
        <v>1212</v>
      </c>
      <c r="I14" s="1">
        <f t="shared" si="3"/>
        <v>12</v>
      </c>
      <c r="J14" s="1" t="s">
        <v>0</v>
      </c>
      <c r="K14" s="1" t="s">
        <v>1300</v>
      </c>
      <c r="L14" s="3" t="str">
        <f t="shared" si="0"/>
        <v>JUN</v>
      </c>
      <c r="M14" s="1" t="s">
        <v>1213</v>
      </c>
      <c r="N14" s="1" t="s">
        <v>960</v>
      </c>
      <c r="O14" s="1" t="s">
        <v>986</v>
      </c>
      <c r="P14" s="1">
        <f t="shared" si="1"/>
        <v>12</v>
      </c>
      <c r="Q14" s="1" t="s">
        <v>1</v>
      </c>
      <c r="R14" s="1" t="str">
        <f t="shared" si="2"/>
        <v>{id:12,year: "2012",typeDoc:"ACUERDO",dateDoc:"13-JUN",numDoc:"CG 12-2012",monthDoc:"JUN",nameDoc:"RESOLUCIÓN DEL PAN",link: Acuerdos__pdfpath(`./${"2012/"}${"12.pdf"}`),},</v>
      </c>
    </row>
    <row r="15" spans="1:18" x14ac:dyDescent="0.25">
      <c r="A15" s="1" t="s">
        <v>756</v>
      </c>
      <c r="B15" s="1">
        <v>13</v>
      </c>
      <c r="C15" s="1" t="s">
        <v>1311</v>
      </c>
      <c r="D15" s="1" t="s">
        <v>1217</v>
      </c>
      <c r="E15" s="1" t="s">
        <v>1460</v>
      </c>
      <c r="F15" s="2" t="s">
        <v>971</v>
      </c>
      <c r="G15" s="1" t="s">
        <v>1212</v>
      </c>
      <c r="I15" s="1">
        <f t="shared" si="3"/>
        <v>13</v>
      </c>
      <c r="J15" s="1" t="s">
        <v>0</v>
      </c>
      <c r="K15" s="1" t="s">
        <v>1300</v>
      </c>
      <c r="L15" s="3" t="str">
        <f t="shared" si="0"/>
        <v>JUN</v>
      </c>
      <c r="M15" s="1" t="s">
        <v>1213</v>
      </c>
      <c r="N15" s="1" t="s">
        <v>961</v>
      </c>
      <c r="O15" s="1" t="s">
        <v>986</v>
      </c>
      <c r="P15" s="1">
        <f t="shared" si="1"/>
        <v>13</v>
      </c>
      <c r="Q15" s="1" t="s">
        <v>1</v>
      </c>
      <c r="R15" s="1" t="str">
        <f t="shared" si="2"/>
        <v>{id:13,year: "2012",typeDoc:"ACUERDO",dateDoc:"13-JUN",numDoc:"CG 13-2012",monthDoc:"JUN",nameDoc:"RESOLUCIÓN DEL PRI",link: Acuerdos__pdfpath(`./${"2012/"}${"13.pdf"}`),},</v>
      </c>
    </row>
    <row r="16" spans="1:18" x14ac:dyDescent="0.25">
      <c r="A16" s="1" t="s">
        <v>756</v>
      </c>
      <c r="B16" s="1">
        <v>14</v>
      </c>
      <c r="C16" s="1" t="s">
        <v>1311</v>
      </c>
      <c r="D16" s="1" t="s">
        <v>1217</v>
      </c>
      <c r="E16" s="1" t="s">
        <v>1460</v>
      </c>
      <c r="F16" s="2" t="s">
        <v>971</v>
      </c>
      <c r="G16" s="1" t="s">
        <v>1212</v>
      </c>
      <c r="I16" s="1">
        <f t="shared" si="3"/>
        <v>14</v>
      </c>
      <c r="J16" s="1" t="s">
        <v>0</v>
      </c>
      <c r="K16" s="1" t="s">
        <v>1300</v>
      </c>
      <c r="L16" s="3" t="str">
        <f t="shared" si="0"/>
        <v>JUN</v>
      </c>
      <c r="M16" s="1" t="s">
        <v>1213</v>
      </c>
      <c r="N16" s="1" t="s">
        <v>962</v>
      </c>
      <c r="O16" s="1" t="s">
        <v>986</v>
      </c>
      <c r="P16" s="1">
        <f t="shared" si="1"/>
        <v>14</v>
      </c>
      <c r="Q16" s="1" t="s">
        <v>1</v>
      </c>
      <c r="R16" s="1" t="str">
        <f t="shared" si="2"/>
        <v>{id:14,year: "2012",typeDoc:"ACUERDO",dateDoc:"13-JUN",numDoc:"CG 14-2012",monthDoc:"JUN",nameDoc:"RESOLUCIÓN DEL PRD",link: Acuerdos__pdfpath(`./${"2012/"}${"14.pdf"}`),},</v>
      </c>
    </row>
    <row r="17" spans="1:18" x14ac:dyDescent="0.25">
      <c r="A17" s="1" t="s">
        <v>756</v>
      </c>
      <c r="B17" s="1">
        <v>15</v>
      </c>
      <c r="C17" s="1" t="s">
        <v>1311</v>
      </c>
      <c r="D17" s="1" t="s">
        <v>1217</v>
      </c>
      <c r="E17" s="1" t="s">
        <v>1460</v>
      </c>
      <c r="F17" s="2" t="s">
        <v>971</v>
      </c>
      <c r="G17" s="1" t="s">
        <v>1212</v>
      </c>
      <c r="I17" s="1">
        <f t="shared" si="3"/>
        <v>15</v>
      </c>
      <c r="J17" s="1" t="s">
        <v>0</v>
      </c>
      <c r="K17" s="1" t="s">
        <v>1300</v>
      </c>
      <c r="L17" s="3" t="str">
        <f t="shared" si="0"/>
        <v>JUN</v>
      </c>
      <c r="M17" s="1" t="s">
        <v>1213</v>
      </c>
      <c r="N17" s="1" t="s">
        <v>963</v>
      </c>
      <c r="O17" s="1" t="s">
        <v>986</v>
      </c>
      <c r="P17" s="1">
        <f t="shared" si="1"/>
        <v>15</v>
      </c>
      <c r="Q17" s="1" t="s">
        <v>1</v>
      </c>
      <c r="R17" s="1" t="str">
        <f t="shared" si="2"/>
        <v>{id:15,year: "2012",typeDoc:"ACUERDO",dateDoc:"13-JUN",numDoc:"CG 15-2012",monthDoc:"JUN",nameDoc:"RESOLUCIÓN DEL PT",link: Acuerdos__pdfpath(`./${"2012/"}${"15.pdf"}`),},</v>
      </c>
    </row>
    <row r="18" spans="1:18" x14ac:dyDescent="0.25">
      <c r="A18" s="1" t="s">
        <v>756</v>
      </c>
      <c r="B18" s="1">
        <v>16</v>
      </c>
      <c r="C18" s="1" t="s">
        <v>1311</v>
      </c>
      <c r="D18" s="1" t="s">
        <v>1217</v>
      </c>
      <c r="E18" s="1" t="s">
        <v>1460</v>
      </c>
      <c r="F18" s="2" t="s">
        <v>971</v>
      </c>
      <c r="G18" s="1" t="s">
        <v>1212</v>
      </c>
      <c r="I18" s="1">
        <f t="shared" si="3"/>
        <v>16</v>
      </c>
      <c r="J18" s="1" t="s">
        <v>0</v>
      </c>
      <c r="K18" s="1" t="s">
        <v>1300</v>
      </c>
      <c r="L18" s="3" t="str">
        <f t="shared" si="0"/>
        <v>JUN</v>
      </c>
      <c r="M18" s="1" t="s">
        <v>1213</v>
      </c>
      <c r="N18" s="1" t="s">
        <v>964</v>
      </c>
      <c r="O18" s="1" t="s">
        <v>986</v>
      </c>
      <c r="P18" s="1">
        <f t="shared" si="1"/>
        <v>16</v>
      </c>
      <c r="Q18" s="1" t="s">
        <v>1</v>
      </c>
      <c r="R18" s="1" t="str">
        <f t="shared" si="2"/>
        <v>{id:16,year: "2012",typeDoc:"ACUERDO",dateDoc:"13-JUN",numDoc:"CG 16-2012",monthDoc:"JUN",nameDoc:"RESOLUCIÓN DEL PVEM",link: Acuerdos__pdfpath(`./${"2012/"}${"16.pdf"}`),},</v>
      </c>
    </row>
    <row r="19" spans="1:18" x14ac:dyDescent="0.25">
      <c r="A19" s="1" t="s">
        <v>756</v>
      </c>
      <c r="B19" s="1">
        <v>17</v>
      </c>
      <c r="C19" s="1" t="s">
        <v>1311</v>
      </c>
      <c r="D19" s="1" t="s">
        <v>1217</v>
      </c>
      <c r="E19" s="1" t="s">
        <v>1460</v>
      </c>
      <c r="F19" s="2" t="s">
        <v>971</v>
      </c>
      <c r="G19" s="1" t="s">
        <v>1212</v>
      </c>
      <c r="I19" s="1">
        <f t="shared" si="3"/>
        <v>17</v>
      </c>
      <c r="J19" s="1" t="s">
        <v>0</v>
      </c>
      <c r="K19" s="1" t="s">
        <v>1300</v>
      </c>
      <c r="L19" s="3" t="str">
        <f t="shared" si="0"/>
        <v>JUN</v>
      </c>
      <c r="M19" s="1" t="s">
        <v>1213</v>
      </c>
      <c r="N19" s="1" t="s">
        <v>965</v>
      </c>
      <c r="O19" s="1" t="s">
        <v>986</v>
      </c>
      <c r="P19" s="1">
        <f t="shared" si="1"/>
        <v>17</v>
      </c>
      <c r="Q19" s="1" t="s">
        <v>1</v>
      </c>
      <c r="R19" s="1" t="str">
        <f t="shared" si="2"/>
        <v>{id:17,year: "2012",typeDoc:"ACUERDO",dateDoc:"13-JUN",numDoc:"CG 17-2012",monthDoc:"JUN",nameDoc:"RESOLUCIÓN DEL MC",link: Acuerdos__pdfpath(`./${"2012/"}${"17.pdf"}`),},</v>
      </c>
    </row>
    <row r="20" spans="1:18" x14ac:dyDescent="0.25">
      <c r="A20" s="1" t="s">
        <v>756</v>
      </c>
      <c r="B20" s="1">
        <v>18</v>
      </c>
      <c r="C20" s="1" t="s">
        <v>1311</v>
      </c>
      <c r="D20" s="1" t="s">
        <v>1217</v>
      </c>
      <c r="E20" s="1" t="s">
        <v>1460</v>
      </c>
      <c r="F20" s="2" t="s">
        <v>971</v>
      </c>
      <c r="G20" s="1" t="s">
        <v>1212</v>
      </c>
      <c r="I20" s="1">
        <f t="shared" si="3"/>
        <v>18</v>
      </c>
      <c r="J20" s="1" t="s">
        <v>0</v>
      </c>
      <c r="K20" s="1" t="s">
        <v>1300</v>
      </c>
      <c r="L20" s="3" t="str">
        <f t="shared" si="0"/>
        <v>JUN</v>
      </c>
      <c r="M20" s="1" t="s">
        <v>1213</v>
      </c>
      <c r="N20" s="1" t="s">
        <v>966</v>
      </c>
      <c r="O20" s="1" t="s">
        <v>986</v>
      </c>
      <c r="P20" s="1">
        <f t="shared" si="1"/>
        <v>18</v>
      </c>
      <c r="Q20" s="1" t="s">
        <v>1</v>
      </c>
      <c r="R20" s="1" t="str">
        <f t="shared" si="2"/>
        <v>{id:18,year: "2012",typeDoc:"ACUERDO",dateDoc:"13-JUN",numDoc:"CG 18-2012",monthDoc:"JUN",nameDoc:"RESOLUCIÓN DEL PANAL",link: Acuerdos__pdfpath(`./${"2012/"}${"18.pdf"}`),},</v>
      </c>
    </row>
    <row r="21" spans="1:18" x14ac:dyDescent="0.25">
      <c r="A21" s="1" t="s">
        <v>756</v>
      </c>
      <c r="B21" s="1">
        <v>19</v>
      </c>
      <c r="C21" s="1" t="s">
        <v>1311</v>
      </c>
      <c r="D21" s="1" t="s">
        <v>1217</v>
      </c>
      <c r="E21" s="1" t="s">
        <v>1460</v>
      </c>
      <c r="F21" s="2" t="s">
        <v>971</v>
      </c>
      <c r="G21" s="1" t="s">
        <v>1212</v>
      </c>
      <c r="I21" s="1">
        <f t="shared" si="3"/>
        <v>19</v>
      </c>
      <c r="J21" s="1" t="s">
        <v>0</v>
      </c>
      <c r="K21" s="1" t="s">
        <v>1300</v>
      </c>
      <c r="L21" s="3" t="str">
        <f t="shared" si="0"/>
        <v>JUN</v>
      </c>
      <c r="M21" s="1" t="s">
        <v>1213</v>
      </c>
      <c r="N21" s="1" t="s">
        <v>967</v>
      </c>
      <c r="O21" s="1" t="s">
        <v>986</v>
      </c>
      <c r="P21" s="1">
        <f t="shared" si="1"/>
        <v>19</v>
      </c>
      <c r="Q21" s="1" t="s">
        <v>1</v>
      </c>
      <c r="R21" s="1" t="str">
        <f t="shared" si="2"/>
        <v>{id:19,year: "2012",typeDoc:"ACUERDO",dateDoc:"13-JUN",numDoc:"CG 19-2012",monthDoc:"JUN",nameDoc:"RESOLUCIÓN DEL PAC",link: Acuerdos__pdfpath(`./${"2012/"}${"19.pdf"}`),},</v>
      </c>
    </row>
    <row r="22" spans="1:18" x14ac:dyDescent="0.25">
      <c r="A22" s="1" t="s">
        <v>756</v>
      </c>
      <c r="B22" s="1">
        <v>20</v>
      </c>
      <c r="C22" s="1" t="s">
        <v>1311</v>
      </c>
      <c r="D22" s="1" t="s">
        <v>1217</v>
      </c>
      <c r="E22" s="1" t="s">
        <v>1460</v>
      </c>
      <c r="F22" s="2" t="s">
        <v>971</v>
      </c>
      <c r="G22" s="1" t="s">
        <v>1212</v>
      </c>
      <c r="I22" s="1">
        <f t="shared" si="3"/>
        <v>20</v>
      </c>
      <c r="J22" s="1" t="s">
        <v>0</v>
      </c>
      <c r="K22" s="1" t="s">
        <v>1300</v>
      </c>
      <c r="L22" s="3" t="str">
        <f t="shared" si="0"/>
        <v>JUN</v>
      </c>
      <c r="M22" s="1" t="s">
        <v>1213</v>
      </c>
      <c r="N22" s="1" t="s">
        <v>968</v>
      </c>
      <c r="O22" s="1" t="s">
        <v>986</v>
      </c>
      <c r="P22" s="1">
        <f t="shared" si="1"/>
        <v>20</v>
      </c>
      <c r="Q22" s="1" t="s">
        <v>1</v>
      </c>
      <c r="R22" s="1" t="str">
        <f t="shared" si="2"/>
        <v>{id:20,year: "2012",typeDoc:"ACUERDO",dateDoc:"13-JUN",numDoc:"CG 20-2012",monthDoc:"JUN",nameDoc:"RESOLUCIÓN DEL PS",link: Acuerdos__pdfpath(`./${"2012/"}${"20.pdf"}`),},</v>
      </c>
    </row>
    <row r="23" spans="1:18" x14ac:dyDescent="0.25">
      <c r="A23" s="1" t="s">
        <v>756</v>
      </c>
      <c r="B23" s="1">
        <v>21</v>
      </c>
      <c r="C23" s="1" t="s">
        <v>1311</v>
      </c>
      <c r="D23" s="1" t="s">
        <v>1217</v>
      </c>
      <c r="E23" s="1" t="s">
        <v>1460</v>
      </c>
      <c r="F23" s="2" t="s">
        <v>87</v>
      </c>
      <c r="G23" s="1" t="s">
        <v>1212</v>
      </c>
      <c r="I23" s="1">
        <f t="shared" si="3"/>
        <v>21</v>
      </c>
      <c r="J23" s="1" t="s">
        <v>0</v>
      </c>
      <c r="K23" s="1" t="s">
        <v>1300</v>
      </c>
      <c r="L23" s="3" t="str">
        <f t="shared" si="0"/>
        <v>SEP</v>
      </c>
      <c r="M23" s="1" t="s">
        <v>1213</v>
      </c>
      <c r="N23" s="1" t="s">
        <v>970</v>
      </c>
      <c r="O23" s="1" t="s">
        <v>986</v>
      </c>
      <c r="P23" s="1">
        <f t="shared" si="1"/>
        <v>21</v>
      </c>
      <c r="Q23" s="1" t="s">
        <v>1</v>
      </c>
      <c r="R23" s="1" t="str">
        <f t="shared" si="2"/>
        <v>{id:21,year: "2012",typeDoc:"ACUERDO",dateDoc:"28-SEP",numDoc:"CG 21-2012",monthDoc:"SEP",nameDoc:"ACUERDO PRESUPUESTO 2013",link: Acuerdos__pdfpath(`./${"2012/"}${"21.pdf"}`),},</v>
      </c>
    </row>
    <row r="24" spans="1:18" ht="15.75" thickBot="1" x14ac:dyDescent="0.3">
      <c r="A24" s="1" t="s">
        <v>756</v>
      </c>
      <c r="B24" s="1">
        <v>22</v>
      </c>
      <c r="C24" s="1" t="s">
        <v>1311</v>
      </c>
      <c r="D24" s="1" t="s">
        <v>1217</v>
      </c>
      <c r="E24" s="1" t="s">
        <v>1460</v>
      </c>
      <c r="F24" s="2" t="s">
        <v>390</v>
      </c>
      <c r="G24" s="1" t="s">
        <v>1212</v>
      </c>
      <c r="I24" s="1">
        <f t="shared" si="3"/>
        <v>22</v>
      </c>
      <c r="J24" s="1" t="s">
        <v>0</v>
      </c>
      <c r="K24" s="1" t="s">
        <v>1300</v>
      </c>
      <c r="L24" s="3" t="str">
        <f t="shared" si="0"/>
        <v>OCT</v>
      </c>
      <c r="M24" s="1" t="s">
        <v>1213</v>
      </c>
      <c r="N24" s="1" t="s">
        <v>969</v>
      </c>
      <c r="O24" s="1" t="s">
        <v>986</v>
      </c>
      <c r="P24" s="1">
        <f t="shared" si="1"/>
        <v>22</v>
      </c>
      <c r="Q24" s="1" t="s">
        <v>1</v>
      </c>
      <c r="R24" s="1" t="str">
        <f t="shared" si="2"/>
        <v>{id:22,year: "2012",typeDoc:"ACUERDO",dateDoc:"22-OCT",numDoc:"CG 22-2012",monthDoc:"OCT",nameDoc:"RESOLUCIÓN DE LA SALA UNITARIA ADMINISTRATIVA ELECTORAL",link: Acuerdos__pdfpath(`./${"2012/"}${"22.pdf"}`),},</v>
      </c>
    </row>
    <row r="25" spans="1:18" x14ac:dyDescent="0.25">
      <c r="A25" s="8" t="s">
        <v>756</v>
      </c>
      <c r="B25" s="8">
        <v>23</v>
      </c>
      <c r="C25" s="8" t="s">
        <v>1311</v>
      </c>
      <c r="D25" s="8" t="s">
        <v>1217</v>
      </c>
      <c r="E25" s="8" t="s">
        <v>1460</v>
      </c>
      <c r="F25" s="9" t="s">
        <v>24</v>
      </c>
      <c r="G25" s="8" t="s">
        <v>1212</v>
      </c>
      <c r="H25" s="8"/>
      <c r="I25" s="8">
        <f>B25</f>
        <v>23</v>
      </c>
      <c r="J25" s="8" t="s">
        <v>0</v>
      </c>
      <c r="K25" s="8" t="s">
        <v>1300</v>
      </c>
      <c r="L25" s="8" t="str">
        <f t="shared" si="0"/>
        <v>OCT</v>
      </c>
      <c r="M25" s="8" t="s">
        <v>1213</v>
      </c>
      <c r="N25" s="8" t="s">
        <v>972</v>
      </c>
      <c r="O25" s="8" t="s">
        <v>986</v>
      </c>
      <c r="P25" s="8">
        <f t="shared" si="1"/>
        <v>23</v>
      </c>
      <c r="Q25" s="8" t="s">
        <v>613</v>
      </c>
      <c r="R25" s="11"/>
    </row>
    <row r="26" spans="1:18" ht="15.75" thickBot="1" x14ac:dyDescent="0.3">
      <c r="A26" s="13" t="s">
        <v>756</v>
      </c>
      <c r="B26" s="13" t="s">
        <v>611</v>
      </c>
      <c r="C26" s="13" t="s">
        <v>1311</v>
      </c>
      <c r="D26" s="13"/>
      <c r="E26" s="13" t="s">
        <v>1460</v>
      </c>
      <c r="F26" s="14"/>
      <c r="G26" s="13" t="s">
        <v>1215</v>
      </c>
      <c r="H26" s="13"/>
      <c r="I26" s="13"/>
      <c r="J26" s="13"/>
      <c r="K26" s="13" t="s">
        <v>1216</v>
      </c>
      <c r="L26" s="13" t="str">
        <f t="shared" si="0"/>
        <v/>
      </c>
      <c r="M26" s="13" t="s">
        <v>1213</v>
      </c>
      <c r="N26" s="15" t="s">
        <v>973</v>
      </c>
      <c r="O26" s="13" t="s">
        <v>986</v>
      </c>
      <c r="P26" s="13" t="str">
        <f>CONCATENATE(B25,".1")</f>
        <v>23.1</v>
      </c>
      <c r="Q26" s="13" t="s">
        <v>623</v>
      </c>
      <c r="R26" s="16" t="str">
        <f>CONCATENATE(
A25,B25,C25,D25,E25,F25,G25,H25,I25,J25,K25,L25,M25,N25,O25,P25,Q25,
A26,B26,C26,D26,E26,F26,G26,H26,I26,J26,K26,L26,M26,N26,O26,P26,Q26)</f>
        <v>{id:23,year: "2012",typeDoc:"ACUERDO",dateDoc:"31-OCT",numDoc:"CG 23-2012",monthDoc:"OCT",nameDoc:"CALENDARIO ELECTORAL 2013",link: Acuerdos__pdfpath(`./${"2012/"}${"23.pdf"}`),subRows:[{id:"",year: "2012",typeDoc:"",dateDoc:"",numDoc:"",monthDoc:"",nameDoc:"ANEXO CALENDARIO ELECTORAL 2013",link: Acuerdos__pdfpath(`./${"2012/"}${"23.1.pdf"}`),},],},</v>
      </c>
    </row>
    <row r="27" spans="1:18" x14ac:dyDescent="0.25">
      <c r="A27" s="1" t="s">
        <v>756</v>
      </c>
      <c r="B27" s="1">
        <v>24</v>
      </c>
      <c r="C27" s="1" t="s">
        <v>1311</v>
      </c>
      <c r="D27" s="1" t="s">
        <v>1217</v>
      </c>
      <c r="E27" s="1" t="s">
        <v>1460</v>
      </c>
      <c r="F27" s="2" t="s">
        <v>24</v>
      </c>
      <c r="G27" s="1" t="s">
        <v>1212</v>
      </c>
      <c r="I27" s="1">
        <f t="shared" si="3"/>
        <v>24</v>
      </c>
      <c r="J27" s="1" t="s">
        <v>0</v>
      </c>
      <c r="K27" s="1" t="s">
        <v>1300</v>
      </c>
      <c r="L27" s="3" t="str">
        <f t="shared" si="0"/>
        <v>OCT</v>
      </c>
      <c r="M27" s="1" t="s">
        <v>1213</v>
      </c>
      <c r="N27" s="1" t="s">
        <v>974</v>
      </c>
      <c r="O27" s="1" t="s">
        <v>986</v>
      </c>
      <c r="P27" s="1">
        <f t="shared" si="1"/>
        <v>24</v>
      </c>
      <c r="Q27" s="1" t="s">
        <v>1</v>
      </c>
      <c r="R27" s="1" t="str">
        <f t="shared" ref="R27:R36" si="4">CONCATENATE(A27,B27,C27,D27,E27,F27,G27,H27,I27,J27,K27,L27,M27,N27,O27,P27,Q27)</f>
        <v>{id:24,year: "2012",typeDoc:"ACUERDO",dateDoc:"31-OCT",numDoc:"CG 24-2012",monthDoc:"OCT",nameDoc:"CONVOCATORIA A ELECCIONES 2013",link: Acuerdos__pdfpath(`./${"2012/"}${"24.pdf"}`),},</v>
      </c>
    </row>
    <row r="28" spans="1:18" x14ac:dyDescent="0.25">
      <c r="A28" s="1" t="s">
        <v>756</v>
      </c>
      <c r="B28" s="1">
        <v>25</v>
      </c>
      <c r="C28" s="1" t="s">
        <v>1311</v>
      </c>
      <c r="D28" s="1" t="s">
        <v>1217</v>
      </c>
      <c r="E28" s="1" t="s">
        <v>1460</v>
      </c>
      <c r="F28" s="2" t="s">
        <v>984</v>
      </c>
      <c r="G28" s="1" t="s">
        <v>1212</v>
      </c>
      <c r="I28" s="1">
        <f t="shared" si="3"/>
        <v>25</v>
      </c>
      <c r="J28" s="1" t="s">
        <v>0</v>
      </c>
      <c r="K28" s="1" t="s">
        <v>1300</v>
      </c>
      <c r="L28" s="3" t="str">
        <f t="shared" si="0"/>
        <v>NOV</v>
      </c>
      <c r="M28" s="1" t="s">
        <v>1213</v>
      </c>
      <c r="N28" s="1" t="s">
        <v>975</v>
      </c>
      <c r="O28" s="1" t="s">
        <v>986</v>
      </c>
      <c r="P28" s="1">
        <f t="shared" si="1"/>
        <v>25</v>
      </c>
      <c r="Q28" s="1" t="s">
        <v>1</v>
      </c>
      <c r="R28" s="1" t="str">
        <f t="shared" si="4"/>
        <v>{id:25,year: "2012",typeDoc:"ACUERDO",dateDoc:"29-NOV",numDoc:"CG 25-2012",monthDoc:"NOV",nameDoc:"ACUERDO DE ENCUESTAS Y ESTUDIOS DE OPINION 2013",link: Acuerdos__pdfpath(`./${"2012/"}${"25.pdf"}`),},</v>
      </c>
    </row>
    <row r="29" spans="1:18" x14ac:dyDescent="0.25">
      <c r="A29" s="1" t="s">
        <v>756</v>
      </c>
      <c r="B29" s="1">
        <v>26</v>
      </c>
      <c r="C29" s="1" t="s">
        <v>1311</v>
      </c>
      <c r="D29" s="1" t="s">
        <v>1217</v>
      </c>
      <c r="E29" s="1" t="s">
        <v>1460</v>
      </c>
      <c r="F29" s="2" t="s">
        <v>985</v>
      </c>
      <c r="G29" s="1" t="s">
        <v>1212</v>
      </c>
      <c r="I29" s="1">
        <f t="shared" si="3"/>
        <v>26</v>
      </c>
      <c r="J29" s="1" t="s">
        <v>0</v>
      </c>
      <c r="K29" s="1" t="s">
        <v>1300</v>
      </c>
      <c r="L29" s="3" t="str">
        <f t="shared" si="0"/>
        <v>DIC</v>
      </c>
      <c r="M29" s="1" t="s">
        <v>1213</v>
      </c>
      <c r="N29" s="3" t="s">
        <v>976</v>
      </c>
      <c r="O29" s="1" t="s">
        <v>986</v>
      </c>
      <c r="P29" s="1">
        <f t="shared" si="1"/>
        <v>26</v>
      </c>
      <c r="Q29" s="1" t="s">
        <v>1</v>
      </c>
      <c r="R29" s="1" t="str">
        <f t="shared" si="4"/>
        <v>{id:26,year: "2012",typeDoc:"ACUERDO",dateDoc:"06-DIC",numDoc:"CG 26-2012",monthDoc:"DIC",nameDoc:"ACUERDO DE LA INTEGRACIÓN DE LAS COMISIONES",link: Acuerdos__pdfpath(`./${"2012/"}${"26.pdf"}`),},</v>
      </c>
    </row>
    <row r="30" spans="1:18" x14ac:dyDescent="0.25">
      <c r="A30" s="1" t="s">
        <v>756</v>
      </c>
      <c r="B30" s="1">
        <v>27</v>
      </c>
      <c r="C30" s="1" t="s">
        <v>1311</v>
      </c>
      <c r="D30" s="1" t="s">
        <v>1217</v>
      </c>
      <c r="E30" s="1" t="s">
        <v>1460</v>
      </c>
      <c r="F30" s="2" t="s">
        <v>985</v>
      </c>
      <c r="G30" s="1" t="s">
        <v>1212</v>
      </c>
      <c r="I30" s="1">
        <f t="shared" si="3"/>
        <v>27</v>
      </c>
      <c r="J30" s="1" t="s">
        <v>0</v>
      </c>
      <c r="K30" s="1" t="s">
        <v>1300</v>
      </c>
      <c r="L30" s="3" t="str">
        <f t="shared" si="0"/>
        <v>DIC</v>
      </c>
      <c r="M30" s="1" t="s">
        <v>1213</v>
      </c>
      <c r="N30" s="3" t="s">
        <v>977</v>
      </c>
      <c r="O30" s="1" t="s">
        <v>986</v>
      </c>
      <c r="P30" s="1">
        <f t="shared" si="1"/>
        <v>27</v>
      </c>
      <c r="Q30" s="1" t="s">
        <v>1</v>
      </c>
      <c r="R30" s="1" t="str">
        <f t="shared" si="4"/>
        <v>{id:27,year: "2012",typeDoc:"ACUERDO",dateDoc:"06-DIC",numDoc:"CG 27-2012",monthDoc:"DIC",nameDoc:"ACUERDO MONITOREO 2012",link: Acuerdos__pdfpath(`./${"2012/"}${"27.pdf"}`),},</v>
      </c>
    </row>
    <row r="31" spans="1:18" x14ac:dyDescent="0.25">
      <c r="A31" s="1" t="s">
        <v>756</v>
      </c>
      <c r="B31" s="1">
        <v>28</v>
      </c>
      <c r="C31" s="1" t="s">
        <v>1311</v>
      </c>
      <c r="D31" s="1" t="s">
        <v>1217</v>
      </c>
      <c r="E31" s="1" t="s">
        <v>1460</v>
      </c>
      <c r="F31" s="2" t="s">
        <v>985</v>
      </c>
      <c r="G31" s="1" t="s">
        <v>1212</v>
      </c>
      <c r="I31" s="1">
        <f t="shared" si="3"/>
        <v>28</v>
      </c>
      <c r="J31" s="1" t="s">
        <v>0</v>
      </c>
      <c r="K31" s="1" t="s">
        <v>1300</v>
      </c>
      <c r="L31" s="3" t="str">
        <f t="shared" si="0"/>
        <v>DIC</v>
      </c>
      <c r="M31" s="1" t="s">
        <v>1213</v>
      </c>
      <c r="N31" s="3" t="s">
        <v>978</v>
      </c>
      <c r="O31" s="1" t="s">
        <v>986</v>
      </c>
      <c r="P31" s="1">
        <f t="shared" si="1"/>
        <v>28</v>
      </c>
      <c r="Q31" s="1" t="s">
        <v>1</v>
      </c>
      <c r="R31" s="1" t="str">
        <f t="shared" si="4"/>
        <v>{id:28,year: "2012",typeDoc:"ACUERDO",dateDoc:"06-DIC",numDoc:"CG 28-2012",monthDoc:"DIC",nameDoc:"ACUERDO SECCIONAMIENTO 2012",link: Acuerdos__pdfpath(`./${"2012/"}${"28.pdf"}`),},</v>
      </c>
    </row>
    <row r="32" spans="1:18" x14ac:dyDescent="0.25">
      <c r="A32" s="1" t="s">
        <v>756</v>
      </c>
      <c r="B32" s="1">
        <v>29</v>
      </c>
      <c r="C32" s="1" t="s">
        <v>1311</v>
      </c>
      <c r="D32" s="1" t="s">
        <v>1217</v>
      </c>
      <c r="E32" s="1" t="s">
        <v>1460</v>
      </c>
      <c r="F32" s="2" t="s">
        <v>985</v>
      </c>
      <c r="G32" s="1" t="s">
        <v>1212</v>
      </c>
      <c r="I32" s="1">
        <f t="shared" si="3"/>
        <v>29</v>
      </c>
      <c r="J32" s="1" t="s">
        <v>0</v>
      </c>
      <c r="K32" s="1" t="s">
        <v>1300</v>
      </c>
      <c r="L32" s="3" t="str">
        <f t="shared" si="0"/>
        <v>DIC</v>
      </c>
      <c r="M32" s="1" t="s">
        <v>1213</v>
      </c>
      <c r="N32" s="3" t="s">
        <v>979</v>
      </c>
      <c r="O32" s="1" t="s">
        <v>986</v>
      </c>
      <c r="P32" s="1">
        <f t="shared" si="1"/>
        <v>29</v>
      </c>
      <c r="Q32" s="1" t="s">
        <v>1</v>
      </c>
      <c r="R32" s="1" t="str">
        <f t="shared" si="4"/>
        <v>{id:29,year: "2012",typeDoc:"ACUERDO",dateDoc:"06-DIC",numDoc:"CG 29-2012",monthDoc:"DIC",nameDoc:"ACUERDO AUTORIZA FIRMA DE CONVENIO 2012",link: Acuerdos__pdfpath(`./${"2012/"}${"29.pdf"}`),},</v>
      </c>
    </row>
    <row r="33" spans="1:18" x14ac:dyDescent="0.25">
      <c r="A33" s="1" t="s">
        <v>756</v>
      </c>
      <c r="B33" s="1">
        <v>30</v>
      </c>
      <c r="C33" s="1" t="s">
        <v>1311</v>
      </c>
      <c r="D33" s="1" t="s">
        <v>1217</v>
      </c>
      <c r="E33" s="1" t="s">
        <v>1460</v>
      </c>
      <c r="F33" s="2" t="s">
        <v>620</v>
      </c>
      <c r="G33" s="1" t="s">
        <v>1212</v>
      </c>
      <c r="I33" s="1">
        <f t="shared" si="3"/>
        <v>30</v>
      </c>
      <c r="J33" s="1" t="s">
        <v>0</v>
      </c>
      <c r="K33" s="1" t="s">
        <v>1300</v>
      </c>
      <c r="L33" s="3" t="str">
        <f t="shared" si="0"/>
        <v>DIC</v>
      </c>
      <c r="M33" s="1" t="s">
        <v>1213</v>
      </c>
      <c r="N33" s="3" t="s">
        <v>980</v>
      </c>
      <c r="O33" s="1" t="s">
        <v>986</v>
      </c>
      <c r="P33" s="1">
        <f t="shared" si="1"/>
        <v>30</v>
      </c>
      <c r="Q33" s="1" t="s">
        <v>1</v>
      </c>
      <c r="R33" s="1" t="str">
        <f t="shared" si="4"/>
        <v>{id:30,year: "2012",typeDoc:"ACUERDO",dateDoc:"12-DIC",numDoc:"CG 30-2012",monthDoc:"DIC",nameDoc:"ACUERDO TOPES DE PRECAMPAÑAS 2013",link: Acuerdos__pdfpath(`./${"2012/"}${"30.pdf"}`),},</v>
      </c>
    </row>
    <row r="34" spans="1:18" x14ac:dyDescent="0.25">
      <c r="A34" s="1" t="s">
        <v>756</v>
      </c>
      <c r="B34" s="1">
        <v>31</v>
      </c>
      <c r="C34" s="1" t="s">
        <v>1311</v>
      </c>
      <c r="D34" s="1" t="s">
        <v>1217</v>
      </c>
      <c r="E34" s="1" t="s">
        <v>1460</v>
      </c>
      <c r="F34" s="2" t="s">
        <v>409</v>
      </c>
      <c r="G34" s="1" t="s">
        <v>1212</v>
      </c>
      <c r="I34" s="1">
        <f t="shared" si="3"/>
        <v>31</v>
      </c>
      <c r="J34" s="1" t="s">
        <v>0</v>
      </c>
      <c r="K34" s="1" t="s">
        <v>1300</v>
      </c>
      <c r="L34" s="3" t="str">
        <f t="shared" si="0"/>
        <v>DIC</v>
      </c>
      <c r="M34" s="1" t="s">
        <v>1213</v>
      </c>
      <c r="N34" s="3" t="s">
        <v>981</v>
      </c>
      <c r="O34" s="1" t="s">
        <v>986</v>
      </c>
      <c r="P34" s="1">
        <f t="shared" si="1"/>
        <v>31</v>
      </c>
      <c r="Q34" s="1" t="s">
        <v>1</v>
      </c>
      <c r="R34" s="1" t="str">
        <f t="shared" si="4"/>
        <v>{id:31,year: "2012",typeDoc:"ACUERDO",dateDoc:"29-DIC",numDoc:"CG 31-2012",monthDoc:"DIC",nameDoc:"ACUERDO DE RADIO Y TV FINAL",link: Acuerdos__pdfpath(`./${"2012/"}${"31.pdf"}`),},</v>
      </c>
    </row>
    <row r="35" spans="1:18" x14ac:dyDescent="0.25">
      <c r="A35" s="1" t="s">
        <v>756</v>
      </c>
      <c r="B35" s="1">
        <v>32</v>
      </c>
      <c r="C35" s="1" t="s">
        <v>1311</v>
      </c>
      <c r="D35" s="1" t="s">
        <v>1217</v>
      </c>
      <c r="E35" s="1" t="s">
        <v>1460</v>
      </c>
      <c r="F35" s="2" t="s">
        <v>409</v>
      </c>
      <c r="G35" s="1" t="s">
        <v>1212</v>
      </c>
      <c r="I35" s="1">
        <f t="shared" si="3"/>
        <v>32</v>
      </c>
      <c r="J35" s="1" t="s">
        <v>0</v>
      </c>
      <c r="K35" s="1" t="s">
        <v>1300</v>
      </c>
      <c r="L35" s="3" t="str">
        <f t="shared" si="0"/>
        <v>DIC</v>
      </c>
      <c r="M35" s="1" t="s">
        <v>1213</v>
      </c>
      <c r="N35" s="3" t="s">
        <v>982</v>
      </c>
      <c r="O35" s="1" t="s">
        <v>986</v>
      </c>
      <c r="P35" s="1">
        <f t="shared" si="1"/>
        <v>32</v>
      </c>
      <c r="Q35" s="1" t="s">
        <v>1</v>
      </c>
      <c r="R35" s="1" t="str">
        <f t="shared" si="4"/>
        <v>{id:32,year: "2012",typeDoc:"ACUERDO",dateDoc:"29-DIC",numDoc:"CG 32-2012",monthDoc:"DIC",nameDoc:"ACUERDO DE FISCALIZACIÓN DE MEDIOS",link: Acuerdos__pdfpath(`./${"2012/"}${"32.pdf"}`),},</v>
      </c>
    </row>
    <row r="36" spans="1:18" x14ac:dyDescent="0.25">
      <c r="A36" s="1" t="s">
        <v>756</v>
      </c>
      <c r="B36" s="1">
        <v>33</v>
      </c>
      <c r="C36" s="1" t="s">
        <v>1311</v>
      </c>
      <c r="D36" s="1" t="s">
        <v>1217</v>
      </c>
      <c r="E36" s="1" t="s">
        <v>1460</v>
      </c>
      <c r="F36" s="2" t="s">
        <v>409</v>
      </c>
      <c r="G36" s="1" t="s">
        <v>1212</v>
      </c>
      <c r="I36" s="1">
        <f t="shared" si="3"/>
        <v>33</v>
      </c>
      <c r="J36" s="1" t="s">
        <v>0</v>
      </c>
      <c r="K36" s="1" t="s">
        <v>1300</v>
      </c>
      <c r="L36" s="3" t="str">
        <f t="shared" si="0"/>
        <v>DIC</v>
      </c>
      <c r="M36" s="1" t="s">
        <v>1213</v>
      </c>
      <c r="N36" s="1" t="s">
        <v>983</v>
      </c>
      <c r="O36" s="1" t="s">
        <v>986</v>
      </c>
      <c r="P36" s="1">
        <f t="shared" si="1"/>
        <v>33</v>
      </c>
      <c r="Q36" s="1" t="s">
        <v>1</v>
      </c>
      <c r="R36" s="1" t="str">
        <f t="shared" si="4"/>
        <v>{id:33,year: "2012",typeDoc:"ACUERDO",dateDoc:"29-DIC",numDoc:"CG 33-2012",monthDoc:"DIC",nameDoc:"ACUERDO DE PAUTADO",link: Acuerdos__pdfpath(`./${"2012/"}${"33.pdf"}`),},</v>
      </c>
    </row>
    <row r="37" spans="1:18" x14ac:dyDescent="0.25">
      <c r="R37" s="1" t="s">
        <v>940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Hoja2</vt:lpstr>
      <vt:lpstr>2021</vt:lpstr>
      <vt:lpstr>2020</vt:lpstr>
      <vt:lpstr>2019</vt:lpstr>
      <vt:lpstr>2018</vt:lpstr>
      <vt:lpstr>2017</vt:lpstr>
      <vt:lpstr>2016</vt:lpstr>
      <vt:lpstr>2015</vt:lpstr>
      <vt:lpstr>2012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2022-10-13T23:10:10Z</dcterms:modified>
</cp:coreProperties>
</file>