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3\Documents\sitio-ite\src\assets\pdf\"/>
    </mc:Choice>
  </mc:AlternateContent>
  <xr:revisionPtr revIDLastSave="0" documentId="13_ncr:1_{A15282B3-18B0-4AF3-8E72-284726C766CA}" xr6:coauthVersionLast="47" xr6:coauthVersionMax="47" xr10:uidLastSave="{00000000-0000-0000-0000-000000000000}"/>
  <bookViews>
    <workbookView xWindow="-108" yWindow="-108" windowWidth="23256" windowHeight="12456" activeTab="3" xr2:uid="{62DE3315-87FB-4BEF-8B46-0163C0ACE327}"/>
  </bookViews>
  <sheets>
    <sheet name="Hoja4" sheetId="18" r:id="rId1"/>
    <sheet name="Hoja2" sheetId="13" r:id="rId2"/>
    <sheet name="2021" sheetId="34" r:id="rId3"/>
    <sheet name="2020" sheetId="33" r:id="rId4"/>
    <sheet name="2019" sheetId="32" r:id="rId5"/>
    <sheet name="2018" sheetId="15" r:id="rId6"/>
    <sheet name="2017" sheetId="14" r:id="rId7"/>
    <sheet name="2016" sheetId="12" r:id="rId8"/>
    <sheet name="2015" sheetId="17" r:id="rId9"/>
    <sheet name="2012" sheetId="27" r:id="rId10"/>
    <sheet name="2009" sheetId="28" r:id="rId11"/>
    <sheet name="2008" sheetId="19" r:id="rId12"/>
    <sheet name="2007" sheetId="20" r:id="rId13"/>
    <sheet name="2006" sheetId="21" r:id="rId14"/>
    <sheet name="2005" sheetId="22" r:id="rId15"/>
    <sheet name="2004" sheetId="23" r:id="rId16"/>
    <sheet name="2003" sheetId="24" r:id="rId17"/>
    <sheet name="2002" sheetId="25" r:id="rId18"/>
    <sheet name="2001" sheetId="30" r:id="rId19"/>
    <sheet name="1998" sheetId="31" r:id="rId20"/>
    <sheet name="Todos" sheetId="26" r:id="rId2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1" i="34" l="1"/>
  <c r="L70" i="34"/>
  <c r="L69" i="34"/>
  <c r="E69" i="34"/>
  <c r="N71" i="34" s="1"/>
  <c r="L68" i="34"/>
  <c r="L67" i="34"/>
  <c r="L66" i="34"/>
  <c r="E66" i="34"/>
  <c r="L65" i="34"/>
  <c r="L64" i="34"/>
  <c r="L63" i="34"/>
  <c r="L62" i="34"/>
  <c r="E62" i="34"/>
  <c r="L72" i="34"/>
  <c r="E72" i="34"/>
  <c r="N72" i="34" s="1"/>
  <c r="L61" i="34"/>
  <c r="E61" i="34"/>
  <c r="L60" i="34"/>
  <c r="E60" i="34"/>
  <c r="L59" i="34"/>
  <c r="E59" i="34"/>
  <c r="L58" i="34"/>
  <c r="E58" i="34"/>
  <c r="E45" i="34"/>
  <c r="L45" i="34"/>
  <c r="L46" i="34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1" i="18"/>
  <c r="L37" i="34"/>
  <c r="L36" i="34"/>
  <c r="L35" i="34"/>
  <c r="L34" i="34"/>
  <c r="E34" i="34"/>
  <c r="L33" i="34"/>
  <c r="E33" i="34"/>
  <c r="L32" i="34"/>
  <c r="E32" i="34"/>
  <c r="L31" i="34"/>
  <c r="E31" i="34"/>
  <c r="L30" i="34"/>
  <c r="E30" i="34"/>
  <c r="L29" i="34"/>
  <c r="E29" i="34"/>
  <c r="L28" i="34"/>
  <c r="E28" i="34"/>
  <c r="L27" i="34"/>
  <c r="E27" i="34"/>
  <c r="L26" i="34"/>
  <c r="E26" i="34"/>
  <c r="L20" i="34"/>
  <c r="E20" i="34"/>
  <c r="L19" i="34"/>
  <c r="L18" i="34"/>
  <c r="L17" i="34"/>
  <c r="L16" i="34"/>
  <c r="L15" i="34"/>
  <c r="E15" i="34"/>
  <c r="L14" i="34"/>
  <c r="E14" i="34"/>
  <c r="L13" i="34"/>
  <c r="L12" i="34"/>
  <c r="L11" i="34"/>
  <c r="L10" i="34"/>
  <c r="E10" i="34"/>
  <c r="L8" i="34"/>
  <c r="E8" i="34"/>
  <c r="L5" i="34"/>
  <c r="E5" i="34"/>
  <c r="L4" i="34"/>
  <c r="E4" i="34"/>
  <c r="L3" i="34"/>
  <c r="E3" i="34"/>
  <c r="L224" i="34"/>
  <c r="E224" i="34"/>
  <c r="L223" i="34"/>
  <c r="L222" i="34"/>
  <c r="L221" i="34"/>
  <c r="E221" i="34"/>
  <c r="L220" i="34"/>
  <c r="E220" i="34"/>
  <c r="L219" i="34"/>
  <c r="E219" i="34"/>
  <c r="L218" i="34"/>
  <c r="E218" i="34"/>
  <c r="L217" i="34"/>
  <c r="E217" i="34"/>
  <c r="L216" i="34"/>
  <c r="E216" i="34"/>
  <c r="L215" i="34"/>
  <c r="E215" i="34"/>
  <c r="L214" i="34"/>
  <c r="E214" i="34"/>
  <c r="L213" i="34"/>
  <c r="E213" i="34"/>
  <c r="L212" i="34"/>
  <c r="L211" i="34"/>
  <c r="L210" i="34"/>
  <c r="E210" i="34"/>
  <c r="L209" i="34"/>
  <c r="L208" i="34"/>
  <c r="E208" i="34"/>
  <c r="L207" i="34"/>
  <c r="E207" i="34"/>
  <c r="L206" i="34"/>
  <c r="E206" i="34"/>
  <c r="L205" i="34"/>
  <c r="L204" i="34"/>
  <c r="L203" i="34"/>
  <c r="E203" i="34"/>
  <c r="L202" i="34"/>
  <c r="E202" i="34"/>
  <c r="L201" i="34"/>
  <c r="E201" i="34"/>
  <c r="L200" i="34"/>
  <c r="L199" i="34"/>
  <c r="E199" i="34"/>
  <c r="L198" i="34"/>
  <c r="E198" i="34"/>
  <c r="L197" i="34"/>
  <c r="L196" i="34"/>
  <c r="E196" i="34"/>
  <c r="L195" i="34"/>
  <c r="L194" i="34"/>
  <c r="E194" i="34"/>
  <c r="L193" i="34"/>
  <c r="L192" i="34"/>
  <c r="L191" i="34"/>
  <c r="L190" i="34"/>
  <c r="E190" i="34"/>
  <c r="L189" i="34"/>
  <c r="L188" i="34"/>
  <c r="E188" i="34"/>
  <c r="L187" i="34"/>
  <c r="E187" i="34"/>
  <c r="L186" i="34"/>
  <c r="L185" i="34"/>
  <c r="E185" i="34"/>
  <c r="L184" i="34"/>
  <c r="L183" i="34"/>
  <c r="E183" i="34"/>
  <c r="L182" i="34"/>
  <c r="L181" i="34"/>
  <c r="L180" i="34"/>
  <c r="E180" i="34"/>
  <c r="L179" i="34"/>
  <c r="L178" i="34"/>
  <c r="E178" i="34"/>
  <c r="L177" i="34"/>
  <c r="L176" i="34"/>
  <c r="L175" i="34"/>
  <c r="L174" i="34"/>
  <c r="E174" i="34"/>
  <c r="L173" i="34"/>
  <c r="L172" i="34"/>
  <c r="E172" i="34"/>
  <c r="L171" i="34"/>
  <c r="L170" i="34"/>
  <c r="L169" i="34"/>
  <c r="E169" i="34"/>
  <c r="L168" i="34"/>
  <c r="L167" i="34"/>
  <c r="L166" i="34"/>
  <c r="E166" i="34"/>
  <c r="L165" i="34"/>
  <c r="E165" i="34"/>
  <c r="L164" i="34"/>
  <c r="L163" i="34"/>
  <c r="L162" i="34"/>
  <c r="E162" i="34"/>
  <c r="L161" i="34"/>
  <c r="L160" i="34"/>
  <c r="L159" i="34"/>
  <c r="L158" i="34"/>
  <c r="L157" i="34"/>
  <c r="L156" i="34"/>
  <c r="E156" i="34"/>
  <c r="L155" i="34"/>
  <c r="E155" i="34"/>
  <c r="L154" i="34"/>
  <c r="E154" i="34"/>
  <c r="L153" i="34"/>
  <c r="L152" i="34"/>
  <c r="L151" i="34"/>
  <c r="E151" i="34"/>
  <c r="L150" i="34"/>
  <c r="L149" i="34"/>
  <c r="L148" i="34"/>
  <c r="L147" i="34"/>
  <c r="L146" i="34"/>
  <c r="L145" i="34"/>
  <c r="L144" i="34"/>
  <c r="L143" i="34"/>
  <c r="L142" i="34"/>
  <c r="E142" i="34"/>
  <c r="L141" i="34"/>
  <c r="E141" i="34"/>
  <c r="L140" i="34"/>
  <c r="L139" i="34"/>
  <c r="L138" i="34"/>
  <c r="E138" i="34"/>
  <c r="L137" i="34"/>
  <c r="L136" i="34"/>
  <c r="E136" i="34"/>
  <c r="L135" i="34"/>
  <c r="E135" i="34"/>
  <c r="L134" i="34"/>
  <c r="L133" i="34"/>
  <c r="L132" i="34"/>
  <c r="E132" i="34"/>
  <c r="L131" i="34"/>
  <c r="L130" i="34"/>
  <c r="L129" i="34"/>
  <c r="L128" i="34"/>
  <c r="E128" i="34"/>
  <c r="L127" i="34"/>
  <c r="L126" i="34"/>
  <c r="L125" i="34"/>
  <c r="L124" i="34"/>
  <c r="L123" i="34"/>
  <c r="L122" i="34"/>
  <c r="L121" i="34"/>
  <c r="L120" i="34"/>
  <c r="L119" i="34"/>
  <c r="E119" i="34"/>
  <c r="L118" i="34"/>
  <c r="L117" i="34"/>
  <c r="E117" i="34"/>
  <c r="L116" i="34"/>
  <c r="E115" i="34"/>
  <c r="L114" i="34"/>
  <c r="L113" i="34"/>
  <c r="E113" i="34"/>
  <c r="L112" i="34"/>
  <c r="L111" i="34"/>
  <c r="E111" i="34"/>
  <c r="L110" i="34"/>
  <c r="L109" i="34"/>
  <c r="L108" i="34"/>
  <c r="E108" i="34"/>
  <c r="L107" i="34"/>
  <c r="E107" i="34"/>
  <c r="L106" i="34"/>
  <c r="E106" i="34"/>
  <c r="L105" i="34"/>
  <c r="L104" i="34"/>
  <c r="E104" i="34"/>
  <c r="L103" i="34"/>
  <c r="E102" i="34"/>
  <c r="L101" i="34"/>
  <c r="E101" i="34"/>
  <c r="L100" i="34"/>
  <c r="L99" i="34"/>
  <c r="E99" i="34"/>
  <c r="L98" i="34"/>
  <c r="L97" i="34"/>
  <c r="L96" i="34"/>
  <c r="E96" i="34"/>
  <c r="L95" i="34"/>
  <c r="L94" i="34"/>
  <c r="E94" i="34"/>
  <c r="L93" i="34"/>
  <c r="E93" i="34"/>
  <c r="L92" i="34"/>
  <c r="L91" i="34"/>
  <c r="L90" i="34"/>
  <c r="E90" i="34"/>
  <c r="L89" i="34"/>
  <c r="E89" i="34"/>
  <c r="L88" i="34"/>
  <c r="E88" i="34"/>
  <c r="L87" i="34"/>
  <c r="E86" i="34"/>
  <c r="L85" i="34"/>
  <c r="L84" i="34"/>
  <c r="E84" i="34"/>
  <c r="L83" i="34"/>
  <c r="L82" i="34"/>
  <c r="E82" i="34"/>
  <c r="L81" i="34"/>
  <c r="L80" i="34"/>
  <c r="E80" i="34"/>
  <c r="L79" i="34"/>
  <c r="L78" i="34"/>
  <c r="E78" i="34"/>
  <c r="L77" i="34"/>
  <c r="E77" i="34"/>
  <c r="L76" i="34"/>
  <c r="E76" i="34"/>
  <c r="L75" i="34"/>
  <c r="E75" i="34"/>
  <c r="L74" i="34"/>
  <c r="L73" i="34"/>
  <c r="E73" i="34"/>
  <c r="L57" i="34"/>
  <c r="E57" i="34"/>
  <c r="L56" i="34"/>
  <c r="E56" i="34"/>
  <c r="L55" i="34"/>
  <c r="L54" i="34"/>
  <c r="E54" i="34"/>
  <c r="L53" i="34"/>
  <c r="E53" i="34"/>
  <c r="L52" i="34"/>
  <c r="E52" i="34"/>
  <c r="L51" i="34"/>
  <c r="E51" i="34"/>
  <c r="L50" i="34"/>
  <c r="E50" i="34"/>
  <c r="L49" i="34"/>
  <c r="E49" i="34"/>
  <c r="L48" i="34"/>
  <c r="E48" i="34"/>
  <c r="L47" i="34"/>
  <c r="E47" i="34"/>
  <c r="L44" i="34"/>
  <c r="E44" i="34"/>
  <c r="L43" i="34"/>
  <c r="E43" i="34"/>
  <c r="L42" i="34"/>
  <c r="E42" i="34"/>
  <c r="L40" i="34"/>
  <c r="E40" i="34"/>
  <c r="L38" i="34"/>
  <c r="E38" i="34"/>
  <c r="L25" i="34"/>
  <c r="E25" i="34"/>
  <c r="L24" i="34"/>
  <c r="L23" i="34"/>
  <c r="L22" i="34"/>
  <c r="E22" i="34"/>
  <c r="L6" i="34"/>
  <c r="E6" i="34"/>
  <c r="N150" i="33"/>
  <c r="P124" i="33"/>
  <c r="N179" i="33"/>
  <c r="N178" i="33"/>
  <c r="N168" i="33"/>
  <c r="N167" i="33"/>
  <c r="N165" i="33"/>
  <c r="N161" i="33"/>
  <c r="N160" i="33"/>
  <c r="N156" i="33"/>
  <c r="N153" i="33"/>
  <c r="N151" i="33"/>
  <c r="N149" i="33"/>
  <c r="N148" i="33"/>
  <c r="N147" i="33"/>
  <c r="N145" i="33"/>
  <c r="N142" i="33"/>
  <c r="N140" i="33"/>
  <c r="N138" i="33"/>
  <c r="N137" i="33"/>
  <c r="N135" i="33"/>
  <c r="N133" i="33"/>
  <c r="N132" i="33"/>
  <c r="N131" i="33"/>
  <c r="N129" i="33"/>
  <c r="N127" i="33"/>
  <c r="N126" i="33"/>
  <c r="N124" i="33"/>
  <c r="N123" i="33"/>
  <c r="N120" i="33"/>
  <c r="N119" i="33"/>
  <c r="N117" i="33"/>
  <c r="N116" i="33"/>
  <c r="N115" i="33"/>
  <c r="N114" i="33"/>
  <c r="N113" i="33"/>
  <c r="N109" i="33"/>
  <c r="N108" i="33"/>
  <c r="N106" i="33"/>
  <c r="N105" i="33"/>
  <c r="N104" i="33"/>
  <c r="N103" i="33"/>
  <c r="N102" i="33"/>
  <c r="N101" i="33"/>
  <c r="N100" i="33"/>
  <c r="N99" i="33"/>
  <c r="N96" i="33"/>
  <c r="N95" i="33"/>
  <c r="N93" i="33"/>
  <c r="N90" i="33"/>
  <c r="N89" i="33"/>
  <c r="N87" i="33"/>
  <c r="N86" i="33"/>
  <c r="N85" i="33"/>
  <c r="N83" i="33"/>
  <c r="N82" i="33"/>
  <c r="N81" i="33"/>
  <c r="N80" i="33"/>
  <c r="N79" i="33"/>
  <c r="N78" i="33"/>
  <c r="N77" i="33"/>
  <c r="N76" i="33"/>
  <c r="N74" i="33"/>
  <c r="N72" i="33"/>
  <c r="N70" i="33"/>
  <c r="N68" i="33"/>
  <c r="N66" i="33"/>
  <c r="N65" i="33"/>
  <c r="N61" i="33"/>
  <c r="N59" i="33"/>
  <c r="N56" i="33"/>
  <c r="N54" i="33"/>
  <c r="N53" i="33"/>
  <c r="N51" i="33"/>
  <c r="N48" i="33"/>
  <c r="N47" i="33"/>
  <c r="N43" i="33"/>
  <c r="N41" i="33"/>
  <c r="N39" i="33"/>
  <c r="N37" i="33"/>
  <c r="N35" i="33"/>
  <c r="N30" i="33"/>
  <c r="N26" i="33"/>
  <c r="N14" i="33"/>
  <c r="N7" i="33"/>
  <c r="N6" i="33"/>
  <c r="J179" i="33"/>
  <c r="J178" i="33"/>
  <c r="N177" i="33"/>
  <c r="J177" i="33"/>
  <c r="G177" i="33"/>
  <c r="N180" i="33"/>
  <c r="J180" i="33"/>
  <c r="G180" i="33"/>
  <c r="N176" i="33"/>
  <c r="J176" i="33"/>
  <c r="G176" i="33"/>
  <c r="N175" i="33"/>
  <c r="J175" i="33"/>
  <c r="G175" i="33"/>
  <c r="N174" i="33"/>
  <c r="J174" i="33"/>
  <c r="G174" i="33"/>
  <c r="N173" i="33"/>
  <c r="J173" i="33"/>
  <c r="G173" i="33"/>
  <c r="N172" i="33"/>
  <c r="J172" i="33"/>
  <c r="G172" i="33"/>
  <c r="N171" i="33"/>
  <c r="J171" i="33"/>
  <c r="G171" i="33"/>
  <c r="N170" i="33"/>
  <c r="J170" i="33"/>
  <c r="G170" i="33"/>
  <c r="J168" i="33"/>
  <c r="J167" i="33"/>
  <c r="N166" i="33"/>
  <c r="J166" i="33"/>
  <c r="G166" i="33"/>
  <c r="N163" i="33"/>
  <c r="J163" i="33"/>
  <c r="G163" i="33"/>
  <c r="N162" i="33"/>
  <c r="J162" i="33"/>
  <c r="G162" i="33"/>
  <c r="N158" i="33"/>
  <c r="J158" i="33"/>
  <c r="G158" i="33"/>
  <c r="N157" i="33"/>
  <c r="J157" i="33"/>
  <c r="G157" i="33"/>
  <c r="J156" i="33"/>
  <c r="N155" i="33"/>
  <c r="J155" i="33"/>
  <c r="G155" i="33"/>
  <c r="J149" i="33"/>
  <c r="J148" i="33"/>
  <c r="J147" i="33"/>
  <c r="N146" i="33"/>
  <c r="J146" i="33"/>
  <c r="G146" i="33"/>
  <c r="N143" i="33"/>
  <c r="J143" i="33"/>
  <c r="G143" i="33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J135" i="33"/>
  <c r="N134" i="33"/>
  <c r="J134" i="33"/>
  <c r="G134" i="33"/>
  <c r="J133" i="33"/>
  <c r="J132" i="33"/>
  <c r="J131" i="33"/>
  <c r="N130" i="33"/>
  <c r="J130" i="33"/>
  <c r="G130" i="33"/>
  <c r="J138" i="33"/>
  <c r="J137" i="33"/>
  <c r="N136" i="33"/>
  <c r="P138" i="33" s="1"/>
  <c r="J136" i="33"/>
  <c r="G136" i="33"/>
  <c r="J127" i="33"/>
  <c r="J126" i="33"/>
  <c r="N125" i="33"/>
  <c r="P127" i="33" s="1"/>
  <c r="J125" i="33"/>
  <c r="G125" i="33"/>
  <c r="J124" i="33"/>
  <c r="J123" i="33"/>
  <c r="N122" i="33"/>
  <c r="J122" i="33"/>
  <c r="G122" i="33"/>
  <c r="J140" i="33"/>
  <c r="N139" i="33"/>
  <c r="J139" i="33"/>
  <c r="G139" i="33"/>
  <c r="J129" i="33"/>
  <c r="N128" i="33"/>
  <c r="J128" i="33"/>
  <c r="G128" i="33"/>
  <c r="N121" i="33"/>
  <c r="J121" i="33"/>
  <c r="G121" i="33"/>
  <c r="J120" i="33"/>
  <c r="J119" i="33"/>
  <c r="N118" i="33"/>
  <c r="J118" i="33"/>
  <c r="G118" i="33"/>
  <c r="J117" i="33"/>
  <c r="J116" i="33"/>
  <c r="J115" i="33"/>
  <c r="J114" i="33"/>
  <c r="J113" i="33"/>
  <c r="N112" i="33"/>
  <c r="J112" i="33"/>
  <c r="G112" i="33"/>
  <c r="N111" i="33"/>
  <c r="J111" i="33"/>
  <c r="G111" i="33"/>
  <c r="N110" i="33"/>
  <c r="J110" i="33"/>
  <c r="G110" i="33"/>
  <c r="J109" i="33"/>
  <c r="J108" i="33"/>
  <c r="N107" i="33"/>
  <c r="J107" i="33"/>
  <c r="G107" i="33"/>
  <c r="J106" i="33"/>
  <c r="J105" i="33"/>
  <c r="J104" i="33"/>
  <c r="J103" i="33"/>
  <c r="J102" i="33"/>
  <c r="J101" i="33"/>
  <c r="J100" i="33"/>
  <c r="J99" i="33"/>
  <c r="N98" i="33"/>
  <c r="J98" i="33"/>
  <c r="G98" i="33"/>
  <c r="M1" i="18"/>
  <c r="J93" i="33"/>
  <c r="N92" i="33"/>
  <c r="J92" i="33"/>
  <c r="G92" i="33"/>
  <c r="N97" i="33"/>
  <c r="J97" i="33"/>
  <c r="G97" i="33"/>
  <c r="J96" i="33"/>
  <c r="J95" i="33"/>
  <c r="N94" i="33"/>
  <c r="J94" i="33"/>
  <c r="G94" i="33"/>
  <c r="J90" i="33"/>
  <c r="J89" i="33"/>
  <c r="N88" i="33"/>
  <c r="J88" i="33"/>
  <c r="G88" i="33"/>
  <c r="J85" i="33"/>
  <c r="J78" i="33"/>
  <c r="J77" i="33"/>
  <c r="J76" i="33"/>
  <c r="J80" i="33"/>
  <c r="J79" i="33"/>
  <c r="J74" i="33"/>
  <c r="N73" i="33"/>
  <c r="J73" i="33"/>
  <c r="G73" i="33"/>
  <c r="J72" i="33"/>
  <c r="J71" i="33"/>
  <c r="G71" i="33"/>
  <c r="J70" i="33"/>
  <c r="N69" i="33"/>
  <c r="J69" i="33"/>
  <c r="G69" i="33"/>
  <c r="J68" i="33"/>
  <c r="N67" i="33"/>
  <c r="J67" i="33"/>
  <c r="G67" i="33"/>
  <c r="N63" i="33"/>
  <c r="J63" i="33"/>
  <c r="G63" i="33"/>
  <c r="N57" i="33"/>
  <c r="J57" i="33"/>
  <c r="G57" i="33"/>
  <c r="J54" i="33"/>
  <c r="J53" i="33"/>
  <c r="N52" i="33"/>
  <c r="J52" i="33"/>
  <c r="G52" i="33"/>
  <c r="N49" i="33"/>
  <c r="J49" i="33"/>
  <c r="G49" i="33"/>
  <c r="J48" i="33"/>
  <c r="J47" i="33"/>
  <c r="N46" i="33"/>
  <c r="J46" i="33"/>
  <c r="G46" i="33"/>
  <c r="N45" i="33"/>
  <c r="J45" i="33"/>
  <c r="G45" i="33"/>
  <c r="J37" i="33"/>
  <c r="N36" i="33"/>
  <c r="J36" i="33"/>
  <c r="G36" i="33"/>
  <c r="N33" i="33"/>
  <c r="J33" i="33"/>
  <c r="G33" i="33"/>
  <c r="N32" i="33"/>
  <c r="J32" i="33"/>
  <c r="G32" i="33"/>
  <c r="N31" i="33"/>
  <c r="J31" i="33"/>
  <c r="G31" i="33"/>
  <c r="N27" i="33"/>
  <c r="J27" i="33"/>
  <c r="G27" i="33"/>
  <c r="N24" i="33"/>
  <c r="J24" i="33"/>
  <c r="G24" i="33"/>
  <c r="N19" i="33"/>
  <c r="J19" i="33"/>
  <c r="G19" i="33"/>
  <c r="N18" i="33"/>
  <c r="J18" i="33"/>
  <c r="G18" i="33"/>
  <c r="N17" i="33"/>
  <c r="J17" i="33"/>
  <c r="G17" i="33"/>
  <c r="N16" i="33"/>
  <c r="J16" i="33"/>
  <c r="G16" i="33"/>
  <c r="N15" i="33"/>
  <c r="J15" i="33"/>
  <c r="G15" i="33"/>
  <c r="N22" i="33"/>
  <c r="J22" i="33"/>
  <c r="G22" i="33"/>
  <c r="N21" i="33"/>
  <c r="J21" i="33"/>
  <c r="G21" i="33"/>
  <c r="F2" i="13"/>
  <c r="F3" i="13"/>
  <c r="F4" i="13"/>
  <c r="F5" i="13"/>
  <c r="F6" i="13"/>
  <c r="F7" i="13"/>
  <c r="F8" i="13"/>
  <c r="F9" i="13"/>
  <c r="F1" i="13"/>
  <c r="N8" i="33"/>
  <c r="J8" i="33"/>
  <c r="G8" i="33"/>
  <c r="J7" i="33"/>
  <c r="J6" i="33"/>
  <c r="N5" i="33"/>
  <c r="J5" i="33"/>
  <c r="G5" i="33"/>
  <c r="N169" i="33"/>
  <c r="J169" i="33"/>
  <c r="G169" i="33"/>
  <c r="J165" i="33"/>
  <c r="N164" i="33"/>
  <c r="J164" i="33"/>
  <c r="G164" i="33"/>
  <c r="J161" i="33"/>
  <c r="J160" i="33"/>
  <c r="N159" i="33"/>
  <c r="J159" i="33"/>
  <c r="G159" i="33"/>
  <c r="N154" i="33"/>
  <c r="J154" i="33"/>
  <c r="G154" i="33"/>
  <c r="J153" i="33"/>
  <c r="N152" i="33"/>
  <c r="J152" i="33"/>
  <c r="G152" i="33"/>
  <c r="J151" i="33"/>
  <c r="J150" i="33"/>
  <c r="G150" i="33"/>
  <c r="J145" i="33"/>
  <c r="N144" i="33"/>
  <c r="J144" i="33"/>
  <c r="G144" i="33"/>
  <c r="J142" i="33"/>
  <c r="N141" i="33"/>
  <c r="J141" i="33"/>
  <c r="G141" i="33"/>
  <c r="N91" i="33"/>
  <c r="J91" i="33"/>
  <c r="G91" i="33"/>
  <c r="J87" i="33"/>
  <c r="J86" i="33"/>
  <c r="N84" i="33"/>
  <c r="J84" i="33"/>
  <c r="G84" i="33"/>
  <c r="J83" i="33"/>
  <c r="J82" i="33"/>
  <c r="J81" i="33"/>
  <c r="N75" i="33"/>
  <c r="J75" i="33"/>
  <c r="G75" i="33"/>
  <c r="J66" i="33"/>
  <c r="J65" i="33"/>
  <c r="N64" i="33"/>
  <c r="J64" i="33"/>
  <c r="G64" i="33"/>
  <c r="N62" i="33"/>
  <c r="J62" i="33"/>
  <c r="G62" i="33"/>
  <c r="J61" i="33"/>
  <c r="N60" i="33"/>
  <c r="J60" i="33"/>
  <c r="G60" i="33"/>
  <c r="J59" i="33"/>
  <c r="J58" i="33"/>
  <c r="G58" i="33"/>
  <c r="J56" i="33"/>
  <c r="N55" i="33"/>
  <c r="J55" i="33"/>
  <c r="G55" i="33"/>
  <c r="J51" i="33"/>
  <c r="N50" i="33"/>
  <c r="J50" i="33"/>
  <c r="G50" i="33"/>
  <c r="N44" i="33"/>
  <c r="J44" i="33"/>
  <c r="G44" i="33"/>
  <c r="J43" i="33"/>
  <c r="J42" i="33"/>
  <c r="G42" i="33"/>
  <c r="J41" i="33"/>
  <c r="N40" i="33"/>
  <c r="J40" i="33"/>
  <c r="G40" i="33"/>
  <c r="J39" i="33"/>
  <c r="N38" i="33"/>
  <c r="J38" i="33"/>
  <c r="G38" i="33"/>
  <c r="J35" i="33"/>
  <c r="N34" i="33"/>
  <c r="J34" i="33"/>
  <c r="G34" i="33"/>
  <c r="J30" i="33"/>
  <c r="N29" i="33"/>
  <c r="J29" i="33"/>
  <c r="G29" i="33"/>
  <c r="N28" i="33"/>
  <c r="J28" i="33"/>
  <c r="G28" i="33"/>
  <c r="J26" i="33"/>
  <c r="N25" i="33"/>
  <c r="J25" i="33"/>
  <c r="G25" i="33"/>
  <c r="N23" i="33"/>
  <c r="J23" i="33"/>
  <c r="G23" i="33"/>
  <c r="N20" i="33"/>
  <c r="J20" i="33"/>
  <c r="G20" i="33"/>
  <c r="J14" i="33"/>
  <c r="N13" i="33"/>
  <c r="J13" i="33"/>
  <c r="G13" i="33"/>
  <c r="J12" i="33"/>
  <c r="N11" i="33"/>
  <c r="J11" i="33"/>
  <c r="G11" i="33"/>
  <c r="J10" i="33"/>
  <c r="N9" i="33"/>
  <c r="J9" i="33"/>
  <c r="G9" i="33"/>
  <c r="J4" i="33"/>
  <c r="N3" i="33"/>
  <c r="J3" i="33"/>
  <c r="G3" i="33"/>
  <c r="A1370" i="26"/>
  <c r="A1372" i="26"/>
  <c r="A1373" i="26"/>
  <c r="A1374" i="26"/>
  <c r="A1375" i="26"/>
  <c r="A1376" i="26"/>
  <c r="A1377" i="26"/>
  <c r="A1378" i="26"/>
  <c r="A1379" i="26"/>
  <c r="A1380" i="26"/>
  <c r="A1381" i="26"/>
  <c r="A1384" i="26"/>
  <c r="A1386" i="26"/>
  <c r="A1387" i="26"/>
  <c r="A1388" i="26"/>
  <c r="A1391" i="26"/>
  <c r="A1393" i="26"/>
  <c r="A1395" i="26"/>
  <c r="A1397" i="26"/>
  <c r="A1398" i="26"/>
  <c r="A1400" i="26"/>
  <c r="A1402" i="26"/>
  <c r="A1404" i="26"/>
  <c r="A1407" i="26"/>
  <c r="A1409" i="26"/>
  <c r="A1411" i="26"/>
  <c r="A1413" i="26"/>
  <c r="A1415" i="26"/>
  <c r="A1416" i="26"/>
  <c r="A1417" i="26"/>
  <c r="A1419" i="26"/>
  <c r="A1420" i="26"/>
  <c r="A1421" i="26"/>
  <c r="A1423" i="26"/>
  <c r="A1424" i="26"/>
  <c r="A1426" i="26"/>
  <c r="A1427" i="26"/>
  <c r="A1428" i="26"/>
  <c r="A1430" i="26"/>
  <c r="A1432" i="26"/>
  <c r="A1434" i="26"/>
  <c r="A1436" i="26"/>
  <c r="A1437" i="26"/>
  <c r="A1438" i="26"/>
  <c r="A1440" i="26"/>
  <c r="A1442" i="26"/>
  <c r="A1443" i="26"/>
  <c r="A1445" i="26"/>
  <c r="A1446" i="26"/>
  <c r="A1447" i="26"/>
  <c r="A1448" i="26"/>
  <c r="A1451" i="26"/>
  <c r="A1453" i="26"/>
  <c r="A1455" i="26"/>
  <c r="A1456" i="26"/>
  <c r="N79" i="32"/>
  <c r="J79" i="32"/>
  <c r="G79" i="32"/>
  <c r="N78" i="32"/>
  <c r="J78" i="32"/>
  <c r="N77" i="32"/>
  <c r="J77" i="32"/>
  <c r="G77" i="32"/>
  <c r="N84" i="32"/>
  <c r="J84" i="32"/>
  <c r="G84" i="32"/>
  <c r="N83" i="32"/>
  <c r="J83" i="32"/>
  <c r="N82" i="32"/>
  <c r="J82" i="32"/>
  <c r="G82" i="32"/>
  <c r="N81" i="32"/>
  <c r="J81" i="32"/>
  <c r="N80" i="32"/>
  <c r="J80" i="32"/>
  <c r="G80" i="32"/>
  <c r="N76" i="32"/>
  <c r="J76" i="32"/>
  <c r="N75" i="32"/>
  <c r="J75" i="32"/>
  <c r="N74" i="32"/>
  <c r="J74" i="32"/>
  <c r="G74" i="32"/>
  <c r="N73" i="32"/>
  <c r="J73" i="32"/>
  <c r="N72" i="32"/>
  <c r="J72" i="32"/>
  <c r="G72" i="32"/>
  <c r="N71" i="32"/>
  <c r="J71" i="32"/>
  <c r="G71" i="32"/>
  <c r="N70" i="32"/>
  <c r="J70" i="32"/>
  <c r="N69" i="32"/>
  <c r="J69" i="32"/>
  <c r="G69" i="32"/>
  <c r="N64" i="32"/>
  <c r="J64" i="32"/>
  <c r="N63" i="32"/>
  <c r="J63" i="32"/>
  <c r="G63" i="32"/>
  <c r="N56" i="32"/>
  <c r="J56" i="32"/>
  <c r="G56" i="32"/>
  <c r="N55" i="32"/>
  <c r="J55" i="32"/>
  <c r="G55" i="32"/>
  <c r="N47" i="32"/>
  <c r="J47" i="32"/>
  <c r="N46" i="32"/>
  <c r="J46" i="32"/>
  <c r="N45" i="32"/>
  <c r="J45" i="32"/>
  <c r="G45" i="32"/>
  <c r="N44" i="32"/>
  <c r="J44" i="32"/>
  <c r="G44" i="32"/>
  <c r="N59" i="34" l="1"/>
  <c r="N68" i="34"/>
  <c r="N58" i="34"/>
  <c r="N60" i="34"/>
  <c r="N65" i="34"/>
  <c r="N61" i="34"/>
  <c r="N32" i="34"/>
  <c r="N46" i="34"/>
  <c r="N37" i="34"/>
  <c r="N27" i="34"/>
  <c r="N19" i="34"/>
  <c r="N29" i="34"/>
  <c r="N33" i="34"/>
  <c r="N31" i="34"/>
  <c r="N30" i="34"/>
  <c r="N28" i="34"/>
  <c r="N26" i="34"/>
  <c r="N21" i="34"/>
  <c r="N206" i="34"/>
  <c r="N14" i="34"/>
  <c r="N57" i="34"/>
  <c r="N13" i="34"/>
  <c r="N93" i="34"/>
  <c r="N200" i="34"/>
  <c r="N9" i="34"/>
  <c r="N75" i="34"/>
  <c r="N155" i="34"/>
  <c r="N39" i="34"/>
  <c r="N48" i="34"/>
  <c r="N76" i="34"/>
  <c r="N202" i="34"/>
  <c r="N98" i="34"/>
  <c r="N79" i="34"/>
  <c r="N195" i="34"/>
  <c r="N118" i="34"/>
  <c r="N103" i="34"/>
  <c r="N89" i="34"/>
  <c r="N207" i="34"/>
  <c r="N24" i="34"/>
  <c r="N171" i="34"/>
  <c r="N165" i="34"/>
  <c r="N41" i="34"/>
  <c r="N5" i="34"/>
  <c r="N77" i="34"/>
  <c r="N137" i="34"/>
  <c r="N83" i="34"/>
  <c r="N101" i="34"/>
  <c r="N4" i="34"/>
  <c r="N3" i="34"/>
  <c r="N25" i="34"/>
  <c r="N100" i="34"/>
  <c r="N105" i="34"/>
  <c r="N131" i="34"/>
  <c r="N182" i="34"/>
  <c r="N186" i="34"/>
  <c r="N205" i="34"/>
  <c r="N7" i="34"/>
  <c r="N47" i="34"/>
  <c r="N127" i="34"/>
  <c r="N135" i="34"/>
  <c r="N209" i="34"/>
  <c r="N213" i="34"/>
  <c r="N217" i="34"/>
  <c r="N223" i="34"/>
  <c r="N51" i="34"/>
  <c r="N88" i="34"/>
  <c r="N114" i="34"/>
  <c r="N168" i="34"/>
  <c r="N193" i="34"/>
  <c r="N161" i="34"/>
  <c r="N164" i="34"/>
  <c r="N42" i="34"/>
  <c r="N52" i="34"/>
  <c r="N116" i="34"/>
  <c r="N141" i="34"/>
  <c r="N173" i="34"/>
  <c r="N187" i="34"/>
  <c r="N201" i="34"/>
  <c r="N214" i="34"/>
  <c r="N218" i="34"/>
  <c r="N56" i="34"/>
  <c r="N85" i="34"/>
  <c r="N112" i="34"/>
  <c r="N197" i="34"/>
  <c r="N81" i="34"/>
  <c r="N106" i="34"/>
  <c r="N153" i="34"/>
  <c r="N212" i="34"/>
  <c r="N49" i="34"/>
  <c r="N53" i="34"/>
  <c r="N150" i="34"/>
  <c r="N184" i="34"/>
  <c r="N189" i="34"/>
  <c r="N215" i="34"/>
  <c r="N219" i="34"/>
  <c r="N43" i="34"/>
  <c r="N107" i="34"/>
  <c r="N154" i="34"/>
  <c r="N179" i="34"/>
  <c r="N198" i="34"/>
  <c r="N224" i="34"/>
  <c r="N95" i="34"/>
  <c r="N177" i="34"/>
  <c r="N44" i="34"/>
  <c r="N50" i="34"/>
  <c r="N55" i="34"/>
  <c r="N74" i="34"/>
  <c r="N87" i="34"/>
  <c r="N92" i="34"/>
  <c r="N110" i="34"/>
  <c r="N216" i="34"/>
  <c r="N220" i="34"/>
  <c r="P179" i="33"/>
  <c r="P176" i="33"/>
  <c r="P175" i="33"/>
  <c r="P180" i="33"/>
  <c r="P174" i="33"/>
  <c r="P172" i="33"/>
  <c r="P173" i="33"/>
  <c r="P168" i="33"/>
  <c r="P170" i="33"/>
  <c r="P171" i="33"/>
  <c r="P163" i="33"/>
  <c r="P162" i="33"/>
  <c r="P158" i="33"/>
  <c r="P157" i="33"/>
  <c r="P156" i="33"/>
  <c r="P149" i="33"/>
  <c r="P143" i="33"/>
  <c r="P135" i="33"/>
  <c r="P133" i="33"/>
  <c r="P140" i="33"/>
  <c r="P129" i="33"/>
  <c r="P121" i="33"/>
  <c r="P120" i="33"/>
  <c r="P117" i="33"/>
  <c r="P111" i="33"/>
  <c r="P110" i="33"/>
  <c r="P109" i="33"/>
  <c r="P106" i="33"/>
  <c r="P93" i="33"/>
  <c r="P97" i="33"/>
  <c r="P87" i="33"/>
  <c r="P83" i="33"/>
  <c r="P57" i="33"/>
  <c r="P70" i="33"/>
  <c r="P74" i="33"/>
  <c r="P72" i="33"/>
  <c r="P68" i="33"/>
  <c r="P63" i="33"/>
  <c r="P54" i="33"/>
  <c r="P49" i="33"/>
  <c r="P48" i="33"/>
  <c r="P45" i="33"/>
  <c r="P37" i="33"/>
  <c r="P33" i="33"/>
  <c r="P27" i="33"/>
  <c r="P32" i="33"/>
  <c r="P31" i="33"/>
  <c r="P24" i="33"/>
  <c r="P15" i="33"/>
  <c r="P18" i="33"/>
  <c r="P16" i="33"/>
  <c r="P19" i="33"/>
  <c r="P17" i="33"/>
  <c r="P22" i="33"/>
  <c r="P169" i="33"/>
  <c r="P21" i="33"/>
  <c r="P8" i="33"/>
  <c r="P7" i="33"/>
  <c r="P44" i="33"/>
  <c r="P154" i="33"/>
  <c r="P51" i="33"/>
  <c r="P10" i="33"/>
  <c r="P20" i="33"/>
  <c r="P23" i="33"/>
  <c r="P59" i="33"/>
  <c r="P12" i="33"/>
  <c r="P39" i="33"/>
  <c r="P26" i="33"/>
  <c r="P30" i="33"/>
  <c r="P43" i="33"/>
  <c r="P145" i="33"/>
  <c r="P66" i="33"/>
  <c r="P153" i="33"/>
  <c r="P165" i="33"/>
  <c r="P41" i="33"/>
  <c r="P62" i="33"/>
  <c r="P161" i="33"/>
  <c r="P35" i="33"/>
  <c r="P14" i="33"/>
  <c r="P28" i="33"/>
  <c r="P91" i="33"/>
  <c r="P142" i="33"/>
  <c r="P151" i="33"/>
  <c r="P4" i="33"/>
  <c r="P56" i="33"/>
  <c r="P61" i="33"/>
  <c r="P79" i="32"/>
  <c r="A1450" i="26" s="1"/>
  <c r="P78" i="32"/>
  <c r="A1449" i="26" s="1"/>
  <c r="P84" i="32"/>
  <c r="P83" i="32"/>
  <c r="A1454" i="26" s="1"/>
  <c r="P81" i="32"/>
  <c r="A1452" i="26" s="1"/>
  <c r="P73" i="32"/>
  <c r="A1444" i="26" s="1"/>
  <c r="P71" i="32"/>
  <c r="P70" i="32"/>
  <c r="A1441" i="26" s="1"/>
  <c r="P64" i="32"/>
  <c r="A1435" i="26" s="1"/>
  <c r="P56" i="32"/>
  <c r="P55" i="32"/>
  <c r="P47" i="32"/>
  <c r="A1418" i="26" s="1"/>
  <c r="P44" i="32"/>
  <c r="N43" i="32" l="1"/>
  <c r="J43" i="32"/>
  <c r="N42" i="32"/>
  <c r="J42" i="32"/>
  <c r="G42" i="32"/>
  <c r="N41" i="32"/>
  <c r="J41" i="32"/>
  <c r="J40" i="32"/>
  <c r="G40" i="32"/>
  <c r="N39" i="32"/>
  <c r="J39" i="32"/>
  <c r="N38" i="32"/>
  <c r="J38" i="32"/>
  <c r="G38" i="32"/>
  <c r="N37" i="32"/>
  <c r="J37" i="32"/>
  <c r="N36" i="32"/>
  <c r="J36" i="32"/>
  <c r="G36" i="32"/>
  <c r="N35" i="32"/>
  <c r="J35" i="32"/>
  <c r="G35" i="32"/>
  <c r="N34" i="32"/>
  <c r="J34" i="32"/>
  <c r="J33" i="32"/>
  <c r="G33" i="32"/>
  <c r="N32" i="32"/>
  <c r="J32" i="32"/>
  <c r="N31" i="32"/>
  <c r="J31" i="32"/>
  <c r="G31" i="32"/>
  <c r="N30" i="32"/>
  <c r="J30" i="32"/>
  <c r="N29" i="32"/>
  <c r="J29" i="32"/>
  <c r="G29" i="32"/>
  <c r="N28" i="32"/>
  <c r="J28" i="32"/>
  <c r="N27" i="32"/>
  <c r="J27" i="32"/>
  <c r="N26" i="32"/>
  <c r="J26" i="32"/>
  <c r="G26" i="32"/>
  <c r="N25" i="32"/>
  <c r="J25" i="32"/>
  <c r="N24" i="32"/>
  <c r="J24" i="32"/>
  <c r="G24" i="32"/>
  <c r="N68" i="32"/>
  <c r="N67" i="32"/>
  <c r="N54" i="32"/>
  <c r="N53" i="32"/>
  <c r="N57" i="32"/>
  <c r="N51" i="32"/>
  <c r="N50" i="32"/>
  <c r="N49" i="32"/>
  <c r="N23" i="32"/>
  <c r="N62" i="32"/>
  <c r="N60" i="32"/>
  <c r="N58" i="32"/>
  <c r="N21" i="32"/>
  <c r="N18" i="32"/>
  <c r="N14" i="32"/>
  <c r="N11" i="32"/>
  <c r="J23" i="32"/>
  <c r="N22" i="32"/>
  <c r="J22" i="32"/>
  <c r="G22" i="32"/>
  <c r="J21" i="32"/>
  <c r="N20" i="32"/>
  <c r="J20" i="32"/>
  <c r="G20" i="32"/>
  <c r="N19" i="32"/>
  <c r="J19" i="32"/>
  <c r="G19" i="32"/>
  <c r="G66" i="32"/>
  <c r="G65" i="32"/>
  <c r="G61" i="32"/>
  <c r="G59" i="32"/>
  <c r="G57" i="32"/>
  <c r="G52" i="32"/>
  <c r="G48" i="32"/>
  <c r="G17" i="32"/>
  <c r="G16" i="32"/>
  <c r="G15" i="32"/>
  <c r="G13" i="32"/>
  <c r="G12" i="32"/>
  <c r="G10" i="32"/>
  <c r="G9" i="32"/>
  <c r="G7" i="32"/>
  <c r="G5" i="32"/>
  <c r="G3" i="32"/>
  <c r="J18" i="32"/>
  <c r="N17" i="32"/>
  <c r="J17" i="32"/>
  <c r="N16" i="32"/>
  <c r="J16" i="32"/>
  <c r="N15" i="32"/>
  <c r="J15" i="32"/>
  <c r="J14" i="32"/>
  <c r="N13" i="32"/>
  <c r="J13" i="32"/>
  <c r="N12" i="32"/>
  <c r="J12" i="32"/>
  <c r="J11" i="32"/>
  <c r="N10" i="32"/>
  <c r="J10" i="32"/>
  <c r="J8" i="32"/>
  <c r="N7" i="32"/>
  <c r="J7" i="32"/>
  <c r="J68" i="32"/>
  <c r="J67" i="32"/>
  <c r="N66" i="32"/>
  <c r="J66" i="32"/>
  <c r="N65" i="32"/>
  <c r="J65" i="32"/>
  <c r="J62" i="32"/>
  <c r="J61" i="32"/>
  <c r="J60" i="32"/>
  <c r="N59" i="32"/>
  <c r="J59" i="32"/>
  <c r="J58" i="32"/>
  <c r="J57" i="32"/>
  <c r="J54" i="32"/>
  <c r="J53" i="32"/>
  <c r="N52" i="32"/>
  <c r="J52" i="32"/>
  <c r="J51" i="32"/>
  <c r="J50" i="32"/>
  <c r="J49" i="32"/>
  <c r="N48" i="32"/>
  <c r="J48" i="32"/>
  <c r="N9" i="32"/>
  <c r="J9" i="32"/>
  <c r="J6" i="32"/>
  <c r="N5" i="32"/>
  <c r="J5" i="32"/>
  <c r="J4" i="32"/>
  <c r="N3" i="32"/>
  <c r="J3" i="32"/>
  <c r="A3274" i="26"/>
  <c r="A3275" i="26"/>
  <c r="A3276" i="26"/>
  <c r="A3277" i="26"/>
  <c r="A3278" i="26"/>
  <c r="A3279" i="26"/>
  <c r="A3280" i="26"/>
  <c r="A3281" i="26"/>
  <c r="A3282" i="26"/>
  <c r="A3283" i="26"/>
  <c r="A3284" i="26"/>
  <c r="A3285" i="26"/>
  <c r="A3286" i="26"/>
  <c r="A3287" i="26"/>
  <c r="A3288" i="26"/>
  <c r="A3289" i="26"/>
  <c r="A3290" i="26"/>
  <c r="A3291" i="26"/>
  <c r="A3292" i="26"/>
  <c r="A3293" i="26"/>
  <c r="A3294" i="26"/>
  <c r="A3295" i="26"/>
  <c r="A3296" i="26"/>
  <c r="A3297" i="26"/>
  <c r="A3298" i="26"/>
  <c r="A3299" i="26"/>
  <c r="A3300" i="26"/>
  <c r="A3301" i="26"/>
  <c r="A3302" i="26"/>
  <c r="A3303" i="26"/>
  <c r="A3304" i="26"/>
  <c r="A3305" i="26"/>
  <c r="A3306" i="26"/>
  <c r="A3307" i="26"/>
  <c r="A3308" i="26"/>
  <c r="A3309" i="26"/>
  <c r="A3310" i="26"/>
  <c r="A3311" i="26"/>
  <c r="A3312" i="26"/>
  <c r="A3313" i="26"/>
  <c r="A3314" i="26"/>
  <c r="A3315" i="26"/>
  <c r="A3316" i="26"/>
  <c r="A3317" i="26"/>
  <c r="A3318" i="26"/>
  <c r="A3319" i="26"/>
  <c r="A3320" i="26"/>
  <c r="A3321" i="26"/>
  <c r="A3322" i="26"/>
  <c r="A3323" i="26"/>
  <c r="A3324" i="26"/>
  <c r="A3325" i="26"/>
  <c r="A3326" i="26"/>
  <c r="A3327" i="26"/>
  <c r="A3328" i="26"/>
  <c r="A3329" i="26"/>
  <c r="A3330" i="26"/>
  <c r="A3331" i="26"/>
  <c r="A3332" i="26"/>
  <c r="A3333" i="26"/>
  <c r="A3334" i="26"/>
  <c r="A3335" i="26"/>
  <c r="A3336" i="26"/>
  <c r="A3337" i="26"/>
  <c r="A3338" i="26"/>
  <c r="A3339" i="26"/>
  <c r="A3340" i="26"/>
  <c r="A3341" i="26"/>
  <c r="A3342" i="26"/>
  <c r="A3343" i="26"/>
  <c r="A3344" i="26"/>
  <c r="A3345" i="26"/>
  <c r="A3346" i="26"/>
  <c r="A3347" i="26"/>
  <c r="A3348" i="26"/>
  <c r="A3349" i="26"/>
  <c r="A3350" i="26"/>
  <c r="A3351" i="26"/>
  <c r="A3352" i="26"/>
  <c r="A3353" i="26"/>
  <c r="A3354" i="26"/>
  <c r="A3355" i="26"/>
  <c r="A3273" i="26"/>
  <c r="A3272" i="26"/>
  <c r="L77" i="31"/>
  <c r="L81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8" i="31"/>
  <c r="L79" i="31"/>
  <c r="L80" i="31"/>
  <c r="L82" i="31"/>
  <c r="L83" i="31"/>
  <c r="L84" i="31"/>
  <c r="L3" i="31"/>
  <c r="J84" i="31"/>
  <c r="F84" i="31"/>
  <c r="J83" i="31"/>
  <c r="F83" i="31"/>
  <c r="J82" i="31"/>
  <c r="J81" i="31"/>
  <c r="J80" i="31"/>
  <c r="J79" i="31"/>
  <c r="J78" i="31"/>
  <c r="J77" i="31"/>
  <c r="J76" i="31"/>
  <c r="J75" i="31"/>
  <c r="F75" i="31"/>
  <c r="J74" i="31"/>
  <c r="F74" i="31"/>
  <c r="J73" i="31"/>
  <c r="F73" i="31"/>
  <c r="J72" i="31"/>
  <c r="F72" i="31"/>
  <c r="J71" i="31"/>
  <c r="F71" i="31"/>
  <c r="J70" i="31"/>
  <c r="F70" i="31"/>
  <c r="J69" i="31"/>
  <c r="F69" i="31"/>
  <c r="J68" i="31"/>
  <c r="F68" i="31"/>
  <c r="J67" i="31"/>
  <c r="F67" i="31"/>
  <c r="J66" i="31"/>
  <c r="F66" i="31"/>
  <c r="J65" i="31"/>
  <c r="F65" i="31"/>
  <c r="J64" i="31"/>
  <c r="F64" i="31"/>
  <c r="J63" i="31"/>
  <c r="F63" i="31"/>
  <c r="J62" i="31"/>
  <c r="F62" i="31"/>
  <c r="J61" i="31"/>
  <c r="F61" i="31"/>
  <c r="J60" i="31"/>
  <c r="F60" i="31"/>
  <c r="J59" i="31"/>
  <c r="F59" i="31"/>
  <c r="J58" i="31"/>
  <c r="F58" i="31"/>
  <c r="J57" i="31"/>
  <c r="F57" i="31"/>
  <c r="J56" i="31"/>
  <c r="F56" i="31"/>
  <c r="J55" i="31"/>
  <c r="F55" i="31"/>
  <c r="J54" i="31"/>
  <c r="F54" i="31"/>
  <c r="J53" i="31"/>
  <c r="F53" i="31"/>
  <c r="J52" i="31"/>
  <c r="F52" i="31"/>
  <c r="J51" i="31"/>
  <c r="F51" i="31"/>
  <c r="J50" i="31"/>
  <c r="F50" i="31"/>
  <c r="J49" i="31"/>
  <c r="F49" i="31"/>
  <c r="J48" i="31"/>
  <c r="F48" i="31"/>
  <c r="J47" i="31"/>
  <c r="F47" i="31"/>
  <c r="J46" i="31"/>
  <c r="F46" i="31"/>
  <c r="J45" i="31"/>
  <c r="F45" i="31"/>
  <c r="J44" i="31"/>
  <c r="F44" i="31"/>
  <c r="J43" i="31"/>
  <c r="F43" i="31"/>
  <c r="J42" i="31"/>
  <c r="F42" i="31"/>
  <c r="J41" i="31"/>
  <c r="F41" i="31"/>
  <c r="J40" i="31"/>
  <c r="F40" i="31"/>
  <c r="J39" i="31"/>
  <c r="F39" i="31"/>
  <c r="J38" i="31"/>
  <c r="F38" i="31"/>
  <c r="J37" i="31"/>
  <c r="F37" i="31"/>
  <c r="J36" i="31"/>
  <c r="F36" i="31"/>
  <c r="J35" i="31"/>
  <c r="F35" i="31"/>
  <c r="J34" i="31"/>
  <c r="F34" i="31"/>
  <c r="J33" i="31"/>
  <c r="F33" i="31"/>
  <c r="J32" i="31"/>
  <c r="F32" i="31"/>
  <c r="J31" i="31"/>
  <c r="F31" i="31"/>
  <c r="J30" i="31"/>
  <c r="F30" i="31"/>
  <c r="J29" i="31"/>
  <c r="F29" i="31"/>
  <c r="J28" i="31"/>
  <c r="F28" i="31"/>
  <c r="J27" i="31"/>
  <c r="F27" i="31"/>
  <c r="J26" i="31"/>
  <c r="F26" i="31"/>
  <c r="J25" i="31"/>
  <c r="F25" i="31"/>
  <c r="J24" i="31"/>
  <c r="F24" i="31"/>
  <c r="J23" i="31"/>
  <c r="F23" i="31"/>
  <c r="J22" i="31"/>
  <c r="F22" i="31"/>
  <c r="J21" i="31"/>
  <c r="F21" i="31"/>
  <c r="J20" i="31"/>
  <c r="F20" i="31"/>
  <c r="J19" i="31"/>
  <c r="F19" i="31"/>
  <c r="J18" i="31"/>
  <c r="F18" i="31"/>
  <c r="J17" i="31"/>
  <c r="F17" i="31"/>
  <c r="J16" i="31"/>
  <c r="F16" i="31"/>
  <c r="J15" i="31"/>
  <c r="F15" i="31"/>
  <c r="J14" i="31"/>
  <c r="F14" i="31"/>
  <c r="J13" i="31"/>
  <c r="F13" i="31"/>
  <c r="J12" i="31"/>
  <c r="F12" i="31"/>
  <c r="J11" i="31"/>
  <c r="F11" i="31"/>
  <c r="J10" i="31"/>
  <c r="F10" i="31"/>
  <c r="J9" i="31"/>
  <c r="F9" i="31"/>
  <c r="J8" i="31"/>
  <c r="F8" i="31"/>
  <c r="J7" i="31"/>
  <c r="F7" i="31"/>
  <c r="J6" i="31"/>
  <c r="F6" i="31"/>
  <c r="J5" i="31"/>
  <c r="F5" i="31"/>
  <c r="J4" i="31"/>
  <c r="F4" i="31"/>
  <c r="J3" i="31"/>
  <c r="F3" i="31"/>
  <c r="A3261" i="26"/>
  <c r="A3262" i="26"/>
  <c r="A3263" i="26"/>
  <c r="A3264" i="26"/>
  <c r="A3265" i="26"/>
  <c r="A3266" i="26"/>
  <c r="A3267" i="26"/>
  <c r="A3268" i="26"/>
  <c r="A3269" i="26"/>
  <c r="A3251" i="26"/>
  <c r="A3252" i="26"/>
  <c r="A3253" i="26"/>
  <c r="A3254" i="26"/>
  <c r="A3255" i="26"/>
  <c r="A3256" i="26"/>
  <c r="A3257" i="26"/>
  <c r="A3258" i="26"/>
  <c r="A3259" i="26"/>
  <c r="A3260" i="26"/>
  <c r="A3192" i="26"/>
  <c r="A3193" i="26"/>
  <c r="A3194" i="26"/>
  <c r="A3195" i="26"/>
  <c r="A3196" i="26"/>
  <c r="A3197" i="26"/>
  <c r="A3198" i="26"/>
  <c r="A3199" i="26"/>
  <c r="A3200" i="26"/>
  <c r="A3201" i="26"/>
  <c r="A3202" i="26"/>
  <c r="A3203" i="26"/>
  <c r="A3204" i="26"/>
  <c r="A3205" i="26"/>
  <c r="A3206" i="26"/>
  <c r="A3207" i="26"/>
  <c r="A3208" i="26"/>
  <c r="A3209" i="26"/>
  <c r="A3210" i="26"/>
  <c r="A3211" i="26"/>
  <c r="A3212" i="26"/>
  <c r="A3213" i="26"/>
  <c r="A3214" i="26"/>
  <c r="A3215" i="26"/>
  <c r="A3216" i="26"/>
  <c r="A3217" i="26"/>
  <c r="A3218" i="26"/>
  <c r="A3219" i="26"/>
  <c r="A3220" i="26"/>
  <c r="A3221" i="26"/>
  <c r="A3222" i="26"/>
  <c r="A3223" i="26"/>
  <c r="A3224" i="26"/>
  <c r="A3225" i="26"/>
  <c r="A3226" i="26"/>
  <c r="A3227" i="26"/>
  <c r="A3228" i="26"/>
  <c r="A3229" i="26"/>
  <c r="A3230" i="26"/>
  <c r="A3231" i="26"/>
  <c r="A3232" i="26"/>
  <c r="A3233" i="26"/>
  <c r="A3234" i="26"/>
  <c r="A3235" i="26"/>
  <c r="A3236" i="26"/>
  <c r="A3237" i="26"/>
  <c r="A3238" i="26"/>
  <c r="A3239" i="26"/>
  <c r="A3240" i="26"/>
  <c r="A3241" i="26"/>
  <c r="A3242" i="26"/>
  <c r="A3243" i="26"/>
  <c r="A3244" i="26"/>
  <c r="A3245" i="26"/>
  <c r="A3246" i="26"/>
  <c r="A3247" i="26"/>
  <c r="A3248" i="26"/>
  <c r="A3249" i="26"/>
  <c r="A3250" i="26"/>
  <c r="A3191" i="26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6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11" i="30"/>
  <c r="J4" i="30"/>
  <c r="J5" i="30"/>
  <c r="J6" i="30"/>
  <c r="J3" i="30"/>
  <c r="H6" i="30"/>
  <c r="H5" i="30"/>
  <c r="H4" i="30"/>
  <c r="H3" i="30"/>
  <c r="A3142" i="26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43" i="25"/>
  <c r="A3182" i="26"/>
  <c r="A3183" i="26"/>
  <c r="A3184" i="26"/>
  <c r="A3185" i="26"/>
  <c r="A3188" i="26"/>
  <c r="A3145" i="26"/>
  <c r="A3114" i="26"/>
  <c r="A3111" i="26"/>
  <c r="A3084" i="26"/>
  <c r="A2915" i="26"/>
  <c r="A2916" i="26"/>
  <c r="A2917" i="26"/>
  <c r="A2918" i="26"/>
  <c r="A2919" i="26"/>
  <c r="A2920" i="26"/>
  <c r="A2921" i="26"/>
  <c r="A2922" i="26"/>
  <c r="A2923" i="26"/>
  <c r="A2924" i="26"/>
  <c r="A2925" i="26"/>
  <c r="A2926" i="26"/>
  <c r="A2927" i="26"/>
  <c r="A2928" i="26"/>
  <c r="A2929" i="26"/>
  <c r="A2930" i="26"/>
  <c r="A2931" i="26"/>
  <c r="A2932" i="26"/>
  <c r="A2933" i="26"/>
  <c r="A2934" i="26"/>
  <c r="A2935" i="26"/>
  <c r="A2936" i="26"/>
  <c r="A2937" i="26"/>
  <c r="A2938" i="26"/>
  <c r="A2939" i="26"/>
  <c r="A2940" i="26"/>
  <c r="A2941" i="26"/>
  <c r="A2942" i="26"/>
  <c r="A2967" i="26"/>
  <c r="A2968" i="26"/>
  <c r="A2985" i="26"/>
  <c r="A2986" i="26"/>
  <c r="A2987" i="26"/>
  <c r="A2988" i="26"/>
  <c r="A2989" i="26"/>
  <c r="A2990" i="26"/>
  <c r="A2992" i="26"/>
  <c r="A2866" i="26"/>
  <c r="A2834" i="26"/>
  <c r="A2820" i="26"/>
  <c r="A2831" i="26"/>
  <c r="A2786" i="26"/>
  <c r="A2759" i="26"/>
  <c r="A2761" i="26"/>
  <c r="A2781" i="26"/>
  <c r="A2783" i="26"/>
  <c r="A2744" i="26"/>
  <c r="A2739" i="26"/>
  <c r="A2741" i="26"/>
  <c r="A2686" i="26"/>
  <c r="A2711" i="26"/>
  <c r="A2712" i="26"/>
  <c r="A2464" i="26"/>
  <c r="A2475" i="26"/>
  <c r="A2559" i="26"/>
  <c r="A2564" i="26"/>
  <c r="A2460" i="26"/>
  <c r="A2413" i="26"/>
  <c r="A2422" i="26"/>
  <c r="A2423" i="26"/>
  <c r="A2424" i="26"/>
  <c r="A2425" i="26"/>
  <c r="A2426" i="26"/>
  <c r="A2453" i="26"/>
  <c r="A2454" i="26"/>
  <c r="A2457" i="26"/>
  <c r="A2308" i="26"/>
  <c r="A2245" i="26"/>
  <c r="A2246" i="26"/>
  <c r="A2249" i="26"/>
  <c r="A2250" i="26"/>
  <c r="A2253" i="26"/>
  <c r="A2254" i="26"/>
  <c r="A2258" i="26"/>
  <c r="A2289" i="26"/>
  <c r="A2292" i="26"/>
  <c r="A2305" i="26"/>
  <c r="A2244" i="26"/>
  <c r="A2229" i="26"/>
  <c r="A2241" i="26"/>
  <c r="A2206" i="26"/>
  <c r="N49" i="28"/>
  <c r="J49" i="28"/>
  <c r="G49" i="28"/>
  <c r="N46" i="28"/>
  <c r="J46" i="28"/>
  <c r="G46" i="28"/>
  <c r="N45" i="28"/>
  <c r="J45" i="28"/>
  <c r="G45" i="28"/>
  <c r="N44" i="28"/>
  <c r="J44" i="28"/>
  <c r="G44" i="28"/>
  <c r="N42" i="28"/>
  <c r="J42" i="28"/>
  <c r="G42" i="28"/>
  <c r="N41" i="28"/>
  <c r="J41" i="28"/>
  <c r="G41" i="28"/>
  <c r="N40" i="28"/>
  <c r="J40" i="28"/>
  <c r="G40" i="28"/>
  <c r="N39" i="28"/>
  <c r="J39" i="28"/>
  <c r="G39" i="28"/>
  <c r="N38" i="28"/>
  <c r="J38" i="28"/>
  <c r="G38" i="28"/>
  <c r="N37" i="28"/>
  <c r="J37" i="28"/>
  <c r="G37" i="28"/>
  <c r="N36" i="28"/>
  <c r="J36" i="28"/>
  <c r="G36" i="28"/>
  <c r="N35" i="28"/>
  <c r="J35" i="28"/>
  <c r="G35" i="28"/>
  <c r="N34" i="28"/>
  <c r="J34" i="28"/>
  <c r="G34" i="28"/>
  <c r="N33" i="28"/>
  <c r="J33" i="28"/>
  <c r="G33" i="28"/>
  <c r="N32" i="28"/>
  <c r="J32" i="28"/>
  <c r="G32" i="28"/>
  <c r="N31" i="28"/>
  <c r="J31" i="28"/>
  <c r="G31" i="28"/>
  <c r="G43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N18" i="28"/>
  <c r="J18" i="28"/>
  <c r="J13" i="28"/>
  <c r="J12" i="28"/>
  <c r="N11" i="28"/>
  <c r="J11" i="28"/>
  <c r="G11" i="28"/>
  <c r="N10" i="28"/>
  <c r="J10" i="28"/>
  <c r="G10" i="28"/>
  <c r="J9" i="28"/>
  <c r="J8" i="28"/>
  <c r="N7" i="28"/>
  <c r="J7" i="28"/>
  <c r="G7" i="28"/>
  <c r="J5" i="28"/>
  <c r="J4" i="28"/>
  <c r="G62" i="28"/>
  <c r="N62" i="28" s="1"/>
  <c r="G61" i="28"/>
  <c r="N61" i="28" s="1"/>
  <c r="G60" i="28"/>
  <c r="N60" i="28" s="1"/>
  <c r="G59" i="28"/>
  <c r="G58" i="28"/>
  <c r="G57" i="28"/>
  <c r="G56" i="28"/>
  <c r="G55" i="28"/>
  <c r="G54" i="28"/>
  <c r="G53" i="28"/>
  <c r="G52" i="28"/>
  <c r="G50" i="28"/>
  <c r="N51" i="28" s="1"/>
  <c r="G47" i="28"/>
  <c r="N48" i="28" s="1"/>
  <c r="G15" i="28"/>
  <c r="G14" i="28"/>
  <c r="G16" i="28"/>
  <c r="N17" i="28" s="1"/>
  <c r="G6" i="28"/>
  <c r="G3" i="28"/>
  <c r="N4" i="28" s="1"/>
  <c r="J62" i="28"/>
  <c r="J61" i="28"/>
  <c r="J60" i="28"/>
  <c r="N59" i="28"/>
  <c r="J59" i="28"/>
  <c r="N58" i="28"/>
  <c r="J58" i="28"/>
  <c r="N57" i="28"/>
  <c r="J57" i="28"/>
  <c r="N56" i="28"/>
  <c r="J56" i="28"/>
  <c r="N55" i="28"/>
  <c r="J55" i="28"/>
  <c r="N54" i="28"/>
  <c r="J54" i="28"/>
  <c r="N53" i="28"/>
  <c r="J53" i="28"/>
  <c r="N52" i="28"/>
  <c r="J52" i="28"/>
  <c r="J51" i="28"/>
  <c r="N50" i="28"/>
  <c r="J50" i="28"/>
  <c r="J48" i="28"/>
  <c r="N47" i="28"/>
  <c r="J47" i="28"/>
  <c r="N43" i="28"/>
  <c r="J43" i="28"/>
  <c r="N30" i="28"/>
  <c r="J30" i="28"/>
  <c r="N29" i="28"/>
  <c r="J29" i="28"/>
  <c r="N28" i="28"/>
  <c r="J28" i="28"/>
  <c r="N27" i="28"/>
  <c r="J27" i="28"/>
  <c r="N26" i="28"/>
  <c r="J26" i="28"/>
  <c r="N25" i="28"/>
  <c r="J25" i="28"/>
  <c r="N24" i="28"/>
  <c r="J24" i="28"/>
  <c r="N23" i="28"/>
  <c r="J23" i="28"/>
  <c r="N22" i="28"/>
  <c r="J22" i="28"/>
  <c r="N21" i="28"/>
  <c r="J21" i="28"/>
  <c r="N20" i="28"/>
  <c r="J20" i="28"/>
  <c r="N15" i="28"/>
  <c r="J15" i="28"/>
  <c r="N14" i="28"/>
  <c r="J14" i="28"/>
  <c r="N19" i="28"/>
  <c r="J19" i="28"/>
  <c r="J17" i="28"/>
  <c r="N16" i="28"/>
  <c r="J16" i="28"/>
  <c r="N6" i="28"/>
  <c r="J6" i="28"/>
  <c r="N3" i="28"/>
  <c r="J3" i="28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P19" i="27" s="1"/>
  <c r="A2223" i="26" s="1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N26" i="27"/>
  <c r="N25" i="27"/>
  <c r="G25" i="27"/>
  <c r="J3" i="27"/>
  <c r="N36" i="27"/>
  <c r="G36" i="27"/>
  <c r="N35" i="27"/>
  <c r="G35" i="27"/>
  <c r="N34" i="27"/>
  <c r="G34" i="27"/>
  <c r="N33" i="27"/>
  <c r="G33" i="27"/>
  <c r="N32" i="27"/>
  <c r="G32" i="27"/>
  <c r="N31" i="27"/>
  <c r="G31" i="27"/>
  <c r="P31" i="27" s="1"/>
  <c r="A2235" i="26" s="1"/>
  <c r="N30" i="27"/>
  <c r="G30" i="27"/>
  <c r="N29" i="27"/>
  <c r="G29" i="27"/>
  <c r="N28" i="27"/>
  <c r="G28" i="27"/>
  <c r="N27" i="27"/>
  <c r="G27" i="27"/>
  <c r="N24" i="27"/>
  <c r="G24" i="27"/>
  <c r="N23" i="27"/>
  <c r="G23" i="27"/>
  <c r="N22" i="27"/>
  <c r="G22" i="27"/>
  <c r="P22" i="27" s="1"/>
  <c r="A2226" i="26" s="1"/>
  <c r="N21" i="27"/>
  <c r="G21" i="27"/>
  <c r="N20" i="27"/>
  <c r="G20" i="27"/>
  <c r="N19" i="27"/>
  <c r="G19" i="27"/>
  <c r="N18" i="27"/>
  <c r="G18" i="27"/>
  <c r="N17" i="27"/>
  <c r="G17" i="27"/>
  <c r="N16" i="27"/>
  <c r="G16" i="27"/>
  <c r="N15" i="27"/>
  <c r="G15" i="27"/>
  <c r="N14" i="27"/>
  <c r="G14" i="27"/>
  <c r="N13" i="27"/>
  <c r="G13" i="27"/>
  <c r="N12" i="27"/>
  <c r="G12" i="27"/>
  <c r="N11" i="27"/>
  <c r="G11" i="27"/>
  <c r="N10" i="27"/>
  <c r="G10" i="27"/>
  <c r="N9" i="27"/>
  <c r="G9" i="27"/>
  <c r="N8" i="27"/>
  <c r="G8" i="27"/>
  <c r="N7" i="27"/>
  <c r="G7" i="27"/>
  <c r="N6" i="27"/>
  <c r="G6" i="27"/>
  <c r="N5" i="27"/>
  <c r="G5" i="27"/>
  <c r="P5" i="27" s="1"/>
  <c r="A2209" i="26" s="1"/>
  <c r="N4" i="27"/>
  <c r="G4" i="27"/>
  <c r="N3" i="27"/>
  <c r="G3" i="27"/>
  <c r="A2111" i="26"/>
  <c r="A2114" i="26"/>
  <c r="A2131" i="26"/>
  <c r="A2133" i="26"/>
  <c r="A2135" i="26"/>
  <c r="A2137" i="26"/>
  <c r="A2139" i="26"/>
  <c r="A2141" i="26"/>
  <c r="A2152" i="26"/>
  <c r="A2159" i="26"/>
  <c r="A2166" i="26"/>
  <c r="A2168" i="26"/>
  <c r="A2170" i="26"/>
  <c r="A2176" i="26"/>
  <c r="A2177" i="26"/>
  <c r="A2178" i="26"/>
  <c r="A2179" i="26"/>
  <c r="A2181" i="26"/>
  <c r="A2183" i="26"/>
  <c r="A2184" i="26"/>
  <c r="A2185" i="26"/>
  <c r="A2186" i="26"/>
  <c r="A2188" i="26"/>
  <c r="A2189" i="26"/>
  <c r="A2190" i="26"/>
  <c r="A2192" i="26"/>
  <c r="A2196" i="26"/>
  <c r="A2197" i="26"/>
  <c r="A2201" i="26"/>
  <c r="A2203" i="26"/>
  <c r="A1776" i="26"/>
  <c r="A1777" i="26"/>
  <c r="A1782" i="26"/>
  <c r="A1784" i="26"/>
  <c r="A1785" i="26"/>
  <c r="A1786" i="26"/>
  <c r="A1895" i="26"/>
  <c r="A1956" i="26"/>
  <c r="A1958" i="26"/>
  <c r="A1959" i="26"/>
  <c r="A1960" i="26"/>
  <c r="A2015" i="26"/>
  <c r="A2066" i="26"/>
  <c r="A2081" i="26"/>
  <c r="A2089" i="26"/>
  <c r="A2090" i="26"/>
  <c r="A2092" i="26"/>
  <c r="A2094" i="26"/>
  <c r="A2099" i="26"/>
  <c r="A2106" i="26"/>
  <c r="A1618" i="26"/>
  <c r="A1621" i="26"/>
  <c r="A1623" i="26"/>
  <c r="A1626" i="26"/>
  <c r="A1628" i="26"/>
  <c r="A1632" i="26"/>
  <c r="A1635" i="26"/>
  <c r="A1637" i="26"/>
  <c r="A1639" i="26"/>
  <c r="A1641" i="26"/>
  <c r="A1643" i="26"/>
  <c r="A1645" i="26"/>
  <c r="A1650" i="26"/>
  <c r="A1652" i="26"/>
  <c r="A1653" i="26"/>
  <c r="A1654" i="26"/>
  <c r="A1658" i="26"/>
  <c r="A1668" i="26"/>
  <c r="A1670" i="26"/>
  <c r="A1671" i="26"/>
  <c r="A1673" i="26"/>
  <c r="A1675" i="26"/>
  <c r="A1678" i="26"/>
  <c r="A1696" i="26"/>
  <c r="A1698" i="26"/>
  <c r="A1702" i="26"/>
  <c r="A1703" i="26"/>
  <c r="A1704" i="26"/>
  <c r="A1706" i="26"/>
  <c r="A1716" i="26"/>
  <c r="A1717" i="26"/>
  <c r="A1719" i="26"/>
  <c r="A1721" i="26"/>
  <c r="A1723" i="26"/>
  <c r="A1724" i="26"/>
  <c r="A1726" i="26"/>
  <c r="A1728" i="26"/>
  <c r="A1729" i="26"/>
  <c r="A1731" i="26"/>
  <c r="A1733" i="26"/>
  <c r="A1736" i="26"/>
  <c r="A1738" i="26"/>
  <c r="A1740" i="26"/>
  <c r="A1744" i="26"/>
  <c r="A1745" i="26"/>
  <c r="A1746" i="26"/>
  <c r="A1747" i="26"/>
  <c r="A1748" i="26"/>
  <c r="A1749" i="26"/>
  <c r="A1754" i="26"/>
  <c r="A1757" i="26"/>
  <c r="A1759" i="26"/>
  <c r="A1763" i="26"/>
  <c r="A1765" i="26"/>
  <c r="A1771" i="26"/>
  <c r="A1773" i="26"/>
  <c r="A1460" i="26"/>
  <c r="A1462" i="26"/>
  <c r="A1465" i="26"/>
  <c r="A1466" i="26"/>
  <c r="A1467" i="26"/>
  <c r="A1469" i="26"/>
  <c r="A1470" i="26"/>
  <c r="A1472" i="26"/>
  <c r="A1474" i="26"/>
  <c r="A1476" i="26"/>
  <c r="A1479" i="26"/>
  <c r="A1480" i="26"/>
  <c r="A1482" i="26"/>
  <c r="A1483" i="26"/>
  <c r="A1488" i="26"/>
  <c r="A1490" i="26"/>
  <c r="A1492" i="26"/>
  <c r="A1494" i="26"/>
  <c r="A1496" i="26"/>
  <c r="A1498" i="26"/>
  <c r="A1500" i="26"/>
  <c r="A1502" i="26"/>
  <c r="A1503" i="26"/>
  <c r="A1505" i="26"/>
  <c r="A1506" i="26"/>
  <c r="A1508" i="26"/>
  <c r="A1516" i="26"/>
  <c r="A1519" i="26"/>
  <c r="A1520" i="26"/>
  <c r="A1522" i="26"/>
  <c r="A1523" i="26"/>
  <c r="A1530" i="26"/>
  <c r="A1533" i="26"/>
  <c r="A1534" i="26"/>
  <c r="A1537" i="26"/>
  <c r="A1538" i="26"/>
  <c r="A1543" i="26"/>
  <c r="A1545" i="26"/>
  <c r="A1546" i="26"/>
  <c r="A1549" i="26"/>
  <c r="A1552" i="26"/>
  <c r="A1556" i="26"/>
  <c r="A1557" i="26"/>
  <c r="A1558" i="26"/>
  <c r="A1559" i="26"/>
  <c r="A1562" i="26"/>
  <c r="A1573" i="26"/>
  <c r="A1585" i="26"/>
  <c r="A1588" i="26"/>
  <c r="A1590" i="26"/>
  <c r="A1592" i="26"/>
  <c r="A1600" i="26"/>
  <c r="A1601" i="26"/>
  <c r="A1602" i="26"/>
  <c r="A1604" i="26"/>
  <c r="A1611" i="26"/>
  <c r="A1613" i="26"/>
  <c r="A1615" i="26"/>
  <c r="A1459" i="26"/>
  <c r="A1617" i="26"/>
  <c r="A1775" i="26"/>
  <c r="A2109" i="26"/>
  <c r="P43" i="32" l="1"/>
  <c r="A1414" i="26" s="1"/>
  <c r="P41" i="32"/>
  <c r="A1412" i="26" s="1"/>
  <c r="P39" i="32"/>
  <c r="A1410" i="26" s="1"/>
  <c r="P37" i="32"/>
  <c r="A1408" i="26" s="1"/>
  <c r="P35" i="32"/>
  <c r="A1406" i="26" s="1"/>
  <c r="P34" i="32"/>
  <c r="A1405" i="26" s="1"/>
  <c r="P32" i="32"/>
  <c r="A1403" i="26" s="1"/>
  <c r="P30" i="32"/>
  <c r="A1401" i="26" s="1"/>
  <c r="P28" i="32"/>
  <c r="A1399" i="26" s="1"/>
  <c r="P25" i="32"/>
  <c r="A1396" i="26" s="1"/>
  <c r="P23" i="32"/>
  <c r="A1394" i="26" s="1"/>
  <c r="P21" i="32"/>
  <c r="A1392" i="26" s="1"/>
  <c r="P19" i="32"/>
  <c r="A1390" i="26" s="1"/>
  <c r="P18" i="32"/>
  <c r="A1389" i="26" s="1"/>
  <c r="P16" i="32"/>
  <c r="P15" i="32"/>
  <c r="P14" i="32"/>
  <c r="A1385" i="26" s="1"/>
  <c r="P12" i="32"/>
  <c r="A1383" i="26" s="1"/>
  <c r="P62" i="32"/>
  <c r="A1433" i="26" s="1"/>
  <c r="P68" i="32"/>
  <c r="A1439" i="26" s="1"/>
  <c r="P11" i="32"/>
  <c r="A1382" i="26" s="1"/>
  <c r="P65" i="32"/>
  <c r="P8" i="32"/>
  <c r="P9" i="32"/>
  <c r="P6" i="32"/>
  <c r="P54" i="32"/>
  <c r="A1425" i="26" s="1"/>
  <c r="P60" i="32"/>
  <c r="A1431" i="26" s="1"/>
  <c r="P4" i="32"/>
  <c r="P51" i="32"/>
  <c r="A1422" i="26" s="1"/>
  <c r="P58" i="32"/>
  <c r="A1429" i="26" s="1"/>
  <c r="P36" i="27"/>
  <c r="A2240" i="26" s="1"/>
  <c r="P10" i="27"/>
  <c r="A2214" i="26" s="1"/>
  <c r="P3" i="27"/>
  <c r="A2207" i="26" s="1"/>
  <c r="L43" i="25"/>
  <c r="P19" i="28"/>
  <c r="A2261" i="26" s="1"/>
  <c r="P49" i="28"/>
  <c r="A2291" i="26" s="1"/>
  <c r="P45" i="28"/>
  <c r="A2287" i="26" s="1"/>
  <c r="P46" i="28"/>
  <c r="A2288" i="26" s="1"/>
  <c r="P44" i="28"/>
  <c r="A2286" i="26" s="1"/>
  <c r="P32" i="28"/>
  <c r="A2274" i="26" s="1"/>
  <c r="P36" i="28"/>
  <c r="A2278" i="26" s="1"/>
  <c r="P38" i="28"/>
  <c r="A2280" i="26" s="1"/>
  <c r="P42" i="28"/>
  <c r="A2284" i="26" s="1"/>
  <c r="P31" i="28"/>
  <c r="A2273" i="26" s="1"/>
  <c r="P57" i="28"/>
  <c r="A2299" i="26" s="1"/>
  <c r="P35" i="28"/>
  <c r="A2277" i="26" s="1"/>
  <c r="P39" i="28"/>
  <c r="A2281" i="26" s="1"/>
  <c r="P40" i="28"/>
  <c r="A2282" i="26" s="1"/>
  <c r="P33" i="28"/>
  <c r="A2275" i="26" s="1"/>
  <c r="P41" i="28"/>
  <c r="A2283" i="26" s="1"/>
  <c r="P37" i="28"/>
  <c r="A2279" i="26" s="1"/>
  <c r="P34" i="28"/>
  <c r="A2276" i="26" s="1"/>
  <c r="P10" i="28"/>
  <c r="A2252" i="26" s="1"/>
  <c r="P18" i="28"/>
  <c r="A2260" i="26" s="1"/>
  <c r="P15" i="28"/>
  <c r="A2257" i="26" s="1"/>
  <c r="P43" i="28"/>
  <c r="A2285" i="26" s="1"/>
  <c r="P54" i="28"/>
  <c r="A2296" i="26" s="1"/>
  <c r="N12" i="28"/>
  <c r="N13" i="28"/>
  <c r="P56" i="28"/>
  <c r="A2298" i="26" s="1"/>
  <c r="P58" i="28"/>
  <c r="A2300" i="26" s="1"/>
  <c r="N5" i="28"/>
  <c r="P5" i="28" s="1"/>
  <c r="A2247" i="26" s="1"/>
  <c r="P59" i="28"/>
  <c r="A2301" i="26" s="1"/>
  <c r="P60" i="28"/>
  <c r="A2302" i="26" s="1"/>
  <c r="P22" i="28"/>
  <c r="A2264" i="26" s="1"/>
  <c r="N8" i="28"/>
  <c r="N9" i="28"/>
  <c r="P14" i="28"/>
  <c r="A2256" i="26" s="1"/>
  <c r="P24" i="28"/>
  <c r="A2266" i="26" s="1"/>
  <c r="P30" i="28"/>
  <c r="A2272" i="26" s="1"/>
  <c r="P25" i="28"/>
  <c r="A2267" i="26" s="1"/>
  <c r="P20" i="28"/>
  <c r="A2262" i="26" s="1"/>
  <c r="P52" i="28"/>
  <c r="A2294" i="26" s="1"/>
  <c r="P6" i="28"/>
  <c r="A2248" i="26" s="1"/>
  <c r="P26" i="28"/>
  <c r="A2268" i="26" s="1"/>
  <c r="P27" i="28"/>
  <c r="A2269" i="26" s="1"/>
  <c r="P61" i="28"/>
  <c r="A2303" i="26" s="1"/>
  <c r="P62" i="28"/>
  <c r="A2304" i="26" s="1"/>
  <c r="P53" i="28"/>
  <c r="A2295" i="26" s="1"/>
  <c r="P28" i="28"/>
  <c r="A2270" i="26" s="1"/>
  <c r="P21" i="28"/>
  <c r="A2263" i="26" s="1"/>
  <c r="P23" i="28"/>
  <c r="A2265" i="26" s="1"/>
  <c r="P48" i="28"/>
  <c r="A2290" i="26" s="1"/>
  <c r="P29" i="28"/>
  <c r="A2271" i="26" s="1"/>
  <c r="P17" i="28"/>
  <c r="A2259" i="26" s="1"/>
  <c r="P51" i="28"/>
  <c r="A2293" i="26" s="1"/>
  <c r="P55" i="28"/>
  <c r="A2297" i="26" s="1"/>
  <c r="P12" i="27"/>
  <c r="A2216" i="26" s="1"/>
  <c r="P23" i="27"/>
  <c r="A2227" i="26" s="1"/>
  <c r="P11" i="27"/>
  <c r="A2215" i="26" s="1"/>
  <c r="P14" i="27"/>
  <c r="A2218" i="26" s="1"/>
  <c r="P33" i="27"/>
  <c r="A2237" i="26" s="1"/>
  <c r="P21" i="27"/>
  <c r="A2225" i="26" s="1"/>
  <c r="P35" i="27"/>
  <c r="A2239" i="26" s="1"/>
  <c r="P4" i="27"/>
  <c r="A2208" i="26" s="1"/>
  <c r="P20" i="27"/>
  <c r="A2224" i="26" s="1"/>
  <c r="P30" i="27"/>
  <c r="A2234" i="26" s="1"/>
  <c r="P13" i="27"/>
  <c r="A2217" i="26" s="1"/>
  <c r="P32" i="27"/>
  <c r="A2236" i="26" s="1"/>
  <c r="P17" i="27"/>
  <c r="A2221" i="26" s="1"/>
  <c r="P7" i="27"/>
  <c r="A2211" i="26" s="1"/>
  <c r="P8" i="27"/>
  <c r="A2212" i="26" s="1"/>
  <c r="P27" i="27"/>
  <c r="A2231" i="26" s="1"/>
  <c r="P28" i="27"/>
  <c r="A2232" i="26" s="1"/>
  <c r="P26" i="27"/>
  <c r="A2230" i="26" s="1"/>
  <c r="P16" i="27"/>
  <c r="A2220" i="26" s="1"/>
  <c r="P6" i="27"/>
  <c r="A2210" i="26" s="1"/>
  <c r="P15" i="27"/>
  <c r="A2219" i="26" s="1"/>
  <c r="P24" i="27"/>
  <c r="A2228" i="26" s="1"/>
  <c r="P9" i="27"/>
  <c r="A2213" i="26" s="1"/>
  <c r="P18" i="27"/>
  <c r="A2222" i="26" s="1"/>
  <c r="P29" i="27"/>
  <c r="A2233" i="26" s="1"/>
  <c r="P34" i="27"/>
  <c r="A2238" i="26" s="1"/>
  <c r="N282" i="20"/>
  <c r="N255" i="20"/>
  <c r="N254" i="20"/>
  <c r="N229" i="20"/>
  <c r="N102" i="20"/>
  <c r="N18" i="20"/>
  <c r="N7" i="20"/>
  <c r="N108" i="19"/>
  <c r="N149" i="19"/>
  <c r="N148" i="19"/>
  <c r="N121" i="19"/>
  <c r="N120" i="19"/>
  <c r="N119" i="19"/>
  <c r="N118" i="19"/>
  <c r="N117" i="19"/>
  <c r="N95" i="17"/>
  <c r="N94" i="17"/>
  <c r="N93" i="17"/>
  <c r="N92" i="17"/>
  <c r="N91" i="17"/>
  <c r="N90" i="17"/>
  <c r="N89" i="17"/>
  <c r="N88" i="17"/>
  <c r="N87" i="17"/>
  <c r="N86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0" i="17"/>
  <c r="N59" i="17"/>
  <c r="N54" i="17"/>
  <c r="N55" i="17"/>
  <c r="N56" i="17"/>
  <c r="N57" i="17"/>
  <c r="N58" i="17"/>
  <c r="N53" i="17"/>
  <c r="N52" i="17"/>
  <c r="N49" i="17"/>
  <c r="N50" i="17"/>
  <c r="N51" i="17"/>
  <c r="N48" i="17"/>
  <c r="N47" i="17"/>
  <c r="N46" i="17"/>
  <c r="N45" i="17"/>
  <c r="N44" i="17"/>
  <c r="N35" i="17"/>
  <c r="N33" i="17"/>
  <c r="N31" i="17"/>
  <c r="N29" i="17"/>
  <c r="N27" i="17"/>
  <c r="N25" i="17"/>
  <c r="N8" i="17"/>
  <c r="N5" i="17"/>
  <c r="J44" i="25"/>
  <c r="L44" i="25" s="1"/>
  <c r="J43" i="25"/>
  <c r="J38" i="25"/>
  <c r="L38" i="25" s="1"/>
  <c r="J37" i="25"/>
  <c r="L37" i="25" s="1"/>
  <c r="J36" i="25"/>
  <c r="L36" i="25" s="1"/>
  <c r="J35" i="25"/>
  <c r="L35" i="25" s="1"/>
  <c r="J34" i="25"/>
  <c r="L34" i="25" s="1"/>
  <c r="J33" i="25"/>
  <c r="L33" i="25" s="1"/>
  <c r="J32" i="25"/>
  <c r="L32" i="25" s="1"/>
  <c r="J31" i="25"/>
  <c r="L31" i="25" s="1"/>
  <c r="J30" i="25"/>
  <c r="L30" i="25" s="1"/>
  <c r="F3" i="24"/>
  <c r="F4" i="24"/>
  <c r="F5" i="24"/>
  <c r="L5" i="24" s="1"/>
  <c r="F6" i="24"/>
  <c r="F7" i="24"/>
  <c r="F8" i="24"/>
  <c r="L8" i="24" s="1"/>
  <c r="F9" i="24"/>
  <c r="F10" i="24"/>
  <c r="L10" i="24" s="1"/>
  <c r="F11" i="24"/>
  <c r="F12" i="24"/>
  <c r="F13" i="24"/>
  <c r="L13" i="24" s="1"/>
  <c r="F14" i="24"/>
  <c r="F15" i="24"/>
  <c r="F16" i="24"/>
  <c r="L16" i="24" s="1"/>
  <c r="F17" i="24"/>
  <c r="F18" i="24"/>
  <c r="L18" i="24" s="1"/>
  <c r="F19" i="24"/>
  <c r="F20" i="24"/>
  <c r="F21" i="24"/>
  <c r="L21" i="24" s="1"/>
  <c r="F22" i="24"/>
  <c r="F23" i="24"/>
  <c r="F24" i="24"/>
  <c r="L24" i="24" s="1"/>
  <c r="F25" i="24"/>
  <c r="F26" i="24"/>
  <c r="L26" i="24" s="1"/>
  <c r="F27" i="24"/>
  <c r="F28" i="24"/>
  <c r="F29" i="24"/>
  <c r="L29" i="24" s="1"/>
  <c r="J29" i="25"/>
  <c r="L29" i="25" s="1"/>
  <c r="J28" i="25"/>
  <c r="L28" i="25" s="1"/>
  <c r="J27" i="25"/>
  <c r="L27" i="25" s="1"/>
  <c r="J26" i="25"/>
  <c r="L26" i="25" s="1"/>
  <c r="J25" i="25"/>
  <c r="L25" i="25" s="1"/>
  <c r="J24" i="25"/>
  <c r="L24" i="25" s="1"/>
  <c r="J23" i="25"/>
  <c r="L23" i="25" s="1"/>
  <c r="J22" i="25"/>
  <c r="L22" i="25" s="1"/>
  <c r="J21" i="25"/>
  <c r="L21" i="25" s="1"/>
  <c r="J20" i="25"/>
  <c r="L20" i="25" s="1"/>
  <c r="J19" i="25"/>
  <c r="L19" i="25" s="1"/>
  <c r="J18" i="25"/>
  <c r="L18" i="25" s="1"/>
  <c r="J17" i="25"/>
  <c r="L17" i="25" s="1"/>
  <c r="J16" i="25"/>
  <c r="L16" i="25" s="1"/>
  <c r="J15" i="25"/>
  <c r="L15" i="25" s="1"/>
  <c r="J14" i="25"/>
  <c r="L14" i="25" s="1"/>
  <c r="J13" i="25"/>
  <c r="L13" i="25" s="1"/>
  <c r="J12" i="25"/>
  <c r="L12" i="25" s="1"/>
  <c r="J11" i="25"/>
  <c r="L11" i="25" s="1"/>
  <c r="J10" i="25"/>
  <c r="L10" i="25" s="1"/>
  <c r="J9" i="25"/>
  <c r="L9" i="25" s="1"/>
  <c r="J8" i="25"/>
  <c r="L8" i="25" s="1"/>
  <c r="J7" i="25"/>
  <c r="L7" i="25" s="1"/>
  <c r="J6" i="25"/>
  <c r="L6" i="25" s="1"/>
  <c r="J5" i="25"/>
  <c r="L5" i="25" s="1"/>
  <c r="J4" i="25"/>
  <c r="L4" i="25" s="1"/>
  <c r="J3" i="25"/>
  <c r="L3" i="25" s="1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N258" i="23"/>
  <c r="J257" i="23"/>
  <c r="G258" i="23"/>
  <c r="N257" i="23"/>
  <c r="J256" i="23"/>
  <c r="G257" i="23"/>
  <c r="N256" i="23"/>
  <c r="J255" i="23"/>
  <c r="G256" i="23"/>
  <c r="N255" i="23"/>
  <c r="J254" i="23"/>
  <c r="G255" i="23"/>
  <c r="N254" i="23"/>
  <c r="J253" i="23"/>
  <c r="G254" i="23"/>
  <c r="N253" i="23"/>
  <c r="G253" i="23"/>
  <c r="N252" i="23"/>
  <c r="J252" i="23"/>
  <c r="G252" i="23"/>
  <c r="N251" i="23"/>
  <c r="J251" i="23"/>
  <c r="G251" i="23"/>
  <c r="N250" i="23"/>
  <c r="J250" i="23"/>
  <c r="G250" i="23"/>
  <c r="N249" i="23"/>
  <c r="J249" i="23"/>
  <c r="G249" i="23"/>
  <c r="N248" i="23"/>
  <c r="J248" i="23"/>
  <c r="G248" i="23"/>
  <c r="N247" i="23"/>
  <c r="J247" i="23"/>
  <c r="G247" i="23"/>
  <c r="N246" i="23"/>
  <c r="J246" i="23"/>
  <c r="G246" i="23"/>
  <c r="N245" i="23"/>
  <c r="J245" i="23"/>
  <c r="G245" i="23"/>
  <c r="N244" i="23"/>
  <c r="J244" i="23"/>
  <c r="G244" i="23"/>
  <c r="N243" i="23"/>
  <c r="J243" i="23"/>
  <c r="G243" i="23"/>
  <c r="N242" i="23"/>
  <c r="J242" i="23"/>
  <c r="G242" i="23"/>
  <c r="N241" i="23"/>
  <c r="J241" i="23"/>
  <c r="G241" i="23"/>
  <c r="N240" i="23"/>
  <c r="J240" i="23"/>
  <c r="G240" i="23"/>
  <c r="N239" i="23"/>
  <c r="J239" i="23"/>
  <c r="G239" i="23"/>
  <c r="N238" i="23"/>
  <c r="J238" i="23"/>
  <c r="G238" i="23"/>
  <c r="N237" i="23"/>
  <c r="J237" i="23"/>
  <c r="G237" i="23"/>
  <c r="N236" i="23"/>
  <c r="J236" i="23"/>
  <c r="G236" i="23"/>
  <c r="N235" i="23"/>
  <c r="J235" i="23"/>
  <c r="G235" i="23"/>
  <c r="N234" i="23"/>
  <c r="J234" i="23"/>
  <c r="G234" i="23"/>
  <c r="N233" i="23"/>
  <c r="J233" i="23"/>
  <c r="G233" i="23"/>
  <c r="N232" i="23"/>
  <c r="J232" i="23"/>
  <c r="G232" i="23"/>
  <c r="N231" i="23"/>
  <c r="J231" i="23"/>
  <c r="G231" i="23"/>
  <c r="N230" i="23"/>
  <c r="J230" i="23"/>
  <c r="G230" i="23"/>
  <c r="N229" i="23"/>
  <c r="J229" i="23"/>
  <c r="G229" i="23"/>
  <c r="N228" i="23"/>
  <c r="J228" i="23"/>
  <c r="G228" i="23"/>
  <c r="N227" i="23"/>
  <c r="J227" i="23"/>
  <c r="G227" i="23"/>
  <c r="N226" i="23"/>
  <c r="J226" i="23"/>
  <c r="G226" i="23"/>
  <c r="N225" i="23"/>
  <c r="J225" i="23"/>
  <c r="G225" i="23"/>
  <c r="N224" i="23"/>
  <c r="J224" i="23"/>
  <c r="G224" i="23"/>
  <c r="N223" i="23"/>
  <c r="J223" i="23"/>
  <c r="G223" i="23"/>
  <c r="N222" i="23"/>
  <c r="J222" i="23"/>
  <c r="G222" i="23"/>
  <c r="N221" i="23"/>
  <c r="J221" i="23"/>
  <c r="G221" i="23"/>
  <c r="N220" i="23"/>
  <c r="J220" i="23"/>
  <c r="G220" i="23"/>
  <c r="N219" i="23"/>
  <c r="J219" i="23"/>
  <c r="G219" i="23"/>
  <c r="N218" i="23"/>
  <c r="J218" i="23"/>
  <c r="G218" i="23"/>
  <c r="N217" i="23"/>
  <c r="J217" i="23"/>
  <c r="G217" i="23"/>
  <c r="N216" i="23"/>
  <c r="J216" i="23"/>
  <c r="G216" i="23"/>
  <c r="N215" i="23"/>
  <c r="J215" i="23"/>
  <c r="G215" i="23"/>
  <c r="N214" i="23"/>
  <c r="J214" i="23"/>
  <c r="G214" i="23"/>
  <c r="N213" i="23"/>
  <c r="J213" i="23"/>
  <c r="G213" i="23"/>
  <c r="N212" i="23"/>
  <c r="J212" i="23"/>
  <c r="G212" i="23"/>
  <c r="N211" i="23"/>
  <c r="J211" i="23"/>
  <c r="G211" i="23"/>
  <c r="N210" i="23"/>
  <c r="J210" i="23"/>
  <c r="G210" i="23"/>
  <c r="N209" i="23"/>
  <c r="J209" i="23"/>
  <c r="G209" i="23"/>
  <c r="N208" i="23"/>
  <c r="J208" i="23"/>
  <c r="G208" i="23"/>
  <c r="N207" i="23"/>
  <c r="J207" i="23"/>
  <c r="G207" i="23"/>
  <c r="N206" i="23"/>
  <c r="J206" i="23"/>
  <c r="G206" i="23"/>
  <c r="N205" i="23"/>
  <c r="J205" i="23"/>
  <c r="G205" i="23"/>
  <c r="N204" i="23"/>
  <c r="J204" i="23"/>
  <c r="G204" i="23"/>
  <c r="N203" i="23"/>
  <c r="J203" i="23"/>
  <c r="G203" i="23"/>
  <c r="N202" i="23"/>
  <c r="J202" i="23"/>
  <c r="G202" i="23"/>
  <c r="N201" i="23"/>
  <c r="J201" i="23"/>
  <c r="G201" i="23"/>
  <c r="N200" i="23"/>
  <c r="J200" i="23"/>
  <c r="G200" i="23"/>
  <c r="N199" i="23"/>
  <c r="J199" i="23"/>
  <c r="G199" i="23"/>
  <c r="N198" i="23"/>
  <c r="J198" i="23"/>
  <c r="G198" i="23"/>
  <c r="N197" i="23"/>
  <c r="J197" i="23"/>
  <c r="G197" i="23"/>
  <c r="N196" i="23"/>
  <c r="J196" i="23"/>
  <c r="G196" i="23"/>
  <c r="N195" i="23"/>
  <c r="J195" i="23"/>
  <c r="G195" i="23"/>
  <c r="N194" i="23"/>
  <c r="J194" i="23"/>
  <c r="G194" i="23"/>
  <c r="N193" i="23"/>
  <c r="J193" i="23"/>
  <c r="G193" i="23"/>
  <c r="N192" i="23"/>
  <c r="J192" i="23"/>
  <c r="G192" i="23"/>
  <c r="N191" i="23"/>
  <c r="J191" i="23"/>
  <c r="G191" i="23"/>
  <c r="N190" i="23"/>
  <c r="J190" i="23"/>
  <c r="G190" i="23"/>
  <c r="N189" i="23"/>
  <c r="J189" i="23"/>
  <c r="G189" i="23"/>
  <c r="N188" i="23"/>
  <c r="J188" i="23"/>
  <c r="G188" i="23"/>
  <c r="N187" i="23"/>
  <c r="J187" i="23"/>
  <c r="G187" i="23"/>
  <c r="N186" i="23"/>
  <c r="J186" i="23"/>
  <c r="G186" i="23"/>
  <c r="N185" i="23"/>
  <c r="J185" i="23"/>
  <c r="G185" i="23"/>
  <c r="N184" i="23"/>
  <c r="J184" i="23"/>
  <c r="G184" i="23"/>
  <c r="N183" i="23"/>
  <c r="J183" i="23"/>
  <c r="G183" i="23"/>
  <c r="N182" i="23"/>
  <c r="J182" i="23"/>
  <c r="G182" i="23"/>
  <c r="N181" i="23"/>
  <c r="J181" i="23"/>
  <c r="G181" i="23"/>
  <c r="N180" i="23"/>
  <c r="J180" i="23"/>
  <c r="G180" i="23"/>
  <c r="N179" i="23"/>
  <c r="J179" i="23"/>
  <c r="G179" i="23"/>
  <c r="N178" i="23"/>
  <c r="J178" i="23"/>
  <c r="G178" i="23"/>
  <c r="N177" i="23"/>
  <c r="J177" i="23"/>
  <c r="G177" i="23"/>
  <c r="N176" i="23"/>
  <c r="J176" i="23"/>
  <c r="G176" i="23"/>
  <c r="N175" i="23"/>
  <c r="J175" i="23"/>
  <c r="G175" i="23"/>
  <c r="N174" i="23"/>
  <c r="J174" i="23"/>
  <c r="G174" i="23"/>
  <c r="N173" i="23"/>
  <c r="J173" i="23"/>
  <c r="G173" i="23"/>
  <c r="N172" i="23"/>
  <c r="J172" i="23"/>
  <c r="G172" i="23"/>
  <c r="N171" i="23"/>
  <c r="J171" i="23"/>
  <c r="G171" i="23"/>
  <c r="N170" i="23"/>
  <c r="J170" i="23"/>
  <c r="G170" i="23"/>
  <c r="N169" i="23"/>
  <c r="J169" i="23"/>
  <c r="G169" i="23"/>
  <c r="N168" i="23"/>
  <c r="J168" i="23"/>
  <c r="G168" i="23"/>
  <c r="N167" i="23"/>
  <c r="J167" i="23"/>
  <c r="G167" i="23"/>
  <c r="N166" i="23"/>
  <c r="J166" i="23"/>
  <c r="G166" i="23"/>
  <c r="N165" i="23"/>
  <c r="J165" i="23"/>
  <c r="G165" i="23"/>
  <c r="N164" i="23"/>
  <c r="J164" i="23"/>
  <c r="G164" i="23"/>
  <c r="N163" i="23"/>
  <c r="J163" i="23"/>
  <c r="G163" i="23"/>
  <c r="J278" i="23"/>
  <c r="N278" i="23"/>
  <c r="J277" i="23"/>
  <c r="G278" i="23"/>
  <c r="N277" i="23"/>
  <c r="J276" i="23"/>
  <c r="G277" i="23"/>
  <c r="N276" i="23"/>
  <c r="J275" i="23"/>
  <c r="G276" i="23"/>
  <c r="N275" i="23"/>
  <c r="J274" i="23"/>
  <c r="G275" i="23"/>
  <c r="N274" i="23"/>
  <c r="J273" i="23"/>
  <c r="G274" i="23"/>
  <c r="N273" i="23"/>
  <c r="J272" i="23"/>
  <c r="G273" i="23"/>
  <c r="N272" i="23"/>
  <c r="J271" i="23"/>
  <c r="G272" i="23"/>
  <c r="N271" i="23"/>
  <c r="J270" i="23"/>
  <c r="G271" i="23"/>
  <c r="N270" i="23"/>
  <c r="J269" i="23"/>
  <c r="G270" i="23"/>
  <c r="N269" i="23"/>
  <c r="J268" i="23"/>
  <c r="G269" i="23"/>
  <c r="N268" i="23"/>
  <c r="J267" i="23"/>
  <c r="G268" i="23"/>
  <c r="N267" i="23"/>
  <c r="J266" i="23"/>
  <c r="G267" i="23"/>
  <c r="N266" i="23"/>
  <c r="J265" i="23"/>
  <c r="G266" i="23"/>
  <c r="N265" i="23"/>
  <c r="J264" i="23"/>
  <c r="G265" i="23"/>
  <c r="N264" i="23"/>
  <c r="J263" i="23"/>
  <c r="G264" i="23"/>
  <c r="N263" i="23"/>
  <c r="J262" i="23"/>
  <c r="G263" i="23"/>
  <c r="N262" i="23"/>
  <c r="J261" i="23"/>
  <c r="G262" i="23"/>
  <c r="N261" i="23"/>
  <c r="J260" i="23"/>
  <c r="G261" i="23"/>
  <c r="N260" i="23"/>
  <c r="J259" i="23"/>
  <c r="G260" i="23"/>
  <c r="N259" i="23"/>
  <c r="J258" i="23"/>
  <c r="G259" i="23"/>
  <c r="N161" i="23"/>
  <c r="J161" i="23"/>
  <c r="N160" i="23"/>
  <c r="J160" i="23"/>
  <c r="G160" i="23"/>
  <c r="N159" i="23"/>
  <c r="J159" i="23"/>
  <c r="N158" i="23"/>
  <c r="J158" i="23"/>
  <c r="G158" i="23"/>
  <c r="N101" i="23"/>
  <c r="J101" i="23"/>
  <c r="G101" i="23"/>
  <c r="N100" i="23"/>
  <c r="J100" i="23"/>
  <c r="G100" i="23"/>
  <c r="N99" i="23"/>
  <c r="J99" i="23"/>
  <c r="G99" i="23"/>
  <c r="N98" i="23"/>
  <c r="J98" i="23"/>
  <c r="G98" i="23"/>
  <c r="N97" i="23"/>
  <c r="J97" i="23"/>
  <c r="G97" i="23"/>
  <c r="N96" i="23"/>
  <c r="J96" i="23"/>
  <c r="G96" i="23"/>
  <c r="N95" i="23"/>
  <c r="J95" i="23"/>
  <c r="G95" i="23"/>
  <c r="N94" i="23"/>
  <c r="J94" i="23"/>
  <c r="G94" i="23"/>
  <c r="N93" i="23"/>
  <c r="J93" i="23"/>
  <c r="G93" i="23"/>
  <c r="N92" i="23"/>
  <c r="J92" i="23"/>
  <c r="G92" i="23"/>
  <c r="N91" i="23"/>
  <c r="J91" i="23"/>
  <c r="G91" i="23"/>
  <c r="N90" i="23"/>
  <c r="J90" i="23"/>
  <c r="G90" i="23"/>
  <c r="N89" i="23"/>
  <c r="J89" i="23"/>
  <c r="G89" i="23"/>
  <c r="N88" i="23"/>
  <c r="J88" i="23"/>
  <c r="G88" i="23"/>
  <c r="N87" i="23"/>
  <c r="J87" i="23"/>
  <c r="G87" i="23"/>
  <c r="N86" i="23"/>
  <c r="J86" i="23"/>
  <c r="G86" i="23"/>
  <c r="N85" i="23"/>
  <c r="J85" i="23"/>
  <c r="G85" i="23"/>
  <c r="N84" i="23"/>
  <c r="J84" i="23"/>
  <c r="G84" i="23"/>
  <c r="N83" i="23"/>
  <c r="J83" i="23"/>
  <c r="G83" i="23"/>
  <c r="N82" i="23"/>
  <c r="J82" i="23"/>
  <c r="G82" i="23"/>
  <c r="N81" i="23"/>
  <c r="J81" i="23"/>
  <c r="G81" i="23"/>
  <c r="N80" i="23"/>
  <c r="J80" i="23"/>
  <c r="G80" i="23"/>
  <c r="N79" i="23"/>
  <c r="J79" i="23"/>
  <c r="G79" i="23"/>
  <c r="N78" i="23"/>
  <c r="J78" i="23"/>
  <c r="G78" i="23"/>
  <c r="N77" i="23"/>
  <c r="J77" i="23"/>
  <c r="G77" i="23"/>
  <c r="N76" i="23"/>
  <c r="J76" i="23"/>
  <c r="G76" i="23"/>
  <c r="N75" i="23"/>
  <c r="J75" i="23"/>
  <c r="G75" i="23"/>
  <c r="N74" i="23"/>
  <c r="J74" i="23"/>
  <c r="G74" i="23"/>
  <c r="N73" i="23"/>
  <c r="J73" i="23"/>
  <c r="G73" i="23"/>
  <c r="N72" i="23"/>
  <c r="J72" i="23"/>
  <c r="G72" i="23"/>
  <c r="N71" i="23"/>
  <c r="J71" i="23"/>
  <c r="G71" i="23"/>
  <c r="N70" i="23"/>
  <c r="J70" i="23"/>
  <c r="G70" i="23"/>
  <c r="N69" i="23"/>
  <c r="J69" i="23"/>
  <c r="G69" i="23"/>
  <c r="N68" i="23"/>
  <c r="J68" i="23"/>
  <c r="G68" i="23"/>
  <c r="N67" i="23"/>
  <c r="J67" i="23"/>
  <c r="G67" i="23"/>
  <c r="N66" i="23"/>
  <c r="J66" i="23"/>
  <c r="G66" i="23"/>
  <c r="N65" i="23"/>
  <c r="J65" i="23"/>
  <c r="G65" i="23"/>
  <c r="N64" i="23"/>
  <c r="J64" i="23"/>
  <c r="G64" i="23"/>
  <c r="N63" i="23"/>
  <c r="J63" i="23"/>
  <c r="G63" i="23"/>
  <c r="N62" i="23"/>
  <c r="J62" i="23"/>
  <c r="G62" i="23"/>
  <c r="N61" i="23"/>
  <c r="J61" i="23"/>
  <c r="G61" i="23"/>
  <c r="N60" i="23"/>
  <c r="J60" i="23"/>
  <c r="G60" i="23"/>
  <c r="N59" i="23"/>
  <c r="J59" i="23"/>
  <c r="G59" i="23"/>
  <c r="N58" i="23"/>
  <c r="J58" i="23"/>
  <c r="G58" i="23"/>
  <c r="N57" i="23"/>
  <c r="J57" i="23"/>
  <c r="G57" i="23"/>
  <c r="N56" i="23"/>
  <c r="J56" i="23"/>
  <c r="G56" i="23"/>
  <c r="N55" i="23"/>
  <c r="J55" i="23"/>
  <c r="G55" i="23"/>
  <c r="N54" i="23"/>
  <c r="J54" i="23"/>
  <c r="G54" i="23"/>
  <c r="N53" i="23"/>
  <c r="J53" i="23"/>
  <c r="G53" i="23"/>
  <c r="N52" i="23"/>
  <c r="J52" i="23"/>
  <c r="G52" i="23"/>
  <c r="N51" i="23"/>
  <c r="J51" i="23"/>
  <c r="G51" i="23"/>
  <c r="N50" i="23"/>
  <c r="J50" i="23"/>
  <c r="G50" i="23"/>
  <c r="N49" i="23"/>
  <c r="J49" i="23"/>
  <c r="G49" i="23"/>
  <c r="N48" i="23"/>
  <c r="J48" i="23"/>
  <c r="G48" i="23"/>
  <c r="N47" i="23"/>
  <c r="J47" i="23"/>
  <c r="G47" i="23"/>
  <c r="N46" i="23"/>
  <c r="J46" i="23"/>
  <c r="G46" i="23"/>
  <c r="N45" i="23"/>
  <c r="J45" i="23"/>
  <c r="G45" i="23"/>
  <c r="N44" i="23"/>
  <c r="J44" i="23"/>
  <c r="G44" i="23"/>
  <c r="N43" i="23"/>
  <c r="J43" i="23"/>
  <c r="G43" i="23"/>
  <c r="N42" i="23"/>
  <c r="J42" i="23"/>
  <c r="G42" i="23"/>
  <c r="N41" i="23"/>
  <c r="J41" i="23"/>
  <c r="G41" i="23"/>
  <c r="N40" i="23"/>
  <c r="J40" i="23"/>
  <c r="G40" i="23"/>
  <c r="N39" i="23"/>
  <c r="J39" i="23"/>
  <c r="G39" i="23"/>
  <c r="N38" i="23"/>
  <c r="J38" i="23"/>
  <c r="G38" i="23"/>
  <c r="N37" i="23"/>
  <c r="J37" i="23"/>
  <c r="G37" i="23"/>
  <c r="N133" i="23"/>
  <c r="J133" i="23"/>
  <c r="G133" i="23"/>
  <c r="N132" i="23"/>
  <c r="J132" i="23"/>
  <c r="G132" i="23"/>
  <c r="N131" i="23"/>
  <c r="J131" i="23"/>
  <c r="G131" i="23"/>
  <c r="N130" i="23"/>
  <c r="J130" i="23"/>
  <c r="G130" i="23"/>
  <c r="N129" i="23"/>
  <c r="J129" i="23"/>
  <c r="G129" i="23"/>
  <c r="N128" i="23"/>
  <c r="J128" i="23"/>
  <c r="G128" i="23"/>
  <c r="N127" i="23"/>
  <c r="J127" i="23"/>
  <c r="G127" i="23"/>
  <c r="N126" i="23"/>
  <c r="J126" i="23"/>
  <c r="G126" i="23"/>
  <c r="N125" i="23"/>
  <c r="J125" i="23"/>
  <c r="G125" i="23"/>
  <c r="N124" i="23"/>
  <c r="J124" i="23"/>
  <c r="G124" i="23"/>
  <c r="N123" i="23"/>
  <c r="J123" i="23"/>
  <c r="G123" i="23"/>
  <c r="N122" i="23"/>
  <c r="J122" i="23"/>
  <c r="G122" i="23"/>
  <c r="N121" i="23"/>
  <c r="J121" i="23"/>
  <c r="G121" i="23"/>
  <c r="N120" i="23"/>
  <c r="J120" i="23"/>
  <c r="G120" i="23"/>
  <c r="N119" i="23"/>
  <c r="J119" i="23"/>
  <c r="G119" i="23"/>
  <c r="N118" i="23"/>
  <c r="J118" i="23"/>
  <c r="G118" i="23"/>
  <c r="N117" i="23"/>
  <c r="J117" i="23"/>
  <c r="G117" i="23"/>
  <c r="N116" i="23"/>
  <c r="J116" i="23"/>
  <c r="G116" i="23"/>
  <c r="N115" i="23"/>
  <c r="J115" i="23"/>
  <c r="G115" i="23"/>
  <c r="N114" i="23"/>
  <c r="J114" i="23"/>
  <c r="G114" i="23"/>
  <c r="N113" i="23"/>
  <c r="J113" i="23"/>
  <c r="G113" i="23"/>
  <c r="N112" i="23"/>
  <c r="J112" i="23"/>
  <c r="G112" i="23"/>
  <c r="N111" i="23"/>
  <c r="J111" i="23"/>
  <c r="G111" i="23"/>
  <c r="N110" i="23"/>
  <c r="J110" i="23"/>
  <c r="G110" i="23"/>
  <c r="N109" i="23"/>
  <c r="J109" i="23"/>
  <c r="G109" i="23"/>
  <c r="N108" i="23"/>
  <c r="J108" i="23"/>
  <c r="G108" i="23"/>
  <c r="N107" i="23"/>
  <c r="J107" i="23"/>
  <c r="G107" i="23"/>
  <c r="N106" i="23"/>
  <c r="J106" i="23"/>
  <c r="G106" i="23"/>
  <c r="N105" i="23"/>
  <c r="J105" i="23"/>
  <c r="G105" i="23"/>
  <c r="N104" i="23"/>
  <c r="J104" i="23"/>
  <c r="G104" i="23"/>
  <c r="N103" i="23"/>
  <c r="J103" i="23"/>
  <c r="G103" i="23"/>
  <c r="N102" i="23"/>
  <c r="J102" i="23"/>
  <c r="G102" i="23"/>
  <c r="N36" i="23"/>
  <c r="J36" i="23"/>
  <c r="G36" i="23"/>
  <c r="N149" i="23"/>
  <c r="J149" i="23"/>
  <c r="G149" i="23"/>
  <c r="N148" i="23"/>
  <c r="J148" i="23"/>
  <c r="G148" i="23"/>
  <c r="N147" i="23"/>
  <c r="J147" i="23"/>
  <c r="G147" i="23"/>
  <c r="N146" i="23"/>
  <c r="J146" i="23"/>
  <c r="G146" i="23"/>
  <c r="N145" i="23"/>
  <c r="J145" i="23"/>
  <c r="G145" i="23"/>
  <c r="N144" i="23"/>
  <c r="J144" i="23"/>
  <c r="G144" i="23"/>
  <c r="N143" i="23"/>
  <c r="J143" i="23"/>
  <c r="G143" i="23"/>
  <c r="N142" i="23"/>
  <c r="J142" i="23"/>
  <c r="G142" i="23"/>
  <c r="N141" i="23"/>
  <c r="J141" i="23"/>
  <c r="G141" i="23"/>
  <c r="N140" i="23"/>
  <c r="J140" i="23"/>
  <c r="G140" i="23"/>
  <c r="N139" i="23"/>
  <c r="J139" i="23"/>
  <c r="G139" i="23"/>
  <c r="N138" i="23"/>
  <c r="J138" i="23"/>
  <c r="G138" i="23"/>
  <c r="N137" i="23"/>
  <c r="J137" i="23"/>
  <c r="G137" i="23"/>
  <c r="N136" i="23"/>
  <c r="J136" i="23"/>
  <c r="G136" i="23"/>
  <c r="N135" i="23"/>
  <c r="J135" i="23"/>
  <c r="G135" i="23"/>
  <c r="N134" i="23"/>
  <c r="J134" i="23"/>
  <c r="G134" i="23"/>
  <c r="N157" i="23"/>
  <c r="J157" i="23"/>
  <c r="G157" i="23"/>
  <c r="N156" i="23"/>
  <c r="J156" i="23"/>
  <c r="G156" i="23"/>
  <c r="N155" i="23"/>
  <c r="J155" i="23"/>
  <c r="G155" i="23"/>
  <c r="N154" i="23"/>
  <c r="J154" i="23"/>
  <c r="G154" i="23"/>
  <c r="N153" i="23"/>
  <c r="J153" i="23"/>
  <c r="G153" i="23"/>
  <c r="N152" i="23"/>
  <c r="J152" i="23"/>
  <c r="G152" i="23"/>
  <c r="N151" i="23"/>
  <c r="J151" i="23"/>
  <c r="G151" i="23"/>
  <c r="N150" i="23"/>
  <c r="J150" i="23"/>
  <c r="G150" i="23"/>
  <c r="N162" i="23"/>
  <c r="J162" i="23"/>
  <c r="G162" i="23"/>
  <c r="N35" i="23"/>
  <c r="J35" i="23"/>
  <c r="N34" i="23"/>
  <c r="J34" i="23"/>
  <c r="G34" i="23"/>
  <c r="N33" i="23"/>
  <c r="J33" i="23"/>
  <c r="G33" i="23"/>
  <c r="N32" i="23"/>
  <c r="J32" i="23"/>
  <c r="G32" i="23"/>
  <c r="N31" i="23"/>
  <c r="J31" i="23"/>
  <c r="G31" i="23"/>
  <c r="N30" i="23"/>
  <c r="J30" i="23"/>
  <c r="G30" i="23"/>
  <c r="N29" i="23"/>
  <c r="J29" i="23"/>
  <c r="G29" i="23"/>
  <c r="N28" i="23"/>
  <c r="J28" i="23"/>
  <c r="G28" i="23"/>
  <c r="N27" i="23"/>
  <c r="J27" i="23"/>
  <c r="G27" i="23"/>
  <c r="N26" i="23"/>
  <c r="J26" i="23"/>
  <c r="G26" i="23"/>
  <c r="N25" i="23"/>
  <c r="J25" i="23"/>
  <c r="G25" i="23"/>
  <c r="N24" i="23"/>
  <c r="J24" i="23"/>
  <c r="G24" i="23"/>
  <c r="N23" i="23"/>
  <c r="J23" i="23"/>
  <c r="G23" i="23"/>
  <c r="N22" i="23"/>
  <c r="J22" i="23"/>
  <c r="G22" i="23"/>
  <c r="N21" i="23"/>
  <c r="J21" i="23"/>
  <c r="G21" i="23"/>
  <c r="N20" i="23"/>
  <c r="J20" i="23"/>
  <c r="G20" i="23"/>
  <c r="N19" i="23"/>
  <c r="J19" i="23"/>
  <c r="G19" i="23"/>
  <c r="N18" i="23"/>
  <c r="J18" i="23"/>
  <c r="G18" i="23"/>
  <c r="N17" i="23"/>
  <c r="J17" i="23"/>
  <c r="G17" i="23"/>
  <c r="N16" i="23"/>
  <c r="J16" i="23"/>
  <c r="G16" i="23"/>
  <c r="N15" i="23"/>
  <c r="J15" i="23"/>
  <c r="G15" i="23"/>
  <c r="N14" i="23"/>
  <c r="J14" i="23"/>
  <c r="G14" i="23"/>
  <c r="N13" i="23"/>
  <c r="J13" i="23"/>
  <c r="G13" i="23"/>
  <c r="N12" i="23"/>
  <c r="J12" i="23"/>
  <c r="G12" i="23"/>
  <c r="N11" i="23"/>
  <c r="J11" i="23"/>
  <c r="G11" i="23"/>
  <c r="N10" i="23"/>
  <c r="J10" i="23"/>
  <c r="G10" i="23"/>
  <c r="N9" i="23"/>
  <c r="J9" i="23"/>
  <c r="G9" i="23"/>
  <c r="N8" i="23"/>
  <c r="J8" i="23"/>
  <c r="G8" i="23"/>
  <c r="N7" i="23"/>
  <c r="J7" i="23"/>
  <c r="G7" i="23"/>
  <c r="N6" i="23"/>
  <c r="J6" i="23"/>
  <c r="G6" i="23"/>
  <c r="N5" i="23"/>
  <c r="J5" i="23"/>
  <c r="G5" i="23"/>
  <c r="N4" i="23"/>
  <c r="J4" i="23"/>
  <c r="G4" i="23"/>
  <c r="N3" i="23"/>
  <c r="J3" i="23"/>
  <c r="G3" i="23"/>
  <c r="N37" i="22"/>
  <c r="J37" i="22"/>
  <c r="N36" i="22"/>
  <c r="J36" i="22"/>
  <c r="G36" i="22"/>
  <c r="N46" i="22"/>
  <c r="J46" i="22"/>
  <c r="G46" i="22"/>
  <c r="N45" i="22"/>
  <c r="J45" i="22"/>
  <c r="G45" i="22"/>
  <c r="N44" i="22"/>
  <c r="J44" i="22"/>
  <c r="G44" i="22"/>
  <c r="N43" i="22"/>
  <c r="J43" i="22"/>
  <c r="G43" i="22"/>
  <c r="N42" i="22"/>
  <c r="J42" i="22"/>
  <c r="G42" i="22"/>
  <c r="N41" i="22"/>
  <c r="J41" i="22"/>
  <c r="G41" i="22"/>
  <c r="N40" i="22"/>
  <c r="J40" i="22"/>
  <c r="G40" i="22"/>
  <c r="N39" i="22"/>
  <c r="J39" i="22"/>
  <c r="G39" i="22"/>
  <c r="N38" i="22"/>
  <c r="J38" i="22"/>
  <c r="G38" i="22"/>
  <c r="N35" i="22"/>
  <c r="J35" i="22"/>
  <c r="G35" i="22"/>
  <c r="N34" i="22"/>
  <c r="J34" i="22"/>
  <c r="G34" i="22"/>
  <c r="N33" i="22"/>
  <c r="J33" i="22"/>
  <c r="G33" i="22"/>
  <c r="J31" i="22"/>
  <c r="J6" i="22"/>
  <c r="J5" i="22"/>
  <c r="N32" i="22"/>
  <c r="J32" i="22"/>
  <c r="G32" i="22"/>
  <c r="N31" i="22"/>
  <c r="G31" i="22"/>
  <c r="N30" i="22"/>
  <c r="J30" i="22"/>
  <c r="G30" i="22"/>
  <c r="N29" i="22"/>
  <c r="J29" i="22"/>
  <c r="G29" i="22"/>
  <c r="N28" i="22"/>
  <c r="J28" i="22"/>
  <c r="G28" i="22"/>
  <c r="N27" i="22"/>
  <c r="J27" i="22"/>
  <c r="G27" i="22"/>
  <c r="N26" i="22"/>
  <c r="J26" i="22"/>
  <c r="G26" i="22"/>
  <c r="N25" i="22"/>
  <c r="J25" i="22"/>
  <c r="G25" i="22"/>
  <c r="N24" i="22"/>
  <c r="J24" i="22"/>
  <c r="G24" i="22"/>
  <c r="N23" i="22"/>
  <c r="J23" i="22"/>
  <c r="G23" i="22"/>
  <c r="N22" i="22"/>
  <c r="J22" i="22"/>
  <c r="G22" i="22"/>
  <c r="N21" i="22"/>
  <c r="J21" i="22"/>
  <c r="G21" i="22"/>
  <c r="N20" i="22"/>
  <c r="J20" i="22"/>
  <c r="G20" i="22"/>
  <c r="N19" i="22"/>
  <c r="J19" i="22"/>
  <c r="G19" i="22"/>
  <c r="N18" i="22"/>
  <c r="J18" i="22"/>
  <c r="G18" i="22"/>
  <c r="N17" i="22"/>
  <c r="J17" i="22"/>
  <c r="G17" i="22"/>
  <c r="N16" i="22"/>
  <c r="J16" i="22"/>
  <c r="G16" i="22"/>
  <c r="N15" i="22"/>
  <c r="J15" i="22"/>
  <c r="G15" i="22"/>
  <c r="N14" i="22"/>
  <c r="J14" i="22"/>
  <c r="G14" i="22"/>
  <c r="N13" i="22"/>
  <c r="J13" i="22"/>
  <c r="G13" i="22"/>
  <c r="N12" i="22"/>
  <c r="J12" i="22"/>
  <c r="G12" i="22"/>
  <c r="N11" i="22"/>
  <c r="J11" i="22"/>
  <c r="G11" i="22"/>
  <c r="N10" i="22"/>
  <c r="J10" i="22"/>
  <c r="G10" i="22"/>
  <c r="N9" i="22"/>
  <c r="J9" i="22"/>
  <c r="G9" i="22"/>
  <c r="N8" i="22"/>
  <c r="J8" i="22"/>
  <c r="G8" i="22"/>
  <c r="N7" i="22"/>
  <c r="J7" i="22"/>
  <c r="G7" i="22"/>
  <c r="N6" i="22"/>
  <c r="G6" i="22"/>
  <c r="N5" i="22"/>
  <c r="G5" i="22"/>
  <c r="N4" i="22"/>
  <c r="J4" i="22"/>
  <c r="G4" i="22"/>
  <c r="N3" i="22"/>
  <c r="J3" i="22"/>
  <c r="G3" i="22"/>
  <c r="N20" i="21"/>
  <c r="J20" i="21"/>
  <c r="N19" i="21"/>
  <c r="J19" i="21"/>
  <c r="G19" i="21"/>
  <c r="N16" i="21"/>
  <c r="J16" i="21"/>
  <c r="G16" i="21"/>
  <c r="N15" i="21"/>
  <c r="J15" i="21"/>
  <c r="G15" i="21"/>
  <c r="N14" i="21"/>
  <c r="J14" i="21"/>
  <c r="G14" i="21"/>
  <c r="N13" i="21"/>
  <c r="J13" i="21"/>
  <c r="G13" i="21"/>
  <c r="N12" i="21"/>
  <c r="J12" i="21"/>
  <c r="G12" i="21"/>
  <c r="N11" i="21"/>
  <c r="J11" i="21"/>
  <c r="G11" i="21"/>
  <c r="N10" i="21"/>
  <c r="J10" i="21"/>
  <c r="G10" i="21"/>
  <c r="N9" i="21"/>
  <c r="J9" i="21"/>
  <c r="G9" i="21"/>
  <c r="N8" i="21"/>
  <c r="J8" i="21"/>
  <c r="G8" i="21"/>
  <c r="N7" i="21"/>
  <c r="J7" i="21"/>
  <c r="G7" i="21"/>
  <c r="N6" i="21"/>
  <c r="G6" i="21"/>
  <c r="N40" i="21"/>
  <c r="N18" i="21"/>
  <c r="J40" i="21"/>
  <c r="N39" i="21"/>
  <c r="J39" i="21"/>
  <c r="G39" i="21"/>
  <c r="N38" i="21"/>
  <c r="J38" i="21"/>
  <c r="G38" i="21"/>
  <c r="N37" i="21"/>
  <c r="J37" i="21"/>
  <c r="G37" i="21"/>
  <c r="N36" i="21"/>
  <c r="J36" i="21"/>
  <c r="G36" i="21"/>
  <c r="N35" i="21"/>
  <c r="G35" i="21"/>
  <c r="N34" i="21"/>
  <c r="J34" i="21"/>
  <c r="G34" i="21"/>
  <c r="N33" i="21"/>
  <c r="J33" i="21"/>
  <c r="G33" i="21"/>
  <c r="N32" i="21"/>
  <c r="J32" i="21"/>
  <c r="G32" i="21"/>
  <c r="N31" i="21"/>
  <c r="J31" i="21"/>
  <c r="G31" i="21"/>
  <c r="N30" i="21"/>
  <c r="J30" i="21"/>
  <c r="G30" i="21"/>
  <c r="N29" i="21"/>
  <c r="J29" i="21"/>
  <c r="G29" i="21"/>
  <c r="N28" i="21"/>
  <c r="J28" i="21"/>
  <c r="G28" i="21"/>
  <c r="N27" i="21"/>
  <c r="J27" i="21"/>
  <c r="G27" i="21"/>
  <c r="N26" i="21"/>
  <c r="J26" i="21"/>
  <c r="G26" i="21"/>
  <c r="N25" i="21"/>
  <c r="J25" i="21"/>
  <c r="G25" i="21"/>
  <c r="N24" i="21"/>
  <c r="J24" i="21"/>
  <c r="G24" i="21"/>
  <c r="N23" i="21"/>
  <c r="J23" i="21"/>
  <c r="G23" i="21"/>
  <c r="N22" i="21"/>
  <c r="J22" i="21"/>
  <c r="G22" i="21"/>
  <c r="N21" i="21"/>
  <c r="J21" i="21"/>
  <c r="G21" i="21"/>
  <c r="J18" i="21"/>
  <c r="N17" i="21"/>
  <c r="J17" i="21"/>
  <c r="G17" i="21"/>
  <c r="N5" i="21"/>
  <c r="G5" i="21"/>
  <c r="N4" i="21"/>
  <c r="J4" i="21"/>
  <c r="G4" i="21"/>
  <c r="N3" i="21"/>
  <c r="J3" i="21"/>
  <c r="G3" i="21"/>
  <c r="J282" i="20"/>
  <c r="N281" i="20"/>
  <c r="J281" i="20"/>
  <c r="G281" i="20"/>
  <c r="J255" i="20"/>
  <c r="J254" i="20"/>
  <c r="N253" i="20"/>
  <c r="J253" i="20"/>
  <c r="G253" i="20"/>
  <c r="N280" i="20"/>
  <c r="J280" i="20"/>
  <c r="G280" i="20"/>
  <c r="N279" i="20"/>
  <c r="J279" i="20"/>
  <c r="G279" i="20"/>
  <c r="N278" i="20"/>
  <c r="J278" i="20"/>
  <c r="G278" i="20"/>
  <c r="N277" i="20"/>
  <c r="J277" i="20"/>
  <c r="G277" i="20"/>
  <c r="N276" i="20"/>
  <c r="J276" i="20"/>
  <c r="G276" i="20"/>
  <c r="N275" i="20"/>
  <c r="J275" i="20"/>
  <c r="G275" i="20"/>
  <c r="N274" i="20"/>
  <c r="J274" i="20"/>
  <c r="G274" i="20"/>
  <c r="N273" i="20"/>
  <c r="J273" i="20"/>
  <c r="G273" i="20"/>
  <c r="N272" i="20"/>
  <c r="J272" i="20"/>
  <c r="G272" i="20"/>
  <c r="N271" i="20"/>
  <c r="J271" i="20"/>
  <c r="G271" i="20"/>
  <c r="N270" i="20"/>
  <c r="J270" i="20"/>
  <c r="G270" i="20"/>
  <c r="N269" i="20"/>
  <c r="J269" i="20"/>
  <c r="G269" i="20"/>
  <c r="N268" i="20"/>
  <c r="J268" i="20"/>
  <c r="G268" i="20"/>
  <c r="N267" i="20"/>
  <c r="J267" i="20"/>
  <c r="G267" i="20"/>
  <c r="N266" i="20"/>
  <c r="J266" i="20"/>
  <c r="G266" i="20"/>
  <c r="N265" i="20"/>
  <c r="J265" i="20"/>
  <c r="G265" i="20"/>
  <c r="N264" i="20"/>
  <c r="J264" i="20"/>
  <c r="G264" i="20"/>
  <c r="N263" i="20"/>
  <c r="J263" i="20"/>
  <c r="G263" i="20"/>
  <c r="N262" i="20"/>
  <c r="J262" i="20"/>
  <c r="G262" i="20"/>
  <c r="N261" i="20"/>
  <c r="J261" i="20"/>
  <c r="G261" i="20"/>
  <c r="N260" i="20"/>
  <c r="J260" i="20"/>
  <c r="G260" i="20"/>
  <c r="N259" i="20"/>
  <c r="J259" i="20"/>
  <c r="G259" i="20"/>
  <c r="N258" i="20"/>
  <c r="J258" i="20"/>
  <c r="G258" i="20"/>
  <c r="N257" i="20"/>
  <c r="J257" i="20"/>
  <c r="G257" i="20"/>
  <c r="N256" i="20"/>
  <c r="J256" i="20"/>
  <c r="G256" i="20"/>
  <c r="N252" i="20"/>
  <c r="J252" i="20"/>
  <c r="G252" i="20"/>
  <c r="N251" i="20"/>
  <c r="J251" i="20"/>
  <c r="G251" i="20"/>
  <c r="N250" i="20"/>
  <c r="J250" i="20"/>
  <c r="G250" i="20"/>
  <c r="N249" i="20"/>
  <c r="J249" i="20"/>
  <c r="G249" i="20"/>
  <c r="N248" i="20"/>
  <c r="J248" i="20"/>
  <c r="G248" i="20"/>
  <c r="N247" i="20"/>
  <c r="J247" i="20"/>
  <c r="G247" i="20"/>
  <c r="N246" i="20"/>
  <c r="J246" i="20"/>
  <c r="G246" i="20"/>
  <c r="N245" i="20"/>
  <c r="J245" i="20"/>
  <c r="G245" i="20"/>
  <c r="N244" i="20"/>
  <c r="J244" i="20"/>
  <c r="G244" i="20"/>
  <c r="N243" i="20"/>
  <c r="J243" i="20"/>
  <c r="G243" i="20"/>
  <c r="N242" i="20"/>
  <c r="J242" i="20"/>
  <c r="G242" i="20"/>
  <c r="N241" i="20"/>
  <c r="J241" i="20"/>
  <c r="G241" i="20"/>
  <c r="N240" i="20"/>
  <c r="J240" i="20"/>
  <c r="G240" i="20"/>
  <c r="N239" i="20"/>
  <c r="J239" i="20"/>
  <c r="G239" i="20"/>
  <c r="N238" i="20"/>
  <c r="J238" i="20"/>
  <c r="G238" i="20"/>
  <c r="N237" i="20"/>
  <c r="J237" i="20"/>
  <c r="G237" i="20"/>
  <c r="N236" i="20"/>
  <c r="J236" i="20"/>
  <c r="G236" i="20"/>
  <c r="N235" i="20"/>
  <c r="J235" i="20"/>
  <c r="G235" i="20"/>
  <c r="N234" i="20"/>
  <c r="J234" i="20"/>
  <c r="G234" i="20"/>
  <c r="N233" i="20"/>
  <c r="J233" i="20"/>
  <c r="G233" i="20"/>
  <c r="N232" i="20"/>
  <c r="J232" i="20"/>
  <c r="G232" i="20"/>
  <c r="N231" i="20"/>
  <c r="J231" i="20"/>
  <c r="G231" i="20"/>
  <c r="J229" i="20"/>
  <c r="N228" i="20"/>
  <c r="J228" i="20"/>
  <c r="G228" i="20"/>
  <c r="N230" i="20"/>
  <c r="J230" i="20"/>
  <c r="G230" i="20"/>
  <c r="N227" i="20"/>
  <c r="J227" i="20"/>
  <c r="G227" i="20"/>
  <c r="N226" i="20"/>
  <c r="J226" i="20"/>
  <c r="G226" i="20"/>
  <c r="N225" i="20"/>
  <c r="J225" i="20"/>
  <c r="G225" i="20"/>
  <c r="N224" i="20"/>
  <c r="J224" i="20"/>
  <c r="G224" i="20"/>
  <c r="N223" i="20"/>
  <c r="J223" i="20"/>
  <c r="G223" i="20"/>
  <c r="N222" i="20"/>
  <c r="J222" i="20"/>
  <c r="G222" i="20"/>
  <c r="N221" i="20"/>
  <c r="J221" i="20"/>
  <c r="G221" i="20"/>
  <c r="N220" i="20"/>
  <c r="J220" i="20"/>
  <c r="G220" i="20"/>
  <c r="N219" i="20"/>
  <c r="J219" i="20"/>
  <c r="G219" i="20"/>
  <c r="N218" i="20"/>
  <c r="J218" i="20"/>
  <c r="G218" i="20"/>
  <c r="N217" i="20"/>
  <c r="J217" i="20"/>
  <c r="G217" i="20"/>
  <c r="N216" i="20"/>
  <c r="J216" i="20"/>
  <c r="G216" i="20"/>
  <c r="N215" i="20"/>
  <c r="J215" i="20"/>
  <c r="G215" i="20"/>
  <c r="N214" i="20"/>
  <c r="J214" i="20"/>
  <c r="G214" i="20"/>
  <c r="N213" i="20"/>
  <c r="J213" i="20"/>
  <c r="G213" i="20"/>
  <c r="N212" i="20"/>
  <c r="J212" i="20"/>
  <c r="G212" i="20"/>
  <c r="N211" i="20"/>
  <c r="J211" i="20"/>
  <c r="G211" i="20"/>
  <c r="N210" i="20"/>
  <c r="J210" i="20"/>
  <c r="G210" i="20"/>
  <c r="N209" i="20"/>
  <c r="J209" i="20"/>
  <c r="G209" i="20"/>
  <c r="N208" i="20"/>
  <c r="J208" i="20"/>
  <c r="G208" i="20"/>
  <c r="N207" i="20"/>
  <c r="J207" i="20"/>
  <c r="G207" i="20"/>
  <c r="N206" i="20"/>
  <c r="J206" i="20"/>
  <c r="G206" i="20"/>
  <c r="N205" i="20"/>
  <c r="J205" i="20"/>
  <c r="G205" i="20"/>
  <c r="N204" i="20"/>
  <c r="J204" i="20"/>
  <c r="G204" i="20"/>
  <c r="N203" i="20"/>
  <c r="J203" i="20"/>
  <c r="G203" i="20"/>
  <c r="N202" i="20"/>
  <c r="J202" i="20"/>
  <c r="G202" i="20"/>
  <c r="N201" i="20"/>
  <c r="J201" i="20"/>
  <c r="G201" i="20"/>
  <c r="N200" i="20"/>
  <c r="J200" i="20"/>
  <c r="G200" i="20"/>
  <c r="N199" i="20"/>
  <c r="J199" i="20"/>
  <c r="G199" i="20"/>
  <c r="N198" i="20"/>
  <c r="J198" i="20"/>
  <c r="G198" i="20"/>
  <c r="N197" i="20"/>
  <c r="J197" i="20"/>
  <c r="G197" i="20"/>
  <c r="N196" i="20"/>
  <c r="J196" i="20"/>
  <c r="G196" i="20"/>
  <c r="N195" i="20"/>
  <c r="J195" i="20"/>
  <c r="G195" i="20"/>
  <c r="N194" i="20"/>
  <c r="J194" i="20"/>
  <c r="G194" i="20"/>
  <c r="N193" i="20"/>
  <c r="J193" i="20"/>
  <c r="G193" i="20"/>
  <c r="N192" i="20"/>
  <c r="J192" i="20"/>
  <c r="G192" i="20"/>
  <c r="N191" i="20"/>
  <c r="J191" i="20"/>
  <c r="G191" i="20"/>
  <c r="N190" i="20"/>
  <c r="J190" i="20"/>
  <c r="G190" i="20"/>
  <c r="N189" i="20"/>
  <c r="J189" i="20"/>
  <c r="G189" i="20"/>
  <c r="N188" i="20"/>
  <c r="J188" i="20"/>
  <c r="G188" i="20"/>
  <c r="N187" i="20"/>
  <c r="J187" i="20"/>
  <c r="G187" i="20"/>
  <c r="N186" i="20"/>
  <c r="J186" i="20"/>
  <c r="G186" i="20"/>
  <c r="N185" i="20"/>
  <c r="J185" i="20"/>
  <c r="G185" i="20"/>
  <c r="N184" i="20"/>
  <c r="J184" i="20"/>
  <c r="G184" i="20"/>
  <c r="N183" i="20"/>
  <c r="J183" i="20"/>
  <c r="G183" i="20"/>
  <c r="N182" i="20"/>
  <c r="J182" i="20"/>
  <c r="G182" i="20"/>
  <c r="N181" i="20"/>
  <c r="J181" i="20"/>
  <c r="G181" i="20"/>
  <c r="N180" i="20"/>
  <c r="J180" i="20"/>
  <c r="G180" i="20"/>
  <c r="N179" i="20"/>
  <c r="J179" i="20"/>
  <c r="G179" i="20"/>
  <c r="N178" i="20"/>
  <c r="J178" i="20"/>
  <c r="G178" i="20"/>
  <c r="N177" i="20"/>
  <c r="J177" i="20"/>
  <c r="G177" i="20"/>
  <c r="N176" i="20"/>
  <c r="J176" i="20"/>
  <c r="G176" i="20"/>
  <c r="N175" i="20"/>
  <c r="J175" i="20"/>
  <c r="G175" i="20"/>
  <c r="N174" i="20"/>
  <c r="J174" i="20"/>
  <c r="G174" i="20"/>
  <c r="N173" i="20"/>
  <c r="J173" i="20"/>
  <c r="G173" i="20"/>
  <c r="N172" i="20"/>
  <c r="J172" i="20"/>
  <c r="G172" i="20"/>
  <c r="N171" i="20"/>
  <c r="J171" i="20"/>
  <c r="G171" i="20"/>
  <c r="N170" i="20"/>
  <c r="J170" i="20"/>
  <c r="G170" i="20"/>
  <c r="N169" i="20"/>
  <c r="J169" i="20"/>
  <c r="G169" i="20"/>
  <c r="N168" i="20"/>
  <c r="J168" i="20"/>
  <c r="G168" i="20"/>
  <c r="N167" i="20"/>
  <c r="J167" i="20"/>
  <c r="G167" i="20"/>
  <c r="N166" i="20"/>
  <c r="J166" i="20"/>
  <c r="G166" i="20"/>
  <c r="N165" i="20"/>
  <c r="J165" i="20"/>
  <c r="G165" i="20"/>
  <c r="N164" i="20"/>
  <c r="J164" i="20"/>
  <c r="G164" i="20"/>
  <c r="N163" i="20"/>
  <c r="J163" i="20"/>
  <c r="G163" i="20"/>
  <c r="N162" i="20"/>
  <c r="J162" i="20"/>
  <c r="G162" i="20"/>
  <c r="N161" i="20"/>
  <c r="J161" i="20"/>
  <c r="G161" i="20"/>
  <c r="N160" i="20"/>
  <c r="J160" i="20"/>
  <c r="G160" i="20"/>
  <c r="N159" i="20"/>
  <c r="J159" i="20"/>
  <c r="G159" i="20"/>
  <c r="N158" i="20"/>
  <c r="J158" i="20"/>
  <c r="G158" i="20"/>
  <c r="N157" i="20"/>
  <c r="J157" i="20"/>
  <c r="G157" i="20"/>
  <c r="N156" i="20"/>
  <c r="J156" i="20"/>
  <c r="G156" i="20"/>
  <c r="N155" i="20"/>
  <c r="J155" i="20"/>
  <c r="G155" i="20"/>
  <c r="N154" i="20"/>
  <c r="J154" i="20"/>
  <c r="G154" i="20"/>
  <c r="N153" i="20"/>
  <c r="J153" i="20"/>
  <c r="G153" i="20"/>
  <c r="N152" i="20"/>
  <c r="J152" i="20"/>
  <c r="G152" i="20"/>
  <c r="N151" i="20"/>
  <c r="J151" i="20"/>
  <c r="G151" i="20"/>
  <c r="N150" i="20"/>
  <c r="J150" i="20"/>
  <c r="G150" i="20"/>
  <c r="N149" i="20"/>
  <c r="J149" i="20"/>
  <c r="G149" i="20"/>
  <c r="N148" i="20"/>
  <c r="J148" i="20"/>
  <c r="G148" i="20"/>
  <c r="N147" i="20"/>
  <c r="J147" i="20"/>
  <c r="G147" i="20"/>
  <c r="N146" i="20"/>
  <c r="J146" i="20"/>
  <c r="G146" i="20"/>
  <c r="N145" i="20"/>
  <c r="J145" i="20"/>
  <c r="G145" i="20"/>
  <c r="N144" i="20"/>
  <c r="J144" i="20"/>
  <c r="G144" i="20"/>
  <c r="N143" i="20"/>
  <c r="J143" i="20"/>
  <c r="G143" i="20"/>
  <c r="N142" i="20"/>
  <c r="J142" i="20"/>
  <c r="G142" i="20"/>
  <c r="N141" i="20"/>
  <c r="J141" i="20"/>
  <c r="G141" i="20"/>
  <c r="J102" i="20"/>
  <c r="N101" i="20"/>
  <c r="J101" i="20"/>
  <c r="G101" i="20"/>
  <c r="J18" i="20"/>
  <c r="N17" i="20"/>
  <c r="J17" i="20"/>
  <c r="G17" i="20"/>
  <c r="J7" i="20"/>
  <c r="N6" i="20"/>
  <c r="J6" i="20"/>
  <c r="G6" i="20"/>
  <c r="N140" i="20"/>
  <c r="J140" i="20"/>
  <c r="G140" i="20"/>
  <c r="N139" i="20"/>
  <c r="J139" i="20"/>
  <c r="G139" i="20"/>
  <c r="N138" i="20"/>
  <c r="J138" i="20"/>
  <c r="G138" i="20"/>
  <c r="N137" i="20"/>
  <c r="J137" i="20"/>
  <c r="G137" i="20"/>
  <c r="N136" i="20"/>
  <c r="J136" i="20"/>
  <c r="G136" i="20"/>
  <c r="N135" i="20"/>
  <c r="J135" i="20"/>
  <c r="G135" i="20"/>
  <c r="N134" i="20"/>
  <c r="J134" i="20"/>
  <c r="G134" i="20"/>
  <c r="N133" i="20"/>
  <c r="J133" i="20"/>
  <c r="G133" i="20"/>
  <c r="N132" i="20"/>
  <c r="J132" i="20"/>
  <c r="G132" i="20"/>
  <c r="N131" i="20"/>
  <c r="J131" i="20"/>
  <c r="G131" i="20"/>
  <c r="N130" i="20"/>
  <c r="J130" i="20"/>
  <c r="G130" i="20"/>
  <c r="N129" i="20"/>
  <c r="J129" i="20"/>
  <c r="G129" i="20"/>
  <c r="N128" i="20"/>
  <c r="J128" i="20"/>
  <c r="G128" i="20"/>
  <c r="N127" i="20"/>
  <c r="J127" i="20"/>
  <c r="G127" i="20"/>
  <c r="N126" i="20"/>
  <c r="J126" i="20"/>
  <c r="G126" i="20"/>
  <c r="N125" i="20"/>
  <c r="J125" i="20"/>
  <c r="G125" i="20"/>
  <c r="N124" i="20"/>
  <c r="J124" i="20"/>
  <c r="G124" i="20"/>
  <c r="N123" i="20"/>
  <c r="J123" i="20"/>
  <c r="G123" i="20"/>
  <c r="N122" i="20"/>
  <c r="J122" i="20"/>
  <c r="G122" i="20"/>
  <c r="N121" i="20"/>
  <c r="J121" i="20"/>
  <c r="G121" i="20"/>
  <c r="N120" i="20"/>
  <c r="J120" i="20"/>
  <c r="G120" i="20"/>
  <c r="N119" i="20"/>
  <c r="J119" i="20"/>
  <c r="G119" i="20"/>
  <c r="N118" i="20"/>
  <c r="J118" i="20"/>
  <c r="G118" i="20"/>
  <c r="N117" i="20"/>
  <c r="J117" i="20"/>
  <c r="G117" i="20"/>
  <c r="N116" i="20"/>
  <c r="J116" i="20"/>
  <c r="G116" i="20"/>
  <c r="N115" i="20"/>
  <c r="J115" i="20"/>
  <c r="G115" i="20"/>
  <c r="N114" i="20"/>
  <c r="J114" i="20"/>
  <c r="G114" i="20"/>
  <c r="N113" i="20"/>
  <c r="J113" i="20"/>
  <c r="G113" i="20"/>
  <c r="N112" i="20"/>
  <c r="J112" i="20"/>
  <c r="G112" i="20"/>
  <c r="N111" i="20"/>
  <c r="J111" i="20"/>
  <c r="G111" i="20"/>
  <c r="N110" i="20"/>
  <c r="J110" i="20"/>
  <c r="G110" i="20"/>
  <c r="N109" i="20"/>
  <c r="J109" i="20"/>
  <c r="G109" i="20"/>
  <c r="N108" i="20"/>
  <c r="J108" i="20"/>
  <c r="G108" i="20"/>
  <c r="N107" i="20"/>
  <c r="J107" i="20"/>
  <c r="G107" i="20"/>
  <c r="N106" i="20"/>
  <c r="J106" i="20"/>
  <c r="G106" i="20"/>
  <c r="N105" i="20"/>
  <c r="J105" i="20"/>
  <c r="G105" i="20"/>
  <c r="N104" i="20"/>
  <c r="J104" i="20"/>
  <c r="G104" i="20"/>
  <c r="N103" i="20"/>
  <c r="J103" i="20"/>
  <c r="G103" i="20"/>
  <c r="N100" i="20"/>
  <c r="J100" i="20"/>
  <c r="G100" i="20"/>
  <c r="N99" i="20"/>
  <c r="J99" i="20"/>
  <c r="G99" i="20"/>
  <c r="N98" i="20"/>
  <c r="J98" i="20"/>
  <c r="G98" i="20"/>
  <c r="N97" i="20"/>
  <c r="J97" i="20"/>
  <c r="G97" i="20"/>
  <c r="N96" i="20"/>
  <c r="J96" i="20"/>
  <c r="G96" i="20"/>
  <c r="N95" i="20"/>
  <c r="J95" i="20"/>
  <c r="G95" i="20"/>
  <c r="N94" i="20"/>
  <c r="J94" i="20"/>
  <c r="G94" i="20"/>
  <c r="N93" i="20"/>
  <c r="J93" i="20"/>
  <c r="G93" i="20"/>
  <c r="N92" i="20"/>
  <c r="J92" i="20"/>
  <c r="G92" i="20"/>
  <c r="N91" i="20"/>
  <c r="J91" i="20"/>
  <c r="G91" i="20"/>
  <c r="N90" i="20"/>
  <c r="J90" i="20"/>
  <c r="G90" i="20"/>
  <c r="N89" i="20"/>
  <c r="J89" i="20"/>
  <c r="G89" i="20"/>
  <c r="N88" i="20"/>
  <c r="J88" i="20"/>
  <c r="G88" i="20"/>
  <c r="N87" i="20"/>
  <c r="J87" i="20"/>
  <c r="G87" i="20"/>
  <c r="N86" i="20"/>
  <c r="J86" i="20"/>
  <c r="G86" i="20"/>
  <c r="N85" i="20"/>
  <c r="J85" i="20"/>
  <c r="G85" i="20"/>
  <c r="N84" i="20"/>
  <c r="J84" i="20"/>
  <c r="G84" i="20"/>
  <c r="N83" i="20"/>
  <c r="J83" i="20"/>
  <c r="G83" i="20"/>
  <c r="N82" i="20"/>
  <c r="J82" i="20"/>
  <c r="G82" i="20"/>
  <c r="N81" i="20"/>
  <c r="J81" i="20"/>
  <c r="G81" i="20"/>
  <c r="N80" i="20"/>
  <c r="J80" i="20"/>
  <c r="G80" i="20"/>
  <c r="N79" i="20"/>
  <c r="J79" i="20"/>
  <c r="G79" i="20"/>
  <c r="N78" i="20"/>
  <c r="J78" i="20"/>
  <c r="G78" i="20"/>
  <c r="N77" i="20"/>
  <c r="J77" i="20"/>
  <c r="G77" i="20"/>
  <c r="N76" i="20"/>
  <c r="J76" i="20"/>
  <c r="G76" i="20"/>
  <c r="N75" i="20"/>
  <c r="J75" i="20"/>
  <c r="G75" i="20"/>
  <c r="N74" i="20"/>
  <c r="J74" i="20"/>
  <c r="G74" i="20"/>
  <c r="N73" i="20"/>
  <c r="J73" i="20"/>
  <c r="G73" i="20"/>
  <c r="N72" i="20"/>
  <c r="J72" i="20"/>
  <c r="G72" i="20"/>
  <c r="N71" i="20"/>
  <c r="J71" i="20"/>
  <c r="G71" i="20"/>
  <c r="N70" i="20"/>
  <c r="J70" i="20"/>
  <c r="G70" i="20"/>
  <c r="N69" i="20"/>
  <c r="J69" i="20"/>
  <c r="G69" i="20"/>
  <c r="N68" i="20"/>
  <c r="J68" i="20"/>
  <c r="G68" i="20"/>
  <c r="N67" i="20"/>
  <c r="J67" i="20"/>
  <c r="G67" i="20"/>
  <c r="N66" i="20"/>
  <c r="J66" i="20"/>
  <c r="G66" i="20"/>
  <c r="N65" i="20"/>
  <c r="J65" i="20"/>
  <c r="G65" i="20"/>
  <c r="N64" i="20"/>
  <c r="J64" i="20"/>
  <c r="G64" i="20"/>
  <c r="N63" i="20"/>
  <c r="J63" i="20"/>
  <c r="G63" i="20"/>
  <c r="N62" i="20"/>
  <c r="J62" i="20"/>
  <c r="G62" i="20"/>
  <c r="N61" i="20"/>
  <c r="J61" i="20"/>
  <c r="G61" i="20"/>
  <c r="N60" i="20"/>
  <c r="J60" i="20"/>
  <c r="G60" i="20"/>
  <c r="N59" i="20"/>
  <c r="J59" i="20"/>
  <c r="G59" i="20"/>
  <c r="N58" i="20"/>
  <c r="J58" i="20"/>
  <c r="G58" i="20"/>
  <c r="N57" i="20"/>
  <c r="J57" i="20"/>
  <c r="G57" i="20"/>
  <c r="N56" i="20"/>
  <c r="J56" i="20"/>
  <c r="G56" i="20"/>
  <c r="N55" i="20"/>
  <c r="J55" i="20"/>
  <c r="G55" i="20"/>
  <c r="N54" i="20"/>
  <c r="J54" i="20"/>
  <c r="G54" i="20"/>
  <c r="N53" i="20"/>
  <c r="J53" i="20"/>
  <c r="G53" i="20"/>
  <c r="N52" i="20"/>
  <c r="J52" i="20"/>
  <c r="G52" i="20"/>
  <c r="N51" i="20"/>
  <c r="J51" i="20"/>
  <c r="G51" i="20"/>
  <c r="N50" i="20"/>
  <c r="J50" i="20"/>
  <c r="G50" i="20"/>
  <c r="N49" i="20"/>
  <c r="J49" i="20"/>
  <c r="G49" i="20"/>
  <c r="N48" i="20"/>
  <c r="J48" i="20"/>
  <c r="G48" i="20"/>
  <c r="N47" i="20"/>
  <c r="J47" i="20"/>
  <c r="G47" i="20"/>
  <c r="N46" i="20"/>
  <c r="J46" i="20"/>
  <c r="G46" i="20"/>
  <c r="N45" i="20"/>
  <c r="J45" i="20"/>
  <c r="G45" i="20"/>
  <c r="N44" i="20"/>
  <c r="J44" i="20"/>
  <c r="G44" i="20"/>
  <c r="N43" i="20"/>
  <c r="J43" i="20"/>
  <c r="G43" i="20"/>
  <c r="N42" i="20"/>
  <c r="J42" i="20"/>
  <c r="G42" i="20"/>
  <c r="N41" i="20"/>
  <c r="J41" i="20"/>
  <c r="G41" i="20"/>
  <c r="N40" i="20"/>
  <c r="J40" i="20"/>
  <c r="G40" i="20"/>
  <c r="N39" i="20"/>
  <c r="J39" i="20"/>
  <c r="G39" i="20"/>
  <c r="N38" i="20"/>
  <c r="J38" i="20"/>
  <c r="G38" i="20"/>
  <c r="N37" i="20"/>
  <c r="J37" i="20"/>
  <c r="G37" i="20"/>
  <c r="N36" i="20"/>
  <c r="J36" i="20"/>
  <c r="G36" i="20"/>
  <c r="N35" i="20"/>
  <c r="J35" i="20"/>
  <c r="G35" i="20"/>
  <c r="N34" i="20"/>
  <c r="J34" i="20"/>
  <c r="G34" i="20"/>
  <c r="N33" i="20"/>
  <c r="J33" i="20"/>
  <c r="G33" i="20"/>
  <c r="N32" i="20"/>
  <c r="J32" i="20"/>
  <c r="G32" i="20"/>
  <c r="N31" i="20"/>
  <c r="J31" i="20"/>
  <c r="G31" i="20"/>
  <c r="N30" i="20"/>
  <c r="J30" i="20"/>
  <c r="G30" i="20"/>
  <c r="N29" i="20"/>
  <c r="J29" i="20"/>
  <c r="G29" i="20"/>
  <c r="N28" i="20"/>
  <c r="J28" i="20"/>
  <c r="G28" i="20"/>
  <c r="N27" i="20"/>
  <c r="J27" i="20"/>
  <c r="G27" i="20"/>
  <c r="N26" i="20"/>
  <c r="J26" i="20"/>
  <c r="G26" i="20"/>
  <c r="N25" i="20"/>
  <c r="J25" i="20"/>
  <c r="G25" i="20"/>
  <c r="N24" i="20"/>
  <c r="J24" i="20"/>
  <c r="G24" i="20"/>
  <c r="N23" i="20"/>
  <c r="J23" i="20"/>
  <c r="G23" i="20"/>
  <c r="N22" i="20"/>
  <c r="J22" i="20"/>
  <c r="G22" i="20"/>
  <c r="N21" i="20"/>
  <c r="J21" i="20"/>
  <c r="G21" i="20"/>
  <c r="N20" i="20"/>
  <c r="J20" i="20"/>
  <c r="G20" i="20"/>
  <c r="N19" i="20"/>
  <c r="J19" i="20"/>
  <c r="G19" i="20"/>
  <c r="N16" i="20"/>
  <c r="J16" i="20"/>
  <c r="G16" i="20"/>
  <c r="N15" i="20"/>
  <c r="J15" i="20"/>
  <c r="G15" i="20"/>
  <c r="N14" i="20"/>
  <c r="J14" i="20"/>
  <c r="G14" i="20"/>
  <c r="N13" i="20"/>
  <c r="J13" i="20"/>
  <c r="G13" i="20"/>
  <c r="N12" i="20"/>
  <c r="J12" i="20"/>
  <c r="G12" i="20"/>
  <c r="N11" i="20"/>
  <c r="J11" i="20"/>
  <c r="G11" i="20"/>
  <c r="N10" i="20"/>
  <c r="J10" i="20"/>
  <c r="G10" i="20"/>
  <c r="N9" i="20"/>
  <c r="J9" i="20"/>
  <c r="G9" i="20"/>
  <c r="N8" i="20"/>
  <c r="J8" i="20"/>
  <c r="G8" i="20"/>
  <c r="N5" i="20"/>
  <c r="J5" i="20"/>
  <c r="G5" i="20"/>
  <c r="N4" i="20"/>
  <c r="J4" i="20"/>
  <c r="G4" i="20"/>
  <c r="N3" i="20"/>
  <c r="J3" i="20"/>
  <c r="G3" i="20"/>
  <c r="J149" i="19"/>
  <c r="J148" i="19"/>
  <c r="N147" i="19"/>
  <c r="J147" i="19"/>
  <c r="G147" i="19"/>
  <c r="J121" i="19"/>
  <c r="J120" i="19"/>
  <c r="J119" i="19"/>
  <c r="J118" i="19"/>
  <c r="J117" i="19"/>
  <c r="N116" i="19"/>
  <c r="J116" i="19"/>
  <c r="G116" i="19"/>
  <c r="G150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15" i="19"/>
  <c r="G114" i="19"/>
  <c r="G113" i="19"/>
  <c r="G112" i="19"/>
  <c r="G111" i="19"/>
  <c r="G110" i="19"/>
  <c r="G109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N107" i="19"/>
  <c r="J108" i="19"/>
  <c r="J107" i="19"/>
  <c r="N150" i="19"/>
  <c r="J150" i="19"/>
  <c r="N146" i="19"/>
  <c r="J146" i="19"/>
  <c r="N145" i="19"/>
  <c r="J145" i="19"/>
  <c r="N144" i="19"/>
  <c r="J144" i="19"/>
  <c r="N143" i="19"/>
  <c r="J143" i="19"/>
  <c r="N142" i="19"/>
  <c r="J142" i="19"/>
  <c r="N141" i="19"/>
  <c r="J141" i="19"/>
  <c r="N140" i="19"/>
  <c r="J140" i="19"/>
  <c r="N139" i="19"/>
  <c r="J139" i="19"/>
  <c r="N138" i="19"/>
  <c r="J138" i="19"/>
  <c r="N137" i="19"/>
  <c r="J137" i="19"/>
  <c r="N136" i="19"/>
  <c r="J136" i="19"/>
  <c r="N135" i="19"/>
  <c r="J135" i="19"/>
  <c r="N134" i="19"/>
  <c r="J134" i="19"/>
  <c r="N133" i="19"/>
  <c r="J133" i="19"/>
  <c r="N132" i="19"/>
  <c r="J132" i="19"/>
  <c r="N131" i="19"/>
  <c r="J131" i="19"/>
  <c r="N130" i="19"/>
  <c r="J130" i="19"/>
  <c r="N129" i="19"/>
  <c r="J129" i="19"/>
  <c r="N128" i="19"/>
  <c r="J128" i="19"/>
  <c r="N127" i="19"/>
  <c r="J127" i="19"/>
  <c r="N126" i="19"/>
  <c r="J126" i="19"/>
  <c r="N125" i="19"/>
  <c r="J125" i="19"/>
  <c r="N124" i="19"/>
  <c r="J124" i="19"/>
  <c r="N123" i="19"/>
  <c r="J123" i="19"/>
  <c r="N122" i="19"/>
  <c r="J122" i="19"/>
  <c r="N115" i="19"/>
  <c r="J115" i="19"/>
  <c r="N114" i="19"/>
  <c r="J114" i="19"/>
  <c r="N113" i="19"/>
  <c r="J113" i="19"/>
  <c r="N112" i="19"/>
  <c r="J112" i="19"/>
  <c r="N111" i="19"/>
  <c r="J111" i="19"/>
  <c r="N110" i="19"/>
  <c r="J110" i="19"/>
  <c r="N109" i="19"/>
  <c r="J109" i="19"/>
  <c r="N106" i="19"/>
  <c r="J106" i="19"/>
  <c r="N105" i="19"/>
  <c r="J105" i="19"/>
  <c r="N104" i="19"/>
  <c r="J104" i="19"/>
  <c r="N103" i="19"/>
  <c r="J103" i="19"/>
  <c r="N102" i="19"/>
  <c r="J102" i="19"/>
  <c r="N101" i="19"/>
  <c r="J101" i="19"/>
  <c r="N100" i="19"/>
  <c r="J100" i="19"/>
  <c r="N99" i="19"/>
  <c r="J99" i="19"/>
  <c r="N98" i="19"/>
  <c r="J98" i="19"/>
  <c r="N97" i="19"/>
  <c r="J97" i="19"/>
  <c r="N96" i="19"/>
  <c r="J96" i="19"/>
  <c r="N95" i="19"/>
  <c r="J95" i="19"/>
  <c r="N94" i="19"/>
  <c r="J94" i="19"/>
  <c r="N93" i="19"/>
  <c r="J93" i="19"/>
  <c r="N92" i="19"/>
  <c r="J92" i="19"/>
  <c r="N91" i="19"/>
  <c r="J91" i="19"/>
  <c r="N90" i="19"/>
  <c r="J90" i="19"/>
  <c r="N89" i="19"/>
  <c r="J89" i="19"/>
  <c r="N88" i="19"/>
  <c r="J88" i="19"/>
  <c r="N87" i="19"/>
  <c r="J87" i="19"/>
  <c r="N86" i="19"/>
  <c r="J86" i="19"/>
  <c r="N85" i="19"/>
  <c r="J85" i="19"/>
  <c r="N84" i="19"/>
  <c r="J84" i="19"/>
  <c r="N83" i="19"/>
  <c r="J83" i="19"/>
  <c r="N82" i="19"/>
  <c r="J82" i="19"/>
  <c r="N81" i="19"/>
  <c r="J81" i="19"/>
  <c r="N80" i="19"/>
  <c r="J80" i="19"/>
  <c r="N79" i="19"/>
  <c r="J79" i="19"/>
  <c r="N78" i="19"/>
  <c r="J78" i="19"/>
  <c r="N77" i="19"/>
  <c r="J77" i="19"/>
  <c r="N76" i="19"/>
  <c r="J76" i="19"/>
  <c r="N75" i="19"/>
  <c r="J75" i="19"/>
  <c r="N74" i="19"/>
  <c r="J74" i="19"/>
  <c r="N73" i="19"/>
  <c r="J73" i="19"/>
  <c r="N72" i="19"/>
  <c r="J72" i="19"/>
  <c r="N71" i="19"/>
  <c r="J71" i="19"/>
  <c r="N70" i="19"/>
  <c r="J70" i="19"/>
  <c r="N69" i="19"/>
  <c r="J69" i="19"/>
  <c r="N68" i="19"/>
  <c r="J68" i="19"/>
  <c r="N67" i="19"/>
  <c r="J67" i="19"/>
  <c r="N66" i="19"/>
  <c r="J66" i="19"/>
  <c r="N65" i="19"/>
  <c r="J65" i="19"/>
  <c r="N64" i="19"/>
  <c r="J64" i="19"/>
  <c r="N63" i="19"/>
  <c r="J63" i="19"/>
  <c r="N62" i="19"/>
  <c r="J62" i="19"/>
  <c r="N61" i="19"/>
  <c r="J61" i="19"/>
  <c r="N60" i="19"/>
  <c r="J60" i="19"/>
  <c r="N59" i="19"/>
  <c r="J59" i="19"/>
  <c r="N58" i="19"/>
  <c r="J58" i="19"/>
  <c r="N57" i="19"/>
  <c r="J57" i="19"/>
  <c r="N56" i="19"/>
  <c r="J56" i="19"/>
  <c r="N55" i="19"/>
  <c r="J55" i="19"/>
  <c r="N54" i="19"/>
  <c r="J54" i="19"/>
  <c r="N53" i="19"/>
  <c r="J53" i="19"/>
  <c r="N52" i="19"/>
  <c r="J52" i="19"/>
  <c r="N51" i="19"/>
  <c r="J51" i="19"/>
  <c r="N50" i="19"/>
  <c r="J50" i="19"/>
  <c r="N49" i="19"/>
  <c r="J49" i="19"/>
  <c r="N48" i="19"/>
  <c r="J48" i="19"/>
  <c r="N47" i="19"/>
  <c r="J47" i="19"/>
  <c r="N46" i="19"/>
  <c r="J46" i="19"/>
  <c r="N45" i="19"/>
  <c r="J45" i="19"/>
  <c r="N44" i="19"/>
  <c r="J44" i="19"/>
  <c r="N43" i="19"/>
  <c r="J43" i="19"/>
  <c r="N42" i="19"/>
  <c r="J42" i="19"/>
  <c r="N41" i="19"/>
  <c r="J41" i="19"/>
  <c r="N40" i="19"/>
  <c r="J40" i="19"/>
  <c r="N39" i="19"/>
  <c r="J39" i="19"/>
  <c r="N38" i="19"/>
  <c r="J38" i="19"/>
  <c r="N37" i="19"/>
  <c r="J37" i="19"/>
  <c r="N36" i="19"/>
  <c r="J36" i="19"/>
  <c r="N35" i="19"/>
  <c r="J35" i="19"/>
  <c r="N34" i="19"/>
  <c r="J34" i="19"/>
  <c r="N33" i="19"/>
  <c r="J33" i="19"/>
  <c r="N32" i="19"/>
  <c r="J32" i="19"/>
  <c r="N31" i="19"/>
  <c r="J31" i="19"/>
  <c r="N30" i="19"/>
  <c r="J30" i="19"/>
  <c r="N29" i="19"/>
  <c r="J29" i="19"/>
  <c r="N28" i="19"/>
  <c r="J28" i="19"/>
  <c r="N27" i="19"/>
  <c r="J27" i="19"/>
  <c r="N26" i="19"/>
  <c r="J26" i="19"/>
  <c r="N25" i="19"/>
  <c r="J25" i="19"/>
  <c r="N24" i="19"/>
  <c r="J24" i="19"/>
  <c r="N23" i="19"/>
  <c r="J23" i="19"/>
  <c r="N22" i="19"/>
  <c r="J22" i="19"/>
  <c r="N21" i="19"/>
  <c r="J21" i="19"/>
  <c r="N20" i="19"/>
  <c r="J20" i="19"/>
  <c r="N19" i="19"/>
  <c r="J19" i="19"/>
  <c r="N18" i="19"/>
  <c r="J18" i="19"/>
  <c r="N17" i="19"/>
  <c r="J17" i="19"/>
  <c r="N16" i="19"/>
  <c r="J16" i="19"/>
  <c r="N15" i="19"/>
  <c r="J15" i="19"/>
  <c r="N14" i="19"/>
  <c r="J14" i="19"/>
  <c r="N13" i="19"/>
  <c r="J13" i="19"/>
  <c r="N12" i="19"/>
  <c r="J12" i="19"/>
  <c r="N11" i="19"/>
  <c r="J11" i="19"/>
  <c r="N10" i="19"/>
  <c r="J10" i="19"/>
  <c r="N9" i="19"/>
  <c r="J9" i="19"/>
  <c r="N8" i="19"/>
  <c r="J8" i="19"/>
  <c r="N7" i="19"/>
  <c r="J7" i="19"/>
  <c r="N6" i="19"/>
  <c r="J6" i="19"/>
  <c r="N5" i="19"/>
  <c r="J5" i="19"/>
  <c r="N4" i="19"/>
  <c r="J4" i="19"/>
  <c r="N3" i="19"/>
  <c r="J3" i="19"/>
  <c r="J128" i="15"/>
  <c r="J129" i="15"/>
  <c r="G128" i="15"/>
  <c r="J63" i="17"/>
  <c r="J95" i="17"/>
  <c r="J94" i="17"/>
  <c r="J91" i="17"/>
  <c r="J90" i="17"/>
  <c r="J85" i="17"/>
  <c r="J86" i="17"/>
  <c r="J62" i="17"/>
  <c r="J61" i="17"/>
  <c r="J60" i="17"/>
  <c r="J59" i="17"/>
  <c r="J35" i="17"/>
  <c r="N34" i="17"/>
  <c r="J34" i="17"/>
  <c r="J33" i="17"/>
  <c r="N32" i="17"/>
  <c r="J32" i="17"/>
  <c r="J31" i="17"/>
  <c r="N30" i="17"/>
  <c r="J30" i="17"/>
  <c r="J29" i="17"/>
  <c r="N28" i="17"/>
  <c r="J28" i="17"/>
  <c r="J27" i="17"/>
  <c r="N26" i="17"/>
  <c r="J26" i="17"/>
  <c r="J25" i="17"/>
  <c r="N24" i="17"/>
  <c r="J24" i="17"/>
  <c r="N23" i="17"/>
  <c r="J23" i="17"/>
  <c r="N22" i="17"/>
  <c r="J22" i="17"/>
  <c r="N21" i="17"/>
  <c r="J21" i="17"/>
  <c r="N20" i="17"/>
  <c r="J20" i="17"/>
  <c r="N19" i="17"/>
  <c r="J19" i="17"/>
  <c r="N18" i="17"/>
  <c r="J18" i="17"/>
  <c r="N17" i="17"/>
  <c r="J17" i="17"/>
  <c r="N16" i="17"/>
  <c r="J16" i="17"/>
  <c r="N15" i="17"/>
  <c r="J15" i="17"/>
  <c r="N14" i="17"/>
  <c r="J14" i="17"/>
  <c r="N13" i="17"/>
  <c r="J13" i="17"/>
  <c r="N12" i="17"/>
  <c r="J12" i="17"/>
  <c r="N11" i="17"/>
  <c r="J11" i="17"/>
  <c r="N10" i="17"/>
  <c r="J10" i="17"/>
  <c r="N9" i="17"/>
  <c r="J9" i="17"/>
  <c r="J8" i="17"/>
  <c r="N7" i="17"/>
  <c r="J7" i="17"/>
  <c r="N6" i="17"/>
  <c r="J6" i="17"/>
  <c r="J5" i="17"/>
  <c r="N4" i="17"/>
  <c r="J4" i="17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1" i="13"/>
  <c r="N3" i="17"/>
  <c r="J3" i="17"/>
  <c r="J93" i="17"/>
  <c r="J92" i="17"/>
  <c r="J89" i="17"/>
  <c r="J88" i="17"/>
  <c r="J87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N43" i="17"/>
  <c r="J43" i="17"/>
  <c r="N42" i="17"/>
  <c r="J42" i="17"/>
  <c r="N41" i="17"/>
  <c r="J41" i="17"/>
  <c r="N40" i="17"/>
  <c r="J40" i="17"/>
  <c r="N39" i="17"/>
  <c r="J39" i="17"/>
  <c r="N38" i="17"/>
  <c r="J38" i="17"/>
  <c r="N37" i="17"/>
  <c r="J37" i="17"/>
  <c r="N36" i="17"/>
  <c r="J36" i="17"/>
  <c r="J157" i="15"/>
  <c r="N156" i="15"/>
  <c r="J156" i="15"/>
  <c r="G156" i="15"/>
  <c r="N151" i="15"/>
  <c r="J151" i="15"/>
  <c r="G151" i="15"/>
  <c r="N152" i="15"/>
  <c r="J152" i="15"/>
  <c r="G152" i="15"/>
  <c r="J148" i="15"/>
  <c r="N147" i="15"/>
  <c r="J147" i="15"/>
  <c r="G147" i="15"/>
  <c r="J146" i="15"/>
  <c r="J145" i="15"/>
  <c r="J144" i="15"/>
  <c r="N143" i="15"/>
  <c r="J143" i="15"/>
  <c r="G143" i="15"/>
  <c r="J135" i="15"/>
  <c r="J136" i="15"/>
  <c r="N135" i="15"/>
  <c r="G135" i="15"/>
  <c r="J134" i="15"/>
  <c r="N133" i="15"/>
  <c r="G133" i="15"/>
  <c r="J132" i="15"/>
  <c r="N131" i="15"/>
  <c r="G131" i="15"/>
  <c r="N153" i="15"/>
  <c r="J153" i="15"/>
  <c r="G153" i="15"/>
  <c r="N150" i="15"/>
  <c r="J150" i="15"/>
  <c r="G150" i="15"/>
  <c r="N149" i="15"/>
  <c r="J149" i="15"/>
  <c r="G149" i="15"/>
  <c r="N142" i="15"/>
  <c r="J142" i="15"/>
  <c r="G142" i="15"/>
  <c r="N141" i="15"/>
  <c r="J141" i="15"/>
  <c r="G141" i="15"/>
  <c r="N140" i="15"/>
  <c r="J140" i="15"/>
  <c r="G140" i="15"/>
  <c r="N139" i="15"/>
  <c r="J139" i="15"/>
  <c r="G139" i="15"/>
  <c r="N138" i="15"/>
  <c r="J138" i="15"/>
  <c r="G138" i="15"/>
  <c r="N137" i="15"/>
  <c r="G137" i="15"/>
  <c r="N102" i="15"/>
  <c r="J102" i="15"/>
  <c r="G102" i="15"/>
  <c r="N100" i="15"/>
  <c r="J100" i="15"/>
  <c r="G100" i="15"/>
  <c r="N99" i="15"/>
  <c r="J99" i="15"/>
  <c r="G99" i="15"/>
  <c r="N101" i="15"/>
  <c r="J101" i="15"/>
  <c r="G101" i="15"/>
  <c r="N115" i="15"/>
  <c r="J115" i="15"/>
  <c r="G115" i="15"/>
  <c r="N104" i="15"/>
  <c r="J104" i="15"/>
  <c r="G104" i="15"/>
  <c r="N103" i="15"/>
  <c r="J103" i="15"/>
  <c r="G103" i="15"/>
  <c r="N85" i="15"/>
  <c r="J85" i="15"/>
  <c r="G85" i="15"/>
  <c r="N84" i="15"/>
  <c r="J84" i="15"/>
  <c r="G84" i="15"/>
  <c r="N83" i="15"/>
  <c r="J83" i="15"/>
  <c r="G83" i="15"/>
  <c r="N65" i="15"/>
  <c r="J96" i="15"/>
  <c r="N95" i="15"/>
  <c r="G95" i="15"/>
  <c r="N94" i="15"/>
  <c r="J94" i="15"/>
  <c r="G94" i="15"/>
  <c r="J90" i="15"/>
  <c r="J89" i="15"/>
  <c r="N88" i="15"/>
  <c r="J88" i="15"/>
  <c r="G88" i="15"/>
  <c r="J87" i="15"/>
  <c r="N86" i="15"/>
  <c r="J86" i="15"/>
  <c r="G86" i="15"/>
  <c r="J82" i="15"/>
  <c r="J81" i="15"/>
  <c r="N80" i="15"/>
  <c r="J80" i="15"/>
  <c r="G80" i="15"/>
  <c r="N75" i="15"/>
  <c r="J75" i="15"/>
  <c r="G75" i="15"/>
  <c r="N72" i="15"/>
  <c r="J72" i="15"/>
  <c r="G72" i="15"/>
  <c r="N71" i="15"/>
  <c r="J71" i="15"/>
  <c r="G71" i="15"/>
  <c r="N70" i="15"/>
  <c r="J70" i="15"/>
  <c r="G70" i="15"/>
  <c r="N69" i="15"/>
  <c r="J69" i="15"/>
  <c r="G69" i="15"/>
  <c r="J67" i="15"/>
  <c r="J66" i="15"/>
  <c r="J65" i="15"/>
  <c r="G65" i="15"/>
  <c r="J64" i="15"/>
  <c r="J63" i="15"/>
  <c r="N62" i="15"/>
  <c r="J62" i="15"/>
  <c r="G62" i="15"/>
  <c r="J60" i="15"/>
  <c r="N59" i="15"/>
  <c r="J59" i="15"/>
  <c r="G59" i="15"/>
  <c r="J50" i="15"/>
  <c r="J49" i="15"/>
  <c r="N48" i="15"/>
  <c r="J48" i="15"/>
  <c r="G48" i="15"/>
  <c r="J47" i="15"/>
  <c r="J46" i="15"/>
  <c r="N45" i="15"/>
  <c r="J45" i="15"/>
  <c r="G45" i="15"/>
  <c r="J44" i="15"/>
  <c r="N43" i="15"/>
  <c r="J43" i="15"/>
  <c r="J42" i="15"/>
  <c r="N41" i="15"/>
  <c r="J41" i="15"/>
  <c r="G41" i="15"/>
  <c r="J40" i="15"/>
  <c r="N39" i="15"/>
  <c r="J39" i="15"/>
  <c r="G39" i="15"/>
  <c r="N30" i="15"/>
  <c r="J30" i="15"/>
  <c r="G30" i="15"/>
  <c r="N29" i="15"/>
  <c r="J29" i="15"/>
  <c r="G29" i="15"/>
  <c r="N28" i="15"/>
  <c r="J28" i="15"/>
  <c r="G28" i="15"/>
  <c r="J3" i="15"/>
  <c r="J27" i="15"/>
  <c r="J26" i="15"/>
  <c r="N25" i="15"/>
  <c r="J25" i="15"/>
  <c r="G25" i="15"/>
  <c r="J24" i="15"/>
  <c r="J23" i="15"/>
  <c r="N22" i="15"/>
  <c r="J22" i="15"/>
  <c r="G22" i="15"/>
  <c r="J21" i="15"/>
  <c r="N21" i="15"/>
  <c r="J20" i="15"/>
  <c r="J19" i="15"/>
  <c r="G19" i="15"/>
  <c r="J14" i="15"/>
  <c r="J13" i="15"/>
  <c r="N12" i="15"/>
  <c r="J12" i="15"/>
  <c r="G12" i="15"/>
  <c r="J11" i="15"/>
  <c r="J10" i="15"/>
  <c r="J9" i="15"/>
  <c r="N8" i="15"/>
  <c r="J8" i="15"/>
  <c r="G8" i="15"/>
  <c r="N7" i="15"/>
  <c r="J7" i="15"/>
  <c r="G7" i="15"/>
  <c r="J6" i="15"/>
  <c r="N5" i="15"/>
  <c r="J5" i="15"/>
  <c r="J155" i="15"/>
  <c r="N154" i="15"/>
  <c r="J154" i="15"/>
  <c r="G154" i="15"/>
  <c r="N130" i="15"/>
  <c r="J130" i="15"/>
  <c r="G130" i="15"/>
  <c r="N127" i="15"/>
  <c r="J127" i="15"/>
  <c r="G127" i="15"/>
  <c r="N126" i="15"/>
  <c r="J126" i="15"/>
  <c r="G126" i="15"/>
  <c r="N125" i="15"/>
  <c r="J125" i="15"/>
  <c r="G125" i="15"/>
  <c r="N124" i="15"/>
  <c r="J124" i="15"/>
  <c r="G124" i="15"/>
  <c r="N123" i="15"/>
  <c r="J123" i="15"/>
  <c r="G123" i="15"/>
  <c r="N122" i="15"/>
  <c r="J122" i="15"/>
  <c r="G122" i="15"/>
  <c r="N121" i="15"/>
  <c r="J121" i="15"/>
  <c r="G121" i="15"/>
  <c r="N120" i="15"/>
  <c r="J120" i="15"/>
  <c r="G120" i="15"/>
  <c r="N119" i="15"/>
  <c r="J119" i="15"/>
  <c r="G119" i="15"/>
  <c r="N118" i="15"/>
  <c r="J118" i="15"/>
  <c r="G118" i="15"/>
  <c r="J117" i="15"/>
  <c r="N116" i="15"/>
  <c r="J116" i="15"/>
  <c r="G116" i="15"/>
  <c r="N114" i="15"/>
  <c r="J114" i="15"/>
  <c r="G114" i="15"/>
  <c r="N113" i="15"/>
  <c r="J113" i="15"/>
  <c r="G113" i="15"/>
  <c r="N112" i="15"/>
  <c r="J112" i="15"/>
  <c r="G112" i="15"/>
  <c r="N111" i="15"/>
  <c r="J111" i="15"/>
  <c r="G111" i="15"/>
  <c r="N110" i="15"/>
  <c r="J110" i="15"/>
  <c r="G110" i="15"/>
  <c r="N109" i="15"/>
  <c r="J109" i="15"/>
  <c r="G109" i="15"/>
  <c r="N108" i="15"/>
  <c r="J108" i="15"/>
  <c r="G108" i="15"/>
  <c r="N107" i="15"/>
  <c r="J107" i="15"/>
  <c r="G107" i="15"/>
  <c r="J106" i="15"/>
  <c r="N105" i="15"/>
  <c r="J105" i="15"/>
  <c r="G105" i="15"/>
  <c r="N98" i="15"/>
  <c r="J98" i="15"/>
  <c r="G98" i="15"/>
  <c r="N97" i="15"/>
  <c r="J97" i="15"/>
  <c r="G97" i="15"/>
  <c r="J93" i="15"/>
  <c r="N92" i="15"/>
  <c r="J92" i="15"/>
  <c r="G92" i="15"/>
  <c r="N91" i="15"/>
  <c r="J91" i="15"/>
  <c r="G91" i="15"/>
  <c r="N79" i="15"/>
  <c r="J79" i="15"/>
  <c r="G79" i="15"/>
  <c r="J78" i="15"/>
  <c r="J77" i="15"/>
  <c r="N76" i="15"/>
  <c r="J76" i="15"/>
  <c r="G76" i="15"/>
  <c r="J74" i="15"/>
  <c r="N73" i="15"/>
  <c r="J73" i="15"/>
  <c r="G73" i="15"/>
  <c r="N68" i="15"/>
  <c r="J68" i="15"/>
  <c r="G68" i="15"/>
  <c r="N61" i="15"/>
  <c r="J61" i="15"/>
  <c r="G61" i="15"/>
  <c r="N58" i="15"/>
  <c r="J58" i="15"/>
  <c r="G58" i="15"/>
  <c r="N57" i="15"/>
  <c r="J57" i="15"/>
  <c r="G57" i="15"/>
  <c r="N56" i="15"/>
  <c r="J56" i="15"/>
  <c r="G56" i="15"/>
  <c r="N55" i="15"/>
  <c r="J55" i="15"/>
  <c r="G55" i="15"/>
  <c r="N54" i="15"/>
  <c r="J54" i="15"/>
  <c r="G54" i="15"/>
  <c r="N53" i="15"/>
  <c r="J53" i="15"/>
  <c r="G53" i="15"/>
  <c r="J52" i="15"/>
  <c r="N51" i="15"/>
  <c r="J51" i="15"/>
  <c r="G51" i="15"/>
  <c r="J38" i="15"/>
  <c r="N37" i="15"/>
  <c r="J37" i="15"/>
  <c r="J36" i="15"/>
  <c r="N35" i="15"/>
  <c r="J35" i="15"/>
  <c r="G35" i="15"/>
  <c r="J34" i="15"/>
  <c r="N33" i="15"/>
  <c r="J33" i="15"/>
  <c r="G33" i="15"/>
  <c r="J32" i="15"/>
  <c r="N31" i="15"/>
  <c r="J31" i="15"/>
  <c r="G31" i="15"/>
  <c r="J18" i="15"/>
  <c r="N17" i="15"/>
  <c r="J17" i="15"/>
  <c r="J16" i="15"/>
  <c r="N15" i="15"/>
  <c r="J15" i="15"/>
  <c r="J4" i="15"/>
  <c r="N3" i="15"/>
  <c r="J332" i="12"/>
  <c r="P332" i="12" s="1"/>
  <c r="A2105" i="26" s="1"/>
  <c r="J331" i="12"/>
  <c r="P331" i="12" s="1"/>
  <c r="A2104" i="26" s="1"/>
  <c r="J330" i="12"/>
  <c r="P330" i="12" s="1"/>
  <c r="A2103" i="26" s="1"/>
  <c r="J329" i="12"/>
  <c r="P329" i="12" s="1"/>
  <c r="A2102" i="26" s="1"/>
  <c r="J328" i="12"/>
  <c r="P328" i="12" s="1"/>
  <c r="A2101" i="26" s="1"/>
  <c r="J327" i="12"/>
  <c r="P327" i="12" s="1"/>
  <c r="A2100" i="26" s="1"/>
  <c r="J326" i="12"/>
  <c r="J325" i="12"/>
  <c r="P325" i="12" s="1"/>
  <c r="A2098" i="26" s="1"/>
  <c r="J324" i="12"/>
  <c r="P324" i="12" s="1"/>
  <c r="A2097" i="26" s="1"/>
  <c r="J323" i="12"/>
  <c r="P323" i="12" s="1"/>
  <c r="A2096" i="26" s="1"/>
  <c r="J322" i="12"/>
  <c r="J321" i="12"/>
  <c r="J320" i="12"/>
  <c r="J319" i="12"/>
  <c r="J318" i="12"/>
  <c r="J317" i="12"/>
  <c r="J316" i="12"/>
  <c r="P318" i="12" s="1"/>
  <c r="A2091" i="26" s="1"/>
  <c r="J315" i="12"/>
  <c r="P315" i="12" s="1"/>
  <c r="A2088" i="26" s="1"/>
  <c r="J314" i="12"/>
  <c r="P314" i="12" s="1"/>
  <c r="A2087" i="26" s="1"/>
  <c r="J313" i="12"/>
  <c r="P313" i="12" s="1"/>
  <c r="A2086" i="26" s="1"/>
  <c r="J312" i="12"/>
  <c r="P312" i="12" s="1"/>
  <c r="A2085" i="26" s="1"/>
  <c r="J311" i="12"/>
  <c r="P311" i="12" s="1"/>
  <c r="A2084" i="26" s="1"/>
  <c r="J310" i="12"/>
  <c r="P310" i="12" s="1"/>
  <c r="A2083" i="26" s="1"/>
  <c r="J309" i="12"/>
  <c r="J308" i="12"/>
  <c r="J307" i="12"/>
  <c r="P307" i="12" s="1"/>
  <c r="A2080" i="26" s="1"/>
  <c r="J306" i="12"/>
  <c r="P306" i="12" s="1"/>
  <c r="A2079" i="26" s="1"/>
  <c r="J305" i="12"/>
  <c r="P305" i="12" s="1"/>
  <c r="A2078" i="26" s="1"/>
  <c r="J304" i="12"/>
  <c r="P304" i="12" s="1"/>
  <c r="A2077" i="26" s="1"/>
  <c r="J303" i="12"/>
  <c r="P303" i="12" s="1"/>
  <c r="A2076" i="26" s="1"/>
  <c r="J302" i="12"/>
  <c r="P302" i="12" s="1"/>
  <c r="A2075" i="26" s="1"/>
  <c r="J301" i="12"/>
  <c r="P301" i="12" s="1"/>
  <c r="A2074" i="26" s="1"/>
  <c r="J300" i="12"/>
  <c r="P300" i="12" s="1"/>
  <c r="A2073" i="26" s="1"/>
  <c r="J299" i="12"/>
  <c r="P299" i="12" s="1"/>
  <c r="A2072" i="26" s="1"/>
  <c r="J298" i="12"/>
  <c r="P298" i="12" s="1"/>
  <c r="A2071" i="26" s="1"/>
  <c r="J297" i="12"/>
  <c r="P297" i="12" s="1"/>
  <c r="A2070" i="26" s="1"/>
  <c r="J296" i="12"/>
  <c r="P296" i="12" s="1"/>
  <c r="A2069" i="26" s="1"/>
  <c r="J295" i="12"/>
  <c r="P295" i="12" s="1"/>
  <c r="A2068" i="26" s="1"/>
  <c r="J294" i="12"/>
  <c r="P294" i="12" s="1"/>
  <c r="A2067" i="26" s="1"/>
  <c r="J293" i="12"/>
  <c r="J292" i="12"/>
  <c r="P292" i="12" s="1"/>
  <c r="A2065" i="26" s="1"/>
  <c r="J291" i="12"/>
  <c r="P291" i="12" s="1"/>
  <c r="A2064" i="26" s="1"/>
  <c r="J290" i="12"/>
  <c r="J289" i="12"/>
  <c r="J288" i="12"/>
  <c r="J287" i="12"/>
  <c r="J286" i="12"/>
  <c r="J285" i="12"/>
  <c r="P285" i="12" s="1"/>
  <c r="A2058" i="26" s="1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4" i="14"/>
  <c r="N156" i="14"/>
  <c r="G156" i="14"/>
  <c r="N150" i="14"/>
  <c r="G150" i="14"/>
  <c r="N148" i="14"/>
  <c r="G148" i="14"/>
  <c r="N144" i="14"/>
  <c r="G144" i="14"/>
  <c r="N142" i="14"/>
  <c r="G142" i="14"/>
  <c r="N139" i="14"/>
  <c r="G139" i="14"/>
  <c r="N129" i="14"/>
  <c r="G129" i="14"/>
  <c r="N125" i="14"/>
  <c r="G125" i="14"/>
  <c r="N123" i="14"/>
  <c r="G123" i="14"/>
  <c r="N121" i="14"/>
  <c r="G121" i="14"/>
  <c r="N118" i="14"/>
  <c r="G118" i="14"/>
  <c r="N116" i="14"/>
  <c r="G116" i="14"/>
  <c r="N113" i="14"/>
  <c r="G113" i="14"/>
  <c r="N111" i="14"/>
  <c r="G111" i="14"/>
  <c r="N108" i="14"/>
  <c r="G108" i="14"/>
  <c r="G155" i="14"/>
  <c r="G154" i="14"/>
  <c r="G153" i="14"/>
  <c r="P153" i="14" s="1"/>
  <c r="A1768" i="26" s="1"/>
  <c r="G152" i="14"/>
  <c r="G147" i="14"/>
  <c r="G146" i="14"/>
  <c r="G141" i="14"/>
  <c r="G138" i="14"/>
  <c r="G137" i="14"/>
  <c r="G136" i="14"/>
  <c r="G128" i="14"/>
  <c r="G127" i="14"/>
  <c r="G120" i="14"/>
  <c r="G106" i="14"/>
  <c r="G104" i="14"/>
  <c r="G101" i="14"/>
  <c r="G100" i="14"/>
  <c r="G99" i="14"/>
  <c r="G98" i="14"/>
  <c r="G97" i="14"/>
  <c r="G96" i="14"/>
  <c r="G95" i="14"/>
  <c r="G94" i="14"/>
  <c r="G93" i="14"/>
  <c r="G91" i="14"/>
  <c r="G87" i="14"/>
  <c r="G86" i="14"/>
  <c r="G85" i="14"/>
  <c r="G83" i="14"/>
  <c r="G81" i="14"/>
  <c r="G80" i="14"/>
  <c r="G79" i="14"/>
  <c r="G78" i="14"/>
  <c r="P78" i="14" s="1"/>
  <c r="A1693" i="26" s="1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3" i="14"/>
  <c r="G62" i="14"/>
  <c r="G60" i="14"/>
  <c r="G58" i="14"/>
  <c r="G55" i="14"/>
  <c r="G53" i="14"/>
  <c r="G52" i="14"/>
  <c r="G51" i="14"/>
  <c r="G50" i="14"/>
  <c r="G49" i="14"/>
  <c r="G48" i="14"/>
  <c r="G47" i="14"/>
  <c r="G46" i="14"/>
  <c r="G45" i="14"/>
  <c r="G43" i="14"/>
  <c r="G42" i="14"/>
  <c r="G41" i="14"/>
  <c r="G37" i="14"/>
  <c r="G34" i="14"/>
  <c r="G33" i="14"/>
  <c r="G32" i="14"/>
  <c r="G30" i="14"/>
  <c r="G28" i="14"/>
  <c r="G26" i="14"/>
  <c r="G24" i="14"/>
  <c r="G22" i="14"/>
  <c r="G20" i="14"/>
  <c r="G17" i="14"/>
  <c r="N106" i="14"/>
  <c r="N104" i="14"/>
  <c r="N101" i="14"/>
  <c r="N91" i="14"/>
  <c r="N87" i="14"/>
  <c r="N83" i="14"/>
  <c r="N81" i="14"/>
  <c r="N53" i="14"/>
  <c r="N63" i="14"/>
  <c r="N60" i="14"/>
  <c r="N58" i="14"/>
  <c r="N55" i="14"/>
  <c r="N43" i="14"/>
  <c r="N37" i="14"/>
  <c r="N35" i="14"/>
  <c r="N30" i="14"/>
  <c r="N28" i="14"/>
  <c r="N26" i="14"/>
  <c r="N24" i="14"/>
  <c r="N22" i="14"/>
  <c r="N20" i="14"/>
  <c r="N17" i="14"/>
  <c r="N13" i="14"/>
  <c r="N11" i="14"/>
  <c r="N155" i="14"/>
  <c r="N154" i="14"/>
  <c r="N153" i="14"/>
  <c r="N152" i="14"/>
  <c r="N147" i="14"/>
  <c r="N146" i="14"/>
  <c r="N141" i="14"/>
  <c r="N138" i="14"/>
  <c r="N137" i="14"/>
  <c r="N136" i="14"/>
  <c r="N128" i="14"/>
  <c r="N127" i="14"/>
  <c r="N120" i="14"/>
  <c r="N100" i="14"/>
  <c r="N99" i="14"/>
  <c r="N98" i="14"/>
  <c r="N97" i="14"/>
  <c r="N96" i="14"/>
  <c r="N95" i="14"/>
  <c r="N94" i="14"/>
  <c r="N93" i="14"/>
  <c r="N86" i="14"/>
  <c r="N85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2" i="14"/>
  <c r="N52" i="14"/>
  <c r="N51" i="14"/>
  <c r="N50" i="14"/>
  <c r="N49" i="14"/>
  <c r="N48" i="14"/>
  <c r="N47" i="14"/>
  <c r="N46" i="14"/>
  <c r="N45" i="14"/>
  <c r="N42" i="14"/>
  <c r="N41" i="14"/>
  <c r="N34" i="14"/>
  <c r="N33" i="14"/>
  <c r="N32" i="14"/>
  <c r="N19" i="14"/>
  <c r="N16" i="14"/>
  <c r="N15" i="14"/>
  <c r="N10" i="14"/>
  <c r="N8" i="14"/>
  <c r="N6" i="14"/>
  <c r="N5" i="14"/>
  <c r="P5" i="14" s="1"/>
  <c r="A1620" i="26" s="1"/>
  <c r="N3" i="14"/>
  <c r="N285" i="12"/>
  <c r="N286" i="12"/>
  <c r="N287" i="12"/>
  <c r="N288" i="12"/>
  <c r="N289" i="12"/>
  <c r="N290" i="12"/>
  <c r="N291" i="12"/>
  <c r="N292" i="12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36" i="13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P265" i="12" s="1"/>
  <c r="A2038" i="26" s="1"/>
  <c r="N264" i="12"/>
  <c r="P264" i="12" s="1"/>
  <c r="A2037" i="26" s="1"/>
  <c r="N263" i="12"/>
  <c r="P263" i="12" s="1"/>
  <c r="A2036" i="26" s="1"/>
  <c r="N262" i="12"/>
  <c r="P262" i="12" s="1"/>
  <c r="A2035" i="26" s="1"/>
  <c r="N261" i="12"/>
  <c r="P261" i="12" s="1"/>
  <c r="A2034" i="26" s="1"/>
  <c r="N260" i="12"/>
  <c r="P260" i="12" s="1"/>
  <c r="A2033" i="26" s="1"/>
  <c r="N259" i="12"/>
  <c r="P259" i="12" s="1"/>
  <c r="A2032" i="26" s="1"/>
  <c r="N258" i="12"/>
  <c r="P258" i="12" s="1"/>
  <c r="A2031" i="26" s="1"/>
  <c r="N257" i="12"/>
  <c r="P257" i="12" s="1"/>
  <c r="A2030" i="26" s="1"/>
  <c r="N256" i="12"/>
  <c r="P256" i="12" s="1"/>
  <c r="A2029" i="26" s="1"/>
  <c r="N255" i="12"/>
  <c r="P255" i="12" s="1"/>
  <c r="A2028" i="26" s="1"/>
  <c r="N254" i="12"/>
  <c r="P254" i="12" s="1"/>
  <c r="A2027" i="26" s="1"/>
  <c r="N253" i="12"/>
  <c r="P253" i="12" s="1"/>
  <c r="A2026" i="26" s="1"/>
  <c r="N252" i="12"/>
  <c r="P252" i="12" s="1"/>
  <c r="A2025" i="26" s="1"/>
  <c r="N251" i="12"/>
  <c r="P251" i="12" s="1"/>
  <c r="A2024" i="26" s="1"/>
  <c r="N250" i="12"/>
  <c r="P250" i="12" s="1"/>
  <c r="A2023" i="26" s="1"/>
  <c r="N249" i="12"/>
  <c r="P249" i="12" s="1"/>
  <c r="A2022" i="26" s="1"/>
  <c r="N248" i="12"/>
  <c r="P248" i="12" s="1"/>
  <c r="A2021" i="26" s="1"/>
  <c r="N247" i="12"/>
  <c r="P247" i="12" s="1"/>
  <c r="A2020" i="26" s="1"/>
  <c r="N246" i="12"/>
  <c r="P246" i="12" s="1"/>
  <c r="A2019" i="26" s="1"/>
  <c r="N245" i="12"/>
  <c r="P245" i="12" s="1"/>
  <c r="A2018" i="26" s="1"/>
  <c r="N244" i="12"/>
  <c r="P244" i="12" s="1"/>
  <c r="A2017" i="26" s="1"/>
  <c r="N243" i="12"/>
  <c r="P243" i="12" s="1"/>
  <c r="A2016" i="26" s="1"/>
  <c r="N242" i="12"/>
  <c r="N241" i="12"/>
  <c r="P241" i="12" s="1"/>
  <c r="A2014" i="26" s="1"/>
  <c r="N240" i="12"/>
  <c r="P240" i="12" s="1"/>
  <c r="A2013" i="26" s="1"/>
  <c r="N239" i="12"/>
  <c r="P239" i="12" s="1"/>
  <c r="A2012" i="26" s="1"/>
  <c r="N238" i="12"/>
  <c r="P238" i="12" s="1"/>
  <c r="A2011" i="26" s="1"/>
  <c r="N237" i="12"/>
  <c r="P237" i="12" s="1"/>
  <c r="A2010" i="26" s="1"/>
  <c r="N236" i="12"/>
  <c r="P236" i="12" s="1"/>
  <c r="A2009" i="26" s="1"/>
  <c r="N235" i="12"/>
  <c r="P235" i="12" s="1"/>
  <c r="A2008" i="26" s="1"/>
  <c r="N234" i="12"/>
  <c r="P234" i="12" s="1"/>
  <c r="A2007" i="26" s="1"/>
  <c r="N233" i="12"/>
  <c r="P233" i="12" s="1"/>
  <c r="A2006" i="26" s="1"/>
  <c r="N232" i="12"/>
  <c r="P232" i="12" s="1"/>
  <c r="A2005" i="26" s="1"/>
  <c r="N231" i="12"/>
  <c r="P231" i="12" s="1"/>
  <c r="A2004" i="26" s="1"/>
  <c r="N230" i="12"/>
  <c r="P230" i="12" s="1"/>
  <c r="A2003" i="26" s="1"/>
  <c r="N229" i="12"/>
  <c r="P229" i="12" s="1"/>
  <c r="A2002" i="26" s="1"/>
  <c r="N228" i="12"/>
  <c r="P228" i="12" s="1"/>
  <c r="A2001" i="26" s="1"/>
  <c r="N227" i="12"/>
  <c r="P227" i="12" s="1"/>
  <c r="A2000" i="26" s="1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P206" i="12" s="1"/>
  <c r="A1979" i="26" s="1"/>
  <c r="N205" i="12"/>
  <c r="N204" i="12"/>
  <c r="N203" i="12"/>
  <c r="N202" i="12"/>
  <c r="N201" i="12"/>
  <c r="N200" i="12"/>
  <c r="P200" i="12" s="1"/>
  <c r="A1973" i="26" s="1"/>
  <c r="N199" i="12"/>
  <c r="N198" i="12"/>
  <c r="N197" i="12"/>
  <c r="N196" i="12"/>
  <c r="N195" i="12"/>
  <c r="N194" i="12"/>
  <c r="N193" i="12"/>
  <c r="N192" i="12"/>
  <c r="N191" i="12"/>
  <c r="N190" i="12"/>
  <c r="N189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1" i="12"/>
  <c r="N9" i="12"/>
  <c r="N8" i="12"/>
  <c r="P8" i="12" s="1"/>
  <c r="A1781" i="26" s="1"/>
  <c r="N7" i="12"/>
  <c r="N6" i="12"/>
  <c r="N3" i="12"/>
  <c r="P57" i="14" l="1"/>
  <c r="A1672" i="26" s="1"/>
  <c r="P86" i="14"/>
  <c r="A1701" i="26" s="1"/>
  <c r="P322" i="12"/>
  <c r="A2095" i="26" s="1"/>
  <c r="L27" i="24"/>
  <c r="L19" i="24"/>
  <c r="L11" i="24"/>
  <c r="L3" i="24"/>
  <c r="L25" i="24"/>
  <c r="L17" i="24"/>
  <c r="L9" i="24"/>
  <c r="P4" i="14"/>
  <c r="A1619" i="26" s="1"/>
  <c r="P72" i="14"/>
  <c r="A1687" i="26" s="1"/>
  <c r="P9" i="14"/>
  <c r="A1624" i="26" s="1"/>
  <c r="P86" i="12"/>
  <c r="A1859" i="26" s="1"/>
  <c r="P255" i="23"/>
  <c r="A3087" i="26" s="1"/>
  <c r="L23" i="24"/>
  <c r="L15" i="24"/>
  <c r="L7" i="24"/>
  <c r="P194" i="12"/>
  <c r="A1967" i="26" s="1"/>
  <c r="P218" i="12"/>
  <c r="A1991" i="26" s="1"/>
  <c r="P159" i="12"/>
  <c r="A1932" i="26" s="1"/>
  <c r="L22" i="24"/>
  <c r="L14" i="24"/>
  <c r="L6" i="24"/>
  <c r="P66" i="14"/>
  <c r="A1681" i="26" s="1"/>
  <c r="P212" i="12"/>
  <c r="A1985" i="26" s="1"/>
  <c r="L28" i="24"/>
  <c r="L20" i="24"/>
  <c r="L12" i="24"/>
  <c r="L4" i="24"/>
  <c r="P13" i="28"/>
  <c r="A2255" i="26" s="1"/>
  <c r="P9" i="28"/>
  <c r="A2251" i="26" s="1"/>
  <c r="P31" i="14"/>
  <c r="A1646" i="26" s="1"/>
  <c r="P97" i="14"/>
  <c r="A1712" i="26" s="1"/>
  <c r="P115" i="14"/>
  <c r="A1730" i="26" s="1"/>
  <c r="P135" i="14"/>
  <c r="A1750" i="26" s="1"/>
  <c r="P309" i="12"/>
  <c r="A2082" i="26" s="1"/>
  <c r="P164" i="23"/>
  <c r="A2996" i="26" s="1"/>
  <c r="P168" i="23"/>
  <c r="A3000" i="26" s="1"/>
  <c r="P172" i="23"/>
  <c r="A3004" i="26" s="1"/>
  <c r="P176" i="23"/>
  <c r="A3008" i="26" s="1"/>
  <c r="P180" i="23"/>
  <c r="A3012" i="26" s="1"/>
  <c r="P184" i="23"/>
  <c r="A3016" i="26" s="1"/>
  <c r="P188" i="23"/>
  <c r="A3020" i="26" s="1"/>
  <c r="P192" i="23"/>
  <c r="A3024" i="26" s="1"/>
  <c r="P196" i="23"/>
  <c r="A3028" i="26" s="1"/>
  <c r="P200" i="23"/>
  <c r="A3032" i="26" s="1"/>
  <c r="P204" i="23"/>
  <c r="A3036" i="26" s="1"/>
  <c r="P208" i="23"/>
  <c r="A3040" i="26" s="1"/>
  <c r="P212" i="23"/>
  <c r="A3044" i="26" s="1"/>
  <c r="P216" i="23"/>
  <c r="A3048" i="26" s="1"/>
  <c r="P220" i="23"/>
  <c r="A3052" i="26" s="1"/>
  <c r="P224" i="23"/>
  <c r="A3056" i="26" s="1"/>
  <c r="P228" i="23"/>
  <c r="A3060" i="26" s="1"/>
  <c r="P232" i="23"/>
  <c r="A3064" i="26" s="1"/>
  <c r="P236" i="23"/>
  <c r="A3068" i="26" s="1"/>
  <c r="P240" i="23"/>
  <c r="A3072" i="26" s="1"/>
  <c r="P244" i="23"/>
  <c r="A3076" i="26" s="1"/>
  <c r="P248" i="23"/>
  <c r="A3080" i="26" s="1"/>
  <c r="P184" i="12"/>
  <c r="A1957" i="26" s="1"/>
  <c r="P273" i="12"/>
  <c r="A2046" i="26" s="1"/>
  <c r="P82" i="14"/>
  <c r="A1697" i="26" s="1"/>
  <c r="P99" i="14"/>
  <c r="A1714" i="26" s="1"/>
  <c r="P140" i="14"/>
  <c r="A1755" i="26" s="1"/>
  <c r="P269" i="23"/>
  <c r="A3101" i="26" s="1"/>
  <c r="P100" i="14"/>
  <c r="A1715" i="26" s="1"/>
  <c r="P20" i="12"/>
  <c r="A1793" i="26" s="1"/>
  <c r="P32" i="12"/>
  <c r="A1805" i="26" s="1"/>
  <c r="P44" i="12"/>
  <c r="A1817" i="26" s="1"/>
  <c r="P56" i="12"/>
  <c r="A1829" i="26" s="1"/>
  <c r="P68" i="12"/>
  <c r="A1841" i="26" s="1"/>
  <c r="P80" i="12"/>
  <c r="A1853" i="26" s="1"/>
  <c r="P92" i="12"/>
  <c r="A1865" i="26" s="1"/>
  <c r="P104" i="12"/>
  <c r="A1877" i="26" s="1"/>
  <c r="P116" i="12"/>
  <c r="A1889" i="26" s="1"/>
  <c r="P165" i="23"/>
  <c r="A2997" i="26" s="1"/>
  <c r="P169" i="23"/>
  <c r="A3001" i="26" s="1"/>
  <c r="P173" i="23"/>
  <c r="A3005" i="26" s="1"/>
  <c r="P177" i="23"/>
  <c r="A3009" i="26" s="1"/>
  <c r="P143" i="14"/>
  <c r="A1758" i="26" s="1"/>
  <c r="P129" i="12"/>
  <c r="A1902" i="26" s="1"/>
  <c r="P141" i="12"/>
  <c r="A1914" i="26" s="1"/>
  <c r="P153" i="12"/>
  <c r="A1926" i="26" s="1"/>
  <c r="P165" i="12"/>
  <c r="A1938" i="26" s="1"/>
  <c r="P177" i="12"/>
  <c r="A1950" i="26" s="1"/>
  <c r="P262" i="23"/>
  <c r="A3094" i="26" s="1"/>
  <c r="P266" i="23"/>
  <c r="A3098" i="26" s="1"/>
  <c r="P270" i="23"/>
  <c r="A3102" i="26" s="1"/>
  <c r="P274" i="23"/>
  <c r="A3106" i="26" s="1"/>
  <c r="P278" i="23"/>
  <c r="A3110" i="26" s="1"/>
  <c r="P254" i="23"/>
  <c r="A3086" i="26" s="1"/>
  <c r="P261" i="23"/>
  <c r="A3093" i="26" s="1"/>
  <c r="P273" i="23"/>
  <c r="A3105" i="26" s="1"/>
  <c r="P166" i="23"/>
  <c r="A2998" i="26" s="1"/>
  <c r="P170" i="23"/>
  <c r="A3002" i="26" s="1"/>
  <c r="P174" i="23"/>
  <c r="A3006" i="26" s="1"/>
  <c r="P178" i="23"/>
  <c r="A3010" i="26" s="1"/>
  <c r="P182" i="23"/>
  <c r="A3014" i="26" s="1"/>
  <c r="P186" i="23"/>
  <c r="A3018" i="26" s="1"/>
  <c r="P190" i="23"/>
  <c r="A3022" i="26" s="1"/>
  <c r="P194" i="23"/>
  <c r="A3026" i="26" s="1"/>
  <c r="P198" i="23"/>
  <c r="A3030" i="26" s="1"/>
  <c r="P202" i="23"/>
  <c r="A3034" i="26" s="1"/>
  <c r="P206" i="23"/>
  <c r="A3038" i="26" s="1"/>
  <c r="P210" i="23"/>
  <c r="A3042" i="26" s="1"/>
  <c r="P214" i="23"/>
  <c r="A3046" i="26" s="1"/>
  <c r="P218" i="23"/>
  <c r="A3050" i="26" s="1"/>
  <c r="P222" i="23"/>
  <c r="A3054" i="26" s="1"/>
  <c r="P226" i="23"/>
  <c r="A3058" i="26" s="1"/>
  <c r="P230" i="23"/>
  <c r="A3062" i="26" s="1"/>
  <c r="P234" i="23"/>
  <c r="A3066" i="26" s="1"/>
  <c r="P238" i="23"/>
  <c r="A3070" i="26" s="1"/>
  <c r="P242" i="23"/>
  <c r="A3074" i="26" s="1"/>
  <c r="P246" i="23"/>
  <c r="A3078" i="26" s="1"/>
  <c r="P250" i="23"/>
  <c r="A3082" i="26" s="1"/>
  <c r="P257" i="23"/>
  <c r="A3089" i="26" s="1"/>
  <c r="P21" i="14"/>
  <c r="A1636" i="26" s="1"/>
  <c r="P61" i="14"/>
  <c r="A1676" i="26" s="1"/>
  <c r="P267" i="12"/>
  <c r="A2040" i="26" s="1"/>
  <c r="P279" i="12"/>
  <c r="A2052" i="26" s="1"/>
  <c r="P205" i="12"/>
  <c r="A1978" i="26" s="1"/>
  <c r="P25" i="14"/>
  <c r="A1640" i="26" s="1"/>
  <c r="P26" i="12"/>
  <c r="A1799" i="26" s="1"/>
  <c r="P38" i="12"/>
  <c r="A1811" i="26" s="1"/>
  <c r="P50" i="12"/>
  <c r="A1823" i="26" s="1"/>
  <c r="P62" i="12"/>
  <c r="A1835" i="26" s="1"/>
  <c r="P74" i="12"/>
  <c r="A1847" i="26" s="1"/>
  <c r="P98" i="12"/>
  <c r="A1871" i="26" s="1"/>
  <c r="P110" i="12"/>
  <c r="A1883" i="26" s="1"/>
  <c r="P38" i="15"/>
  <c r="A1495" i="26" s="1"/>
  <c r="P111" i="15"/>
  <c r="A1568" i="26" s="1"/>
  <c r="P84" i="15"/>
  <c r="A1541" i="26" s="1"/>
  <c r="P25" i="17"/>
  <c r="A2132" i="26" s="1"/>
  <c r="P193" i="12"/>
  <c r="A1966" i="26" s="1"/>
  <c r="P217" i="12"/>
  <c r="A1990" i="26" s="1"/>
  <c r="P27" i="14"/>
  <c r="A1642" i="26" s="1"/>
  <c r="P47" i="14"/>
  <c r="A1662" i="26" s="1"/>
  <c r="P65" i="14"/>
  <c r="A1680" i="26" s="1"/>
  <c r="P77" i="14"/>
  <c r="A1692" i="26" s="1"/>
  <c r="P95" i="14"/>
  <c r="A1710" i="26" s="1"/>
  <c r="P136" i="14"/>
  <c r="A1751" i="26" s="1"/>
  <c r="P112" i="14"/>
  <c r="A1727" i="26" s="1"/>
  <c r="P126" i="14"/>
  <c r="A1741" i="26" s="1"/>
  <c r="P151" i="14"/>
  <c r="A1766" i="26" s="1"/>
  <c r="P123" i="12"/>
  <c r="A1896" i="26" s="1"/>
  <c r="P135" i="12"/>
  <c r="A1908" i="26" s="1"/>
  <c r="P147" i="12"/>
  <c r="A1920" i="26" s="1"/>
  <c r="P171" i="12"/>
  <c r="A1944" i="26" s="1"/>
  <c r="P256" i="23"/>
  <c r="A3088" i="26" s="1"/>
  <c r="P167" i="23"/>
  <c r="A2999" i="26" s="1"/>
  <c r="P171" i="23"/>
  <c r="A3003" i="26" s="1"/>
  <c r="P175" i="23"/>
  <c r="A3007" i="26" s="1"/>
  <c r="P179" i="23"/>
  <c r="A3011" i="26" s="1"/>
  <c r="P183" i="23"/>
  <c r="A3015" i="26" s="1"/>
  <c r="P187" i="23"/>
  <c r="A3019" i="26" s="1"/>
  <c r="P191" i="23"/>
  <c r="A3023" i="26" s="1"/>
  <c r="P195" i="23"/>
  <c r="A3027" i="26" s="1"/>
  <c r="P199" i="23"/>
  <c r="A3031" i="26" s="1"/>
  <c r="P203" i="23"/>
  <c r="A3035" i="26" s="1"/>
  <c r="P207" i="23"/>
  <c r="A3039" i="26" s="1"/>
  <c r="P211" i="23"/>
  <c r="A3043" i="26" s="1"/>
  <c r="P215" i="23"/>
  <c r="A3047" i="26" s="1"/>
  <c r="P219" i="23"/>
  <c r="A3051" i="26" s="1"/>
  <c r="P223" i="23"/>
  <c r="A3055" i="26" s="1"/>
  <c r="P227" i="23"/>
  <c r="A3059" i="26" s="1"/>
  <c r="P231" i="23"/>
  <c r="A3063" i="26" s="1"/>
  <c r="P235" i="23"/>
  <c r="A3067" i="26" s="1"/>
  <c r="P239" i="23"/>
  <c r="A3071" i="26" s="1"/>
  <c r="P243" i="23"/>
  <c r="A3075" i="26" s="1"/>
  <c r="P247" i="23"/>
  <c r="A3079" i="26" s="1"/>
  <c r="P251" i="23"/>
  <c r="A3083" i="26" s="1"/>
  <c r="P260" i="23"/>
  <c r="A3092" i="26" s="1"/>
  <c r="P264" i="23"/>
  <c r="A3096" i="26" s="1"/>
  <c r="P268" i="23"/>
  <c r="A3100" i="26" s="1"/>
  <c r="P272" i="23"/>
  <c r="A3104" i="26" s="1"/>
  <c r="P276" i="23"/>
  <c r="A3108" i="26" s="1"/>
  <c r="P267" i="23"/>
  <c r="A3099" i="26" s="1"/>
  <c r="P265" i="23"/>
  <c r="A3097" i="26" s="1"/>
  <c r="P277" i="23"/>
  <c r="A3109" i="26" s="1"/>
  <c r="P181" i="23"/>
  <c r="A3013" i="26" s="1"/>
  <c r="P185" i="23"/>
  <c r="A3017" i="26" s="1"/>
  <c r="P189" i="23"/>
  <c r="A3021" i="26" s="1"/>
  <c r="P193" i="23"/>
  <c r="A3025" i="26" s="1"/>
  <c r="P197" i="23"/>
  <c r="A3029" i="26" s="1"/>
  <c r="P201" i="23"/>
  <c r="A3033" i="26" s="1"/>
  <c r="P205" i="23"/>
  <c r="A3037" i="26" s="1"/>
  <c r="P209" i="23"/>
  <c r="A3041" i="26" s="1"/>
  <c r="P213" i="23"/>
  <c r="A3045" i="26" s="1"/>
  <c r="P217" i="23"/>
  <c r="A3049" i="26" s="1"/>
  <c r="P221" i="23"/>
  <c r="A3053" i="26" s="1"/>
  <c r="P225" i="23"/>
  <c r="A3057" i="26" s="1"/>
  <c r="P229" i="23"/>
  <c r="A3061" i="26" s="1"/>
  <c r="P233" i="23"/>
  <c r="A3065" i="26" s="1"/>
  <c r="P237" i="23"/>
  <c r="A3069" i="26" s="1"/>
  <c r="P241" i="23"/>
  <c r="A3073" i="26" s="1"/>
  <c r="P245" i="23"/>
  <c r="A3077" i="26" s="1"/>
  <c r="P249" i="23"/>
  <c r="A3081" i="26" s="1"/>
  <c r="P253" i="23"/>
  <c r="A3085" i="26" s="1"/>
  <c r="P258" i="23"/>
  <c r="A3090" i="26" s="1"/>
  <c r="P259" i="23"/>
  <c r="A3091" i="26" s="1"/>
  <c r="P263" i="23"/>
  <c r="A3095" i="26" s="1"/>
  <c r="P271" i="23"/>
  <c r="A3103" i="26" s="1"/>
  <c r="P275" i="23"/>
  <c r="A3107" i="26" s="1"/>
  <c r="P97" i="12"/>
  <c r="A1870" i="26" s="1"/>
  <c r="P133" i="12"/>
  <c r="A1906" i="26" s="1"/>
  <c r="P169" i="12"/>
  <c r="A1942" i="26" s="1"/>
  <c r="P280" i="12"/>
  <c r="A2053" i="26" s="1"/>
  <c r="P24" i="12"/>
  <c r="A1797" i="26" s="1"/>
  <c r="P36" i="12"/>
  <c r="A1809" i="26" s="1"/>
  <c r="P48" i="12"/>
  <c r="A1821" i="26" s="1"/>
  <c r="P60" i="12"/>
  <c r="A1833" i="26" s="1"/>
  <c r="P72" i="12"/>
  <c r="A1845" i="26" s="1"/>
  <c r="P84" i="12"/>
  <c r="A1857" i="26" s="1"/>
  <c r="P96" i="12"/>
  <c r="A1869" i="26" s="1"/>
  <c r="P108" i="12"/>
  <c r="A1881" i="26" s="1"/>
  <c r="P120" i="12"/>
  <c r="A1893" i="26" s="1"/>
  <c r="P132" i="12"/>
  <c r="A1905" i="26" s="1"/>
  <c r="P144" i="12"/>
  <c r="A1917" i="26" s="1"/>
  <c r="P156" i="12"/>
  <c r="A1929" i="26" s="1"/>
  <c r="P168" i="12"/>
  <c r="A1941" i="26" s="1"/>
  <c r="P180" i="12"/>
  <c r="A1953" i="26" s="1"/>
  <c r="P192" i="12"/>
  <c r="A1965" i="26" s="1"/>
  <c r="P204" i="12"/>
  <c r="A1977" i="26" s="1"/>
  <c r="P216" i="12"/>
  <c r="A1989" i="26" s="1"/>
  <c r="P61" i="12"/>
  <c r="A1834" i="26" s="1"/>
  <c r="P145" i="12"/>
  <c r="A1918" i="26" s="1"/>
  <c r="P268" i="12"/>
  <c r="A2041" i="26" s="1"/>
  <c r="P134" i="12"/>
  <c r="A1907" i="26" s="1"/>
  <c r="P146" i="12"/>
  <c r="A1919" i="26" s="1"/>
  <c r="P158" i="12"/>
  <c r="A1931" i="26" s="1"/>
  <c r="P170" i="12"/>
  <c r="A1943" i="26" s="1"/>
  <c r="P182" i="12"/>
  <c r="A1955" i="26" s="1"/>
  <c r="P269" i="12"/>
  <c r="A2042" i="26" s="1"/>
  <c r="P281" i="12"/>
  <c r="A2054" i="26" s="1"/>
  <c r="P109" i="12"/>
  <c r="A1882" i="26" s="1"/>
  <c r="P181" i="12"/>
  <c r="A1954" i="26" s="1"/>
  <c r="P15" i="12"/>
  <c r="A1788" i="26" s="1"/>
  <c r="P27" i="12"/>
  <c r="A1800" i="26" s="1"/>
  <c r="P39" i="12"/>
  <c r="A1812" i="26" s="1"/>
  <c r="P51" i="12"/>
  <c r="A1824" i="26" s="1"/>
  <c r="P63" i="12"/>
  <c r="A1836" i="26" s="1"/>
  <c r="P75" i="12"/>
  <c r="A1848" i="26" s="1"/>
  <c r="P87" i="12"/>
  <c r="A1860" i="26" s="1"/>
  <c r="P99" i="12"/>
  <c r="A1872" i="26" s="1"/>
  <c r="P111" i="12"/>
  <c r="A1884" i="26" s="1"/>
  <c r="P195" i="12"/>
  <c r="A1968" i="26" s="1"/>
  <c r="P207" i="12"/>
  <c r="A1980" i="26" s="1"/>
  <c r="P219" i="12"/>
  <c r="A1992" i="26" s="1"/>
  <c r="P270" i="12"/>
  <c r="A2043" i="26" s="1"/>
  <c r="P282" i="12"/>
  <c r="A2055" i="26" s="1"/>
  <c r="P16" i="12"/>
  <c r="A1789" i="26" s="1"/>
  <c r="P28" i="12"/>
  <c r="A1801" i="26" s="1"/>
  <c r="P40" i="12"/>
  <c r="A1813" i="26" s="1"/>
  <c r="P52" i="12"/>
  <c r="A1825" i="26" s="1"/>
  <c r="P64" i="12"/>
  <c r="A1837" i="26" s="1"/>
  <c r="P76" i="12"/>
  <c r="A1849" i="26" s="1"/>
  <c r="P88" i="12"/>
  <c r="A1861" i="26" s="1"/>
  <c r="P100" i="12"/>
  <c r="A1873" i="26" s="1"/>
  <c r="P112" i="12"/>
  <c r="A1885" i="26" s="1"/>
  <c r="P124" i="12"/>
  <c r="A1897" i="26" s="1"/>
  <c r="P136" i="12"/>
  <c r="A1909" i="26" s="1"/>
  <c r="P148" i="12"/>
  <c r="A1921" i="26" s="1"/>
  <c r="P160" i="12"/>
  <c r="A1933" i="26" s="1"/>
  <c r="P172" i="12"/>
  <c r="A1945" i="26" s="1"/>
  <c r="P196" i="12"/>
  <c r="A1969" i="26" s="1"/>
  <c r="P208" i="12"/>
  <c r="A1981" i="26" s="1"/>
  <c r="P220" i="12"/>
  <c r="A1993" i="26" s="1"/>
  <c r="P271" i="12"/>
  <c r="A2044" i="26" s="1"/>
  <c r="P283" i="12"/>
  <c r="A2056" i="26" s="1"/>
  <c r="P320" i="12"/>
  <c r="A2093" i="26" s="1"/>
  <c r="P49" i="12"/>
  <c r="A1822" i="26" s="1"/>
  <c r="P5" i="12"/>
  <c r="A1778" i="26" s="1"/>
  <c r="P17" i="12"/>
  <c r="A1790" i="26" s="1"/>
  <c r="P29" i="12"/>
  <c r="A1802" i="26" s="1"/>
  <c r="P41" i="12"/>
  <c r="A1814" i="26" s="1"/>
  <c r="P53" i="12"/>
  <c r="A1826" i="26" s="1"/>
  <c r="P65" i="12"/>
  <c r="A1838" i="26" s="1"/>
  <c r="P77" i="12"/>
  <c r="A1850" i="26" s="1"/>
  <c r="P89" i="12"/>
  <c r="A1862" i="26" s="1"/>
  <c r="P101" i="12"/>
  <c r="A1874" i="26" s="1"/>
  <c r="P113" i="12"/>
  <c r="A1886" i="26" s="1"/>
  <c r="P125" i="12"/>
  <c r="A1898" i="26" s="1"/>
  <c r="P137" i="12"/>
  <c r="A1910" i="26" s="1"/>
  <c r="P149" i="12"/>
  <c r="A1922" i="26" s="1"/>
  <c r="P161" i="12"/>
  <c r="A1934" i="26" s="1"/>
  <c r="P173" i="12"/>
  <c r="A1946" i="26" s="1"/>
  <c r="P188" i="12"/>
  <c r="A1961" i="26" s="1"/>
  <c r="P197" i="12"/>
  <c r="A1970" i="26" s="1"/>
  <c r="P209" i="12"/>
  <c r="A1982" i="26" s="1"/>
  <c r="P221" i="12"/>
  <c r="A1994" i="26" s="1"/>
  <c r="P272" i="12"/>
  <c r="A2045" i="26" s="1"/>
  <c r="P284" i="12"/>
  <c r="A2057" i="26" s="1"/>
  <c r="P121" i="12"/>
  <c r="A1894" i="26" s="1"/>
  <c r="P6" i="12"/>
  <c r="A1779" i="26" s="1"/>
  <c r="P18" i="12"/>
  <c r="A1791" i="26" s="1"/>
  <c r="P30" i="12"/>
  <c r="A1803" i="26" s="1"/>
  <c r="P42" i="12"/>
  <c r="A1815" i="26" s="1"/>
  <c r="P54" i="12"/>
  <c r="A1827" i="26" s="1"/>
  <c r="P66" i="12"/>
  <c r="A1839" i="26" s="1"/>
  <c r="P78" i="12"/>
  <c r="A1851" i="26" s="1"/>
  <c r="P90" i="12"/>
  <c r="A1863" i="26" s="1"/>
  <c r="P102" i="12"/>
  <c r="A1875" i="26" s="1"/>
  <c r="P114" i="12"/>
  <c r="A1887" i="26" s="1"/>
  <c r="P126" i="12"/>
  <c r="A1899" i="26" s="1"/>
  <c r="P138" i="12"/>
  <c r="A1911" i="26" s="1"/>
  <c r="P150" i="12"/>
  <c r="A1923" i="26" s="1"/>
  <c r="P162" i="12"/>
  <c r="A1935" i="26" s="1"/>
  <c r="P174" i="12"/>
  <c r="A1947" i="26" s="1"/>
  <c r="P198" i="12"/>
  <c r="A1971" i="26" s="1"/>
  <c r="P210" i="12"/>
  <c r="A1983" i="26" s="1"/>
  <c r="P222" i="12"/>
  <c r="A1995" i="26" s="1"/>
  <c r="P85" i="12"/>
  <c r="A1858" i="26" s="1"/>
  <c r="P157" i="12"/>
  <c r="A1930" i="26" s="1"/>
  <c r="P7" i="12"/>
  <c r="A1780" i="26" s="1"/>
  <c r="P19" i="12"/>
  <c r="A1792" i="26" s="1"/>
  <c r="P31" i="12"/>
  <c r="A1804" i="26" s="1"/>
  <c r="P43" i="12"/>
  <c r="A1816" i="26" s="1"/>
  <c r="P55" i="12"/>
  <c r="A1828" i="26" s="1"/>
  <c r="P67" i="12"/>
  <c r="A1840" i="26" s="1"/>
  <c r="P79" i="12"/>
  <c r="A1852" i="26" s="1"/>
  <c r="P91" i="12"/>
  <c r="A1864" i="26" s="1"/>
  <c r="P103" i="12"/>
  <c r="A1876" i="26" s="1"/>
  <c r="P115" i="12"/>
  <c r="A1888" i="26" s="1"/>
  <c r="P127" i="12"/>
  <c r="A1900" i="26" s="1"/>
  <c r="P139" i="12"/>
  <c r="A1912" i="26" s="1"/>
  <c r="P151" i="12"/>
  <c r="A1924" i="26" s="1"/>
  <c r="P163" i="12"/>
  <c r="A1936" i="26" s="1"/>
  <c r="P175" i="12"/>
  <c r="A1948" i="26" s="1"/>
  <c r="P199" i="12"/>
  <c r="A1972" i="26" s="1"/>
  <c r="P211" i="12"/>
  <c r="A1984" i="26" s="1"/>
  <c r="P223" i="12"/>
  <c r="A1996" i="26" s="1"/>
  <c r="P274" i="12"/>
  <c r="A2047" i="26" s="1"/>
  <c r="P286" i="12"/>
  <c r="A2059" i="26" s="1"/>
  <c r="P25" i="12"/>
  <c r="A1798" i="26" s="1"/>
  <c r="P128" i="12"/>
  <c r="A1901" i="26" s="1"/>
  <c r="P140" i="12"/>
  <c r="A1913" i="26" s="1"/>
  <c r="P152" i="12"/>
  <c r="A1925" i="26" s="1"/>
  <c r="P164" i="12"/>
  <c r="A1937" i="26" s="1"/>
  <c r="P176" i="12"/>
  <c r="A1949" i="26" s="1"/>
  <c r="P224" i="12"/>
  <c r="A1997" i="26" s="1"/>
  <c r="P275" i="12"/>
  <c r="A2048" i="26" s="1"/>
  <c r="P287" i="12"/>
  <c r="A2060" i="26" s="1"/>
  <c r="P73" i="12"/>
  <c r="A1846" i="26" s="1"/>
  <c r="P10" i="12"/>
  <c r="A1783" i="26" s="1"/>
  <c r="P21" i="12"/>
  <c r="A1794" i="26" s="1"/>
  <c r="P33" i="12"/>
  <c r="A1806" i="26" s="1"/>
  <c r="P45" i="12"/>
  <c r="A1818" i="26" s="1"/>
  <c r="P57" i="12"/>
  <c r="A1830" i="26" s="1"/>
  <c r="P69" i="12"/>
  <c r="A1842" i="26" s="1"/>
  <c r="P81" i="12"/>
  <c r="A1854" i="26" s="1"/>
  <c r="P93" i="12"/>
  <c r="A1866" i="26" s="1"/>
  <c r="P105" i="12"/>
  <c r="A1878" i="26" s="1"/>
  <c r="P117" i="12"/>
  <c r="A1890" i="26" s="1"/>
  <c r="P189" i="12"/>
  <c r="A1962" i="26" s="1"/>
  <c r="P201" i="12"/>
  <c r="A1974" i="26" s="1"/>
  <c r="P213" i="12"/>
  <c r="A1986" i="26" s="1"/>
  <c r="P225" i="12"/>
  <c r="A1998" i="26" s="1"/>
  <c r="P276" i="12"/>
  <c r="A2049" i="26" s="1"/>
  <c r="P288" i="12"/>
  <c r="A2061" i="26" s="1"/>
  <c r="P22" i="12"/>
  <c r="A1795" i="26" s="1"/>
  <c r="P34" i="12"/>
  <c r="A1807" i="26" s="1"/>
  <c r="P46" i="12"/>
  <c r="A1819" i="26" s="1"/>
  <c r="P58" i="12"/>
  <c r="A1831" i="26" s="1"/>
  <c r="P70" i="12"/>
  <c r="A1843" i="26" s="1"/>
  <c r="P82" i="12"/>
  <c r="A1855" i="26" s="1"/>
  <c r="P94" i="12"/>
  <c r="A1867" i="26" s="1"/>
  <c r="P106" i="12"/>
  <c r="A1879" i="26" s="1"/>
  <c r="P118" i="12"/>
  <c r="A1891" i="26" s="1"/>
  <c r="P130" i="12"/>
  <c r="A1903" i="26" s="1"/>
  <c r="P142" i="12"/>
  <c r="A1915" i="26" s="1"/>
  <c r="P154" i="12"/>
  <c r="A1927" i="26" s="1"/>
  <c r="P166" i="12"/>
  <c r="A1939" i="26" s="1"/>
  <c r="P178" i="12"/>
  <c r="A1951" i="26" s="1"/>
  <c r="P190" i="12"/>
  <c r="A1963" i="26" s="1"/>
  <c r="P202" i="12"/>
  <c r="A1975" i="26" s="1"/>
  <c r="P214" i="12"/>
  <c r="A1987" i="26" s="1"/>
  <c r="P226" i="12"/>
  <c r="A1999" i="26" s="1"/>
  <c r="P277" i="12"/>
  <c r="A2050" i="26" s="1"/>
  <c r="P289" i="12"/>
  <c r="A2062" i="26" s="1"/>
  <c r="P37" i="12"/>
  <c r="A1810" i="26" s="1"/>
  <c r="P14" i="12"/>
  <c r="A1787" i="26" s="1"/>
  <c r="P23" i="12"/>
  <c r="A1796" i="26" s="1"/>
  <c r="P35" i="12"/>
  <c r="A1808" i="26" s="1"/>
  <c r="P47" i="12"/>
  <c r="A1820" i="26" s="1"/>
  <c r="P59" i="12"/>
  <c r="A1832" i="26" s="1"/>
  <c r="P71" i="12"/>
  <c r="A1844" i="26" s="1"/>
  <c r="P83" i="12"/>
  <c r="A1856" i="26" s="1"/>
  <c r="P95" i="12"/>
  <c r="A1868" i="26" s="1"/>
  <c r="P107" i="12"/>
  <c r="A1880" i="26" s="1"/>
  <c r="P119" i="12"/>
  <c r="A1892" i="26" s="1"/>
  <c r="P131" i="12"/>
  <c r="A1904" i="26" s="1"/>
  <c r="P143" i="12"/>
  <c r="A1916" i="26" s="1"/>
  <c r="P155" i="12"/>
  <c r="A1928" i="26" s="1"/>
  <c r="P167" i="12"/>
  <c r="A1940" i="26" s="1"/>
  <c r="P179" i="12"/>
  <c r="A1952" i="26" s="1"/>
  <c r="P191" i="12"/>
  <c r="A1964" i="26" s="1"/>
  <c r="P203" i="12"/>
  <c r="A1976" i="26" s="1"/>
  <c r="P215" i="12"/>
  <c r="A1988" i="26" s="1"/>
  <c r="P266" i="12"/>
  <c r="A2039" i="26" s="1"/>
  <c r="P278" i="12"/>
  <c r="A2051" i="26" s="1"/>
  <c r="P290" i="12"/>
  <c r="A2063" i="26" s="1"/>
  <c r="P18" i="14"/>
  <c r="A1633" i="26" s="1"/>
  <c r="P42" i="14"/>
  <c r="A1657" i="26" s="1"/>
  <c r="P59" i="14"/>
  <c r="A1674" i="26" s="1"/>
  <c r="P73" i="14"/>
  <c r="A1688" i="26" s="1"/>
  <c r="P90" i="14"/>
  <c r="A1705" i="26" s="1"/>
  <c r="P107" i="14"/>
  <c r="A1722" i="26" s="1"/>
  <c r="P154" i="14"/>
  <c r="A1769" i="26" s="1"/>
  <c r="P122" i="14"/>
  <c r="A1737" i="26" s="1"/>
  <c r="P145" i="14"/>
  <c r="A1760" i="26" s="1"/>
  <c r="P74" i="14"/>
  <c r="A1689" i="26" s="1"/>
  <c r="P92" i="14"/>
  <c r="A1707" i="26" s="1"/>
  <c r="P120" i="14"/>
  <c r="A1735" i="26" s="1"/>
  <c r="P155" i="14"/>
  <c r="A1770" i="26" s="1"/>
  <c r="P10" i="14"/>
  <c r="A1625" i="26" s="1"/>
  <c r="P44" i="14"/>
  <c r="A1659" i="26" s="1"/>
  <c r="P23" i="14"/>
  <c r="A1638" i="26" s="1"/>
  <c r="P45" i="14"/>
  <c r="A1660" i="26" s="1"/>
  <c r="P62" i="14"/>
  <c r="A1677" i="26" s="1"/>
  <c r="P75" i="14"/>
  <c r="A1690" i="26" s="1"/>
  <c r="P93" i="14"/>
  <c r="A1708" i="26" s="1"/>
  <c r="P127" i="14"/>
  <c r="A1742" i="26" s="1"/>
  <c r="P110" i="14"/>
  <c r="A1725" i="26" s="1"/>
  <c r="P124" i="14"/>
  <c r="A1739" i="26" s="1"/>
  <c r="P149" i="14"/>
  <c r="A1764" i="26" s="1"/>
  <c r="P12" i="14"/>
  <c r="A1627" i="26" s="1"/>
  <c r="P36" i="14"/>
  <c r="A1651" i="26" s="1"/>
  <c r="P46" i="14"/>
  <c r="A1661" i="26" s="1"/>
  <c r="P64" i="14"/>
  <c r="A1679" i="26" s="1"/>
  <c r="P76" i="14"/>
  <c r="A1691" i="26" s="1"/>
  <c r="P94" i="14"/>
  <c r="A1709" i="26" s="1"/>
  <c r="P105" i="14"/>
  <c r="A1720" i="26" s="1"/>
  <c r="P14" i="14"/>
  <c r="A1629" i="26" s="1"/>
  <c r="P29" i="14"/>
  <c r="A1644" i="26" s="1"/>
  <c r="P48" i="14"/>
  <c r="A1663" i="26" s="1"/>
  <c r="P96" i="14"/>
  <c r="A1711" i="26" s="1"/>
  <c r="P137" i="14"/>
  <c r="A1752" i="26" s="1"/>
  <c r="P49" i="14"/>
  <c r="A1664" i="26" s="1"/>
  <c r="P67" i="14"/>
  <c r="A1682" i="26" s="1"/>
  <c r="P79" i="14"/>
  <c r="A1694" i="26" s="1"/>
  <c r="P157" i="14"/>
  <c r="A1772" i="26" s="1"/>
  <c r="P15" i="14"/>
  <c r="A1630" i="26" s="1"/>
  <c r="P138" i="14"/>
  <c r="A1753" i="26" s="1"/>
  <c r="P32" i="14"/>
  <c r="A1647" i="26" s="1"/>
  <c r="P50" i="14"/>
  <c r="A1665" i="26" s="1"/>
  <c r="P68" i="14"/>
  <c r="A1683" i="26" s="1"/>
  <c r="P80" i="14"/>
  <c r="A1695" i="26" s="1"/>
  <c r="P98" i="14"/>
  <c r="A1713" i="26" s="1"/>
  <c r="P141" i="14"/>
  <c r="A1756" i="26" s="1"/>
  <c r="P16" i="14"/>
  <c r="A1631" i="26" s="1"/>
  <c r="P33" i="14"/>
  <c r="A1648" i="26" s="1"/>
  <c r="P146" i="14"/>
  <c r="A1761" i="26" s="1"/>
  <c r="P117" i="14"/>
  <c r="A1732" i="26" s="1"/>
  <c r="P41" i="14"/>
  <c r="A1656" i="26" s="1"/>
  <c r="P103" i="14"/>
  <c r="A1718" i="26" s="1"/>
  <c r="P69" i="14"/>
  <c r="A1684" i="26" s="1"/>
  <c r="P34" i="14"/>
  <c r="A1649" i="26" s="1"/>
  <c r="P52" i="14"/>
  <c r="A1667" i="26" s="1"/>
  <c r="P70" i="14"/>
  <c r="A1685" i="26" s="1"/>
  <c r="P84" i="14"/>
  <c r="A1699" i="26" s="1"/>
  <c r="P7" i="14"/>
  <c r="A1622" i="26" s="1"/>
  <c r="P51" i="14"/>
  <c r="A1666" i="26" s="1"/>
  <c r="P40" i="14"/>
  <c r="A1655" i="26" s="1"/>
  <c r="P54" i="14"/>
  <c r="A1669" i="26" s="1"/>
  <c r="P71" i="14"/>
  <c r="A1686" i="26" s="1"/>
  <c r="P85" i="14"/>
  <c r="A1700" i="26" s="1"/>
  <c r="P152" i="14"/>
  <c r="A1767" i="26" s="1"/>
  <c r="P119" i="14"/>
  <c r="A1734" i="26" s="1"/>
  <c r="P19" i="14"/>
  <c r="A1634" i="26" s="1"/>
  <c r="P128" i="14"/>
  <c r="A1743" i="26" s="1"/>
  <c r="P147" i="14"/>
  <c r="A1762" i="26" s="1"/>
  <c r="P7" i="15"/>
  <c r="A1464" i="26" s="1"/>
  <c r="P139" i="15"/>
  <c r="A1596" i="26" s="1"/>
  <c r="P134" i="15"/>
  <c r="A1591" i="26" s="1"/>
  <c r="P56" i="15"/>
  <c r="A1513" i="26" s="1"/>
  <c r="P79" i="15"/>
  <c r="A1536" i="26" s="1"/>
  <c r="P118" i="15"/>
  <c r="A1575" i="26" s="1"/>
  <c r="P126" i="15"/>
  <c r="A1583" i="26" s="1"/>
  <c r="A3154" i="26"/>
  <c r="A3179" i="26"/>
  <c r="A3187" i="26"/>
  <c r="A3181" i="26"/>
  <c r="A3180" i="26"/>
  <c r="A3186" i="26"/>
  <c r="A3166" i="26"/>
  <c r="A3148" i="26"/>
  <c r="A3160" i="26"/>
  <c r="A3149" i="26"/>
  <c r="A3153" i="26"/>
  <c r="A3161" i="26"/>
  <c r="A3165" i="26"/>
  <c r="A3173" i="26"/>
  <c r="A3178" i="26"/>
  <c r="A3176" i="26"/>
  <c r="A3177" i="26"/>
  <c r="A3174" i="26"/>
  <c r="A3175" i="26"/>
  <c r="A3151" i="26"/>
  <c r="A3163" i="26"/>
  <c r="A3152" i="26"/>
  <c r="A3156" i="26"/>
  <c r="A3164" i="26"/>
  <c r="A3168" i="26"/>
  <c r="A3157" i="26"/>
  <c r="A3169" i="26"/>
  <c r="A3147" i="26"/>
  <c r="A3155" i="26"/>
  <c r="A3159" i="26"/>
  <c r="A3167" i="26"/>
  <c r="A3171" i="26"/>
  <c r="A3146" i="26"/>
  <c r="A3150" i="26"/>
  <c r="A3158" i="26"/>
  <c r="A3162" i="26"/>
  <c r="A3170" i="26"/>
  <c r="A3172" i="26"/>
  <c r="A3122" i="26"/>
  <c r="A3134" i="26"/>
  <c r="A3115" i="26"/>
  <c r="A3127" i="26"/>
  <c r="A3139" i="26"/>
  <c r="A3116" i="26"/>
  <c r="A3128" i="26"/>
  <c r="A3140" i="26"/>
  <c r="A3125" i="26"/>
  <c r="A3137" i="26"/>
  <c r="A3117" i="26"/>
  <c r="A3129" i="26"/>
  <c r="A3141" i="26"/>
  <c r="A3121" i="26"/>
  <c r="A3133" i="26"/>
  <c r="A3126" i="26"/>
  <c r="A3138" i="26"/>
  <c r="A3118" i="26"/>
  <c r="A3130" i="26"/>
  <c r="A3119" i="26"/>
  <c r="A3131" i="26"/>
  <c r="A3123" i="26"/>
  <c r="A3135" i="26"/>
  <c r="A3120" i="26"/>
  <c r="A3132" i="26"/>
  <c r="A3124" i="26"/>
  <c r="A3136" i="26"/>
  <c r="P163" i="23"/>
  <c r="A2995" i="26" s="1"/>
  <c r="P161" i="23"/>
  <c r="A2993" i="26" s="1"/>
  <c r="P159" i="23"/>
  <c r="A2991" i="26" s="1"/>
  <c r="P73" i="23"/>
  <c r="A2905" i="26" s="1"/>
  <c r="P77" i="23"/>
  <c r="A2909" i="26" s="1"/>
  <c r="P37" i="23"/>
  <c r="A2869" i="26" s="1"/>
  <c r="P51" i="23"/>
  <c r="A2883" i="26" s="1"/>
  <c r="P67" i="23"/>
  <c r="A2899" i="26" s="1"/>
  <c r="P79" i="23"/>
  <c r="A2911" i="26" s="1"/>
  <c r="P121" i="23"/>
  <c r="A2953" i="26" s="1"/>
  <c r="P129" i="23"/>
  <c r="A2961" i="26" s="1"/>
  <c r="P133" i="23"/>
  <c r="A2965" i="26" s="1"/>
  <c r="P64" i="23"/>
  <c r="A2896" i="26" s="1"/>
  <c r="P76" i="23"/>
  <c r="A2908" i="26" s="1"/>
  <c r="P80" i="23"/>
  <c r="A2912" i="26" s="1"/>
  <c r="P58" i="23"/>
  <c r="A2890" i="26" s="1"/>
  <c r="P62" i="23"/>
  <c r="A2894" i="26" s="1"/>
  <c r="P66" i="23"/>
  <c r="A2898" i="26" s="1"/>
  <c r="P78" i="23"/>
  <c r="A2910" i="26" s="1"/>
  <c r="P54" i="23"/>
  <c r="A2886" i="26" s="1"/>
  <c r="P39" i="23"/>
  <c r="A2871" i="26" s="1"/>
  <c r="P43" i="23"/>
  <c r="A2875" i="26" s="1"/>
  <c r="P40" i="23"/>
  <c r="A2872" i="26" s="1"/>
  <c r="P44" i="23"/>
  <c r="A2876" i="26" s="1"/>
  <c r="P45" i="23"/>
  <c r="A2877" i="26" s="1"/>
  <c r="P38" i="23"/>
  <c r="A2870" i="26" s="1"/>
  <c r="P42" i="23"/>
  <c r="A2874" i="26" s="1"/>
  <c r="P70" i="23"/>
  <c r="A2902" i="26" s="1"/>
  <c r="P74" i="23"/>
  <c r="A2906" i="26" s="1"/>
  <c r="P82" i="23"/>
  <c r="A2914" i="26" s="1"/>
  <c r="P55" i="23"/>
  <c r="A2887" i="26" s="1"/>
  <c r="P59" i="23"/>
  <c r="A2891" i="26" s="1"/>
  <c r="P63" i="23"/>
  <c r="A2895" i="26" s="1"/>
  <c r="P71" i="23"/>
  <c r="A2903" i="26" s="1"/>
  <c r="P75" i="23"/>
  <c r="A2907" i="26" s="1"/>
  <c r="P52" i="23"/>
  <c r="A2884" i="26" s="1"/>
  <c r="P57" i="23"/>
  <c r="A2889" i="26" s="1"/>
  <c r="P61" i="23"/>
  <c r="A2893" i="26" s="1"/>
  <c r="P65" i="23"/>
  <c r="A2897" i="26" s="1"/>
  <c r="P69" i="23"/>
  <c r="A2901" i="26" s="1"/>
  <c r="P81" i="23"/>
  <c r="A2913" i="26" s="1"/>
  <c r="P47" i="23"/>
  <c r="A2879" i="26" s="1"/>
  <c r="P48" i="23"/>
  <c r="A2880" i="26" s="1"/>
  <c r="P41" i="23"/>
  <c r="A2873" i="26" s="1"/>
  <c r="P56" i="23"/>
  <c r="A2888" i="26" s="1"/>
  <c r="P60" i="23"/>
  <c r="A2892" i="26" s="1"/>
  <c r="P68" i="23"/>
  <c r="A2900" i="26" s="1"/>
  <c r="P72" i="23"/>
  <c r="A2904" i="26" s="1"/>
  <c r="P49" i="23"/>
  <c r="A2881" i="26" s="1"/>
  <c r="P53" i="23"/>
  <c r="A2885" i="26" s="1"/>
  <c r="P46" i="23"/>
  <c r="A2878" i="26" s="1"/>
  <c r="P50" i="23"/>
  <c r="A2882" i="26" s="1"/>
  <c r="P117" i="23"/>
  <c r="A2949" i="26" s="1"/>
  <c r="P111" i="23"/>
  <c r="A2943" i="26" s="1"/>
  <c r="P115" i="23"/>
  <c r="A2947" i="26" s="1"/>
  <c r="P123" i="23"/>
  <c r="A2955" i="26" s="1"/>
  <c r="P127" i="23"/>
  <c r="A2959" i="26" s="1"/>
  <c r="P137" i="23"/>
  <c r="A2969" i="26" s="1"/>
  <c r="P145" i="23"/>
  <c r="A2977" i="26" s="1"/>
  <c r="P149" i="23"/>
  <c r="A2981" i="26" s="1"/>
  <c r="P112" i="23"/>
  <c r="A2944" i="26" s="1"/>
  <c r="P120" i="23"/>
  <c r="A2952" i="26" s="1"/>
  <c r="P124" i="23"/>
  <c r="A2956" i="26" s="1"/>
  <c r="P132" i="23"/>
  <c r="A2964" i="26" s="1"/>
  <c r="P122" i="23"/>
  <c r="A2954" i="26" s="1"/>
  <c r="P114" i="23"/>
  <c r="A2946" i="26" s="1"/>
  <c r="P118" i="23"/>
  <c r="A2950" i="26" s="1"/>
  <c r="P126" i="23"/>
  <c r="A2958" i="26" s="1"/>
  <c r="P130" i="23"/>
  <c r="A2962" i="26" s="1"/>
  <c r="P152" i="23"/>
  <c r="A2984" i="26" s="1"/>
  <c r="P119" i="23"/>
  <c r="A2951" i="26" s="1"/>
  <c r="P131" i="23"/>
  <c r="A2963" i="26" s="1"/>
  <c r="P116" i="23"/>
  <c r="A2948" i="26" s="1"/>
  <c r="P128" i="23"/>
  <c r="A2960" i="26" s="1"/>
  <c r="P138" i="23"/>
  <c r="A2970" i="26" s="1"/>
  <c r="P113" i="23"/>
  <c r="A2945" i="26" s="1"/>
  <c r="P125" i="23"/>
  <c r="A2957" i="26" s="1"/>
  <c r="P36" i="23"/>
  <c r="A2868" i="26" s="1"/>
  <c r="P150" i="23"/>
  <c r="A2982" i="26" s="1"/>
  <c r="P134" i="23"/>
  <c r="A2966" i="26" s="1"/>
  <c r="P142" i="23"/>
  <c r="A2974" i="26" s="1"/>
  <c r="P146" i="23"/>
  <c r="A2978" i="26" s="1"/>
  <c r="P143" i="23"/>
  <c r="A2975" i="26" s="1"/>
  <c r="P139" i="23"/>
  <c r="A2971" i="26" s="1"/>
  <c r="P147" i="23"/>
  <c r="A2979" i="26" s="1"/>
  <c r="P140" i="23"/>
  <c r="A2972" i="26" s="1"/>
  <c r="P148" i="23"/>
  <c r="A2980" i="26" s="1"/>
  <c r="P144" i="23"/>
  <c r="A2976" i="26" s="1"/>
  <c r="P141" i="23"/>
  <c r="A2973" i="26" s="1"/>
  <c r="P31" i="23"/>
  <c r="A2863" i="26" s="1"/>
  <c r="P8" i="23"/>
  <c r="A2840" i="26" s="1"/>
  <c r="P20" i="23"/>
  <c r="A2852" i="26" s="1"/>
  <c r="P151" i="23"/>
  <c r="A2983" i="26" s="1"/>
  <c r="P3" i="23"/>
  <c r="A2835" i="26" s="1"/>
  <c r="P9" i="23"/>
  <c r="A2841" i="26" s="1"/>
  <c r="P21" i="23"/>
  <c r="A2853" i="26" s="1"/>
  <c r="P14" i="23"/>
  <c r="A2846" i="26" s="1"/>
  <c r="P6" i="23"/>
  <c r="A2838" i="26" s="1"/>
  <c r="P18" i="23"/>
  <c r="A2850" i="26" s="1"/>
  <c r="P35" i="23"/>
  <c r="A2867" i="26" s="1"/>
  <c r="P15" i="23"/>
  <c r="A2847" i="26" s="1"/>
  <c r="P27" i="23"/>
  <c r="A2859" i="26" s="1"/>
  <c r="P12" i="23"/>
  <c r="A2844" i="26" s="1"/>
  <c r="P24" i="23"/>
  <c r="A2856" i="26" s="1"/>
  <c r="P30" i="23"/>
  <c r="A2862" i="26" s="1"/>
  <c r="P32" i="23"/>
  <c r="A2864" i="26" s="1"/>
  <c r="P29" i="23"/>
  <c r="A2861" i="26" s="1"/>
  <c r="P33" i="23"/>
  <c r="A2865" i="26" s="1"/>
  <c r="P19" i="23"/>
  <c r="A2851" i="26" s="1"/>
  <c r="P26" i="23"/>
  <c r="A2858" i="26" s="1"/>
  <c r="P13" i="23"/>
  <c r="A2845" i="26" s="1"/>
  <c r="P11" i="23"/>
  <c r="A2843" i="26" s="1"/>
  <c r="P16" i="23"/>
  <c r="A2848" i="26" s="1"/>
  <c r="P17" i="23"/>
  <c r="A2849" i="26" s="1"/>
  <c r="P162" i="23"/>
  <c r="A2994" i="26" s="1"/>
  <c r="P10" i="23"/>
  <c r="A2842" i="26" s="1"/>
  <c r="P28" i="23"/>
  <c r="A2860" i="26" s="1"/>
  <c r="P7" i="23"/>
  <c r="A2839" i="26" s="1"/>
  <c r="P25" i="23"/>
  <c r="A2857" i="26" s="1"/>
  <c r="P4" i="23"/>
  <c r="A2836" i="26" s="1"/>
  <c r="P22" i="23"/>
  <c r="A2854" i="26" s="1"/>
  <c r="P5" i="23"/>
  <c r="A2837" i="26" s="1"/>
  <c r="P23" i="23"/>
  <c r="A2855" i="26" s="1"/>
  <c r="P34" i="22"/>
  <c r="A2818" i="26" s="1"/>
  <c r="P42" i="22"/>
  <c r="A2826" i="26" s="1"/>
  <c r="P43" i="22"/>
  <c r="A2827" i="26" s="1"/>
  <c r="P37" i="22"/>
  <c r="A2821" i="26" s="1"/>
  <c r="P39" i="22"/>
  <c r="A2823" i="26" s="1"/>
  <c r="P40" i="22"/>
  <c r="A2824" i="26" s="1"/>
  <c r="P44" i="22"/>
  <c r="A2828" i="26" s="1"/>
  <c r="P45" i="22"/>
  <c r="A2829" i="26" s="1"/>
  <c r="P35" i="22"/>
  <c r="A2819" i="26" s="1"/>
  <c r="P41" i="22"/>
  <c r="A2825" i="26" s="1"/>
  <c r="P38" i="22"/>
  <c r="A2822" i="26" s="1"/>
  <c r="P46" i="22"/>
  <c r="A2830" i="26" s="1"/>
  <c r="P33" i="22"/>
  <c r="A2817" i="26" s="1"/>
  <c r="P16" i="22"/>
  <c r="A2800" i="26" s="1"/>
  <c r="P32" i="22"/>
  <c r="A2816" i="26" s="1"/>
  <c r="P9" i="22"/>
  <c r="A2793" i="26" s="1"/>
  <c r="P6" i="22"/>
  <c r="A2790" i="26" s="1"/>
  <c r="P14" i="22"/>
  <c r="A2798" i="26" s="1"/>
  <c r="P11" i="22"/>
  <c r="A2795" i="26" s="1"/>
  <c r="P15" i="22"/>
  <c r="A2799" i="26" s="1"/>
  <c r="P17" i="22"/>
  <c r="A2801" i="26" s="1"/>
  <c r="P21" i="22"/>
  <c r="A2805" i="26" s="1"/>
  <c r="P23" i="22"/>
  <c r="A2807" i="26" s="1"/>
  <c r="P27" i="22"/>
  <c r="A2811" i="26" s="1"/>
  <c r="P5" i="22"/>
  <c r="A2789" i="26" s="1"/>
  <c r="P18" i="22"/>
  <c r="A2802" i="26" s="1"/>
  <c r="P26" i="22"/>
  <c r="A2810" i="26" s="1"/>
  <c r="P30" i="22"/>
  <c r="A2814" i="26" s="1"/>
  <c r="P8" i="22"/>
  <c r="A2792" i="26" s="1"/>
  <c r="P12" i="22"/>
  <c r="A2796" i="26" s="1"/>
  <c r="P20" i="22"/>
  <c r="A2804" i="26" s="1"/>
  <c r="P24" i="22"/>
  <c r="A2808" i="26" s="1"/>
  <c r="P4" i="22"/>
  <c r="A2788" i="26" s="1"/>
  <c r="P13" i="22"/>
  <c r="A2797" i="26" s="1"/>
  <c r="P31" i="22"/>
  <c r="A2815" i="26" s="1"/>
  <c r="P25" i="22"/>
  <c r="A2809" i="26" s="1"/>
  <c r="P29" i="22"/>
  <c r="A2813" i="26" s="1"/>
  <c r="P22" i="22"/>
  <c r="A2806" i="26" s="1"/>
  <c r="P10" i="22"/>
  <c r="A2794" i="26" s="1"/>
  <c r="P19" i="22"/>
  <c r="A2803" i="26" s="1"/>
  <c r="P7" i="22"/>
  <c r="A2791" i="26" s="1"/>
  <c r="P3" i="22"/>
  <c r="A2787" i="26" s="1"/>
  <c r="P28" i="22"/>
  <c r="A2812" i="26" s="1"/>
  <c r="P8" i="21"/>
  <c r="A2750" i="26" s="1"/>
  <c r="P14" i="21"/>
  <c r="A2756" i="26" s="1"/>
  <c r="P20" i="21"/>
  <c r="A2762" i="26" s="1"/>
  <c r="P26" i="21"/>
  <c r="A2768" i="26" s="1"/>
  <c r="P33" i="21"/>
  <c r="A2775" i="26" s="1"/>
  <c r="P21" i="21"/>
  <c r="A2763" i="26" s="1"/>
  <c r="P13" i="21"/>
  <c r="A2755" i="26" s="1"/>
  <c r="P22" i="21"/>
  <c r="A2764" i="26" s="1"/>
  <c r="P37" i="21"/>
  <c r="A2779" i="26" s="1"/>
  <c r="P15" i="21"/>
  <c r="A2757" i="26" s="1"/>
  <c r="P25" i="21"/>
  <c r="A2767" i="26" s="1"/>
  <c r="P12" i="21"/>
  <c r="A2754" i="26" s="1"/>
  <c r="P16" i="21"/>
  <c r="A2758" i="26" s="1"/>
  <c r="P28" i="21"/>
  <c r="A2770" i="26" s="1"/>
  <c r="P5" i="21"/>
  <c r="A2747" i="26" s="1"/>
  <c r="P6" i="21"/>
  <c r="A2748" i="26" s="1"/>
  <c r="P10" i="21"/>
  <c r="A2752" i="26" s="1"/>
  <c r="P11" i="21"/>
  <c r="A2753" i="26" s="1"/>
  <c r="P9" i="21"/>
  <c r="A2751" i="26" s="1"/>
  <c r="P7" i="21"/>
  <c r="A2749" i="26" s="1"/>
  <c r="P35" i="21"/>
  <c r="A2777" i="26" s="1"/>
  <c r="P32" i="21"/>
  <c r="A2774" i="26" s="1"/>
  <c r="P40" i="21"/>
  <c r="A2782" i="26" s="1"/>
  <c r="P23" i="21"/>
  <c r="A2765" i="26" s="1"/>
  <c r="P27" i="21"/>
  <c r="A2769" i="26" s="1"/>
  <c r="P24" i="21"/>
  <c r="A2766" i="26" s="1"/>
  <c r="P38" i="21"/>
  <c r="A2780" i="26" s="1"/>
  <c r="P36" i="21"/>
  <c r="A2778" i="26" s="1"/>
  <c r="P3" i="21"/>
  <c r="A2745" i="26" s="1"/>
  <c r="P4" i="21"/>
  <c r="A2746" i="26" s="1"/>
  <c r="P30" i="21"/>
  <c r="A2772" i="26" s="1"/>
  <c r="P34" i="21"/>
  <c r="A2776" i="26" s="1"/>
  <c r="P31" i="21"/>
  <c r="A2773" i="26" s="1"/>
  <c r="P29" i="21"/>
  <c r="A2771" i="26" s="1"/>
  <c r="P18" i="21"/>
  <c r="A2760" i="26" s="1"/>
  <c r="P282" i="20"/>
  <c r="A2740" i="26" s="1"/>
  <c r="P251" i="20"/>
  <c r="A2709" i="26" s="1"/>
  <c r="P231" i="20"/>
  <c r="A2689" i="26" s="1"/>
  <c r="P255" i="20"/>
  <c r="A2713" i="26" s="1"/>
  <c r="P256" i="20"/>
  <c r="A2714" i="26" s="1"/>
  <c r="P272" i="20"/>
  <c r="A2730" i="26" s="1"/>
  <c r="P263" i="20"/>
  <c r="A2721" i="26" s="1"/>
  <c r="P249" i="20"/>
  <c r="A2707" i="26" s="1"/>
  <c r="P261" i="20"/>
  <c r="A2719" i="26" s="1"/>
  <c r="P269" i="20"/>
  <c r="A2727" i="26" s="1"/>
  <c r="P271" i="20"/>
  <c r="A2729" i="26" s="1"/>
  <c r="P245" i="20"/>
  <c r="A2703" i="26" s="1"/>
  <c r="P267" i="20"/>
  <c r="A2725" i="26" s="1"/>
  <c r="P248" i="20"/>
  <c r="A2706" i="26" s="1"/>
  <c r="P262" i="20"/>
  <c r="A2720" i="26" s="1"/>
  <c r="P277" i="20"/>
  <c r="A2735" i="26" s="1"/>
  <c r="P235" i="20"/>
  <c r="A2693" i="26" s="1"/>
  <c r="P237" i="20"/>
  <c r="A2695" i="26" s="1"/>
  <c r="P265" i="20"/>
  <c r="A2723" i="26" s="1"/>
  <c r="P279" i="20"/>
  <c r="A2737" i="26" s="1"/>
  <c r="P241" i="20"/>
  <c r="A2699" i="26" s="1"/>
  <c r="P244" i="20"/>
  <c r="A2702" i="26" s="1"/>
  <c r="P266" i="20"/>
  <c r="A2724" i="26" s="1"/>
  <c r="P273" i="20"/>
  <c r="A2731" i="26" s="1"/>
  <c r="P232" i="20"/>
  <c r="A2690" i="26" s="1"/>
  <c r="P239" i="20"/>
  <c r="A2697" i="26" s="1"/>
  <c r="P264" i="20"/>
  <c r="A2722" i="26" s="1"/>
  <c r="P247" i="20"/>
  <c r="A2705" i="26" s="1"/>
  <c r="P259" i="20"/>
  <c r="A2717" i="26" s="1"/>
  <c r="P257" i="20"/>
  <c r="A2715" i="26" s="1"/>
  <c r="P280" i="20"/>
  <c r="A2738" i="26" s="1"/>
  <c r="P233" i="20"/>
  <c r="A2691" i="26" s="1"/>
  <c r="P238" i="20"/>
  <c r="A2696" i="26" s="1"/>
  <c r="P243" i="20"/>
  <c r="A2701" i="26" s="1"/>
  <c r="P268" i="20"/>
  <c r="A2726" i="26" s="1"/>
  <c r="P275" i="20"/>
  <c r="A2733" i="26" s="1"/>
  <c r="P278" i="20"/>
  <c r="A2736" i="26" s="1"/>
  <c r="P240" i="20"/>
  <c r="A2698" i="26" s="1"/>
  <c r="P258" i="20"/>
  <c r="A2716" i="26" s="1"/>
  <c r="P274" i="20"/>
  <c r="A2732" i="26" s="1"/>
  <c r="P236" i="20"/>
  <c r="A2694" i="26" s="1"/>
  <c r="P252" i="20"/>
  <c r="A2710" i="26" s="1"/>
  <c r="P270" i="20"/>
  <c r="A2728" i="26" s="1"/>
  <c r="P234" i="20"/>
  <c r="A2692" i="26" s="1"/>
  <c r="P250" i="20"/>
  <c r="A2708" i="26" s="1"/>
  <c r="P246" i="20"/>
  <c r="A2704" i="26" s="1"/>
  <c r="P242" i="20"/>
  <c r="A2700" i="26" s="1"/>
  <c r="P260" i="20"/>
  <c r="A2718" i="26" s="1"/>
  <c r="P276" i="20"/>
  <c r="A2734" i="26" s="1"/>
  <c r="P148" i="20"/>
  <c r="A2606" i="26" s="1"/>
  <c r="P156" i="20"/>
  <c r="A2614" i="26" s="1"/>
  <c r="P172" i="20"/>
  <c r="A2630" i="26" s="1"/>
  <c r="P180" i="20"/>
  <c r="A2638" i="26" s="1"/>
  <c r="P188" i="20"/>
  <c r="A2646" i="26" s="1"/>
  <c r="P224" i="20"/>
  <c r="A2682" i="26" s="1"/>
  <c r="P229" i="20"/>
  <c r="A2687" i="26" s="1"/>
  <c r="P196" i="20"/>
  <c r="A2654" i="26" s="1"/>
  <c r="P212" i="20"/>
  <c r="A2670" i="26" s="1"/>
  <c r="P166" i="20"/>
  <c r="A2624" i="26" s="1"/>
  <c r="P223" i="20"/>
  <c r="A2681" i="26" s="1"/>
  <c r="P202" i="20"/>
  <c r="A2660" i="26" s="1"/>
  <c r="P221" i="20"/>
  <c r="A2679" i="26" s="1"/>
  <c r="P230" i="20"/>
  <c r="A2688" i="26" s="1"/>
  <c r="P219" i="20"/>
  <c r="A2677" i="26" s="1"/>
  <c r="P160" i="20"/>
  <c r="A2618" i="26" s="1"/>
  <c r="P222" i="20"/>
  <c r="A2680" i="26" s="1"/>
  <c r="P218" i="20"/>
  <c r="A2676" i="26" s="1"/>
  <c r="P226" i="20"/>
  <c r="A2684" i="26" s="1"/>
  <c r="P227" i="20"/>
  <c r="A2685" i="26" s="1"/>
  <c r="P217" i="20"/>
  <c r="A2675" i="26" s="1"/>
  <c r="P225" i="20"/>
  <c r="A2683" i="26" s="1"/>
  <c r="P220" i="20"/>
  <c r="A2678" i="26" s="1"/>
  <c r="P164" i="20"/>
  <c r="A2622" i="26" s="1"/>
  <c r="P169" i="20"/>
  <c r="A2627" i="26" s="1"/>
  <c r="P185" i="20"/>
  <c r="A2643" i="26" s="1"/>
  <c r="P214" i="20"/>
  <c r="A2672" i="26" s="1"/>
  <c r="P192" i="20"/>
  <c r="A2650" i="26" s="1"/>
  <c r="P194" i="20"/>
  <c r="A2652" i="26" s="1"/>
  <c r="P142" i="20"/>
  <c r="A2600" i="26" s="1"/>
  <c r="P204" i="20"/>
  <c r="A2662" i="26" s="1"/>
  <c r="P208" i="20"/>
  <c r="A2666" i="26" s="1"/>
  <c r="P182" i="20"/>
  <c r="A2640" i="26" s="1"/>
  <c r="P198" i="20"/>
  <c r="A2656" i="26" s="1"/>
  <c r="P162" i="20"/>
  <c r="A2620" i="26" s="1"/>
  <c r="P170" i="20"/>
  <c r="A2628" i="26" s="1"/>
  <c r="P190" i="20"/>
  <c r="A2648" i="26" s="1"/>
  <c r="P200" i="20"/>
  <c r="A2658" i="26" s="1"/>
  <c r="P215" i="20"/>
  <c r="A2673" i="26" s="1"/>
  <c r="P177" i="20"/>
  <c r="A2635" i="26" s="1"/>
  <c r="P210" i="20"/>
  <c r="A2668" i="26" s="1"/>
  <c r="P168" i="20"/>
  <c r="A2626" i="26" s="1"/>
  <c r="P193" i="20"/>
  <c r="A2651" i="26" s="1"/>
  <c r="P176" i="20"/>
  <c r="A2634" i="26" s="1"/>
  <c r="P178" i="20"/>
  <c r="A2636" i="26" s="1"/>
  <c r="P186" i="20"/>
  <c r="A2644" i="26" s="1"/>
  <c r="P206" i="20"/>
  <c r="A2664" i="26" s="1"/>
  <c r="P216" i="20"/>
  <c r="A2674" i="26" s="1"/>
  <c r="P161" i="20"/>
  <c r="A2619" i="26" s="1"/>
  <c r="P201" i="20"/>
  <c r="A2659" i="26" s="1"/>
  <c r="P174" i="20"/>
  <c r="A2632" i="26" s="1"/>
  <c r="P184" i="20"/>
  <c r="A2642" i="26" s="1"/>
  <c r="P209" i="20"/>
  <c r="A2667" i="26" s="1"/>
  <c r="P171" i="20"/>
  <c r="A2629" i="26" s="1"/>
  <c r="P187" i="20"/>
  <c r="A2645" i="26" s="1"/>
  <c r="P203" i="20"/>
  <c r="A2661" i="26" s="1"/>
  <c r="P167" i="20"/>
  <c r="A2625" i="26" s="1"/>
  <c r="P183" i="20"/>
  <c r="A2641" i="26" s="1"/>
  <c r="P199" i="20"/>
  <c r="A2657" i="26" s="1"/>
  <c r="P165" i="20"/>
  <c r="A2623" i="26" s="1"/>
  <c r="P181" i="20"/>
  <c r="A2639" i="26" s="1"/>
  <c r="P197" i="20"/>
  <c r="A2655" i="26" s="1"/>
  <c r="P213" i="20"/>
  <c r="A2671" i="26" s="1"/>
  <c r="P163" i="20"/>
  <c r="A2621" i="26" s="1"/>
  <c r="P179" i="20"/>
  <c r="A2637" i="26" s="1"/>
  <c r="P195" i="20"/>
  <c r="A2653" i="26" s="1"/>
  <c r="P211" i="20"/>
  <c r="A2669" i="26" s="1"/>
  <c r="P175" i="20"/>
  <c r="A2633" i="26" s="1"/>
  <c r="P191" i="20"/>
  <c r="A2649" i="26" s="1"/>
  <c r="P207" i="20"/>
  <c r="A2665" i="26" s="1"/>
  <c r="P173" i="20"/>
  <c r="A2631" i="26" s="1"/>
  <c r="P189" i="20"/>
  <c r="A2647" i="26" s="1"/>
  <c r="P205" i="20"/>
  <c r="A2663" i="26" s="1"/>
  <c r="P159" i="20"/>
  <c r="A2617" i="26" s="1"/>
  <c r="P141" i="20"/>
  <c r="A2599" i="26" s="1"/>
  <c r="P146" i="20"/>
  <c r="A2604" i="26" s="1"/>
  <c r="P157" i="20"/>
  <c r="A2615" i="26" s="1"/>
  <c r="P158" i="20"/>
  <c r="A2616" i="26" s="1"/>
  <c r="P143" i="20"/>
  <c r="A2601" i="26" s="1"/>
  <c r="P152" i="20"/>
  <c r="A2610" i="26" s="1"/>
  <c r="P154" i="20"/>
  <c r="A2612" i="26" s="1"/>
  <c r="P144" i="20"/>
  <c r="A2602" i="26" s="1"/>
  <c r="P155" i="20"/>
  <c r="A2613" i="26" s="1"/>
  <c r="P145" i="20"/>
  <c r="A2603" i="26" s="1"/>
  <c r="P150" i="20"/>
  <c r="A2608" i="26" s="1"/>
  <c r="P147" i="20"/>
  <c r="A2605" i="26" s="1"/>
  <c r="P153" i="20"/>
  <c r="A2611" i="26" s="1"/>
  <c r="P151" i="20"/>
  <c r="A2609" i="26" s="1"/>
  <c r="P149" i="20"/>
  <c r="A2607" i="26" s="1"/>
  <c r="P102" i="20"/>
  <c r="A2560" i="26" s="1"/>
  <c r="P19" i="20"/>
  <c r="A2477" i="26" s="1"/>
  <c r="P27" i="20"/>
  <c r="A2485" i="26" s="1"/>
  <c r="P35" i="20"/>
  <c r="A2493" i="26" s="1"/>
  <c r="P113" i="20"/>
  <c r="A2571" i="26" s="1"/>
  <c r="P122" i="20"/>
  <c r="A2580" i="26" s="1"/>
  <c r="P10" i="20"/>
  <c r="A2468" i="26" s="1"/>
  <c r="P124" i="20"/>
  <c r="A2582" i="26" s="1"/>
  <c r="P132" i="20"/>
  <c r="A2590" i="26" s="1"/>
  <c r="P140" i="20"/>
  <c r="A2598" i="26" s="1"/>
  <c r="P18" i="20"/>
  <c r="A2476" i="26" s="1"/>
  <c r="P119" i="20"/>
  <c r="A2577" i="26" s="1"/>
  <c r="P127" i="20"/>
  <c r="A2585" i="26" s="1"/>
  <c r="P135" i="20"/>
  <c r="A2593" i="26" s="1"/>
  <c r="P15" i="20"/>
  <c r="A2473" i="26" s="1"/>
  <c r="P32" i="20"/>
  <c r="A2490" i="26" s="1"/>
  <c r="P64" i="20"/>
  <c r="A2522" i="26" s="1"/>
  <c r="P72" i="20"/>
  <c r="A2530" i="26" s="1"/>
  <c r="P86" i="20"/>
  <c r="A2544" i="26" s="1"/>
  <c r="P94" i="20"/>
  <c r="A2552" i="26" s="1"/>
  <c r="P103" i="20"/>
  <c r="A2561" i="26" s="1"/>
  <c r="P8" i="20"/>
  <c r="A2466" i="26" s="1"/>
  <c r="P16" i="20"/>
  <c r="A2474" i="26" s="1"/>
  <c r="P34" i="20"/>
  <c r="A2492" i="26" s="1"/>
  <c r="P42" i="20"/>
  <c r="A2500" i="26" s="1"/>
  <c r="P50" i="20"/>
  <c r="A2508" i="26" s="1"/>
  <c r="P82" i="20"/>
  <c r="A2540" i="26" s="1"/>
  <c r="P90" i="20"/>
  <c r="A2548" i="26" s="1"/>
  <c r="P98" i="20"/>
  <c r="A2556" i="26" s="1"/>
  <c r="P107" i="20"/>
  <c r="A2565" i="26" s="1"/>
  <c r="P116" i="20"/>
  <c r="A2574" i="26" s="1"/>
  <c r="P117" i="20"/>
  <c r="A2575" i="26" s="1"/>
  <c r="P125" i="20"/>
  <c r="A2583" i="26" s="1"/>
  <c r="P130" i="20"/>
  <c r="A2588" i="26" s="1"/>
  <c r="P7" i="20"/>
  <c r="A2465" i="26" s="1"/>
  <c r="P4" i="20"/>
  <c r="A2462" i="26" s="1"/>
  <c r="P13" i="20"/>
  <c r="A2471" i="26" s="1"/>
  <c r="P22" i="20"/>
  <c r="A2480" i="26" s="1"/>
  <c r="P25" i="20"/>
  <c r="A2483" i="26" s="1"/>
  <c r="P30" i="20"/>
  <c r="A2488" i="26" s="1"/>
  <c r="P33" i="20"/>
  <c r="A2491" i="26" s="1"/>
  <c r="P41" i="20"/>
  <c r="A2499" i="26" s="1"/>
  <c r="P49" i="20"/>
  <c r="A2507" i="26" s="1"/>
  <c r="P57" i="20"/>
  <c r="A2515" i="26" s="1"/>
  <c r="P62" i="20"/>
  <c r="A2520" i="26" s="1"/>
  <c r="P70" i="20"/>
  <c r="A2528" i="26" s="1"/>
  <c r="P78" i="20"/>
  <c r="A2536" i="26" s="1"/>
  <c r="P115" i="20"/>
  <c r="A2573" i="26" s="1"/>
  <c r="P114" i="20"/>
  <c r="A2572" i="26" s="1"/>
  <c r="P126" i="20"/>
  <c r="A2584" i="26" s="1"/>
  <c r="P112" i="20"/>
  <c r="A2570" i="26" s="1"/>
  <c r="P118" i="20"/>
  <c r="A2576" i="26" s="1"/>
  <c r="P134" i="20"/>
  <c r="A2592" i="26" s="1"/>
  <c r="P5" i="20"/>
  <c r="A2463" i="26" s="1"/>
  <c r="P11" i="20"/>
  <c r="A2469" i="26" s="1"/>
  <c r="P14" i="20"/>
  <c r="A2472" i="26" s="1"/>
  <c r="P20" i="20"/>
  <c r="A2478" i="26" s="1"/>
  <c r="P23" i="20"/>
  <c r="A2481" i="26" s="1"/>
  <c r="P28" i="20"/>
  <c r="A2486" i="26" s="1"/>
  <c r="P31" i="20"/>
  <c r="A2489" i="26" s="1"/>
  <c r="P39" i="20"/>
  <c r="A2497" i="26" s="1"/>
  <c r="P47" i="20"/>
  <c r="A2505" i="26" s="1"/>
  <c r="P55" i="20"/>
  <c r="A2513" i="26" s="1"/>
  <c r="P60" i="20"/>
  <c r="A2518" i="26" s="1"/>
  <c r="P63" i="20"/>
  <c r="A2521" i="26" s="1"/>
  <c r="P68" i="20"/>
  <c r="A2526" i="26" s="1"/>
  <c r="P71" i="20"/>
  <c r="A2529" i="26" s="1"/>
  <c r="P76" i="20"/>
  <c r="A2534" i="26" s="1"/>
  <c r="P79" i="20"/>
  <c r="A2537" i="26" s="1"/>
  <c r="P87" i="20"/>
  <c r="A2545" i="26" s="1"/>
  <c r="P95" i="20"/>
  <c r="A2553" i="26" s="1"/>
  <c r="P104" i="20"/>
  <c r="A2562" i="26" s="1"/>
  <c r="P133" i="20"/>
  <c r="A2591" i="26" s="1"/>
  <c r="P138" i="20"/>
  <c r="A2596" i="26" s="1"/>
  <c r="P9" i="20"/>
  <c r="A2467" i="26" s="1"/>
  <c r="P12" i="20"/>
  <c r="A2470" i="26" s="1"/>
  <c r="P21" i="20"/>
  <c r="A2479" i="26" s="1"/>
  <c r="P26" i="20"/>
  <c r="A2484" i="26" s="1"/>
  <c r="P29" i="20"/>
  <c r="A2487" i="26" s="1"/>
  <c r="P37" i="20"/>
  <c r="A2495" i="26" s="1"/>
  <c r="P45" i="20"/>
  <c r="A2503" i="26" s="1"/>
  <c r="P53" i="20"/>
  <c r="A2511" i="26" s="1"/>
  <c r="P58" i="20"/>
  <c r="A2516" i="26" s="1"/>
  <c r="P61" i="20"/>
  <c r="A2519" i="26" s="1"/>
  <c r="P66" i="20"/>
  <c r="A2524" i="26" s="1"/>
  <c r="P69" i="20"/>
  <c r="A2527" i="26" s="1"/>
  <c r="P74" i="20"/>
  <c r="A2532" i="26" s="1"/>
  <c r="P77" i="20"/>
  <c r="A2535" i="26" s="1"/>
  <c r="P85" i="20"/>
  <c r="A2543" i="26" s="1"/>
  <c r="P93" i="20"/>
  <c r="A2551" i="26" s="1"/>
  <c r="P40" i="20"/>
  <c r="A2498" i="26" s="1"/>
  <c r="P48" i="20"/>
  <c r="A2506" i="26" s="1"/>
  <c r="P56" i="20"/>
  <c r="A2514" i="26" s="1"/>
  <c r="P80" i="20"/>
  <c r="A2538" i="26" s="1"/>
  <c r="P88" i="20"/>
  <c r="A2546" i="26" s="1"/>
  <c r="P96" i="20"/>
  <c r="A2554" i="26" s="1"/>
  <c r="P105" i="20"/>
  <c r="A2563" i="26" s="1"/>
  <c r="P111" i="20"/>
  <c r="A2569" i="26" s="1"/>
  <c r="P120" i="20"/>
  <c r="A2578" i="26" s="1"/>
  <c r="P123" i="20"/>
  <c r="A2581" i="26" s="1"/>
  <c r="P128" i="20"/>
  <c r="A2586" i="26" s="1"/>
  <c r="P131" i="20"/>
  <c r="A2589" i="26" s="1"/>
  <c r="P136" i="20"/>
  <c r="A2594" i="26" s="1"/>
  <c r="P3" i="20"/>
  <c r="A2461" i="26" s="1"/>
  <c r="P24" i="20"/>
  <c r="A2482" i="26" s="1"/>
  <c r="P43" i="20"/>
  <c r="A2501" i="26" s="1"/>
  <c r="P51" i="20"/>
  <c r="A2509" i="26" s="1"/>
  <c r="P59" i="20"/>
  <c r="A2517" i="26" s="1"/>
  <c r="P67" i="20"/>
  <c r="A2525" i="26" s="1"/>
  <c r="P75" i="20"/>
  <c r="A2533" i="26" s="1"/>
  <c r="P83" i="20"/>
  <c r="A2541" i="26" s="1"/>
  <c r="P91" i="20"/>
  <c r="A2549" i="26" s="1"/>
  <c r="P99" i="20"/>
  <c r="A2557" i="26" s="1"/>
  <c r="P108" i="20"/>
  <c r="A2566" i="26" s="1"/>
  <c r="P110" i="20"/>
  <c r="A2568" i="26" s="1"/>
  <c r="P38" i="20"/>
  <c r="A2496" i="26" s="1"/>
  <c r="P46" i="20"/>
  <c r="A2504" i="26" s="1"/>
  <c r="P54" i="20"/>
  <c r="A2512" i="26" s="1"/>
  <c r="P139" i="20"/>
  <c r="A2597" i="26" s="1"/>
  <c r="P65" i="20"/>
  <c r="A2523" i="26" s="1"/>
  <c r="P73" i="20"/>
  <c r="A2531" i="26" s="1"/>
  <c r="P81" i="20"/>
  <c r="A2539" i="26" s="1"/>
  <c r="P89" i="20"/>
  <c r="A2547" i="26" s="1"/>
  <c r="P97" i="20"/>
  <c r="A2555" i="26" s="1"/>
  <c r="P36" i="20"/>
  <c r="A2494" i="26" s="1"/>
  <c r="P44" i="20"/>
  <c r="A2502" i="26" s="1"/>
  <c r="P52" i="20"/>
  <c r="A2510" i="26" s="1"/>
  <c r="P84" i="20"/>
  <c r="A2542" i="26" s="1"/>
  <c r="P92" i="20"/>
  <c r="A2550" i="26" s="1"/>
  <c r="P100" i="20"/>
  <c r="A2558" i="26" s="1"/>
  <c r="P109" i="20"/>
  <c r="A2567" i="26" s="1"/>
  <c r="P121" i="20"/>
  <c r="A2579" i="26" s="1"/>
  <c r="P129" i="20"/>
  <c r="A2587" i="26" s="1"/>
  <c r="P137" i="20"/>
  <c r="A2595" i="26" s="1"/>
  <c r="P149" i="19"/>
  <c r="A2455" i="26" s="1"/>
  <c r="P121" i="19"/>
  <c r="A2427" i="26" s="1"/>
  <c r="P138" i="19"/>
  <c r="A2444" i="26" s="1"/>
  <c r="P136" i="19"/>
  <c r="A2442" i="26" s="1"/>
  <c r="P142" i="19"/>
  <c r="A2448" i="26" s="1"/>
  <c r="P137" i="19"/>
  <c r="A2443" i="26" s="1"/>
  <c r="P141" i="19"/>
  <c r="A2447" i="26" s="1"/>
  <c r="P114" i="19"/>
  <c r="A2420" i="26" s="1"/>
  <c r="P61" i="19"/>
  <c r="A2367" i="26" s="1"/>
  <c r="P129" i="19"/>
  <c r="A2435" i="26" s="1"/>
  <c r="P143" i="19"/>
  <c r="A2449" i="26" s="1"/>
  <c r="P57" i="19"/>
  <c r="A2363" i="26" s="1"/>
  <c r="P102" i="19"/>
  <c r="A2408" i="26" s="1"/>
  <c r="P108" i="19"/>
  <c r="A2414" i="26" s="1"/>
  <c r="P103" i="19"/>
  <c r="A2409" i="26" s="1"/>
  <c r="P150" i="19"/>
  <c r="A2456" i="26" s="1"/>
  <c r="P22" i="19"/>
  <c r="A2328" i="26" s="1"/>
  <c r="P34" i="19"/>
  <c r="A2340" i="26" s="1"/>
  <c r="P46" i="19"/>
  <c r="A2352" i="26" s="1"/>
  <c r="P6" i="19"/>
  <c r="A2312" i="26" s="1"/>
  <c r="P18" i="19"/>
  <c r="A2324" i="26" s="1"/>
  <c r="P26" i="19"/>
  <c r="A2332" i="26" s="1"/>
  <c r="P42" i="19"/>
  <c r="A2348" i="26" s="1"/>
  <c r="P106" i="19"/>
  <c r="A2412" i="26" s="1"/>
  <c r="P15" i="19"/>
  <c r="A2321" i="26" s="1"/>
  <c r="P19" i="19"/>
  <c r="A2325" i="26" s="1"/>
  <c r="P35" i="19"/>
  <c r="A2341" i="26" s="1"/>
  <c r="P39" i="19"/>
  <c r="A2345" i="26" s="1"/>
  <c r="P8" i="19"/>
  <c r="A2314" i="26" s="1"/>
  <c r="P32" i="19"/>
  <c r="A2338" i="26" s="1"/>
  <c r="P56" i="19"/>
  <c r="A2362" i="26" s="1"/>
  <c r="P72" i="19"/>
  <c r="A2378" i="26" s="1"/>
  <c r="P96" i="19"/>
  <c r="A2402" i="26" s="1"/>
  <c r="P123" i="19"/>
  <c r="A2429" i="26" s="1"/>
  <c r="P127" i="19"/>
  <c r="A2433" i="26" s="1"/>
  <c r="P128" i="19"/>
  <c r="A2434" i="26" s="1"/>
  <c r="P113" i="19"/>
  <c r="A2419" i="26" s="1"/>
  <c r="P33" i="19"/>
  <c r="A2339" i="26" s="1"/>
  <c r="P37" i="19"/>
  <c r="A2343" i="26" s="1"/>
  <c r="P144" i="19"/>
  <c r="A2450" i="26" s="1"/>
  <c r="P145" i="19"/>
  <c r="A2451" i="26" s="1"/>
  <c r="P66" i="19"/>
  <c r="A2372" i="26" s="1"/>
  <c r="P70" i="19"/>
  <c r="A2376" i="26" s="1"/>
  <c r="P82" i="19"/>
  <c r="A2388" i="26" s="1"/>
  <c r="P86" i="19"/>
  <c r="A2392" i="26" s="1"/>
  <c r="P90" i="19"/>
  <c r="A2396" i="26" s="1"/>
  <c r="P124" i="19"/>
  <c r="A2430" i="26" s="1"/>
  <c r="P135" i="19"/>
  <c r="A2441" i="26" s="1"/>
  <c r="P24" i="19"/>
  <c r="A2330" i="26" s="1"/>
  <c r="P28" i="19"/>
  <c r="A2334" i="26" s="1"/>
  <c r="P63" i="19"/>
  <c r="A2369" i="26" s="1"/>
  <c r="P79" i="19"/>
  <c r="A2385" i="26" s="1"/>
  <c r="P112" i="19"/>
  <c r="A2418" i="26" s="1"/>
  <c r="P115" i="19"/>
  <c r="A2421" i="26" s="1"/>
  <c r="P125" i="19"/>
  <c r="A2431" i="26" s="1"/>
  <c r="P132" i="19"/>
  <c r="A2438" i="26" s="1"/>
  <c r="P139" i="19"/>
  <c r="A2445" i="26" s="1"/>
  <c r="P80" i="19"/>
  <c r="A2386" i="26" s="1"/>
  <c r="P84" i="19"/>
  <c r="A2390" i="26" s="1"/>
  <c r="P62" i="19"/>
  <c r="A2368" i="26" s="1"/>
  <c r="P48" i="19"/>
  <c r="A2354" i="26" s="1"/>
  <c r="P7" i="19"/>
  <c r="A2313" i="26" s="1"/>
  <c r="P23" i="19"/>
  <c r="A2329" i="26" s="1"/>
  <c r="P31" i="19"/>
  <c r="A2337" i="26" s="1"/>
  <c r="P104" i="19"/>
  <c r="A2410" i="26" s="1"/>
  <c r="P67" i="19"/>
  <c r="A2373" i="26" s="1"/>
  <c r="P78" i="19"/>
  <c r="A2384" i="26" s="1"/>
  <c r="P38" i="19"/>
  <c r="A2344" i="26" s="1"/>
  <c r="P64" i="19"/>
  <c r="A2370" i="26" s="1"/>
  <c r="P75" i="19"/>
  <c r="A2381" i="26" s="1"/>
  <c r="P94" i="19"/>
  <c r="A2400" i="26" s="1"/>
  <c r="P105" i="19"/>
  <c r="A2411" i="26" s="1"/>
  <c r="P110" i="19"/>
  <c r="A2416" i="26" s="1"/>
  <c r="P16" i="19"/>
  <c r="A2322" i="26" s="1"/>
  <c r="P20" i="19"/>
  <c r="A2326" i="26" s="1"/>
  <c r="P54" i="19"/>
  <c r="A2360" i="26" s="1"/>
  <c r="P87" i="19"/>
  <c r="A2393" i="26" s="1"/>
  <c r="P91" i="19"/>
  <c r="A2397" i="26" s="1"/>
  <c r="P95" i="19"/>
  <c r="A2401" i="26" s="1"/>
  <c r="P47" i="19"/>
  <c r="A2353" i="26" s="1"/>
  <c r="P55" i="19"/>
  <c r="A2361" i="26" s="1"/>
  <c r="P88" i="19"/>
  <c r="A2394" i="26" s="1"/>
  <c r="P92" i="19"/>
  <c r="A2398" i="26" s="1"/>
  <c r="P14" i="19"/>
  <c r="A2320" i="26" s="1"/>
  <c r="P40" i="19"/>
  <c r="A2346" i="26" s="1"/>
  <c r="P44" i="19"/>
  <c r="A2350" i="26" s="1"/>
  <c r="P81" i="19"/>
  <c r="A2387" i="26" s="1"/>
  <c r="P85" i="19"/>
  <c r="A2391" i="26" s="1"/>
  <c r="P109" i="19"/>
  <c r="A2415" i="26" s="1"/>
  <c r="P30" i="19"/>
  <c r="A2336" i="26" s="1"/>
  <c r="P41" i="19"/>
  <c r="A2347" i="26" s="1"/>
  <c r="P45" i="19"/>
  <c r="A2351" i="26" s="1"/>
  <c r="P71" i="19"/>
  <c r="A2377" i="26" s="1"/>
  <c r="P97" i="19"/>
  <c r="A2403" i="26" s="1"/>
  <c r="P101" i="19"/>
  <c r="A2407" i="26" s="1"/>
  <c r="P9" i="19"/>
  <c r="A2315" i="26" s="1"/>
  <c r="P13" i="19"/>
  <c r="A2319" i="26" s="1"/>
  <c r="P43" i="19"/>
  <c r="A2349" i="26" s="1"/>
  <c r="P60" i="19"/>
  <c r="A2366" i="26" s="1"/>
  <c r="P73" i="19"/>
  <c r="A2379" i="26" s="1"/>
  <c r="P77" i="19"/>
  <c r="A2383" i="26" s="1"/>
  <c r="P111" i="19"/>
  <c r="A2417" i="26" s="1"/>
  <c r="P130" i="19"/>
  <c r="A2436" i="26" s="1"/>
  <c r="P134" i="19"/>
  <c r="A2440" i="26" s="1"/>
  <c r="P3" i="19"/>
  <c r="A2309" i="26" s="1"/>
  <c r="P50" i="19"/>
  <c r="A2356" i="26" s="1"/>
  <c r="P4" i="19"/>
  <c r="A2310" i="26" s="1"/>
  <c r="P10" i="19"/>
  <c r="A2316" i="26" s="1"/>
  <c r="P17" i="19"/>
  <c r="A2323" i="26" s="1"/>
  <c r="P21" i="19"/>
  <c r="A2327" i="26" s="1"/>
  <c r="P27" i="19"/>
  <c r="A2333" i="26" s="1"/>
  <c r="P51" i="19"/>
  <c r="A2357" i="26" s="1"/>
  <c r="P68" i="19"/>
  <c r="A2374" i="26" s="1"/>
  <c r="P74" i="19"/>
  <c r="A2380" i="26" s="1"/>
  <c r="P131" i="19"/>
  <c r="A2437" i="26" s="1"/>
  <c r="P98" i="19"/>
  <c r="A2404" i="26" s="1"/>
  <c r="P5" i="19"/>
  <c r="A2311" i="26" s="1"/>
  <c r="P11" i="19"/>
  <c r="A2317" i="26" s="1"/>
  <c r="P52" i="19"/>
  <c r="A2358" i="26" s="1"/>
  <c r="P58" i="19"/>
  <c r="A2364" i="26" s="1"/>
  <c r="P65" i="19"/>
  <c r="A2371" i="26" s="1"/>
  <c r="P69" i="19"/>
  <c r="A2375" i="26" s="1"/>
  <c r="P99" i="19"/>
  <c r="A2405" i="26" s="1"/>
  <c r="P122" i="19"/>
  <c r="A2428" i="26" s="1"/>
  <c r="P126" i="19"/>
  <c r="A2432" i="26" s="1"/>
  <c r="P12" i="19"/>
  <c r="A2318" i="26" s="1"/>
  <c r="P25" i="19"/>
  <c r="A2331" i="26" s="1"/>
  <c r="P29" i="19"/>
  <c r="A2335" i="26" s="1"/>
  <c r="P59" i="19"/>
  <c r="A2365" i="26" s="1"/>
  <c r="P76" i="19"/>
  <c r="A2382" i="26" s="1"/>
  <c r="P89" i="19"/>
  <c r="A2395" i="26" s="1"/>
  <c r="P93" i="19"/>
  <c r="A2399" i="26" s="1"/>
  <c r="P133" i="19"/>
  <c r="A2439" i="26" s="1"/>
  <c r="P146" i="19"/>
  <c r="A2452" i="26" s="1"/>
  <c r="P36" i="19"/>
  <c r="A2342" i="26" s="1"/>
  <c r="P49" i="19"/>
  <c r="A2355" i="26" s="1"/>
  <c r="P53" i="19"/>
  <c r="A2359" i="26" s="1"/>
  <c r="P83" i="19"/>
  <c r="A2389" i="26" s="1"/>
  <c r="P100" i="19"/>
  <c r="A2406" i="26" s="1"/>
  <c r="P140" i="19"/>
  <c r="A2446" i="26" s="1"/>
  <c r="P6" i="15"/>
  <c r="A1463" i="26" s="1"/>
  <c r="P75" i="15"/>
  <c r="A1532" i="26" s="1"/>
  <c r="P83" i="15"/>
  <c r="A1540" i="26" s="1"/>
  <c r="P138" i="15"/>
  <c r="A1595" i="26" s="1"/>
  <c r="P132" i="15"/>
  <c r="A1589" i="26" s="1"/>
  <c r="P148" i="15"/>
  <c r="A1605" i="26" s="1"/>
  <c r="P40" i="15"/>
  <c r="A1497" i="26" s="1"/>
  <c r="P152" i="15"/>
  <c r="A1609" i="26" s="1"/>
  <c r="P57" i="15"/>
  <c r="A1514" i="26" s="1"/>
  <c r="P91" i="15"/>
  <c r="A1548" i="26" s="1"/>
  <c r="P112" i="15"/>
  <c r="A1569" i="26" s="1"/>
  <c r="P119" i="15"/>
  <c r="A1576" i="26" s="1"/>
  <c r="P127" i="15"/>
  <c r="A1584" i="26" s="1"/>
  <c r="P137" i="15"/>
  <c r="A1594" i="26" s="1"/>
  <c r="P129" i="15"/>
  <c r="A1586" i="26" s="1"/>
  <c r="P96" i="15"/>
  <c r="A1553" i="26" s="1"/>
  <c r="P21" i="15"/>
  <c r="A1478" i="26" s="1"/>
  <c r="P16" i="15"/>
  <c r="A1473" i="26" s="1"/>
  <c r="P58" i="15"/>
  <c r="A1515" i="26" s="1"/>
  <c r="P93" i="15"/>
  <c r="A1550" i="26" s="1"/>
  <c r="P120" i="15"/>
  <c r="A1577" i="26" s="1"/>
  <c r="P11" i="15"/>
  <c r="A1468" i="26" s="1"/>
  <c r="P24" i="15"/>
  <c r="A1481" i="26" s="1"/>
  <c r="P42" i="15"/>
  <c r="A1499" i="26" s="1"/>
  <c r="P85" i="15"/>
  <c r="A1542" i="26" s="1"/>
  <c r="P140" i="15"/>
  <c r="A1597" i="26" s="1"/>
  <c r="P136" i="15"/>
  <c r="A1593" i="26" s="1"/>
  <c r="P103" i="15"/>
  <c r="A1560" i="26" s="1"/>
  <c r="P55" i="15"/>
  <c r="A1512" i="26" s="1"/>
  <c r="P98" i="15"/>
  <c r="A1555" i="26" s="1"/>
  <c r="P110" i="15"/>
  <c r="A1567" i="26" s="1"/>
  <c r="P125" i="15"/>
  <c r="A1582" i="26" s="1"/>
  <c r="P47" i="15"/>
  <c r="A1504" i="26" s="1"/>
  <c r="P72" i="15"/>
  <c r="A1529" i="26" s="1"/>
  <c r="P153" i="15"/>
  <c r="A1610" i="26" s="1"/>
  <c r="P53" i="15"/>
  <c r="A1510" i="26" s="1"/>
  <c r="P74" i="15"/>
  <c r="A1531" i="26" s="1"/>
  <c r="P108" i="15"/>
  <c r="A1565" i="26" s="1"/>
  <c r="P113" i="15"/>
  <c r="A1570" i="26" s="1"/>
  <c r="P123" i="15"/>
  <c r="A1580" i="26" s="1"/>
  <c r="P30" i="15"/>
  <c r="A1487" i="26" s="1"/>
  <c r="P60" i="15"/>
  <c r="A1517" i="26" s="1"/>
  <c r="P70" i="15"/>
  <c r="A1527" i="26" s="1"/>
  <c r="P67" i="15"/>
  <c r="A1524" i="26" s="1"/>
  <c r="P115" i="15"/>
  <c r="A1572" i="26" s="1"/>
  <c r="P149" i="15"/>
  <c r="A1606" i="26" s="1"/>
  <c r="P146" i="15"/>
  <c r="A1603" i="26" s="1"/>
  <c r="P151" i="15"/>
  <c r="A1608" i="26" s="1"/>
  <c r="P34" i="15"/>
  <c r="A1491" i="26" s="1"/>
  <c r="P106" i="15"/>
  <c r="A1563" i="26" s="1"/>
  <c r="P4" i="15"/>
  <c r="A1461" i="26" s="1"/>
  <c r="P87" i="15"/>
  <c r="A1544" i="26" s="1"/>
  <c r="P18" i="15"/>
  <c r="A1475" i="26" s="1"/>
  <c r="P61" i="15"/>
  <c r="A1518" i="26" s="1"/>
  <c r="P114" i="15"/>
  <c r="A1571" i="26" s="1"/>
  <c r="P121" i="15"/>
  <c r="A1578" i="26" s="1"/>
  <c r="P130" i="15"/>
  <c r="A1587" i="26" s="1"/>
  <c r="P20" i="15"/>
  <c r="A1477" i="26" s="1"/>
  <c r="P28" i="15"/>
  <c r="A1485" i="26" s="1"/>
  <c r="P94" i="15"/>
  <c r="A1551" i="26" s="1"/>
  <c r="P141" i="15"/>
  <c r="A1598" i="26" s="1"/>
  <c r="P54" i="15"/>
  <c r="A1511" i="26" s="1"/>
  <c r="P97" i="15"/>
  <c r="A1554" i="26" s="1"/>
  <c r="P109" i="15"/>
  <c r="A1566" i="26" s="1"/>
  <c r="P124" i="15"/>
  <c r="A1581" i="26" s="1"/>
  <c r="P44" i="15"/>
  <c r="A1501" i="26" s="1"/>
  <c r="P50" i="15"/>
  <c r="A1507" i="26" s="1"/>
  <c r="P71" i="15"/>
  <c r="A1528" i="26" s="1"/>
  <c r="P150" i="15"/>
  <c r="A1607" i="26" s="1"/>
  <c r="P157" i="15"/>
  <c r="A1614" i="26" s="1"/>
  <c r="P52" i="15"/>
  <c r="A1509" i="26" s="1"/>
  <c r="P78" i="15"/>
  <c r="A1535" i="26" s="1"/>
  <c r="P27" i="15"/>
  <c r="A1484" i="26" s="1"/>
  <c r="P64" i="15"/>
  <c r="A1521" i="26" s="1"/>
  <c r="P82" i="15"/>
  <c r="A1539" i="26" s="1"/>
  <c r="P32" i="15"/>
  <c r="A1489" i="26" s="1"/>
  <c r="P36" i="15"/>
  <c r="A1493" i="26" s="1"/>
  <c r="P68" i="15"/>
  <c r="A1525" i="26" s="1"/>
  <c r="P107" i="15"/>
  <c r="A1564" i="26" s="1"/>
  <c r="P117" i="15"/>
  <c r="A1574" i="26" s="1"/>
  <c r="P122" i="15"/>
  <c r="A1579" i="26" s="1"/>
  <c r="P155" i="15"/>
  <c r="A1612" i="26" s="1"/>
  <c r="P14" i="15"/>
  <c r="A1471" i="26" s="1"/>
  <c r="P29" i="15"/>
  <c r="A1486" i="26" s="1"/>
  <c r="P69" i="15"/>
  <c r="A1526" i="26" s="1"/>
  <c r="P90" i="15"/>
  <c r="A1547" i="26" s="1"/>
  <c r="P104" i="15"/>
  <c r="A1561" i="26" s="1"/>
  <c r="P142" i="15"/>
  <c r="A1599" i="26" s="1"/>
  <c r="P95" i="17"/>
  <c r="A2202" i="26" s="1"/>
  <c r="P91" i="17"/>
  <c r="A2198" i="26" s="1"/>
  <c r="P86" i="17"/>
  <c r="A2193" i="26" s="1"/>
  <c r="P60" i="17"/>
  <c r="A2167" i="26" s="1"/>
  <c r="P62" i="17"/>
  <c r="A2169" i="26" s="1"/>
  <c r="P51" i="17"/>
  <c r="A2158" i="26" s="1"/>
  <c r="P64" i="17"/>
  <c r="A2171" i="26" s="1"/>
  <c r="P35" i="17"/>
  <c r="A2142" i="26" s="1"/>
  <c r="P33" i="17"/>
  <c r="A2140" i="26" s="1"/>
  <c r="P29" i="17"/>
  <c r="A2136" i="26" s="1"/>
  <c r="P31" i="17"/>
  <c r="A2138" i="26" s="1"/>
  <c r="P27" i="17"/>
  <c r="A2134" i="26" s="1"/>
  <c r="P10" i="17"/>
  <c r="A2117" i="26" s="1"/>
  <c r="P48" i="17"/>
  <c r="A2155" i="26" s="1"/>
  <c r="P56" i="17"/>
  <c r="A2163" i="26" s="1"/>
  <c r="P65" i="17"/>
  <c r="A2172" i="26" s="1"/>
  <c r="P73" i="17"/>
  <c r="A2180" i="26" s="1"/>
  <c r="P23" i="17"/>
  <c r="A2130" i="26" s="1"/>
  <c r="P18" i="17"/>
  <c r="A2125" i="26" s="1"/>
  <c r="P13" i="17"/>
  <c r="A2120" i="26" s="1"/>
  <c r="P21" i="17"/>
  <c r="A2128" i="26" s="1"/>
  <c r="P17" i="17"/>
  <c r="A2124" i="26" s="1"/>
  <c r="P22" i="17"/>
  <c r="A2129" i="26" s="1"/>
  <c r="P11" i="17"/>
  <c r="A2118" i="26" s="1"/>
  <c r="P15" i="17"/>
  <c r="A2122" i="26" s="1"/>
  <c r="P19" i="17"/>
  <c r="A2126" i="26" s="1"/>
  <c r="P12" i="17"/>
  <c r="A2119" i="26" s="1"/>
  <c r="P14" i="17"/>
  <c r="A2121" i="26" s="1"/>
  <c r="P16" i="17"/>
  <c r="A2123" i="26" s="1"/>
  <c r="P20" i="17"/>
  <c r="A2127" i="26" s="1"/>
  <c r="P9" i="17"/>
  <c r="A2116" i="26" s="1"/>
  <c r="P84" i="17"/>
  <c r="A2191" i="26" s="1"/>
  <c r="P46" i="17"/>
  <c r="A2153" i="26" s="1"/>
  <c r="P50" i="17"/>
  <c r="A2157" i="26" s="1"/>
  <c r="P54" i="17"/>
  <c r="A2161" i="26" s="1"/>
  <c r="P58" i="17"/>
  <c r="A2165" i="26" s="1"/>
  <c r="P67" i="17"/>
  <c r="A2174" i="26" s="1"/>
  <c r="P8" i="17"/>
  <c r="A2115" i="26" s="1"/>
  <c r="P6" i="17"/>
  <c r="A2113" i="26" s="1"/>
  <c r="P44" i="17"/>
  <c r="A2151" i="26" s="1"/>
  <c r="P49" i="17"/>
  <c r="A2156" i="26" s="1"/>
  <c r="P53" i="17"/>
  <c r="A2160" i="26" s="1"/>
  <c r="P57" i="17"/>
  <c r="A2164" i="26" s="1"/>
  <c r="P5" i="17"/>
  <c r="A2112" i="26" s="1"/>
  <c r="P40" i="17"/>
  <c r="A2147" i="26" s="1"/>
  <c r="P37" i="17"/>
  <c r="A2144" i="26" s="1"/>
  <c r="P41" i="17"/>
  <c r="A2148" i="26" s="1"/>
  <c r="P38" i="17"/>
  <c r="A2145" i="26" s="1"/>
  <c r="P42" i="17"/>
  <c r="A2149" i="26" s="1"/>
  <c r="P66" i="17"/>
  <c r="A2173" i="26" s="1"/>
  <c r="P3" i="17"/>
  <c r="A2110" i="26" s="1"/>
  <c r="P43" i="17"/>
  <c r="A2150" i="26" s="1"/>
  <c r="P68" i="17"/>
  <c r="A2175" i="26" s="1"/>
  <c r="P80" i="17"/>
  <c r="A2187" i="26" s="1"/>
  <c r="P36" i="17"/>
  <c r="A2143" i="26" s="1"/>
  <c r="P47" i="17"/>
  <c r="A2154" i="26" s="1"/>
  <c r="P87" i="17"/>
  <c r="A2194" i="26" s="1"/>
  <c r="P92" i="17"/>
  <c r="A2199" i="26" s="1"/>
  <c r="P75" i="17"/>
  <c r="A2182" i="26" s="1"/>
  <c r="P88" i="17"/>
  <c r="A2195" i="26" s="1"/>
  <c r="P93" i="17"/>
  <c r="A2200" i="26" s="1"/>
  <c r="P55" i="17"/>
  <c r="A2162" i="26" s="1"/>
  <c r="P39" i="17"/>
  <c r="A2146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L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L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<sst xmlns="http://schemas.openxmlformats.org/spreadsheetml/2006/main" count="21710" uniqueCount="2373">
  <si>
    <t>-</t>
  </si>
  <si>
    <t>.pdf"}`),},</t>
  </si>
  <si>
    <t>11-ENE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</si>
  <si>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</si>
  <si>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</si>
  <si>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</si>
  <si>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</si>
  <si>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</si>
  <si>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</si>
  <si>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</si>
  <si>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</si>
  <si>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</si>
  <si>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</si>
  <si>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</si>
  <si>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</si>
  <si>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</si>
  <si>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</si>
  <si>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</si>
  <si>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</si>
  <si>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</si>
  <si>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</si>
  <si>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</si>
  <si>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</si>
  <si>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</si>
  <si>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</si>
  <si>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</si>
  <si>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</si>
  <si>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</si>
  <si>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</si>
  <si>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</si>
  <si>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>30-JUN</t>
  </si>
  <si>
    <t>31-JUL</t>
  </si>
  <si>
    <t>ACUERDO CUMPL. RESOLUCIÓN NORMATIVIDAD</t>
  </si>
  <si>
    <t>ACUERDO SANCIÓN PAN</t>
  </si>
  <si>
    <t>ACUERDO SANCIÓN PRI</t>
  </si>
  <si>
    <t>15-AGO</t>
  </si>
  <si>
    <t>ACUERDO REDISTRITACIÓN 2</t>
  </si>
  <si>
    <t>30-SEP</t>
  </si>
  <si>
    <t>ACUERDO PRESUPUESTO 2009</t>
  </si>
  <si>
    <t>31-OCT</t>
  </si>
  <si>
    <t>23-DIC</t>
  </si>
  <si>
    <t>ACUERDO METODOLOGIA LIBERAL TLAXCALTECA</t>
  </si>
  <si>
    <t>ACUERDO JAVIER HERNANDEZ ATLAHAPA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</si>
  <si>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</si>
  <si>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</si>
  <si>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</si>
  <si>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</si>
  <si>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</si>
  <si>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</si>
  <si>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</si>
  <si>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</si>
  <si>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</si>
  <si>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</si>
  <si>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</si>
  <si>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</si>
  <si>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</si>
  <si>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</si>
  <si>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</si>
  <si>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</si>
  <si>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</si>
  <si>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</si>
  <si>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</si>
  <si>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</si>
  <si>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</si>
  <si>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</si>
  <si>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</si>
  <si>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</si>
  <si>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</si>
  <si>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</si>
  <si>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</si>
  <si>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</si>
  <si>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</si>
  <si>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</si>
  <si>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</si>
  <si>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</si>
  <si>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</si>
  <si>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</si>
  <si>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</si>
  <si>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</si>
  <si>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</si>
  <si>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</si>
  <si>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</si>
  <si>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</si>
  <si>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</si>
  <si>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</si>
  <si>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</si>
  <si>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</si>
  <si>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</si>
  <si>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</si>
  <si>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</si>
  <si>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</si>
  <si>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</si>
  <si>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</si>
  <si>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</si>
  <si>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</si>
  <si>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</si>
  <si>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</si>
  <si>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</si>
  <si>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</si>
  <si>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</si>
  <si>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</si>
  <si>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</si>
  <si>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</si>
  <si>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</si>
  <si>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</si>
  <si>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</si>
  <si>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</si>
  <si>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</si>
  <si>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</si>
  <si>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</si>
  <si>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</si>
  <si>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</si>
  <si>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</si>
  <si>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</si>
  <si>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</si>
  <si>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</si>
  <si>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</si>
  <si>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</si>
  <si>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</si>
  <si>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</si>
  <si>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</si>
  <si>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</si>
  <si>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</si>
  <si>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</si>
  <si>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</si>
  <si>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</si>
  <si>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</si>
  <si>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</si>
  <si>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</si>
  <si>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</si>
  <si>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</si>
  <si>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</si>
  <si>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</si>
  <si>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</si>
  <si>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</si>
  <si>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</si>
  <si>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</si>
  <si>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</si>
  <si>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</si>
  <si>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</si>
  <si>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</si>
  <si>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</si>
  <si>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</si>
  <si>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</si>
  <si>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</si>
  <si>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</si>
  <si>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</si>
  <si>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</si>
  <si>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</si>
  <si>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</si>
  <si>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</si>
  <si>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</si>
  <si>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</si>
  <si>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</si>
  <si>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</si>
  <si>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</si>
  <si>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</si>
  <si>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</si>
  <si>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</si>
  <si>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</si>
  <si>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</si>
  <si>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</si>
  <si>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</si>
  <si>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</si>
  <si>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</si>
  <si>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</si>
  <si>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</si>
  <si>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</si>
  <si>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</si>
  <si>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</si>
  <si>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</si>
  <si>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</si>
  <si>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</si>
  <si>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</si>
  <si>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</si>
  <si>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</si>
  <si>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</si>
  <si>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</si>
  <si>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</si>
  <si>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</si>
  <si>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</si>
  <si>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</si>
  <si>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</si>
  <si>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</si>
  <si>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</si>
  <si>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</si>
  <si>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</si>
  <si>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</si>
  <si>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</si>
  <si>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</si>
  <si>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</si>
  <si>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</si>
  <si>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</si>
  <si>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</si>
  <si>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</si>
  <si>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</si>
  <si>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</si>
  <si>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</si>
  <si>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</si>
  <si>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</si>
  <si>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</si>
  <si>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</si>
  <si>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</si>
  <si>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</si>
  <si>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</si>
  <si>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</si>
  <si>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</si>
  <si>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</si>
  <si>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</si>
  <si>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</si>
  <si>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</si>
  <si>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</si>
  <si>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</si>
  <si>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</si>
  <si>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</si>
  <si>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</si>
  <si>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</si>
  <si>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</si>
  <si>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</si>
  <si>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</si>
  <si>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</si>
  <si>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</si>
  <si>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</si>
  <si>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</si>
  <si>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</si>
  <si>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</si>
  <si>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</si>
  <si>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</si>
  <si>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</si>
  <si>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</si>
  <si>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</si>
  <si>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</si>
  <si>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</si>
  <si>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</si>
  <si>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</si>
  <si>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</si>
  <si>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</si>
  <si>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</si>
  <si>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</si>
  <si>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</si>
  <si>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</si>
  <si>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</si>
  <si>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</si>
  <si>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</si>
  <si>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</si>
  <si>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</si>
  <si>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</si>
  <si>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</si>
  <si>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</si>
  <si>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</si>
  <si>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</si>
  <si>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</si>
  <si>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</si>
  <si>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</si>
  <si>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</si>
  <si>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</si>
  <si>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</si>
  <si>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</si>
  <si>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</si>
  <si>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</si>
  <si>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</si>
  <si>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</si>
  <si>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</si>
  <si>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</si>
  <si>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</si>
  <si>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</si>
  <si>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</si>
  <si>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</si>
  <si>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</si>
  <si>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</si>
  <si>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</si>
  <si>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</si>
  <si>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</si>
  <si>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</si>
  <si>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</si>
  <si>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</si>
  <si>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</si>
  <si>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</si>
  <si>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</si>
  <si>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</si>
  <si>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</si>
  <si>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</si>
  <si>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</si>
  <si>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</si>
  <si>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</si>
  <si>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</si>
  <si>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</si>
  <si>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</si>
  <si>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</si>
  <si>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</si>
  <si>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</si>
  <si>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</si>
  <si>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</si>
  <si>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</si>
  <si>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</si>
  <si>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</si>
  <si>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</si>
  <si>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</si>
  <si>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</si>
  <si>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</si>
  <si>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</si>
  <si>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</si>
  <si>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</si>
  <si>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</si>
  <si>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</si>
  <si>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</si>
  <si>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</si>
  <si>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</si>
  <si>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</si>
  <si>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</si>
  <si>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</si>
  <si>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</si>
  <si>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</si>
  <si>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</si>
  <si>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</si>
  <si>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</si>
  <si>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</si>
  <si>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</si>
  <si>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</si>
  <si>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</si>
  <si>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</si>
  <si>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</si>
  <si>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</si>
  <si>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</si>
  <si>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</si>
  <si>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</si>
  <si>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</si>
  <si>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</si>
  <si>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</si>
  <si>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</si>
  <si>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</si>
  <si>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</si>
  <si>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</si>
  <si>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</si>
  <si>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</si>
  <si>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</si>
  <si>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</si>
  <si>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</si>
  <si>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</si>
  <si>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</si>
  <si>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</si>
  <si>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</si>
  <si>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</si>
  <si>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</si>
  <si>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</si>
  <si>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</si>
  <si>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</si>
  <si>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</si>
  <si>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</si>
  <si>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</si>
  <si>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</si>
  <si>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</si>
  <si>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</si>
  <si>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</si>
  <si>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</si>
  <si>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</si>
  <si>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</si>
  <si>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</si>
  <si>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</si>
  <si>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</si>
  <si>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</si>
  <si>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</si>
  <si>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</si>
  <si>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</si>
  <si>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</si>
  <si>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</si>
  <si>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</si>
  <si>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</si>
  <si>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</si>
  <si>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</si>
  <si>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</si>
  <si>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</si>
  <si>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</si>
  <si>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</si>
  <si>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</si>
  <si>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</si>
  <si>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</si>
  <si>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</si>
  <si>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</si>
  <si>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</si>
  <si>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</si>
  <si>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</si>
  <si>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</si>
  <si>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</si>
  <si>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</si>
  <si>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</si>
  <si>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</si>
  <si>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</si>
  <si>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</si>
  <si>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</si>
  <si>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</si>
  <si>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</si>
  <si>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</si>
  <si>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</si>
  <si>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</si>
  <si>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</si>
  <si>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</si>
  <si>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</si>
  <si>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</si>
  <si>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</si>
  <si>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</si>
  <si>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</si>
  <si>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</si>
  <si>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</si>
  <si>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</si>
  <si>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</si>
  <si>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</si>
  <si>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</si>
  <si>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</si>
  <si>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</si>
  <si>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</si>
  <si>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</si>
  <si>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</si>
  <si>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</si>
  <si>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</si>
  <si>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</si>
  <si>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</si>
  <si>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</si>
  <si>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</si>
  <si>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</si>
  <si>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</si>
  <si>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</si>
  <si>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</si>
  <si>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</si>
  <si>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</si>
  <si>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</si>
  <si>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</si>
  <si>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</si>
  <si>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</si>
  <si>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</si>
  <si>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</si>
  <si>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</si>
  <si>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</si>
  <si>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</si>
  <si>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</si>
  <si>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</si>
  <si>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</si>
  <si>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</si>
  <si>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</si>
  <si>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</si>
  <si>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</si>
  <si>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</si>
  <si>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</si>
  <si>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</si>
  <si>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</si>
  <si>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</si>
  <si>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</si>
  <si>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</si>
  <si>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</si>
  <si>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</si>
  <si>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</si>
  <si>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</si>
  <si>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</si>
  <si>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</si>
  <si>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</si>
  <si>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</si>
  <si>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</si>
  <si>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</si>
  <si>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</si>
  <si>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</si>
  <si>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</si>
  <si>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</si>
  <si>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</si>
  <si>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</si>
  <si>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</si>
  <si>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</si>
  <si>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</si>
  <si>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</si>
  <si>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</si>
  <si>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</si>
  <si>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</si>
  <si>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</si>
  <si>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</si>
  <si>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</si>
  <si>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</si>
  <si>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</si>
  <si>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</si>
  <si>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</si>
  <si>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</si>
  <si>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</si>
  <si>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</si>
  <si>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</si>
  <si>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</si>
  <si>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</si>
  <si>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</si>
  <si>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</si>
  <si>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</si>
  <si>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</si>
  <si>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</si>
  <si>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</si>
  <si>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</si>
  <si>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</si>
  <si>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</si>
  <si>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</si>
  <si>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</si>
  <si>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</si>
  <si>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</si>
  <si>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</si>
  <si>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</si>
  <si>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</si>
  <si>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</si>
  <si>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</si>
  <si>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</si>
  <si>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</si>
  <si>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</si>
  <si>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</si>
  <si>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</si>
  <si>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</si>
  <si>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</si>
  <si>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</si>
  <si>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</si>
  <si>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</si>
  <si>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</si>
  <si>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</si>
  <si>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</si>
  <si>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</si>
  <si>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</si>
  <si>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</si>
  <si>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</si>
  <si>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</si>
  <si>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</si>
  <si>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</si>
  <si>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</si>
  <si>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</si>
  <si>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</si>
  <si>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</si>
  <si>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</si>
  <si>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</si>
  <si>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</si>
  <si>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</si>
  <si>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</si>
  <si>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</si>
  <si>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</si>
  <si>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</si>
  <si>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</si>
  <si>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</si>
  <si>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</si>
  <si>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</si>
  <si>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</si>
  <si>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</si>
  <si>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</si>
  <si>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</si>
  <si>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</si>
  <si>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</si>
  <si>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</si>
  <si>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</si>
  <si>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</si>
  <si>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</si>
  <si>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</si>
  <si>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</si>
  <si>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</si>
  <si>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</si>
  <si>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</si>
  <si>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</si>
  <si>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</si>
  <si>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</si>
  <si>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</si>
  <si>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</si>
  <si>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</si>
  <si>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</si>
  <si>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</si>
  <si>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</si>
  <si>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</si>
  <si>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</si>
  <si>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</si>
  <si>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</si>
  <si>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</si>
  <si>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</si>
  <si>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</si>
  <si>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</si>
  <si>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</si>
  <si>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</si>
  <si>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</si>
  <si>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</si>
  <si>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</si>
  <si>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</si>
  <si>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</si>
  <si>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</si>
  <si>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</si>
  <si>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</si>
  <si>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</si>
  <si>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</si>
  <si>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</si>
  <si>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</si>
  <si>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</si>
  <si>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</si>
  <si>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</si>
  <si>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</si>
  <si>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</si>
  <si>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</si>
  <si>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</si>
  <si>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</si>
  <si>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</si>
  <si>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</si>
  <si>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</si>
  <si>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</si>
  <si>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</si>
  <si>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</si>
  <si>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</si>
  <si>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</si>
  <si>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</si>
  <si>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</si>
  <si>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</si>
  <si>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</si>
  <si>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</si>
  <si>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</si>
  <si>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</si>
  <si>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</si>
  <si>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</si>
  <si>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</si>
  <si>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</si>
  <si>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</si>
  <si>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</si>
  <si>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</si>
  <si>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</si>
  <si>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</si>
  <si>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</si>
  <si>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</si>
  <si>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</si>
  <si>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</si>
  <si>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</si>
  <si>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</si>
  <si>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</si>
  <si>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</si>
  <si>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</si>
  <si>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</si>
  <si>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</si>
  <si>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</si>
  <si>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</si>
  <si>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</si>
  <si>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</si>
  <si>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</si>
  <si>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</si>
  <si>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</si>
  <si>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</si>
  <si>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</si>
  <si>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</si>
  <si>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</si>
  <si>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</si>
  <si>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</si>
  <si>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</si>
  <si>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</si>
  <si>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</si>
  <si>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</si>
  <si>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</si>
  <si>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</si>
  <si>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</si>
  <si>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</si>
  <si>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</si>
  <si>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</si>
  <si>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</si>
  <si>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</si>
  <si>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</si>
  <si>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13-NOV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</si>
  <si>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</si>
  <si>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</si>
  <si>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</si>
  <si>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</si>
  <si>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</si>
  <si>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</si>
  <si>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</si>
  <si>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</si>
  <si>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</si>
  <si>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</si>
  <si>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</si>
  <si>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</si>
  <si>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</si>
  <si>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</si>
  <si>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</si>
  <si>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</si>
  <si>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</si>
  <si>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</si>
  <si>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</si>
  <si>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</si>
  <si>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</si>
  <si>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</si>
  <si>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</si>
  <si>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</si>
  <si>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</si>
  <si>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</si>
  <si>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</si>
  <si>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</si>
  <si>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</si>
  <si>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</si>
  <si>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</si>
  <si>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</si>
  <si>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</si>
  <si>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</si>
  <si>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</si>
  <si>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21-DIC</t>
  </si>
  <si>
    <t>29-DIC</t>
  </si>
  <si>
    <t>25-FEB</t>
  </si>
  <si>
    <t>28-ABR</t>
  </si>
  <si>
    <t>ACUERDO TRANSFERENCIA</t>
  </si>
  <si>
    <t>21-AGO</t>
  </si>
  <si>
    <t>07-NOV</t>
  </si>
  <si>
    <t>DECLARACIÓN CONSTITUCIONAL PCDT</t>
  </si>
  <si>
    <t>ACUERDO CALENDARIO DE SESIONES ORDINARIAS 2003</t>
  </si>
  <si>
    <t>ACUERDO FINANCIAMIENTO CONVERGENCIA</t>
  </si>
  <si>
    <t>ACUERDO FINANCIAMIENTO FC</t>
  </si>
  <si>
    <t>ACUERDO FINANCIAMIENTO MP</t>
  </si>
  <si>
    <t>ACUERDO FINANCIAMIENTO PAN</t>
  </si>
  <si>
    <t>ACUERDO FINANCIAMIENTO PAS</t>
  </si>
  <si>
    <t>ACUERDO FINANCIAMIENTO PCDT</t>
  </si>
  <si>
    <t>ACUERDO FINANCIAMIENTO PJS</t>
  </si>
  <si>
    <t>ACUERDO FINANCIAMIENTO PLM</t>
  </si>
  <si>
    <t>ACUERDO FINANCIAMIENTO PRD</t>
  </si>
  <si>
    <t>ACUERDO FINANCIAMIENTO PRI</t>
  </si>
  <si>
    <t>ACUERDO FINANCIAMIENTO PSN</t>
  </si>
  <si>
    <t>ACUERDO FINANCIAMIENTO PT</t>
  </si>
  <si>
    <t>ACUERDO FINANCIAMIENTO PVEM</t>
  </si>
  <si>
    <t>ACUERDO DICTAMEN PT</t>
  </si>
  <si>
    <t>ACUERDO DICTAMEN CONVERGENCIA</t>
  </si>
  <si>
    <t>ACUERDO DICTAMEN PCDT</t>
  </si>
  <si>
    <t>ACUERDO DICTAMEN PJS</t>
  </si>
  <si>
    <t>ACUERDO DICTAMEN PRD</t>
  </si>
  <si>
    <t>ACUERDO DICTAMEN PRI</t>
  </si>
  <si>
    <t>ACUERDO DICTAMEN PVEM</t>
  </si>
  <si>
    <t>ACUERDO METODOLOGÍA Y PROCEDIMIENTO, NUEVOS PARTIDOS POLÍEDTICOS ESTATALES</t>
  </si>
  <si>
    <t>ACUERDO COMISIÓN DEMARCACIÓN</t>
  </si>
  <si>
    <t>ACUERDO PJS</t>
  </si>
  <si>
    <t>ACUERDO CALIFICACIÓN SAN MIGUEL ANALCO DE NATIVITAS</t>
  </si>
  <si>
    <t>ACUERDO CALIFICACIÓN XAXALA DE CHIAUTEMPAN</t>
  </si>
  <si>
    <t>ACUERDO INTEGRACIÓN DE DIPUTADOS</t>
  </si>
  <si>
    <t>13-ENE</t>
  </si>
  <si>
    <t>ACUERDO DE PRESUPUESTO ELECCIÓN EXTRAORDINARIA 2002</t>
  </si>
  <si>
    <t>ACUERDO CONVOCATORIA PRESIDENTES, SECRETARIOS, AUXILIARES Y CAPACITADORES ELECCIONES EXTRAORDINARIAS</t>
  </si>
  <si>
    <t>ACUERDO CRITERIOS DE INTEGRACIÓN Y DESIGNACIÓN DE CONSEJOS DISTRITALES Y MUNICIPALES</t>
  </si>
  <si>
    <t>CALENDARIO PROCESO EXTRAORDINARIAS 2002</t>
  </si>
  <si>
    <t>MES BASE ELECCIONES EXTRAORDINARIAS</t>
  </si>
  <si>
    <t>ACUERDO PLATAFORMAS ELECTORALES 2002</t>
  </si>
  <si>
    <t>ACUERDO REGISTRO DE COALICIÓN IXTENCO PJS, PAS Y PT</t>
  </si>
  <si>
    <t>ACUERDO REGISTRO DE COALICIÓN ZACATELCO PAS, PCDT Y PJS</t>
  </si>
  <si>
    <t>ACUERDOS TOPES DE CAMPAÑA ELECCIONES EXTRAORDINARIAS</t>
  </si>
  <si>
    <t>ACUERDO PADRÓN ELECTORAL ELECCIONES EXTRAORDINARIAS 2002</t>
  </si>
  <si>
    <t>04-FEB</t>
  </si>
  <si>
    <t>08-FEB</t>
  </si>
  <si>
    <t>ACUERDO REGISTRO AYUNTAMIENTOS</t>
  </si>
  <si>
    <t>REASIGNACIÓN DE PRERROGATIVAS 2002 BUENO</t>
  </si>
  <si>
    <t>EXCLUSIÓN DE BOLETAS ELECTORALES DE LA VENTA MUNICIPIO DE CALPULALPAN</t>
  </si>
  <si>
    <t>ACUERDO DISEÑO DE LA DOCUMENTACIÓN Y MATERIAL ELECTORAL 2002</t>
  </si>
  <si>
    <t>ACUERDO LUGARES DE USO COMÚN 2002</t>
  </si>
  <si>
    <t>ACUERDO PTES, SRIOS Y CONCEJALES ELECCIONES EXTRAORDINARIAS 2002</t>
  </si>
  <si>
    <t>ACUERDO OBSERVADORES ELECTORALES Y CONVOCATORIA</t>
  </si>
  <si>
    <t>ACUERDO PRODUCCIÓN DOCUMENTACIÓN Y MATERIAL ELECTORAL 2002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</si>
  <si>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</si>
  <si>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</si>
  <si>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</si>
  <si>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</si>
  <si>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</si>
  <si>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</si>
  <si>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ACUERDO SARJE 7 DE ABRIL 2002</t>
  </si>
  <si>
    <t>ACUERDO RETIRO DE PROPAGANDA MDC 2002</t>
  </si>
  <si>
    <t>ACUERDO CALIFICACIÓN 9 PRESIDENCIAS DE COMUNIDAD</t>
  </si>
  <si>
    <t>ACUERDO CALIFICACIÓN AYUNTAMIENTO IXTENCO</t>
  </si>
  <si>
    <t>ACUERDO CALIFICACIÓN AYUNTAMIENTO ZACATELCO</t>
  </si>
  <si>
    <t>ACUERDO APROBACIÓN DE DICTÁMENES P.P. 2001</t>
  </si>
  <si>
    <t>ACUERDO CALENDARIO DE SESIONES ORDINARIAS 2002</t>
  </si>
  <si>
    <t>ACUERDO TRANSFERENCIA DE PARTIDA DESTINADA AL 20 % 2002</t>
  </si>
  <si>
    <t>05-ABR</t>
  </si>
  <si>
    <t>15-ABR</t>
  </si>
  <si>
    <t>DESTRUCCIÓN DE PAQUETERIA 2001 Y 2002</t>
  </si>
  <si>
    <t>ACREDITACIÓN PARTIDO LIBERAL PROGRESISTA</t>
  </si>
  <si>
    <t>ACUERDO CONVOCATORIA DIRECCIÓN DE CAPACITACIÓN, ORGANIZACIÓN Y JURÍDICA</t>
  </si>
  <si>
    <t>11-SEP</t>
  </si>
  <si>
    <t>DICTAMEN FINAL SANCIÓN PARTIDOS POLÍTICOS</t>
  </si>
  <si>
    <t>19-MAY</t>
  </si>
  <si>
    <t>ACUERDO DE CALIFICACION DE DIPUTADOS</t>
  </si>
  <si>
    <t>ACUERDO INTEGRACIÓN CONSEJOS MUNICIPALES</t>
  </si>
  <si>
    <t>ACUERDO REGISTRO DE DIPUTADOS</t>
  </si>
  <si>
    <t>CALENDARIO ELECTORAL 2001</t>
  </si>
  <si>
    <t>11-MAY</t>
  </si>
  <si>
    <t>16-JUL</t>
  </si>
  <si>
    <t>05-OCT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</si>
  <si>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</si>
  <si>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</si>
  <si>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</si>
  <si>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</si>
  <si>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</si>
  <si>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</si>
  <si>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</si>
  <si>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</si>
  <si>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</si>
  <si>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</si>
  <si>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</si>
  <si>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</si>
  <si>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</si>
  <si>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</si>
  <si>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</si>
  <si>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</si>
  <si>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</si>
  <si>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</si>
  <si>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</si>
  <si>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</si>
  <si>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</si>
  <si>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</si>
  <si>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</si>
  <si>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</si>
  <si>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</si>
  <si>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</si>
  <si>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</si>
  <si>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</si>
  <si>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</si>
  <si>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</si>
  <si>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</si>
  <si>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</si>
  <si>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</si>
  <si>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</si>
  <si>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</si>
  <si>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</si>
  <si>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</si>
  <si>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</si>
  <si>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</si>
  <si>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</si>
  <si>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</si>
  <si>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</si>
  <si>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</si>
  <si>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</si>
  <si>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</si>
  <si>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</si>
  <si>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</si>
  <si>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</si>
  <si>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</si>
  <si>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</si>
  <si>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</si>
  <si>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</si>
  <si>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</si>
  <si>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</si>
  <si>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</si>
  <si>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</si>
  <si>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</si>
  <si>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</si>
  <si>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</si>
  <si>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</si>
  <si>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</si>
  <si>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</si>
  <si>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</si>
  <si>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</si>
  <si>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</si>
  <si>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</si>
  <si>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</si>
  <si>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</si>
  <si>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</si>
  <si>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</si>
  <si>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</si>
  <si>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</si>
  <si>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</si>
  <si>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</si>
  <si>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</si>
  <si>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</si>
  <si>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</si>
  <si>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</si>
  <si>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</si>
  <si>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</si>
  <si>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</si>
  <si>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</si>
  <si>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</si>
  <si>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</si>
  <si>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</si>
  <si>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</si>
  <si>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</si>
  <si>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</si>
  <si>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</si>
  <si>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</si>
  <si>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</si>
  <si>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</si>
  <si>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</si>
  <si>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</si>
  <si>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</si>
  <si>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</si>
  <si>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</si>
  <si>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</si>
  <si>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</si>
  <si>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</si>
  <si>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</si>
  <si>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</si>
  <si>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</si>
  <si>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</si>
  <si>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</si>
  <si>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</si>
  <si>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</si>
  <si>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</si>
  <si>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</si>
  <si>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</si>
  <si>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</si>
  <si>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</si>
  <si>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</si>
  <si>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</si>
  <si>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</si>
  <si>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</si>
  <si>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</si>
  <si>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</si>
  <si>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</si>
  <si>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</si>
  <si>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</si>
  <si>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</si>
  <si>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</si>
  <si>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</si>
  <si>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</si>
  <si>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</si>
  <si>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</si>
  <si>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</si>
  <si>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ACUERDO SE CREAN LINEAMIENTOS PARA ACTOS DE PROSELITISMO</t>
  </si>
  <si>
    <t>01-JUN</t>
  </si>
  <si>
    <t>ACUERDO POR EL CUAL SE CREA LA NORMATIVIDAD</t>
  </si>
  <si>
    <t>ACUERDO DEL ANEXO DE LA CONV.</t>
  </si>
  <si>
    <t>ACUERDO LINEAMIENTOS PARA REALIZAR ENCUESTAS Y SONDEOS DE OPINIÓN.</t>
  </si>
  <si>
    <t>ACUERDO DE REGISTRO DE CANDIDATURA A GOBERNADOR</t>
  </si>
  <si>
    <t>ACUERDO TOPES DE CAMPAÑA</t>
  </si>
  <si>
    <t>ACUERDO DE REGISTRO DE DIPUTADOS</t>
  </si>
  <si>
    <t>ACUERDO DESIGNACION POR INSACULACIÓN PDTE. Y SECRE. CONCEJOS DIST</t>
  </si>
  <si>
    <t>ACUERDO POR EL QUE SE DESIGNAN A LOS CONSEJALES DISTRITALES</t>
  </si>
  <si>
    <t>ACDO. CRITERIOS Y LINEAMIENTOS PARA LA CONTRATACIÓN DE AUX. MUN.DOC</t>
  </si>
  <si>
    <t>ACDO. CRITERIOS Y LINEAMIENTOS PARA LA CONV. DE PRESIDENTES Y SECRETARIOS.</t>
  </si>
  <si>
    <t>23-JUL</t>
  </si>
  <si>
    <t>SUSTITUCIÓN DE CANDIDATURAS A DIPUTADO</t>
  </si>
  <si>
    <t>ADO. SE FACULTA A LOS CONSEJOS MUNICIPALES PARA RE</t>
  </si>
  <si>
    <t>ACUERDO POR EL QUE SE DETERMINA EL MES BASE</t>
  </si>
  <si>
    <t>ACUERDO PARA LA CREACIÓN DE LA COM. A CARGO DE L</t>
  </si>
  <si>
    <t>ACUERDO POR EL CUAL SE INSTRUMENTA EL PROG. DE R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</si>
  <si>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</si>
  <si>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</si>
  <si>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</si>
  <si>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</si>
  <si>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ACUERDO POR EL QUE SE FACULTA AL SECRETARIO EJE</t>
  </si>
  <si>
    <t>PUBLICACIÓN DE LISTA DE PMA</t>
  </si>
  <si>
    <t>ADO. POR EL QUE SE APRUEBA LA INCLUSIÓN DE LA FOTO</t>
  </si>
  <si>
    <t>10-AGO</t>
  </si>
  <si>
    <t>ACDO. POR EL QUE SE DESIGNAN PDTES. Y SRIOS. DE LOS C. MUN</t>
  </si>
  <si>
    <t>ACUERDO PARA LA SUSTITUCIÓN DE CANDIDATO DIPUTADO PT</t>
  </si>
  <si>
    <t>INCLUCIÓN DE POBLACIONES QUE ELEGIRÁN A SU PMA. X VOTO DIRECTO</t>
  </si>
  <si>
    <t>ACUERDO POR EL QUE SE NOMBRAN CONSEJALES MUNICIPALES</t>
  </si>
  <si>
    <t>ACUERDO POR EL QUE SE SE INCLUYE LA POB. DE STA. CRUZ AQUIAHUAC</t>
  </si>
  <si>
    <t>ACUERDO POR EL QUE SE SE INCLUYE LA POB. DE STA. CRUZ QUILETHTLA Y GUADALUPE TLACHCO</t>
  </si>
  <si>
    <t>ACUERDO PARA LA SUSTITUCIÓN CANDIDATO DIPUTADO PRI</t>
  </si>
  <si>
    <t>ACUERDO POR EL CUAL SE SORTEAN LOS LUGARES PARA PROPAGANDA</t>
  </si>
  <si>
    <t>ACUERDO POR EL QUE SE DESIGNA PDTE. Y SRIO. EN QUILEHTLA</t>
  </si>
  <si>
    <t>ACUERDO PARA FORMULAS DE P.M</t>
  </si>
  <si>
    <t>ACUERDO PARA REGISTRO DE AYUNT</t>
  </si>
  <si>
    <t>ACUERDO. PARA LA SUBSTITUCIÓN DIP. PAN</t>
  </si>
  <si>
    <t>ACUERDO POR EL QUE SE FACULTA AL LIC. GONZALO FLORES</t>
  </si>
  <si>
    <t>ACDO. LINEAMIENTOS PARA PROPAGANDA A P.M.A POR C</t>
  </si>
  <si>
    <t>ACDO. PARA LA DISTRIBUCIÓN DE MATERIAL ELECTORAL</t>
  </si>
  <si>
    <t>ACDO. Y CONV. DE OBSERVADORES ELECTORALES</t>
  </si>
  <si>
    <t>ACUERDO APROBACIÓN DE ACTAS DE LA JORN. ELEC</t>
  </si>
  <si>
    <t>ACUERDO CONTRATACIÓN CON EMPRESA LITHO FORMAS</t>
  </si>
  <si>
    <t>ACUERDO SUSTITUCIÓN CANDIDATOS DE PLANILLAS DEL PT</t>
  </si>
  <si>
    <t>ACUERDO. PARA LA SUBSTITUCIÓN DIP. VERDE</t>
  </si>
  <si>
    <t>ACUERDO ELECCIONES INFANTILES</t>
  </si>
  <si>
    <t>06-SEP</t>
  </si>
  <si>
    <t>09-SEP</t>
  </si>
  <si>
    <t>23-SEP</t>
  </si>
  <si>
    <t>ACUERDO POR EL QUE SE ESTABLECEN CRITERIOS PARA M. D.CASILLA</t>
  </si>
  <si>
    <t>ACUERDO SUSTITUCIÓN PAN</t>
  </si>
  <si>
    <t>SUSTITUCIÓN POR CIUDADANÁ DE LA LOC. DE TLATEMPA</t>
  </si>
  <si>
    <t>SUSTITUCIÓN PT</t>
  </si>
  <si>
    <t>SUSTITUCIONES PT</t>
  </si>
  <si>
    <t>SUSTITUCIÓN DEL PDM</t>
  </si>
  <si>
    <t>ACDO POR EL QUE SE APRUEBA EL NUM. Y UBIC. DE MDC</t>
  </si>
  <si>
    <t>SUSTITUCIÓN POR CIUDADANÍA</t>
  </si>
  <si>
    <t>SUSTITUCIONES PAN</t>
  </si>
  <si>
    <t>SUSTITUCIONES PRD</t>
  </si>
  <si>
    <t>SUSTITUCIONES PRI</t>
  </si>
  <si>
    <t>SUSTITUCIONES PVEM</t>
  </si>
  <si>
    <t>ANEXO DEL ACUERDO DE UBICACIÓN DE CASILLAS</t>
  </si>
  <si>
    <t>ACUERDO PARA APLICACIÓN DEL LÍQUIDO INDELEBLE</t>
  </si>
  <si>
    <t>ACUERDO ENCUESTAS DE SALIDA</t>
  </si>
  <si>
    <t>ACUERDO MODIFICACIONES A INTEGRACIÓN CASILLAS</t>
  </si>
  <si>
    <t>METODOLOGÍA QUE SEGUIRAN LAS MDC PARA LA ENTR. BOLETAS</t>
  </si>
  <si>
    <t>SE ORDENA LA PUBLICACIÓN DE INT. DE MDC</t>
  </si>
  <si>
    <t>ACDO. PARA EL SELLADO DE LAS BOLETAS</t>
  </si>
  <si>
    <t>ACDO. MANEJO DEL PAQUETE ELECTORAL</t>
  </si>
  <si>
    <t>06-OCT</t>
  </si>
  <si>
    <t>14-OCT</t>
  </si>
  <si>
    <t>28-OCT</t>
  </si>
  <si>
    <t>ACREDITACIÓN DE OBSERVADORES ELECTORALES</t>
  </si>
  <si>
    <t>ACUERDO SUSPENCIÓN DE VOTACIÓN EN CON. MUN</t>
  </si>
  <si>
    <t>ACDO. DETERMINA EL RESUL. DE DIP. MAY. REL.</t>
  </si>
  <si>
    <t>ACUERDO SE FACULTA LGFM PARA DAR A CONOCER LOS PREP</t>
  </si>
  <si>
    <t>ACUERDO PORCENTAJES FINANCIAMIENTO</t>
  </si>
  <si>
    <t>ACUERDO RETIRO DE PROPAGANDA</t>
  </si>
  <si>
    <t>ACUERDO SUSTITUCIÓN PT POR DEFUNCIÓN</t>
  </si>
  <si>
    <t>PROYECTO DE ACUERDO PRESUPUESTO 1999</t>
  </si>
  <si>
    <t>01-NOV</t>
  </si>
  <si>
    <t>06-NOV</t>
  </si>
  <si>
    <t>15-NOV</t>
  </si>
  <si>
    <t>ACUERDO AYUNTAMIENTO DE ACUAMANAL DE MIGUEL HIDALGO</t>
  </si>
  <si>
    <t>ACUERDO AYUNTAMIENTO DE SAN LORENZO AXOCOMANITLA</t>
  </si>
  <si>
    <t>ACUERDO AYUNTAMIENTO DE TEPEYANCO</t>
  </si>
  <si>
    <t>ACUERDO AYUNTAMIENTO DE TETLATLAHUCA</t>
  </si>
  <si>
    <t>ACUERDO AYUNTAMIENTO DE TOTOLAC</t>
  </si>
  <si>
    <t>ACUERDO AYUNTAMIENTO DE ZACATELCO</t>
  </si>
  <si>
    <t>ACUERDO CALIFICACIÓN PMA 15-12-98</t>
  </si>
  <si>
    <t>SE DEFINE PROCEDIMIENTO PARA CALIFICACIÓN</t>
  </si>
  <si>
    <t>ACUERDO DE LA INTEGRACIÓN DE DIPUTADOS</t>
  </si>
  <si>
    <t>03-DIC</t>
  </si>
  <si>
    <t>ACUERDO INTEGRACIÓN DE JUNTA GENERAL EJECUTIVA</t>
  </si>
  <si>
    <t>ACUERDO ADECUACIÓN PRESUPUESTO DE EGRESOS EJERCICIO FISCAL 2015</t>
  </si>
  <si>
    <t>ACUERDO CUMPLIMIENTO SALA ELECTORAL PANAL 2015</t>
  </si>
  <si>
    <t>ACUERDO QUEJA 001</t>
  </si>
  <si>
    <t>ACUERDO QUEJA 003</t>
  </si>
  <si>
    <t>ACUERDO MODIFICACIÓN SANCIÓN PANAL</t>
  </si>
  <si>
    <t>ACUERDO SANCIÓN INFORME ANUAL 2014 PAN</t>
  </si>
  <si>
    <t>ACUERDO SANCIÓN INFORME ANUAL 2014 PRD</t>
  </si>
  <si>
    <t>ACUERDO SANCIÓN INFORME ANUAL 2014 PAC</t>
  </si>
  <si>
    <t>ACUERDO SANCIÓN INFORME ANUAL 2014 MORENA</t>
  </si>
  <si>
    <t>ACUERDO SANCIÓN INFORME ANUAL 2014 PRI</t>
  </si>
  <si>
    <t>ACUERDO SANCIÓN INFORME ANUAL 2014 PT</t>
  </si>
  <si>
    <t>ACUERDO SANCIÓN INFORME ANUAL 2014 PVEM</t>
  </si>
  <si>
    <t>ACUERDO SANCIÓN INFORME ANUAL 2014 MC</t>
  </si>
  <si>
    <t>ACUERDO SANCIÓN INFORME ANUAL 2014 PNA</t>
  </si>
  <si>
    <t>ACUERDO SANCIÓN INFORME ANUAL 2014 PS</t>
  </si>
  <si>
    <t>09-ENE</t>
  </si>
  <si>
    <t>17-JUL</t>
  </si>
  <si>
    <t>28-AGO</t>
  </si>
  <si>
    <t>ACUERDO PROGRAMA ANUAL IET</t>
  </si>
  <si>
    <t>ACUERDO DICTAMEN INFORME ANUAL PAN</t>
  </si>
  <si>
    <t>ACUERDO DICTAMEN INFORME ANUAL PRI</t>
  </si>
  <si>
    <t>ACUERDO DICTAMEN INFORME ANUAL PRD</t>
  </si>
  <si>
    <t>ACUERDO DICTAMEN INFORME ANUAL PT</t>
  </si>
  <si>
    <t>ACUERDO DICTAMEN INFORME ANUAL PVEM</t>
  </si>
  <si>
    <t>ACUERDO DICTAMEN INFORME ANUAL MC</t>
  </si>
  <si>
    <t>ACUERDO DICTAMEN INFORME ANUAL PANAL</t>
  </si>
  <si>
    <t>ACUERDO DICTAMEN INFORME ANUAL PAC</t>
  </si>
  <si>
    <t>ACUERDO DICTAMEN INFORME ANUAL PS</t>
  </si>
  <si>
    <t>ACUERDO DICTAMEN INFORME ANUAL MORENA</t>
  </si>
  <si>
    <t>ACUERDO DICTAMEN INFORME ANUAL HUMANISTA</t>
  </si>
  <si>
    <t>ACUERDO DICTAMEN INFORME ANUAL ENCUENTRO SOCIAL</t>
  </si>
  <si>
    <t>ACUERDO QUEJA CQYDIET-002-2015</t>
  </si>
  <si>
    <t>ACUERDO SANCIÓN INFORME ANUAL 2014 ENCUENTRO SOCIAL</t>
  </si>
  <si>
    <t>ACUERDO AJUSTE SANCIÓN FISCALIZACIÓN PT</t>
  </si>
  <si>
    <t>15-ENE</t>
  </si>
  <si>
    <t>30-ENE</t>
  </si>
  <si>
    <t>ACUERDO DE REMISIÓN DE INFORMES ANUALES 2014</t>
  </si>
  <si>
    <t>ACUERDO PRESUPUESTO DE EGRESOS 2016</t>
  </si>
  <si>
    <t>18-SEP</t>
  </si>
  <si>
    <t>ACUERDO INTEGRACIÓN DE COMISIONES ITE</t>
  </si>
  <si>
    <t>ACUERDO LINEAMIENTOS PERDIDA Y CANCELACIÓN DE REGISTRO</t>
  </si>
  <si>
    <t>ACUERDO LOGO ITE</t>
  </si>
  <si>
    <t>ACUERDO PERDIDA DE ACREDITACIÓN PARTIDO DEL TRABAJO</t>
  </si>
  <si>
    <t>ACUERDO PERDIDA DE ACREDITACIÓN PARTIDO HUMANISTA</t>
  </si>
  <si>
    <t>ACUERDO CRITERIOS CIERRES DE CAMPAÑA</t>
  </si>
  <si>
    <t>29-OCT</t>
  </si>
  <si>
    <t>ACUERDO CUMPLIMIENTO SALA ELECTORAL PAC</t>
  </si>
  <si>
    <t>ACUERDO LINEAMIENTOS CONSULTA CIUDADANA</t>
  </si>
  <si>
    <t>ACUERDO LINEAMIENTOS DEBATES</t>
  </si>
  <si>
    <t>ACUERDO LINEAMIENTOS PROTECCIÓN DE DATOS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</si>
  <si>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</si>
  <si>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</si>
  <si>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</si>
  <si>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</si>
  <si>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</si>
  <si>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</si>
  <si>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ACUERDO METODOLOGÍA MONITOREO</t>
  </si>
  <si>
    <t>ACUERDO DEL ESTATUTO A.C. CANDIDATOS INDEPENDIENTES</t>
  </si>
  <si>
    <t>27-NOV</t>
  </si>
  <si>
    <t>ACUERDO DEL REGLAMENTO DE CANDIDATOS INDEPENDIENTES</t>
  </si>
  <si>
    <t>ACUERDO PAUTAS RADIO Y TELEVISIÓN</t>
  </si>
  <si>
    <t>ACUERDO PRESUPUESTO FINAL</t>
  </si>
  <si>
    <t>ACUERDO REGLAMENTO USOS Y COSTUMBRES</t>
  </si>
  <si>
    <t>REGLAMENTO CONSTITUCIÓN DE PARTIDOS</t>
  </si>
  <si>
    <t>ACUERDO SECRETARIO Y DIRECTORES</t>
  </si>
  <si>
    <t>ANEXO PLASTICOS</t>
  </si>
  <si>
    <t>ACUERDO CUMPLIMIENTO FISCALIZACIÓN PT</t>
  </si>
  <si>
    <t>16-DIC</t>
  </si>
  <si>
    <t>ACUERDO CUMPLIMIENTO FISCALIZACIÓN PAN</t>
  </si>
  <si>
    <t>24-DIC</t>
  </si>
  <si>
    <t>ACUERDO CUMPLIMIENTO SALA DF CONVOCATORIA CANDIDATOS INDEPENDIENTES</t>
  </si>
  <si>
    <t>ACUERDO PLASTICOS</t>
  </si>
  <si>
    <t>ACUERDO MODIFICACIÓN NÚMERO DE APOYO CIUDADANO</t>
  </si>
  <si>
    <t>ACUERDO RADIO Y TV</t>
  </si>
  <si>
    <t>ACUERDO TOPES DE PRECAMPAÑA</t>
  </si>
  <si>
    <t>12-DIC</t>
  </si>
  <si>
    <t>ACUERDO TOPES INDEPENDIENTES</t>
  </si>
  <si>
    <t>ANEXO CONVOCATORIA CANDIDATOS INDEPENDIENTES</t>
  </si>
  <si>
    <t>ANEXO CONVOCATORIA</t>
  </si>
  <si>
    <t>.pdf"}`),},],},</t>
  </si>
  <si>
    <t>ACUERDO CUMPLIMIENTO SALA SUPERIOR CANDIDATOS INDEPENDIENTES</t>
  </si>
  <si>
    <t>ANEXO 1 FORMATOS DE CANDIDATURAS INDEPENDIENTES</t>
  </si>
  <si>
    <t>ANEXO 2 REGLAMENTO PARA EL REGISTRO DE CANDIDATURAS INDEPENDIENTES</t>
  </si>
  <si>
    <t>ACUERDO DE COALICIÓN PRI PVEM PNA PS PARA LA ELECCIÓN DE GOBERNADOR</t>
  </si>
  <si>
    <t>ACUERDO ADECUACIÓN PRESUPUESTO</t>
  </si>
  <si>
    <t>ACUERDO ASPIRANTES CANDIDATOS INDEPENDIENTES</t>
  </si>
  <si>
    <t>10-ENE</t>
  </si>
  <si>
    <t>20-ENE</t>
  </si>
  <si>
    <t>ACUERDO RESOLUCIÓN PAC</t>
  </si>
  <si>
    <t>ANEXO DICTAMEN PAC</t>
  </si>
  <si>
    <t>ANEXO 1 CONVOCATORIA CONSEJOS DISTRITALES Y MUNICIPALES</t>
  </si>
  <si>
    <t>ANEXO 2 MANIFIESTO BAJO PROTESTA CDyM</t>
  </si>
  <si>
    <t>ANEXO 3 SOLICITUD</t>
  </si>
  <si>
    <t>ACUERDO COMITE DE ADQUISICIONES</t>
  </si>
  <si>
    <t>ACUERDO NOMBRAMIENTO DIRECTOR JURÍDICO</t>
  </si>
  <si>
    <t>ACUERDO CANDIDATOS INDEPENDIENTES PRESIDENTES DE COMUNIDAD</t>
  </si>
  <si>
    <t>10-FEB</t>
  </si>
  <si>
    <t>20-FEB</t>
  </si>
  <si>
    <t>21-FEB</t>
  </si>
  <si>
    <t>ACUERDO DE APOYO CIUDADANO DE AYUNTAMIENTOS Y DIPUTADOS</t>
  </si>
  <si>
    <t>ACUERDO PLATAFORMA PAN</t>
  </si>
  <si>
    <t>ACUERDO PLATAFORMA PRI</t>
  </si>
  <si>
    <t>ACUERDO PLATAFORMA MC</t>
  </si>
  <si>
    <t>ACUERDO PLATAFORMA NA</t>
  </si>
  <si>
    <t>ACUERDO PLATAFORMA MORENA.</t>
  </si>
  <si>
    <t>ACUERDO PLATAFORMA ENC SOC</t>
  </si>
  <si>
    <t>ACUERDO PLATAFORMA PT</t>
  </si>
  <si>
    <t>ACUERDO CANDIDATURA COMÚN PRI</t>
  </si>
  <si>
    <t>ACUERDO PLATAFORMA PAC</t>
  </si>
  <si>
    <t>ACUERDO AMPLIACIÓN DE VERIFICACIÓN DE PORCENTAJE A GOBERNADOR</t>
  </si>
  <si>
    <t>ACUERDO VERIFICACIÓN DE PORCENTAJE A GOBERNADOR</t>
  </si>
  <si>
    <t>ACUERDO CONSEJOS DISTRITALES Y MUNICIPALES</t>
  </si>
  <si>
    <t>ACUERDO PROGRAMA PAN</t>
  </si>
  <si>
    <t>ACUERDO PROGRAMA PRI</t>
  </si>
  <si>
    <t>ACUERDO PROGRAMA PRD</t>
  </si>
  <si>
    <t>ACUERDO PROGRAMA PT</t>
  </si>
  <si>
    <t>ACUERDO PROGRAMA PVEM</t>
  </si>
  <si>
    <t>ACUERDO PROGRAMA MC</t>
  </si>
  <si>
    <t>ACUERDO PROGRAMA PANAL</t>
  </si>
  <si>
    <t>ACUERDO PROGRAMA PAC</t>
  </si>
  <si>
    <t>ACUERDO PROGRAMA PS</t>
  </si>
  <si>
    <t>ACUERDO PROGRAMA MORENA</t>
  </si>
  <si>
    <t>ACUERDO PROGRAMA PES</t>
  </si>
  <si>
    <t>ACUERDO BENITO Y MELISSA CANDIDATOS INDEPENDIENTES</t>
  </si>
  <si>
    <t>ACUERDO PAC BERNARDINO</t>
  </si>
  <si>
    <t>ACUERDO PRI PVEM PANAL Y PS</t>
  </si>
  <si>
    <t>ACUERDO PRD PT</t>
  </si>
  <si>
    <t>ACUERDO PVEM PS</t>
  </si>
  <si>
    <t>ACUERDO ALFONSO CANO</t>
  </si>
  <si>
    <t>ACUERDO CUMPLIMIENTO SUP JDC 1181 2016 DE JORGE MORENO DURAN</t>
  </si>
  <si>
    <t>ACUERDO CANDIDATURA PRD PT</t>
  </si>
  <si>
    <t>ACUERDO PRESIDENTE PAC</t>
  </si>
  <si>
    <t>02-MAR</t>
  </si>
  <si>
    <t>12-MAR</t>
  </si>
  <si>
    <t>24-MAR</t>
  </si>
  <si>
    <t>25-MAR</t>
  </si>
  <si>
    <t>ACUERDO DESIGNACIÓN DEL COMITÉ PREP</t>
  </si>
  <si>
    <t>ACUERDO SUSTITUCIONES</t>
  </si>
  <si>
    <t>ACUERDO FINANCIAMIENTO</t>
  </si>
  <si>
    <t>ACUERDO DOCUMENTACIÓN Y MATERIAL ELECTORAL</t>
  </si>
  <si>
    <t>ACUERDO BOLETAS</t>
  </si>
  <si>
    <t>ACUERDO CUMPLIMIENTO JOSÉ EFREN SATACRUZ MOCTEZUMA BUENO</t>
  </si>
  <si>
    <t>ACUERDO GOBERNADOR COALICIÓN PRI PVEM NA PS</t>
  </si>
  <si>
    <t>ACUERDO GOBERNADOR PAN</t>
  </si>
  <si>
    <t>ACUERDO GOBERNADOR PRD</t>
  </si>
  <si>
    <t>ACUERDO GOBERNADOR MOVIMIENTO CIUDADANO</t>
  </si>
  <si>
    <t>ACUERDO GOBERNADOR PAC</t>
  </si>
  <si>
    <t>ACUERDO GOBERNADOR MORENA</t>
  </si>
  <si>
    <t>ACUERDO GOBERNADOR PES</t>
  </si>
  <si>
    <t>ACUERDO GOBERNADOR INDEPENDIENTE JACOB</t>
  </si>
  <si>
    <t>ACUERDO DIPUTADOS MR Y RP PAN</t>
  </si>
  <si>
    <t>ACUERDO DIPUTADOS MR Y RP PARTIDO DE LA REVOLUCIÓN DEMOCRÁTICA</t>
  </si>
  <si>
    <t>ACUERDO DIPUTADOS MR Y RP DEL PARTIDO DEL TRABAJO</t>
  </si>
  <si>
    <t>ACUERDO DIPUTADOS MR Y RP MOVIMIENTO CIUDADANO</t>
  </si>
  <si>
    <t>ACUERDO DIPUTADOS MR Y RP PAC</t>
  </si>
  <si>
    <t>ACUERDO DIPUTADOS MR Y RP PARTIDO SOCIALISTA</t>
  </si>
  <si>
    <t>ACUERDO DIPUTADOS MR Y RP MORENA</t>
  </si>
  <si>
    <t>ACUERDO DIPUTADOS MR Y RP ENCUENTRO SOCIAL</t>
  </si>
  <si>
    <t>ACUERDO DIPUTADA INDEPENDIENTE MELISA IRASEMA VAZQUEZ MOLINA</t>
  </si>
  <si>
    <t>ACUERDO DIPUTADO INDEPENDIENTE BENITO SALDIVAR SANCHEZ</t>
  </si>
  <si>
    <t>ACUERDO DIPUTADO INDEPENDIENTE BENEBERTO SANCHEZ VAZQUEZ</t>
  </si>
  <si>
    <t>ACUERDO FINANCIAMIENTO CANDIDATOS INDEPENDIENTES</t>
  </si>
  <si>
    <t>ACUERDO MONUMENTOS Y ZONAS ARQUEOLOGICAS</t>
  </si>
  <si>
    <t>ACUERDO CANDIDATURA COMÚN DIPUTADOS</t>
  </si>
  <si>
    <t>ACUERDO ACUERDO TOPES DE CAMPAÑA</t>
  </si>
  <si>
    <t>ACUERDO SUSTITUCIÓN CONSEJOS</t>
  </si>
  <si>
    <t>ACUERDO CANDIDATOS COMUNES DIPUTADOS PRI PVEM Y PANAL</t>
  </si>
  <si>
    <t>ACUERDO CANDIDATOS COMUNES DIPUTADOS PRI Y PANAL</t>
  </si>
  <si>
    <t>ACUERDO PVEM MAYORIA Y RP</t>
  </si>
  <si>
    <t>ACUERDO MC MAYORIA Y RP</t>
  </si>
  <si>
    <t>ACUERDO PRI RP</t>
  </si>
  <si>
    <t>ACUERDO PANAL RP</t>
  </si>
  <si>
    <t>ACUERDO ADQUISICÓN</t>
  </si>
  <si>
    <t>ACUERDO CUMPLIMIENTO SUP JDC 1481 2016 DE JORGE MORENO DURAN</t>
  </si>
  <si>
    <t>ACUERDO PREP</t>
  </si>
  <si>
    <t>ACUERDO MEDIDAS DE SEGURIDAD</t>
  </si>
  <si>
    <t>ACUERDO SUSTITUCIÓN MC</t>
  </si>
  <si>
    <t>ACUERDO EMBLEMA INDEPENDIENTES</t>
  </si>
  <si>
    <t>ACUERDO SUSTITUCIONES CONSEJOS</t>
  </si>
  <si>
    <t>ACUERDO PROMOCIÓN DEL VOTO</t>
  </si>
  <si>
    <t>ACUERDO ADENDDA PRI</t>
  </si>
  <si>
    <t>ACUERDO JORGE MORENO</t>
  </si>
  <si>
    <t>ACUERDO AYUNTAM. CANDIDATURA COMÚN PRI PVEM NUEVA ALIANZA PS</t>
  </si>
  <si>
    <t>ACUERDO AYUNTAM. CANDIDATURA COMÚN PRI PVEM NUEVA ALIANZA</t>
  </si>
  <si>
    <t>ACUERDO RESERVA REGISTRO AYUNTAMIENTOS PT</t>
  </si>
  <si>
    <t>REGISTRO AYUNTAM. CANDIDATURA COMÚN PRI PVEM</t>
  </si>
  <si>
    <t>ACUERDO AYUNTAM. CANDIDATURA COMÚN PRI NUEVA ALIANZA PS</t>
  </si>
  <si>
    <t>ACUERDO CANDIDATURA COMÚN PRI NUEVA ALIANZA</t>
  </si>
  <si>
    <t>ACUERDO AYUNTAM. CANDIDATURA COMÚN PRI PS</t>
  </si>
  <si>
    <t>ACUERDO RESERVA REGISTRO AYUNTAMIENTOS CANDIDATURA PRD PT</t>
  </si>
  <si>
    <t>ACUERDO AYUNTAM. CANDIDATURA COMÚN PVEM PS</t>
  </si>
  <si>
    <t>ACUERDO REGISTRO AYUNTAM. PAN</t>
  </si>
  <si>
    <t>ACUERDO REGISTRO AYUNTAM. PRI</t>
  </si>
  <si>
    <t>ACUERDO REGISTRO AYUNTAM. PVEM</t>
  </si>
  <si>
    <t>ACUERDO RESERVA REGISTRO AYUNTAMIENTO MOVIMIENTO CIUDADANO</t>
  </si>
  <si>
    <t>ACUERDO RESERVA NUEVA ALIANZA</t>
  </si>
  <si>
    <t>ACUERDO RESERVA AYUNTAMIENTOS PAC</t>
  </si>
  <si>
    <t>ACUERDO REGISTRO AYUNTAM. PS</t>
  </si>
  <si>
    <t>ACUERDO MORENA AYUNTAMIENTOS</t>
  </si>
  <si>
    <t>ACUERDO RESERVA REGISTRO AYUNTAMIENTO PES</t>
  </si>
  <si>
    <t>ACUERDO MUNICIPIOS INDEPENDIENTES</t>
  </si>
  <si>
    <t>ACUERDO RESERVA REGISTRO AYUNTAMIENTOS PRD</t>
  </si>
  <si>
    <t>ACUERDO SUSTITUCIÓN DIPUTADO PAN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</si>
  <si>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</si>
  <si>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</si>
  <si>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</si>
  <si>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</si>
  <si>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</si>
  <si>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</si>
  <si>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</si>
  <si>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</si>
  <si>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ACUERDO FINANCIAMIENTO AYUNTAMIENTOS</t>
  </si>
  <si>
    <t>ACUERDO COMUNIDADES INDEPENDIENTES</t>
  </si>
  <si>
    <t>ACUERDO RESERVA REGISTRO PRESIDENCIAS DE COMUNIDAD PAN</t>
  </si>
  <si>
    <t>ACUERDO RESERVA REGISTRO PRESIDENCIAS DE COMUNIDAD PRI</t>
  </si>
  <si>
    <t>ACUERDO RESERVA REGISTRO PRESIDENCIAS DE COMUNIDAD PRD</t>
  </si>
  <si>
    <t>ACUERDO RESERVA REGISTRO PRESIDENCIAS DE COMUNIDAD PT</t>
  </si>
  <si>
    <t>ACUERDO RESERVA REGISTRO PRESIDENCIAS DE COMUNIDAD PVEM</t>
  </si>
  <si>
    <t>ACUERDO RESERVA DE COMUNIDAD MC</t>
  </si>
  <si>
    <t>ACUERDO RESERVA REGISTRO PRESIDENCIAS DE COMUNIDAD NUEVA ALIANZA</t>
  </si>
  <si>
    <t>ACUERDO RESERVA REGISTRO PRESIDENCIAS DE COMUNIDAD PAC</t>
  </si>
  <si>
    <t>ACUERDO RESERVA REGISTRO PRESIDENCIAS DE COMUNIDAD PS</t>
  </si>
  <si>
    <t>ACUERDO RESERVA REGISTRO PRESIDENCIAS DE COMUNIDAD MORENA</t>
  </si>
  <si>
    <t>ACUERDO RESERVA REGISTRO PRESIDENCIAS DE COMUNIDAD PES</t>
  </si>
  <si>
    <t>ACUERDO TOPES AYUNTAMIENTOS</t>
  </si>
  <si>
    <t>ACUERDO DISTRIBUCION A CADA CANDIDATO</t>
  </si>
  <si>
    <t>ACUERDO DIRIGENCIA PAC</t>
  </si>
  <si>
    <t>ACUERDO SUSTITUCIÓN DIPUTADO PT</t>
  </si>
  <si>
    <t>ACUERDO SUSTITUCIÓN DIPUTADO PAC</t>
  </si>
  <si>
    <t>ACUERDO SUSTITUCIÓN AYUNTAMIENTO SANTA CRUZ TLAXCALA PAN</t>
  </si>
  <si>
    <t>ACUERDO SUSTITUCIÓN AYUNTAMIENTO TEPETITLA DE LARDIZABAL PAN</t>
  </si>
  <si>
    <t>ACUERDO COMPUTOS</t>
  </si>
  <si>
    <t>ACUERDO SUSTITUCIÓN PVEM AYUNTAMIENTOS</t>
  </si>
  <si>
    <t>02-MAY</t>
  </si>
  <si>
    <t>07-MAY</t>
  </si>
  <si>
    <t>03-MAY</t>
  </si>
  <si>
    <t>05-MAY</t>
  </si>
  <si>
    <t>08-MAY</t>
  </si>
  <si>
    <t>12-MAY</t>
  </si>
  <si>
    <t>ACUERDO REGISTRO AYUNTAM. PAC</t>
  </si>
  <si>
    <t>ACUERDO SUSTITUCIÓN AYUNTAMIENTO APETATITLAN PAN</t>
  </si>
  <si>
    <t>ACUERDO REGISTRO AYUNTAMIENTOS DEFINITIVO MC</t>
  </si>
  <si>
    <t>ACUERDO AYUNTAMIENTOS PRD PT</t>
  </si>
  <si>
    <t>ACUERDO AYUNTAMIENTOS PRD</t>
  </si>
  <si>
    <t>ACUERDO MOVIMIENTO CIUDADANO PRESIDENCIAS DE COMUNIDAD</t>
  </si>
  <si>
    <t>ACUERDO PVEM COMUNIDADES</t>
  </si>
  <si>
    <t>ACUERDO AYUNTAMIENTOS PES FINAL</t>
  </si>
  <si>
    <t>ACUERDO AYUNTAM. NUEVA ALIANZA</t>
  </si>
  <si>
    <t>ACUERDO AYUNTAMIENTOS PT</t>
  </si>
  <si>
    <t>ACUERDO DE PRESIDENCIAS DE COMUNIDAD PAN</t>
  </si>
  <si>
    <t>ACUERDO DE PRESIDENCIAS DE COMUNIDAD PRI</t>
  </si>
  <si>
    <t>ACUERDO PRESIDENCIAS DE COMUNIDAD PAC</t>
  </si>
  <si>
    <t>ACUERDO RESERVA COMUNIDAD MORENA</t>
  </si>
  <si>
    <t>ACUERDO RESERVA COMUNIDAD PES</t>
  </si>
  <si>
    <t>ACUERDO RESERVA PRESIDENCIAS DE COMUNIDAD PRD</t>
  </si>
  <si>
    <t>ACUERDO RESERVA PT</t>
  </si>
  <si>
    <t>ACUERDO RESERVA PRESIDENCIAS DE COMUNIDAD PNA</t>
  </si>
  <si>
    <t>ACUERDO RESERVA PRESIDENCIAS DE COMUNIDAD PS</t>
  </si>
  <si>
    <t>ACUERDO SUSTITUCIÓN DIPUTADOS DISTRITO 12 Y 3 FORMULA</t>
  </si>
  <si>
    <t>ACUERDO COMUNIDADES PRD</t>
  </si>
  <si>
    <t>ACUERDO PRESIDENCIAS DE COMUNIDAD PNA</t>
  </si>
  <si>
    <t>ACUERDO PAC PRESIDENCIAS DE COMUNIDAD DEFINITIVO</t>
  </si>
  <si>
    <t>ACUERDO SUSTITUCIÓN GOBERNADOR PES</t>
  </si>
  <si>
    <t>ACUERDO SUSTITUCIÓN DIPUTADO DISTRITO 03 PVEM</t>
  </si>
  <si>
    <t>ACUERDO COMUNIDADES PT</t>
  </si>
  <si>
    <t>ACUERDO COMUNIDADES FINAL PES</t>
  </si>
  <si>
    <t>ACUERDO COMUNIDADES FINAL PS</t>
  </si>
  <si>
    <t>ACUERDO COMUNIDADES FINAL MORENA</t>
  </si>
  <si>
    <t>ACUERDO SUSTITUCIÓN AYUNTAMIENTO SAN FRANCISCO TETLANOHCAN PRD</t>
  </si>
  <si>
    <t>ACUERDO SUSTITUCION AYUNTAMIENTO APETATITLAN MC PENDIENTE</t>
  </si>
  <si>
    <t>ACUERDO SUSTITUCIÓN AYUNTAMIENTO TZOMPANTEPEC PRD</t>
  </si>
  <si>
    <t>ACUERDO SUSTITUCIÓN AYUNTAMIENTO MUÑOZ DE DOMINGO ARENAS PNA</t>
  </si>
  <si>
    <t>ACUERDO SOBRENOMBRES 2016</t>
  </si>
  <si>
    <t>ACUERDO CUMPLIMIENTO RESOLUCIÓN INE CG299 2016</t>
  </si>
  <si>
    <t>ACUERDO SUSTITUCIÓN AYUNTAMIENTO DE EMILIANO ZAPATA MORENA</t>
  </si>
  <si>
    <t xml:space="preserve"> ACUERDO SUSTITUCIÓN DIPUTADA 15 PS</t>
  </si>
  <si>
    <t>ACUERDO PROGRAMA OPERACIÓN SIJE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</si>
  <si>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</si>
  <si>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</si>
  <si>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</si>
  <si>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</si>
  <si>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</si>
  <si>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</si>
  <si>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</si>
  <si>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</si>
  <si>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ACUERDO SUSTITUCIÓN PC SANTA CRUZ PORVENIR IXTACUIXTA NA</t>
  </si>
  <si>
    <t>ACUERDO SUSTITUCIÓN PC COLONIA REFORMA CHIAUTEMPAN PS</t>
  </si>
  <si>
    <t>ACUERDO SUSTITUCION PC SUPLENTE ACUITLAPILCO PS</t>
  </si>
  <si>
    <t>ACUERDO SUSTITUCIÓN PC TLALTEMPAN MORENA</t>
  </si>
  <si>
    <t>ACUERDO ACUERDO SUSTITUCIÓN PRI DTO 01 MAY RELAT</t>
  </si>
  <si>
    <t>ACUERDO BODEGAS CUMPLIMIENTO ACUERDO INE CG122 2016</t>
  </si>
  <si>
    <t>ACUERDO SUSTITUCION DE INTEGRANTES DE CONSEJO</t>
  </si>
  <si>
    <t>ACUERDO CANDIDATURA COMÚN PRI PVEM NUEVA ALIANZA PS</t>
  </si>
  <si>
    <t>ACUERDO CANDIDATURA COMÚN PRI PVEM</t>
  </si>
  <si>
    <t>ACUERDO CANDIDATURA COMÚN PRI NUEVA ALIANZA PS</t>
  </si>
  <si>
    <t>ACUERDO CANDIDATURA COMUN PRD PT</t>
  </si>
  <si>
    <t>ACUERDO REGISTRO AYUNTAM PRI</t>
  </si>
  <si>
    <t>ACUERDO CASILLAS ESPECIALES</t>
  </si>
  <si>
    <t>ACUERDO SUSTITUCIÓN AYUNTAMIENTO XILOXOXTLA PAN</t>
  </si>
  <si>
    <t>ACUERDO SUSTITUCIÓN AYUNTAMIENTO BENITO JUÁREZ PRI</t>
  </si>
  <si>
    <t>ACUERDO SUSTITUCIÓN PC ATLANGATEPEC PAN</t>
  </si>
  <si>
    <t>ACUERDO SUSTITUCIÓN CONSEJOS MUNICIPALES</t>
  </si>
  <si>
    <t>ACUERDO SUSTITUCIÓN SEGUNDA REGIDORA ATLANGATEPEC PRI</t>
  </si>
  <si>
    <t>ACUERDO SUSTITUCIÓN LÁZARO CARDENAS PRI</t>
  </si>
  <si>
    <t>ACUERDO SUSTITUCIÓN PRIMERA REGIDORA SANTA CRUZ TLAXCALA PT</t>
  </si>
  <si>
    <t>ACUERDO SUSTITUCIÓN PC TLAXCO PRI</t>
  </si>
  <si>
    <t>ACUERDO SUSTITUCIÓN PC SANTA CARINA AYOMETLA PT</t>
  </si>
  <si>
    <t>ACUERDO CAMBIO DE DOMICILIO DE CATD</t>
  </si>
  <si>
    <t>ACUERDO SUSTITUCIÓN DIPUTADO MR 4 MORENA</t>
  </si>
  <si>
    <t>ACUERDO SUSTITUCIÓN DIPUTADO RPP 3 MORENA</t>
  </si>
  <si>
    <t>ACUERDO SUSTITUCIÓN SANTA ISABEL XILOXOXTLA PRD PT</t>
  </si>
  <si>
    <t>ACUERDO SUSTITUCIÓN PRIMER REGIDOR HUAMANTLA PVEM</t>
  </si>
  <si>
    <t>ACUERDO SUSTITUCIÓN PC RANCHERIA ALTAMIRA DE GUADALUPE HUAMANTLA MORENA</t>
  </si>
  <si>
    <t>ACUERDO SUSTITUCIÓN PC SAN JORGE TEXOQUIPAN PANOTLA MORENA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</si>
  <si>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</si>
  <si>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</si>
  <si>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</si>
  <si>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</si>
  <si>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</si>
  <si>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</si>
  <si>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</si>
  <si>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</si>
  <si>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ACUERDO CUMPLIMIENTO SALA REGIONAL PRD PANOTLA</t>
  </si>
  <si>
    <t>ACUERDO CUMPLIMIENTO SALA REGIONAL PRD APIZACO</t>
  </si>
  <si>
    <t>ACUERDO COMUNIDADES PARTIDO DEL TRABAJO</t>
  </si>
  <si>
    <t>ACUERDO COMUNIDADES MOVIMIENTO CIUDADANO</t>
  </si>
  <si>
    <t>ACUERDO COMUNIDADES MORENA</t>
  </si>
  <si>
    <t>ACUERDO PREP PLAN DE SEGURIDAD Y CONTINUIDAD</t>
  </si>
  <si>
    <t>ACUERDO DE SUSTITUCIÓN PAN DTTO. 10 PAN</t>
  </si>
  <si>
    <t>ACUERDO SUSTITUCION PC XALOZTOC PRI</t>
  </si>
  <si>
    <t>ACUERDO SUSTITUTCIÓN PRI SEXTA REGIDORA EL CARMEN TEQUEXQUITLA PRI</t>
  </si>
  <si>
    <t>ACUERDO SUSTITUCION SINDICO Y SEGUNDO REGIDOR_CALPULALPAN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</si>
  <si>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</si>
  <si>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</si>
  <si>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</si>
  <si>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</si>
  <si>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ACUERDO REGISTRO MC CUMPLIMIENTO</t>
  </si>
  <si>
    <t>SUSTITUCIÓN AYUNTAMIENTO YAUHQUEMEHCAN PRI</t>
  </si>
  <si>
    <t>SUSTITUCIÓN SÍNDICO PROPIETARIO AYOMETLA PRI</t>
  </si>
  <si>
    <t>SUSTITUCIÓN AYUNTAMIENTO PRESIDENTE SUPLENTE TETLA PRD</t>
  </si>
  <si>
    <t>ACUERDO SUSTITUCIÓN PT LÁZARO CÁRDENAS</t>
  </si>
  <si>
    <t xml:space="preserve">SUSTITUCIÓN AYUNTAMIENTO PNA 01 06 16 2 </t>
  </si>
  <si>
    <t>ACUERDO ENTE AUDITOR PREP</t>
  </si>
  <si>
    <t>ACUERDO SUSTITUCIÓN PS TETLA</t>
  </si>
  <si>
    <t>ACUERDO SUSTITUCIÓN PS PTE SUP Y 1REG PROP MUÑOZ DE DOMINGO ARENAS</t>
  </si>
  <si>
    <t>PROYECTO SUSTITUCIÓN LAZARO CARDENAS PRI</t>
  </si>
  <si>
    <t>ACUERDO SUSTITUCIÓN PRESIDENCIA DE COM BARRIO LA PRECIOSA HUAMANTLA PNA</t>
  </si>
  <si>
    <t>ACUERDO SUSTITUCIÓN SEGUNDA REGIDORA PROP AYUNT PNA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</si>
  <si>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</si>
  <si>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</si>
  <si>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</si>
  <si>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</si>
  <si>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</si>
  <si>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ACUERDO SUSTITUCIÓN 2DA SECCIÓN TEOTLALPAN TETLA PT</t>
  </si>
  <si>
    <t>SUSTITUCIÓN AYUNTAMIENTO PT 29 05 2016</t>
  </si>
  <si>
    <t>SUSTITUCIÓN PRESIDENCIA DE COM PS CHIMALPA TLAXCALA</t>
  </si>
  <si>
    <t>ACUERDO SUSTITUCIÓN  CONSEJO DISTRITAL Y MUNICIPALES3</t>
  </si>
  <si>
    <t>SUSTITUCIÓN PAN CALPULALPAN DIPUTADO LOCAL SUPLENTE DITO. 01</t>
  </si>
  <si>
    <t>SUSTITUCIÓN AYUNTAMIENTO NA 02 06 16</t>
  </si>
  <si>
    <t>03-JUN</t>
  </si>
  <si>
    <t>ACUERDO CUMPLIMIENTO SENTENCIA TET PT</t>
  </si>
  <si>
    <t>ACUERDO SUSTITUCIÓN AYUNTAMIENTO LA MAGDALENA TLALTELULCO PAN</t>
  </si>
  <si>
    <t>ACUERDO SUSTITUCIÓN 1ER. REGIDOR AYUNTAMIENTO ZACATELCO PAN</t>
  </si>
  <si>
    <t>ACUERDO SUSTITUCIÓN AYUNTAMIENTO DE APIZACO PRI</t>
  </si>
  <si>
    <t>ACUERDO SUSTITUCIÓN AYUNTAMIENTO 2DO. REGIDOR PRD</t>
  </si>
  <si>
    <t>ACUERDO SUSTITUCIÓN PTE MPAL APIZACO VERDE</t>
  </si>
  <si>
    <t>ACUERDO SUSTITUCIÓN AYUNTAMIENTO YAHUQUEMEHCAN Y PRIMER REGIDOR PROP Y SUP VERDE</t>
  </si>
  <si>
    <t>ACUERDO SUSTITUCIÓN AYUNTAMIENTO TETLATLAHUCA PT</t>
  </si>
  <si>
    <t>ACUERDO SUSTITUCIÓN AYUNTAMIENTO TERRENATE 2 REGIDOR PANAL</t>
  </si>
  <si>
    <t>ACUERDO SUSTITUCIÓN AYUNTAMIENTO TLAXCO PANAL</t>
  </si>
  <si>
    <t>ACUERDO SUSTITUCIÓN AYUNTAMIENTO DE ATLTZAYANCA MORENA</t>
  </si>
  <si>
    <t>ACUERDO SUSTITUCIÓN AYUNTAMIENTO NATÍVITAS MORENA</t>
  </si>
  <si>
    <t>ACUERDO SUSTITUCIÓN AYUNTAMIENTO TLAXCALA MORENA</t>
  </si>
  <si>
    <t>ACUERDO SUSTITUCIÓN PRIMER REGIDORA PROPIETARIA Y SUPLENTE TETLA DE LA SOLIDARIDAD MORENA</t>
  </si>
  <si>
    <t>ACUERDO SUSTITUCIÓN TERCER REGIDORA SUPLENTE TOTOLAC MORENA</t>
  </si>
  <si>
    <t>ACUERDO SUSTITUCIÓN AYUNTAMIENTO HUAMANTLA 1REGIDOR PAC</t>
  </si>
  <si>
    <t>ACUERDO SUSTITUCIÓN PRESIDENCIA DE COMUNIDAD DE COLHUACA CONTLA PAC</t>
  </si>
  <si>
    <t>ACUERDO SUSTITUCIÓN  CONSEJERO ELECTORAL CONSEJO DISTRITAL 10 HUAMANTLA</t>
  </si>
  <si>
    <t>ACUERDO CELULARES</t>
  </si>
  <si>
    <t>ACUERDO SUSTITUCIÓN 1ER. REGIDOR MUNICIPAL APIZACO PRD</t>
  </si>
  <si>
    <t>ACUERDO SUSTITUCIÓN PRIMER REGIDORA PROPIETARIA SAN JUAN HUACTZINCO PVEM</t>
  </si>
  <si>
    <t>ACUERDO SUSTITUCIÓN AYUNTAMIENTO SAN FRANCISCO TETLANOHCAN Y AMAXAC DE GUERRERO PVEM</t>
  </si>
  <si>
    <t>ACUERDO SUSTITUCIÓN AYUNTAMIENTO PVEM MUN CONTLA DE JUAN C 1ER REGIDOR</t>
  </si>
  <si>
    <t>ACUERDO SUSTITUCIÓN PC SAN HIPOLITO CHIMALPA PT</t>
  </si>
  <si>
    <t>ACUERDO SUSTITUCIÓN PRIMER REGIDORA PROPIETARIA APETATITLAN DE ANTONIO CARVAJAL  PES</t>
  </si>
  <si>
    <t>ACUERDO SUSTITUCIÓN AYUNTAMIENTO PES 1 REGIDOR TEACALCO SPM</t>
  </si>
  <si>
    <t>ACUERDO SUSTITUCIÓN AYUNTAMIENTO PES 1ER Y4TO REGIDOR SPM</t>
  </si>
  <si>
    <t>ACUERDO MODELO OPERATIVO PAQUETES</t>
  </si>
  <si>
    <t>SUSTITUCIÓN AYUNTAMIENTO TENANCINGO Y SAN DAMIÁN TEXOLOC MORENA</t>
  </si>
  <si>
    <t>ACUERDO PROCEDIMIENTO CONTIUACION COMPUTO DISTRITAL 14</t>
  </si>
  <si>
    <t>ACUERDO CÓMPUTO Y DECLARACIÓN DE VALIDEZ GOBERNADOR</t>
  </si>
  <si>
    <t>ACUERDO CANCELACIÓN DE REGISTRO POR NO ALCANZAR EL 325 SECRETARÍA 16 06 2016</t>
  </si>
  <si>
    <t>ACUERDO ASIGNACIÓN DIPUTADOS DE REPRESENTACIÓN PROPORCIONAL</t>
  </si>
  <si>
    <t>ACUERDO ASIGNACIÓN REGIDURIAS</t>
  </si>
  <si>
    <t>ACUERDO CUMPLIMIENTO TRIBUNAL ELECTORAL DE TLAXCALA AYUNTAMIENTO DE APIZACO PRI</t>
  </si>
  <si>
    <t>ACUERDO RETIRO PROPAGANDA POLÍTICA</t>
  </si>
  <si>
    <t>ACUERDO SERVICIO PROFESIONAL ELECTORAL NACIONAL</t>
  </si>
  <si>
    <t>10-JUN</t>
  </si>
  <si>
    <t>ACUERDO REGIDURÍAS ITE CUMPLIMIENTO DE SENTENCIA TET JDC 250 2016</t>
  </si>
  <si>
    <t>ACUERDO ADECUACIÓN COMISIONES PERMANENTES</t>
  </si>
  <si>
    <t>ACUERDO COMITÉ DE TRANSPARENCIA</t>
  </si>
  <si>
    <t>26-JUL</t>
  </si>
  <si>
    <t>18-AGO</t>
  </si>
  <si>
    <t>ACUERDO SANCIÓN PAC</t>
  </si>
  <si>
    <t>ANEXO PRESUPUESTO AGOSTO</t>
  </si>
  <si>
    <t>13-SEP</t>
  </si>
  <si>
    <t>17-SEP</t>
  </si>
  <si>
    <t>ACUERDO REGIDORA AMAXAC DE GUERRERO PVEM</t>
  </si>
  <si>
    <t>ACUERDO DESIGNACIÓN DE PERSONAL PARA RECUENTO DE VOTOS MUNICIPIO TZOMPANTEPEC</t>
  </si>
  <si>
    <t>ACUERDO DECLARACIÓN DE VALIDEZ TZOMPANTEPEC</t>
  </si>
  <si>
    <t>ACUERDO DESIGNACIÓN DE PERSONAL PARA RECUENTO DE VOTOS DISTRITO 12 TEOLOCHOLCO</t>
  </si>
  <si>
    <t>ACUERDO DECLARACIÓN DE VALIDEZ DISTRITO 12 TEOLOCHOLCO PRI PVEM PNA</t>
  </si>
  <si>
    <t>ACUERDO DESIGNACIÓN DE PERSONAL PARA RECUENTO DE VOTOS NANACAMILPA</t>
  </si>
  <si>
    <t>ACUERDO VIOLENCIA POLITICA</t>
  </si>
  <si>
    <t>DICTAMEN PROTOCOLO VIOLENCIA CONTRA MUJERES</t>
  </si>
  <si>
    <t>ANEXO ÚNICO DE DICTAMEN PROTOCOLO VIOLENCIA CONTRA MUJERES</t>
  </si>
  <si>
    <t>ACUERDO DE MODIFICACIÓN SERVICIO PROFESIONAL ELECTORAL NACIONAL</t>
  </si>
  <si>
    <t>ANEXO 1</t>
  </si>
  <si>
    <t>ACUERDO PRESUPUESTO 2017</t>
  </si>
  <si>
    <t>11-NOV</t>
  </si>
  <si>
    <t>ACUERDO MULTAS PREVISTAS EN LA RESOLUCIÓN INE CG598 2016</t>
  </si>
  <si>
    <t>ACUERDO INTEGRACIÓN DE SANTA CRUZ QUILEHTLA</t>
  </si>
  <si>
    <t>ACUERDO INTEGRACIÓN AYUNTAMIENTO CONTLA</t>
  </si>
  <si>
    <t>ACUERDO DE EJECUCIÓN DE MULTAS EN LA RESOLUCIÓN INE CG598 2016 Y EL ACUERDO INE CG700 2016 MOVIMIENTO CIUDADANO</t>
  </si>
  <si>
    <t>ACUERDO FINANCIAMIENTO PÚBLICO</t>
  </si>
  <si>
    <t>ACUERDO CIENCIA Y TECNOLOGIA</t>
  </si>
  <si>
    <t>ACUERDO MULTAS PARTIDOS PRI Y MORENA</t>
  </si>
  <si>
    <t>ACUERDO DONDE SE READECUA EL PRESUPUESTO DE EGRESOS PARA EL EJERCICIO FISCAL 2016</t>
  </si>
  <si>
    <t>ACUERDO DECLARACIÓN DE LA VALIDEZ E INTEGRACIÓN DE LA LXII LEGISLATURA DEL CONGRESO</t>
  </si>
  <si>
    <t>ACUERDO ADECUACIÓN DEL PRESUPUESTO 2017</t>
  </si>
  <si>
    <t>ACUERDO DESIGNACIÓN DEL RESPONSABLE DE ARCHIVOS E INTEGRACIÓN DEL COMITÉ TÉCNICO DE ARCHIVOS</t>
  </si>
  <si>
    <t>ACUERDO APROBACIÓN DE LINEAMIENTOS PARA LA DESTRUCCIÓN DE MATERIAL ELECTORAL</t>
  </si>
  <si>
    <t>ANEXO 1 LINEAMIENTOS PARA LA DESTRUCCIÓN DE MATERIAL ELECTORAL</t>
  </si>
  <si>
    <t>ACUERDO DESIGNACIÓN DEL PERSONAL AUTORIZADO PARA ACCEDER A BODEGA ELECTORAL</t>
  </si>
  <si>
    <t>ANEXO ÚNICO PERSONAL AUTORIZADO</t>
  </si>
  <si>
    <t>ACUERDO DESIGNACIÓN DEL DIRECTOR DE ASUNTOS JURÍDICOS</t>
  </si>
  <si>
    <t>ACUERDO CUMPLIMIENTO A LA RESOLUCIÓN DICTADA EN EL EXPEDIENTE TET JE 002 2017 Y ACUMULADOS</t>
  </si>
  <si>
    <t>15-FEB</t>
  </si>
  <si>
    <t>17-FEB</t>
  </si>
  <si>
    <t>23-MAR</t>
  </si>
  <si>
    <t>29-MAR</t>
  </si>
  <si>
    <t>ACUERDO CALENDARIO PARA EL PROCESO ELECTORAL EXTRAORDINARIO 2017</t>
  </si>
  <si>
    <t>ANEXO CALENDARIO PROCESO ELECTORAL EXTRAORDINARIO 2017</t>
  </si>
  <si>
    <t>ACUERDO PRORROGA DE VIGENCIA DE ACUERDOS PARA EL PROCESO ELECTORAL EXTRAORDINARIO 2017</t>
  </si>
  <si>
    <t>ACUERDO COMISIONES TEMPORALES SEGUIMIENTO A SISTEMAS INFORMÁTICOS Y DEBATES</t>
  </si>
  <si>
    <t>ACUERDO CONVOCATORIA INDEPENDIENTES PROCESO ELECTORAL EXTRAORDINARIO 2017</t>
  </si>
  <si>
    <t>ANEXO CONVOCATORIA INDEPENDIENTES 2017</t>
  </si>
  <si>
    <t>ACUERDO MULTAS PARTIDO ALIANZA CIUDADANA</t>
  </si>
  <si>
    <t>ACUERDO DICTAMEN PARA FORMACIÓN DE PARTIDO POLÍTICO</t>
  </si>
  <si>
    <t>ANEXO DICTAMEN CPPPAYF</t>
  </si>
  <si>
    <t>ACUERDO DICTAMEN PARTIDO JOVEN</t>
  </si>
  <si>
    <t>ACUERDO DICTAMEN PARTIDO LIBERAL DE TLAXCALA</t>
  </si>
  <si>
    <t>ACUERDO DICTAMEN PARTIDO AUTÉNTICO DE LA REVOLUCIÓN MEXICANA</t>
  </si>
  <si>
    <t>ACUERDO DICTAMEN IMPACTO SOCIAL SI</t>
  </si>
  <si>
    <t>ACUERDO PARA CRITERIOS DE PARIDAD DE GÉNERO</t>
  </si>
  <si>
    <t>ANEXO VOTO RAZONADO</t>
  </si>
  <si>
    <t>ACUERDO LISTADO ADICIONAL LA PROVIDENCIA SANCTORUM DE LÁZARO CÁRDENAS</t>
  </si>
  <si>
    <t>13-ABR</t>
  </si>
  <si>
    <t>19-ABR</t>
  </si>
  <si>
    <t>ACUERDO DOCUMENTACIÓN Y MATERIAL ELECTORAL PROCESO ELECTORAL EXTRAORDINARIO 2017.</t>
  </si>
  <si>
    <t>ACUERDO EN EL QUE SE DETERMINA OMITIR LA INTEGRACIÓN DE CONSEJOS MUNICIPALES</t>
  </si>
  <si>
    <t>ACUERDO PROGRAMA DE PROMOCIÓN DEL VOTO ELECCIONES EXTRAORDINARIAS 2017</t>
  </si>
  <si>
    <t>ANEXO PROGRAMA DE PROMOCIÓN DEL VOTO EN LAS ELECCIONES EXTRAORDINARIAS 2017.</t>
  </si>
  <si>
    <t>ACUERDO PROCEDIMIENTOS Y PLAZOS PREP</t>
  </si>
  <si>
    <t>ANEXO 2</t>
  </si>
  <si>
    <t>ANEXO 3</t>
  </si>
  <si>
    <t>ACUERDO DETERMINACIÓN FECHAS Y HORAS DE INICIO Y CIERRE DE PUBLICACIÓN PREP</t>
  </si>
  <si>
    <t>ACUERDO TOPE DE GASTOS DE CAMPAÑA PROCESO ELECTORAL EXTRAORDINARIO 2017.</t>
  </si>
  <si>
    <t>16-MAY</t>
  </si>
  <si>
    <t>ACUERDO MANUAL DE REGISTRO DE CANDIDATOS PROCESO EXTRAORDINARIO 2017</t>
  </si>
  <si>
    <t>ANEXO MANUAL DE REGISTRO DE CANDIDATOS P.E.E. 2017</t>
  </si>
  <si>
    <t>ACUERDO PARA DESIGNACIÓN DE AUTORIDADES PARA SERVICIO PROFESIONAL</t>
  </si>
  <si>
    <t>ACUERDO PROGRAMA DE GOBIERNO COMÚN PAN</t>
  </si>
  <si>
    <t>ACUERDO PROGRAMA DE GOBIERNO COMÚN PRI</t>
  </si>
  <si>
    <t>ACUERDO PROGRAMA DE GOBIERNO COMÚN PRD</t>
  </si>
  <si>
    <t>ACUERDO PROGRAMA DE GOBIERNO COMÚN PT</t>
  </si>
  <si>
    <t>ACUERDO PROGRAMA DE GOBIERNO COMÚN PAC</t>
  </si>
  <si>
    <t>ACUERDO PROGRAMA DE GOBIERNO COMÚN PS</t>
  </si>
  <si>
    <t>ACUERDO PROGRAMA DE GOBIERNO COMÚN MORENA</t>
  </si>
  <si>
    <t>ACUERDO PREP PROCESO ELECTORAL EXTRAORDINARIO 2017</t>
  </si>
  <si>
    <t>ANEXO DICTAMEN SISTEMAS INFORMÁTICOS</t>
  </si>
  <si>
    <t>ACUERDO MODELO OPERATIVO REMISIÓN Y RECEPCIÓN PAQUETES ELECTORALES</t>
  </si>
  <si>
    <t>ANEXO MODELO OPERATIVO</t>
  </si>
  <si>
    <t>ANEXO RECIBO DE ENTREGA DEL PAQUETE ELECTORAL AL CG</t>
  </si>
  <si>
    <t>ACUERDO ESTRATEGIA DE DISTRIBUCIÓN DE DOCUMENTACIÓN Y MATERIALES ELECTORALES</t>
  </si>
  <si>
    <t>ANEXO ESTRATEGIA DOCUMENTACIÓN ELECTORAL PROCESO EXTRAORDINARIO 2017</t>
  </si>
  <si>
    <t>ACUERDO REQUERIMIENTO PARIDAD PAN</t>
  </si>
  <si>
    <t>ANEXO VOTO CONCURRENTE</t>
  </si>
  <si>
    <t>ACUERDO REQUERIMIENTO PARIDAD PT</t>
  </si>
  <si>
    <t>ACUERDO REQUERIMIENTO PARIDAD PAC</t>
  </si>
  <si>
    <t>ANEXO VOTOS PARTICULARES</t>
  </si>
  <si>
    <t>ACUERDO PRESIDENCIAS DE COMUNIDAD PRI</t>
  </si>
  <si>
    <t>ACUERDO PRESIDENCIAS DE COMUNIDAD PRD</t>
  </si>
  <si>
    <t>ACUERDO PRESIDENCIAS DE COMUNIDAD PS</t>
  </si>
  <si>
    <t>ACUERDO PRESIDENCIAS DE COMUNIDAD MORENA</t>
  </si>
  <si>
    <t>ACUERDO PRESIDENCIAS DE COMUNIDAD PAN</t>
  </si>
  <si>
    <t>ACUERDO PRESIDENCIAS DE COMUNIDAD PARTIDO DEL TRABAJO</t>
  </si>
  <si>
    <t>ACUERDO CUMPLIMIENTO SENTENCIA SCM JRC 12 2017</t>
  </si>
  <si>
    <t>07-JUN</t>
  </si>
  <si>
    <t>09-JUN</t>
  </si>
  <si>
    <t>27-JUN</t>
  </si>
  <si>
    <t>05-JUL</t>
  </si>
  <si>
    <t>21-JUL</t>
  </si>
  <si>
    <t>ACUERDO CUMPLIMIENTO A LA RESOLUCIÓN DICTADA DENTRO DEL EXPEDIENTE TET JDC 026 2017</t>
  </si>
  <si>
    <t>ACUERDO ADECUACIÓN AL PRESUPUESTO 2017</t>
  </si>
  <si>
    <t>ACUERDO REMANENTES 2017</t>
  </si>
  <si>
    <t>ACUERDO MULTAS 2017</t>
  </si>
  <si>
    <t>ACUERDO DESTRUCCIÓN DE MATERIAL ELECTORAL</t>
  </si>
  <si>
    <t>16-AGO</t>
  </si>
  <si>
    <t>29-AGO</t>
  </si>
  <si>
    <t>ACUERDO PERSONAL HABILITADO PARA ASAMBLEAS</t>
  </si>
  <si>
    <t>ACUERDO FIRMA DE CONVENIOS</t>
  </si>
  <si>
    <t>ACUERDO LINEAMIENTOS COMPUTOS DISTRITALES 2017 2018</t>
  </si>
  <si>
    <t>ANEXO 1 CUADERNILLO DE CONCULTA VOTOS VÁLIDOS Y NULOS ITE 2018</t>
  </si>
  <si>
    <t>ANEXO 2 LINEAMIENTOS CÓMPUTOS LOCALES ITE 2018</t>
  </si>
  <si>
    <t>RESOLUCIÓN PARTIDO ALIANZA CIUDADANA</t>
  </si>
  <si>
    <t>RESOLUCIÓN PARTIDO SOCIALISTA</t>
  </si>
  <si>
    <t>ANEXO 1 RESOLUCIÓN PARTIDO ALIANZA CIUDADANA</t>
  </si>
  <si>
    <t>ANEXO 1 RESOLUCIÓN PARTIDO SOCIALISTA</t>
  </si>
  <si>
    <t>ACUERDO DESIGNACIÓN DE DIRECTORES Y TITULARES</t>
  </si>
  <si>
    <t>ANEXO 1 VOTO PARTICULAR CONSEJERA ELECTORAL DORA RODRÍGUEZ SORIANO</t>
  </si>
  <si>
    <t>ANEXO 2 VOTO PARTICULAR CONSEJERA ELECTORAL YARELI ALVAREZ MEZA</t>
  </si>
  <si>
    <t>ACUERDO ADECUACIÓN E INTEGRACIÓN DE COMISIONES PERMANENTES Y TEMPORALES</t>
  </si>
  <si>
    <t>ANEXO 1VOTO RAZONADO CONSEJERA ELECTORAL YARELI ALVAREZ MEZA</t>
  </si>
  <si>
    <t>ACUERDO CALENDARIO PROCESO ELECTORAL ORDINARIO 2018</t>
  </si>
  <si>
    <t>ANEXO 1 CALENDARIO PROCESO ELECTORAL ORDINARIO 2018</t>
  </si>
  <si>
    <t>ACUERDO CONVOCATORIA PROCESO ELECTORAL ORDINARIO 2018</t>
  </si>
  <si>
    <t>ACUERDO MANUAL DE PROCEDIMIENTO LABORAL DISCIPLINARIO</t>
  </si>
  <si>
    <t>ANEXO MANUAL DEL PROCEDIMIENTO LABORAL DISCIPLINARIO</t>
  </si>
  <si>
    <t>ACUERDO SERVICIO PROFESIONAL ELECTORAL NACIONAL OPLE</t>
  </si>
  <si>
    <t>ANEXO 1 VOTO CONCURRENTE CONSEJERA ELECTORAL DORA RODRÍGUEZ SORIANO</t>
  </si>
  <si>
    <t>ACUERDO ADECUACIÓN PRESUPUESTO 2017</t>
  </si>
  <si>
    <t>ACUERDO DE PROYECTO DE PRESUPUESTO DE EGRESOS 2018</t>
  </si>
  <si>
    <t>ANEXO 1 PROYECTO DE PRESUPUESTO DE EGRESOS 2018</t>
  </si>
  <si>
    <t>23-NOV</t>
  </si>
  <si>
    <t>ACUERDO MODELO ÚNICO ESTATUTO CANDIDATOS INDEPENDIENTES</t>
  </si>
  <si>
    <t>ANEXO ESTATUTO CANDIDATOS INDEPENDIENTES 2018</t>
  </si>
  <si>
    <t>ACUERDO PERSONAL HABILITADO PARA ASAMBLEA ESTATAL IMPACTO SOCIAL SI</t>
  </si>
  <si>
    <t>ACUERDO METODOLOGÍA DE MONITOREO DE MEDIOS</t>
  </si>
  <si>
    <t>ACUERDO CONVOCATORIA CANDIDATOS INDEPENDIENTES</t>
  </si>
  <si>
    <t>ANEXO UNO FORMATO DE MANIFESTACION DE INTENCION ITE</t>
  </si>
  <si>
    <t>ANEXO DOS FORMATO DE SOLICITUD DE REGISTRO DE CANDIDATURA INDEPENDIENTE ITE</t>
  </si>
  <si>
    <t>ANEXO TRES FORMATO DE MANIFESTACION DE VOLUNTAD ITE</t>
  </si>
  <si>
    <t>ANEXO CUATRO FORMATO DE NO ACEPTACION DE RECURSOS ILICITOS</t>
  </si>
  <si>
    <t>ANEXO CINCO FORMATO DE ESCRITO DE CONFORMIDAD PARA FISCALIZACION INE</t>
  </si>
  <si>
    <t>ACUERDO TITULAR ÁREA TÉCNICA DE TRANSPARENCIA</t>
  </si>
  <si>
    <t>ACUERDO DESIGNACIÓN DE LA INSTANCIA INTERNA PREP</t>
  </si>
  <si>
    <t>13-DIC</t>
  </si>
  <si>
    <t>18-DIC</t>
  </si>
  <si>
    <t>DIC</t>
  </si>
  <si>
    <t>ACUERDO POR EL QUE SE DA CUMPLIMIENTO A LA SENTENCIA DEL EXPEDIENTE TET JDC 054 2017</t>
  </si>
  <si>
    <t>ANEXO CONVOCATORIA CUMPLIMIENTO A SENTENCIA DEL EXPEDIENTE TET JDC 054 2017</t>
  </si>
  <si>
    <t>PROYECTO DE ACUERDO TOPES DE PRECAMPAÑA 2018</t>
  </si>
  <si>
    <t>ACUERDO LINEAMIENTOS GENERALES DE PARIDAD DE GÉNERO</t>
  </si>
  <si>
    <t>ANEXO LINEAMIENTOS PARIDAD DE GÉNERO DIPUTADOS</t>
  </si>
  <si>
    <t>ACUERDO LINEAMIENTOS DE VERIFICACIÓN DE APOYO CIUDADANO</t>
  </si>
  <si>
    <t>ANEXO LINEAMIENTOS PARA LA VERIFICACIÓN DEL PORCENTAJE DE APOYO CIUDADANO</t>
  </si>
  <si>
    <t>ACUERDO INTEGRACIÓN COTAPREP 2018</t>
  </si>
  <si>
    <t>ACUERDO DESIGNACIÓN DEL TITULAR DEL ÁREA TÉCNICA DE INFORMÁTICA</t>
  </si>
  <si>
    <t>ACUERDO LINEAMIENTOS RADIO Y TELEVISIÓN</t>
  </si>
  <si>
    <t>ANEXO LINEAMIENTOS RADIO Y TELEVISIÓN</t>
  </si>
  <si>
    <t>ACUERDO REFORMA REGLAMENTO DE QUEJAS Y DENUNCIAS</t>
  </si>
  <si>
    <t>ANEXO REFORMA REGLAMENTO DE QUEJAS Y DENUNCIAS</t>
  </si>
  <si>
    <t>ACUERDO DESIGNACIÓN DEL PERSONAL APERTURA DE BODEGA PEE 2017</t>
  </si>
  <si>
    <t>ACUERDO METODOLOGIA MONITOREO</t>
  </si>
  <si>
    <t>ACUERDO ADECUACION A PRESUPUESTO</t>
  </si>
  <si>
    <t>DOCUMENTOS Y MATERIALES ELECTORALES</t>
  </si>
  <si>
    <t>ANEXOS DICTAMEN Y ESPECIFICACIONES TÉCNICAS DE DOCUMENTACIÓN ELECTORAL</t>
  </si>
  <si>
    <t>",nameAcuerdo:"</t>
  </si>
  <si>
    <t>,year: "2016",dateAcuerdo:"</t>
  </si>
  <si>
    <t>",link: Acuerdos__pdfpath(`./${"2016/"}${"</t>
  </si>
  <si>
    <t>{id:</t>
  </si>
  <si>
    <t>,year: "2017",dateAcuerdo:"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</si>
  <si>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</si>
  <si>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</si>
  <si>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</si>
  <si>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</si>
  <si>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</si>
  <si>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</si>
  <si>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</si>
  <si>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</si>
  <si>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</si>
  <si>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</si>
  <si>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</si>
  <si>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</si>
  <si>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</si>
  <si>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,year: "2018",dateAcuerdo:"</t>
  </si>
  <si>
    <t>",link: Acuerdos__pdfpath(`./${"2018/"}${"</t>
  </si>
  <si>
    <t>ACUERDO CONVOCATOTIA OBSERVADORES PROCESO ELECTORAL LOCAL 2018</t>
  </si>
  <si>
    <t>ANEXO CONVOCATORIA OBSERVADORES ELECTORALES</t>
  </si>
  <si>
    <t>ACUERDO CATALOGO DE PROGRAMAS DE RADIO Y TELEVISIÓN PELO 2018</t>
  </si>
  <si>
    <t>ANEXO LISTADO DE NOTICIARIOS</t>
  </si>
  <si>
    <t>ACUERDO POR EL QUE SE RESUELVE LA PROCEDENCIA DE MANIFESTANCIONES DE INTENCIÓN CI PELO 2018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</si>
  <si>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</si>
  <si>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</si>
  <si>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</si>
  <si>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</si>
  <si>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</si>
  <si>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</si>
  <si>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</si>
  <si>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</si>
  <si>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</si>
  <si>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</si>
  <si>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</si>
  <si>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</si>
  <si>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</si>
  <si>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</si>
  <si>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</si>
  <si>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A LA SOLICITUD DE RERGISTRO DE CONVENIO DE COALICIÓN PAN PRD PAC PARA LA ELECCIÓN DE DIPUTADOS PELO 2018</t>
  </si>
  <si>
    <t>RESOLUCIÓN DEL CONSEJO GENERAL RESPECTO A LA SOLICITUD DE REGISTRO DEL CONVENIO DE COALICIÓN PARCIAL JUNTOS HAREMOS HISTORIA, MORENA, PT Y PES</t>
  </si>
  <si>
    <t>VOTO CONCURRENTE DRA. DORA RODRÍGUEZ SORIANO</t>
  </si>
  <si>
    <t>VOTO PARTICULAR MTRA. YARELI ALVAREZ MEZA</t>
  </si>
  <si>
    <t>ACUERDO POR EL QUE SE APRUEBA EL PROCESO TÉCNICO OPERATIVO PREP</t>
  </si>
  <si>
    <t>PROCESO TÉCNICO OPERATIVO PREP 2018</t>
  </si>
  <si>
    <t>VOTO RAZONADO MTRA. YARELI ALVAREZ MEZA</t>
  </si>
  <si>
    <t>ACUERDO MULTA RESOLUCIÓN INE CG810 2017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</si>
  <si>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</si>
  <si>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</si>
  <si>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</si>
  <si>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</si>
  <si>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VOTO CONCURRENTE CONSEJERA YARELI ALVAREZ MEZA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</si>
  <si>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</si>
  <si>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</si>
  <si>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</si>
  <si>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</si>
  <si>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</si>
  <si>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</si>
  <si>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</si>
  <si>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</si>
  <si>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</si>
  <si>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ACUERDO DE CLASIFICACIÓN Y DESCLASIFIACIÓN DE LA INFORMACIÓN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</si>
  <si>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</si>
  <si>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</si>
  <si>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</si>
  <si>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</si>
  <si>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VOTO PARTICULAR CONSEJERA ELECTORAL YARELI ALVAREZ MEZA</t>
  </si>
  <si>
    <t>ACUERDO DE UBICACIÓN DE LOS CATD</t>
  </si>
  <si>
    <t>ACUERDO DE TOPES DE GASTO DE CAMPAÑA</t>
  </si>
  <si>
    <t>VOTO RAZONADO CONSEJERA ELECTORAL YARELI ALVAREZ MEZA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</si>
  <si>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</si>
  <si>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</si>
  <si>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</si>
  <si>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</si>
  <si>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</si>
  <si>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</si>
  <si>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RESOLUCION MODIFICACIÓN AL CONVENIO DE COALICION</t>
  </si>
  <si>
    <t>VOTO RAZONADO CONSEJERA YARELI ALVAREZ MEZA</t>
  </si>
  <si>
    <t>ACUERDO POR EL QUE SE DESIGNA AL PERSONAL AUTORIZADO PARA ACCEDER A LA BODEGA ELECTORAL</t>
  </si>
  <si>
    <t>ITE-CG 45-2018 20-ABRIL-2018 RESOLUCIÓN REGISTRO DE CANDIDATOS PVEM</t>
  </si>
  <si>
    <t>ITE-CG 46-2018 20-ABRIL-2018 RESOLUCIÓN REGISTRO DE CANDIDATOS PAC RP</t>
  </si>
  <si>
    <t>ITE-CG 47-2018 20-ABRIL-2018 RESOLUCIÓN REGISTRO DE CANDIDATOS PS RP</t>
  </si>
  <si>
    <t>ITE-CG 48-2018 21-ABRIL-2018 ACUERDO READECUACIÓN AL PRESUPUESTO 2018 ISR</t>
  </si>
  <si>
    <t>ITE-CG 48-2018 21-ABRIL-2018 ANEXO 1 READECUACIÓN AL PRESUPUESTO 2018 ISR</t>
  </si>
  <si>
    <t>ITE-CG 49-2018 21-ABRIL-2018 ACUERDO READECUACIÓN AL PRESUPUESTO 2018</t>
  </si>
  <si>
    <t>ITE-CG 49-2018 21-ABRIL-2018 ANEXO 1 READECUACIÓN AL PRESUPUESTO 2018</t>
  </si>
  <si>
    <t>ITE-CG 49-2018 21-ABRIL-2018 VOTO RAZONADO CONSEJERA YARELI ALVAREZ MEZA</t>
  </si>
  <si>
    <t>ITE-CG 50-2018 21-ABRIL-2018 ACUERDO DESIGNACIÓN E INCORPORACIÓN SPEN SISTEMA OPLE</t>
  </si>
  <si>
    <t>ITE-CG 51-2018 30-ABRIL-2018 RESOLUCIÓN DIPUTADOS DE MAYORÍA RELATIVA Y RP PARTIDO MC</t>
  </si>
  <si>
    <t>ITE-CG 51-2018 30-ABRIL-2018 VOTO RAZONADO CONSEJERA YARELI ALVAREZ MEZA</t>
  </si>
  <si>
    <t>ITE-CG 52-2018 30-ABRIL-2018 RESOLUCIÓN POR LOS PRINCIPIOS DE MAYORÍA RELATIVA Y RP PES</t>
  </si>
  <si>
    <t>ITE-CG 53-2018 30-ABRIL-2018 ACUERDO HORA DE INICIO Y CIERRE PREP</t>
  </si>
  <si>
    <t>ITE-CG 53-2018 30-ABRIL-2018 VOTO RAZONADO CONSEJERA YARELI ALVAREZ MEZA</t>
  </si>
  <si>
    <t>ITE-CG 54-2018 30-ABRIL-2018 ACUERDO DISEÑO Y MODELOS DEFINITIVOS DE DOCUMENTACIÓN Y MATERIAL ELECTORAL</t>
  </si>
  <si>
    <t>ITE-CG 55-2018 30-ABRIL-2018 ACUERDO DE SUSTITUCIONES DE CONSEJOS DISTRITALES 10 Y 15</t>
  </si>
  <si>
    <t>VOTO CONCURRENTE CONSEJERO ELECTORAL JUAN CARLOS MINOR MARQUEZ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</si>
  <si>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</si>
  <si>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</si>
  <si>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</si>
  <si>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</si>
  <si>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</si>
  <si>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</si>
  <si>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</si>
  <si>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</si>
  <si>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</si>
  <si>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</si>
  <si>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</si>
  <si>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</si>
  <si>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</si>
  <si>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</si>
  <si>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</si>
  <si>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</si>
  <si>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</si>
  <si>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</si>
  <si>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</si>
  <si>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</si>
  <si>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</si>
  <si>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</si>
  <si>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</si>
  <si>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</si>
  <si>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</si>
  <si>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</si>
  <si>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</si>
  <si>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</si>
  <si>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</si>
  <si>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</si>
  <si>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</si>
  <si>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</si>
  <si>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</si>
  <si>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</si>
  <si>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</si>
  <si>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</si>
  <si>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</si>
  <si>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</si>
  <si>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</si>
  <si>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</si>
  <si>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</si>
  <si>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</si>
  <si>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</si>
  <si>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</si>
  <si>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</si>
  <si>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</si>
  <si>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</si>
  <si>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</si>
  <si>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ACUERDO POR EL QUE SE ESTABLECE LA FORMA DE EJECUTAR LAS MULTAS PREVISTAS EN LAS RESOLUCIONES INE-CG528-2017</t>
  </si>
  <si>
    <t>ANEXO</t>
  </si>
  <si>
    <t>02-AGO</t>
  </si>
  <si>
    <t>ACUERDO POR EL QUE SE ESTABLECE LA FORMA DE EJECUTAR LAS MULTAS PREVISTAS EN LA RESOLUCIÓN INECG355-2018 DEL INE</t>
  </si>
  <si>
    <t>ACUERDO POR EL QUE SE DECLARA LA INTEGRACIÓN DE LA LXIII LEGISLATURA, DEL CONGRESO DEL ESTADO LIBRE Y SOBERANO DE TLAXCALA</t>
  </si>
  <si>
    <t>RESOLUCION AL PROCEDIMIENTO ORDINARIO SANCIONADOR CON NÚMERO DE EXPEDIENTE CQDCACG0012018</t>
  </si>
  <si>
    <t>RESOLUCION CORRESPONDIENTE AL PROCEDIMIENTO ORDINARIO SANCIONADOR CON NÚMERO DE EXPEDIENTE CQDQNSPHCG0022018</t>
  </si>
  <si>
    <t>ACUERDO DE INTEGRACIÓN DE LA JUNTA GENERAL</t>
  </si>
  <si>
    <t>ACUERDO DE INTEGRACIÓN DE COMISIONES</t>
  </si>
  <si>
    <t>ACUERDO POR EL QUE SE DECLARA LA CANCELACIÓN DE LA ACREDITACIÓN DE PANAL Y PES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</si>
  <si>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</si>
  <si>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</si>
  <si>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</si>
  <si>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</si>
  <si>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</si>
  <si>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</si>
  <si>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</si>
  <si>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ACUERDO READECUACIÓN AL PRESUPUESTO 2018 ISR</t>
  </si>
  <si>
    <t>ACUERDO OFICIO PRESENTADO POR NUEVA ALIANZA</t>
  </si>
  <si>
    <t>ACUERDO ESCRITO PRESENTADO POR ENCUENTRO SOCIAL</t>
  </si>
  <si>
    <t>ACUERDO DE ADECUACIÓN DE COMISIONES</t>
  </si>
  <si>
    <t>ACUERDO DE DESIGNACIÓN DE DIRECTORA DOECYEC</t>
  </si>
  <si>
    <t>RESOLUCIÓN DICTAMEN NUEVA ALIANZA TLAXCALA</t>
  </si>
  <si>
    <t>RESOLUCIÓN REGISTRO DE CANDIDATOS COALICIÓN POR TLAXCALA AL FRENTE</t>
  </si>
  <si>
    <t>RESOLUCIÓN REGISTRO DE CANDIDATOS COALICIÓN JUNTOS HAREMOS HISTORIA</t>
  </si>
  <si>
    <t xml:space="preserve">",numAcuerdo:"CG </t>
  </si>
  <si>
    <t>",numAcuerdo:"</t>
  </si>
  <si>
    <t>2018",monthAcuerdo:"</t>
  </si>
  <si>
    <t>",monthAcuerdo:"</t>
  </si>
  <si>
    <t>2017",monthAcuerdo:"</t>
  </si>
  <si>
    <t>2016",monthAcuerdo:"</t>
  </si>
  <si>
    <t>,year: "2015",dateAcuerdo:"</t>
  </si>
  <si>
    <t>2015",monthAcuerdo:"</t>
  </si>
  <si>
    <t>",link: Acuerdos__pdfpath(`./${"2015/"}${"</t>
  </si>
  <si>
    <t>ACUERDO RECUENTO BARRIO DE SANTIAGO</t>
  </si>
  <si>
    <t>ACUERDO RECUENTO SAN JOSÉ TOXOPA</t>
  </si>
  <si>
    <t>ACUERDO PERSONAL AUXILIAR PARA CÓMPUTO PEE 2017</t>
  </si>
  <si>
    <t>ACUERDO VALIDEZ DE ELECCIÓN DE LA COMUNIDAD SAN CRISTOBAL ZACACALCO</t>
  </si>
  <si>
    <t>ACUERDO VALIDEZ DE ELECCIÓN DE LA COMUNIDAD LA PROVIDENCIA</t>
  </si>
  <si>
    <t>ACUERDO VALIDEZ DE ELECCIÓN DE LA COMUNIDAD SAN MIGUEL BUENAVISTA</t>
  </si>
  <si>
    <t>ACUERDO VALIDEZ DE ELECCIÓN DE LA COMUNIDAD SECCIÓN TERCERA SANTA MARTHA</t>
  </si>
  <si>
    <t>ACUERDO VALIDEZ DE ELECCIÓN DE LA COMUNIDAD SAN JOSÉ TEXOPA</t>
  </si>
  <si>
    <t>ANEXO 1 VALIDEZ DE ELECCIÓN DE LA COMUNIDAD SAN JOSÉ TEXOPA</t>
  </si>
  <si>
    <t>ACUERDO VALIDEZ DE ELECCIÓN DE LA COMUNIDAD BARRIO DE SANTIAGO</t>
  </si>
  <si>
    <t>ANEXO VALIDEZ DE ELECCIÓN DE LA COMUNIDAD DE BARRIO DE SANTIAGO</t>
  </si>
  <si>
    <t>ACUERDO VALIDEZ DE ELECCIÓN DE LA COMUNIDAD LA GARITA</t>
  </si>
  <si>
    <t>ACUERDO LINEAMIENTOS DE RETIRO DE PROPAGANDA ELECTORAL PEE 2017</t>
  </si>
  <si>
    <t>ACUERDO FORMATOS PARA ORGANIZACIONES DE CIUDADANOS</t>
  </si>
  <si>
    <t>ANEXO 1 FORMATO ITE 01 RPPL</t>
  </si>
  <si>
    <t>ANEXO 2 FORMATO ITE 02 RPPL</t>
  </si>
  <si>
    <t>ANEXO 3 FORMATO ITE 03 RPPL</t>
  </si>
  <si>
    <t>ACUERDO FISCALIZACIÓN ORGANIZACIONES DE CIUDADANOS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</si>
  <si>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</si>
  <si>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</si>
  <si>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</si>
  <si>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</si>
  <si>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</si>
  <si>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</si>
  <si>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</si>
  <si>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</si>
  <si>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</si>
  <si>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</si>
  <si>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 xml:space="preserve">",numAcuerdo:"CG0 </t>
  </si>
  <si>
    <t>",link:"</t>
  </si>
  <si>
    <t>,year: "2008",dateAcuerdo:"</t>
  </si>
  <si>
    <t>2008",monthAcuerdo:"</t>
  </si>
  <si>
    <t>",link: Acuerdos__pdfpath(`./${"2008/"}${"</t>
  </si>
  <si>
    <t>ACUERDO QUEJA 02-07</t>
  </si>
  <si>
    <t>ACUERDO QUEJA 07-07</t>
  </si>
  <si>
    <t>ACUERDO QUEJA 16-07</t>
  </si>
  <si>
    <t>ACUERDO QUEJA 17-07</t>
  </si>
  <si>
    <t>ACUERDO QUEJA 18-07</t>
  </si>
  <si>
    <t>ACUERDO QUEJA 19-07</t>
  </si>
  <si>
    <t>ACUERDO QUEJA 20-07</t>
  </si>
  <si>
    <t>ACUERDO QUEJA 21-07</t>
  </si>
  <si>
    <t>ACUERDO QUEJA 22-07</t>
  </si>
  <si>
    <t>ACUERDO QUEJA 24-07</t>
  </si>
  <si>
    <t>ACUERDO QUEJA 25-07</t>
  </si>
  <si>
    <t>ACUERDO QUEJA 27-07</t>
  </si>
  <si>
    <t>ACUERDO QUEJA 28-07</t>
  </si>
  <si>
    <t>ACUERDO QUEJA 29-07</t>
  </si>
  <si>
    <t>ACUERDO QUEJA 30-07</t>
  </si>
  <si>
    <t>ACUERDO QUEJA 31-07</t>
  </si>
  <si>
    <t>ACUERDO QUEJA 32-07</t>
  </si>
  <si>
    <t>ACUERDO QUEJA 34-07</t>
  </si>
  <si>
    <t>ACUERDO QUEJA 40-07</t>
  </si>
  <si>
    <t>ACUERDO QUEJA 41-07</t>
  </si>
  <si>
    <t>ACUERDO QUEJA 42-07</t>
  </si>
  <si>
    <t>ACUERDO QUEJA 43-07</t>
  </si>
  <si>
    <t>ACUERDO QUEJA 47-07</t>
  </si>
  <si>
    <t>ACUERDO QUEJA 49-07</t>
  </si>
  <si>
    <t>ACUERDO QUEJA 50-07</t>
  </si>
  <si>
    <t>ACUERDO QUEJA 51-07</t>
  </si>
  <si>
    <t>ACUERDO QUEJA 52-07</t>
  </si>
  <si>
    <t>ACUERDO QUEJA 53-07</t>
  </si>
  <si>
    <t>ACUERDO QUEJA 54-07</t>
  </si>
  <si>
    <t>ACUERDO QUEJA 56-07</t>
  </si>
  <si>
    <t>ACUERDO QUEJA 57-07</t>
  </si>
  <si>
    <t>ACUERDO QUEJA 58-07</t>
  </si>
  <si>
    <t>ACUERDO QUEJA 59-07</t>
  </si>
  <si>
    <t>ACUERDO QUEJA 60-07</t>
  </si>
  <si>
    <t>ACUERDO QUEJA 64-07</t>
  </si>
  <si>
    <t>ACUERDO QUEJA 69-07</t>
  </si>
  <si>
    <t>ACUERDO QUEJA 70-07</t>
  </si>
  <si>
    <t>ACUERDO QUEJA 71-07</t>
  </si>
  <si>
    <t>ACUERDO QUEJA 73-07</t>
  </si>
  <si>
    <t>ACUERDO QUEJA 74-07</t>
  </si>
  <si>
    <t>ACUERDO QUEJA 75-07</t>
  </si>
  <si>
    <t>ACUERDO QUEJA 78-07</t>
  </si>
  <si>
    <t>ACUERDO QUEJA 80-07</t>
  </si>
  <si>
    <t>ACUERDO QUEJA 81-07</t>
  </si>
  <si>
    <t>ACUERDO QUEJA 83-07</t>
  </si>
  <si>
    <t>ACUERDO QUEJA 84-07</t>
  </si>
  <si>
    <t>ACUERDO QUEJA 85-07</t>
  </si>
  <si>
    <t>ACUERDO QUEJA 87-07</t>
  </si>
  <si>
    <t>ACUERDO QUEJA 88-07</t>
  </si>
  <si>
    <t>ACUERDO QUEJA 90-07</t>
  </si>
  <si>
    <t>ACUERDO QUEJA 93-07</t>
  </si>
  <si>
    <t>ACUERDO QUEJA 94-07</t>
  </si>
  <si>
    <t>ACUERDO QUEJA 96-07</t>
  </si>
  <si>
    <t>ACUERDO QUEJA 97-07</t>
  </si>
  <si>
    <t>ACUERDO QUEJA 99-07</t>
  </si>
  <si>
    <t>ACUERDO QUEJA 101-07</t>
  </si>
  <si>
    <t>ACUERDO QUEJA 103-07</t>
  </si>
  <si>
    <t>ACUERDO QUEJA 104-07</t>
  </si>
  <si>
    <t>ACUERDO QUEJA 105-07</t>
  </si>
  <si>
    <t>ACUERDO QUEJA 106-07</t>
  </si>
  <si>
    <t>ACUERDO QUEJA 109-07</t>
  </si>
  <si>
    <t>ACUERDO QUEJA 01-07</t>
  </si>
  <si>
    <t>ACUERDO QUEJA 08-07</t>
  </si>
  <si>
    <t>ACUERDO QUEJA 26-07</t>
  </si>
  <si>
    <t>ACUERDO QUEJA 48-07</t>
  </si>
  <si>
    <t>ACUERDO QUEJA 72-07</t>
  </si>
  <si>
    <t>ACUERDO QUEJA 77-07</t>
  </si>
  <si>
    <t>ACUERDO QUEJA 79-07</t>
  </si>
  <si>
    <t>ACUERDO QUEJA 108-07</t>
  </si>
  <si>
    <t>ACUERDO QUEJA 102-07</t>
  </si>
  <si>
    <t>ACUERDO QUEJA 91-07</t>
  </si>
  <si>
    <t>ACUERDO QUEJA 95-07</t>
  </si>
  <si>
    <t>ACUERDO QUEJA 44-07</t>
  </si>
  <si>
    <t>ACUERDO QUEJA 45-07</t>
  </si>
  <si>
    <t>ACUERDO QUEJA 92-07</t>
  </si>
  <si>
    <t>ACUERDO QUEJA 68-07</t>
  </si>
  <si>
    <t>ACUERDO QUEJA 98-07</t>
  </si>
  <si>
    <t>ACUERDO QUEJA 04-07</t>
  </si>
  <si>
    <t>ACUERDO QUEJA 05-07</t>
  </si>
  <si>
    <t>ACUERDO QUEJA 06-07</t>
  </si>
  <si>
    <t>ACUERDO QUEJA 23-07</t>
  </si>
  <si>
    <t>ACUERDO QUEJA 33-07</t>
  </si>
  <si>
    <t>ACUERDO QUEJA 36-07</t>
  </si>
  <si>
    <t>ACUERDO QUEJA 37-07</t>
  </si>
  <si>
    <t>ACUERDO QUEJA 38-07</t>
  </si>
  <si>
    <t>ACUERDO QUEJA 39-07</t>
  </si>
  <si>
    <t>ACUERDO QUEJA 46-07</t>
  </si>
  <si>
    <t>ACUERDO QUEJA 55-07</t>
  </si>
  <si>
    <t>ACUERDO QUEJA 61-07</t>
  </si>
  <si>
    <t>ACUERDO QUEJA 62-07</t>
  </si>
  <si>
    <t>ACUERDO QUEJA 63-07</t>
  </si>
  <si>
    <t>ACUERDO QUEJA 65-07</t>
  </si>
  <si>
    <t>ACUERDO QUEJA 67-07</t>
  </si>
  <si>
    <t>ACUERDO QUEJA 76-07</t>
  </si>
  <si>
    <t>ACUERDO QUEJA 82-07</t>
  </si>
  <si>
    <t>ACUERDO QUEJA 86-07</t>
  </si>
  <si>
    <t>ACUERDO QUEJA 89-07</t>
  </si>
  <si>
    <t>ACUERDO QUEJA 100-07</t>
  </si>
  <si>
    <t>ACUERDO QUEJA 107-07</t>
  </si>
  <si>
    <t>ACUERDO QUEJA 110-07</t>
  </si>
  <si>
    <t>ACUERDO QUEJA 66-07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</si>
  <si>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</si>
  <si>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</si>
  <si>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</si>
  <si>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</si>
  <si>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</si>
  <si>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</si>
  <si>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</si>
  <si>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</si>
  <si>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</si>
  <si>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</si>
  <si>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ACUERDO SANCIÓN PRD</t>
  </si>
  <si>
    <t>ACUERDO SANCIÓN PT</t>
  </si>
  <si>
    <t>ACUERDO SANCIÓN PVEM</t>
  </si>
  <si>
    <t>ACUERDO SANCIÓN PAS</t>
  </si>
  <si>
    <t>ACUERDO SANCIÓN PS-1</t>
  </si>
  <si>
    <t>ACUERDO SANCIÓN PCDT</t>
  </si>
  <si>
    <t>ACUERDO PRERROGATIVAS PS</t>
  </si>
  <si>
    <t>ANEXO 1 DICTAMEN METODOLOGÍA LIBERAL TLAXCALTECA</t>
  </si>
  <si>
    <t>ANEXO 2 METODOLOGÍA LIBERAL TLAXCALTECA</t>
  </si>
  <si>
    <t>,year: "2007",dateAcuerdo:"</t>
  </si>
  <si>
    <t>2007",monthAcuerdo:"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</si>
  <si>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</si>
  <si>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</si>
  <si>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</si>
  <si>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</si>
  <si>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ACUERDO LICITACIÓN ADQUISIÓN MATERIAL ELECTORAL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</si>
  <si>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</si>
  <si>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</si>
  <si>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</si>
  <si>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</si>
  <si>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</si>
  <si>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,year: "2006",dateAcuerdo:"</t>
  </si>
  <si>
    <t>2006",monthAcuerdo:"</t>
  </si>
  <si>
    <t>",link: Acuerdos__pdfpath(`./${"2006/"}${"</t>
  </si>
  <si>
    <t>MAR</t>
  </si>
  <si>
    <t>,year: "2005",dateAcuerdo:"</t>
  </si>
  <si>
    <t>2005",monthAcuerdo:"</t>
  </si>
  <si>
    <t>",link: Acuerdos__pdfpath(`./${"2005/"}${"</t>
  </si>
  <si>
    <t>CONVENIO IET-AYUNTAMIENTOS</t>
  </si>
  <si>
    <t>,year: "2004",dateAcuerdo:"</t>
  </si>
  <si>
    <t>2004",monthAcuerdo:"</t>
  </si>
  <si>
    <t>",link: Acuerdos__pdfpath(`./${"2004/"}${"</t>
  </si>
  <si>
    <t>ACUERDO DE SECCIONAMIENTO</t>
  </si>
  <si>
    <t>CALENDARIO ELECTORAL 2004</t>
  </si>
  <si>
    <t>ANEXO 1 REGISTROS DE AYUNTAMIENTOS</t>
  </si>
  <si>
    <t>ANEXO REGISTROS DE PRESIDENCIAS DE COMUNIDAD</t>
  </si>
  <si>
    <t>READECUACIÓN PRESUPUESTO 2005</t>
  </si>
  <si>
    <t>,year: "2003",dateAcuerdo:"</t>
  </si>
  <si>
    <t>",link: Acuerdos__pdfpath(`./${"2003/"}${"</t>
  </si>
  <si>
    <t>ACUERDO DE PRESUPUESTO DE EGRESOS 2003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</si>
  <si>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</si>
  <si>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</si>
  <si>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</si>
  <si>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</si>
  <si>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</si>
  <si>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</si>
  <si>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</si>
  <si>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</si>
  <si>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</si>
  <si>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</si>
  <si>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</si>
  <si>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,year: "2002",dateAcuerdo:"</t>
  </si>
  <si>
    <t>",link: Acuerdos__pdfpath(`./${"2002/"}${"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</si>
  <si>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</si>
  <si>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</si>
  <si>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</si>
  <si>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</si>
  <si>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</si>
  <si>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</si>
  <si>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</si>
  <si>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</si>
  <si>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</si>
  <si>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</si>
  <si>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</si>
  <si>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</si>
  <si>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</si>
  <si>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</si>
  <si>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</si>
  <si>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</si>
  <si>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</si>
  <si>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</si>
  <si>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</si>
  <si>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</si>
  <si>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</si>
  <si>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</si>
  <si>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</si>
  <si>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</si>
  <si>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ENCUESTAS Y ESTUDIOS DE OPINION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</si>
  <si>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</si>
  <si>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</si>
  <si>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</si>
  <si>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</si>
  <si>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</si>
  <si>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</si>
  <si>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</si>
  <si>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</si>
  <si>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</si>
  <si>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</si>
  <si>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,year: "2012",dateAcuerdo:"</t>
  </si>
  <si>
    <t>2012",monthAcuerdo:"</t>
  </si>
  <si>
    <t>",link: Acuerdos__pdfpath(`./${"2012/"}${"</t>
  </si>
  <si>
    <t>export const dataAcuerdos2009 = [</t>
  </si>
  <si>
    <t>,year: "2009",dateAcuerdo:"</t>
  </si>
  <si>
    <t>2009",monthAcuerdo:"</t>
  </si>
  <si>
    <t>",link: Acuerdos__pdfpath(`./${"2009/"}${"</t>
  </si>
  <si>
    <t>ACUERDO CONSEJO GENERAL METODOLOGIA PARTIDO POPULAR</t>
  </si>
  <si>
    <t>ANEXO 1 DICTAMEN COMISION QUE PRESENTA METODOLOGIA</t>
  </si>
  <si>
    <t>ANEXO 2 METODOLOGIA PARTIDO POPULAR</t>
  </si>
  <si>
    <t>.pdf"}`),}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</si>
  <si>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</si>
  <si>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</si>
  <si>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</si>
  <si>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</si>
  <si>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</si>
  <si>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</si>
  <si>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</si>
  <si>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</si>
  <si>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</si>
  <si>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</si>
  <si>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</si>
  <si>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</si>
  <si>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</si>
  <si>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</si>
  <si>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</si>
  <si>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</si>
  <si>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</si>
  <si>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</si>
  <si>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</si>
  <si>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</si>
  <si>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</si>
  <si>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</si>
  <si>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</si>
  <si>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</si>
  <si>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</si>
  <si>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</si>
  <si>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</si>
  <si>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</si>
  <si>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ACUERDO PRESUPUESTO 2010</t>
  </si>
  <si>
    <t>02-JUN</t>
  </si>
  <si>
    <t>02-JUL</t>
  </si>
  <si>
    <t>24-AGO</t>
  </si>
  <si>
    <t>04-SEP</t>
  </si>
  <si>
    <t>ACUERDO CALENDARIO Y FECHA DE INICIO PROCESO ELECTORAL</t>
  </si>
  <si>
    <t>ANEXO 1 CALENDARIO ELECTORAL 2010</t>
  </si>
  <si>
    <t>ACUERDO CONVOCATORIA 2010</t>
  </si>
  <si>
    <t>ACUERDO DICTAMEN SOCIALDEMÓCRATA</t>
  </si>
  <si>
    <t>ANEXO 1 DICTAMEN QUE PRESENTA LA CPPPAyF PSD</t>
  </si>
  <si>
    <t>ACUERDO INFORME 2009</t>
  </si>
  <si>
    <t>ACUERDO SECCIONAMIENTO</t>
  </si>
  <si>
    <t>ACUERDO MONITOREO 2010</t>
  </si>
  <si>
    <t>ACUERDO ENCUESTAS Y ESTUDIOS DE OPINION 2010</t>
  </si>
  <si>
    <t>ACUERDO INTEGRACIÓN DE COMISIONES 2009</t>
  </si>
  <si>
    <t>ACUERDO AUTORIZA FIRMA DE CONVENIO</t>
  </si>
  <si>
    <t>ACUERDO REGLAMENTO PARA EL CONOCIMIENTO DE LAS FALTAS Y SANCIONES</t>
  </si>
  <si>
    <t>ACUERDO FISCALIZACION MONITOREO</t>
  </si>
  <si>
    <t>ACUERDO READECUACIÓN COMISIONES</t>
  </si>
  <si>
    <t>ACUERDO REGLAMENTO INFORMACION</t>
  </si>
  <si>
    <t>ACUERDO TOPES DE PRECAMPAÑAS</t>
  </si>
  <si>
    <t>04-DIC</t>
  </si>
  <si>
    <t>export const dataAcuerdos2001 = [</t>
  </si>
  <si>
    <t>,year: "2001",dateAcuerdo:"</t>
  </si>
  <si>
    <t>",link: Acuerdos__pdfpath(`./${"2001/"}${"</t>
  </si>
  <si>
    <t>",nameMunicipio:"</t>
  </si>
  <si>
    <t>,year: "2001",</t>
  </si>
  <si>
    <t>export const dataAA12001 = [</t>
  </si>
  <si>
    <t>export const dataAA22001 = [</t>
  </si>
  <si>
    <t>export const dataAcuerdos1998 = [</t>
  </si>
  <si>
    <t>,year: "1998",dateAcuerdo:"</t>
  </si>
  <si>
    <t>",link: Acuerdos__pdfpath(`./${"1998/"}${"</t>
  </si>
  <si>
    <t>export const dataAcuerdos2019 = [</t>
  </si>
  <si>
    <t>,year: "2019",dateAcuerdo:"</t>
  </si>
  <si>
    <t>2019",monthAcuerdo:"</t>
  </si>
  <si>
    <t>",link: Acuerdos__pdfpath(`./${"2019/"}${"</t>
  </si>
  <si>
    <t>ACUERDO READECUACIÓN DE PRERROGATIVAS</t>
  </si>
  <si>
    <t>ACUERDO MULTAS PENDIENTES A PARTIDOS POLÍTICOS</t>
  </si>
  <si>
    <t>ACUERDO ADECUACIÓN PRESUPUESTO EJERCICIO FISCAL 2019</t>
  </si>
  <si>
    <t>ACUERDO DELEGACIÓN DE ESTUDIOS DOCUMENTACIÓN ELECTORAL</t>
  </si>
  <si>
    <t>ACUERDO APROBACIÓN DE PROGRAMA DE IMPARTICIÓN DE CURSOS</t>
  </si>
  <si>
    <t>ACUERDO DESIGNACIÓN TITULARES ÁREA TÉCNICA</t>
  </si>
  <si>
    <t>ACUERDO FORMA DE EJECUTAR LAS MULTAS</t>
  </si>
  <si>
    <t>RETENCIÓN DE MULTAS. ANEXO</t>
  </si>
  <si>
    <t>ACUERDO INTEGRACIÓN COMISIONES</t>
  </si>
  <si>
    <t>ACUERDO COMITÉ DE ADQUISICIONES</t>
  </si>
  <si>
    <t>21-MAR</t>
  </si>
  <si>
    <t>CUMPLIMIENTO SENT SALA REG PTE COMUNIDAD IXCOTLA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</si>
  <si>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</si>
  <si>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</si>
  <si>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</si>
  <si>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</si>
  <si>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RESOLUCIÓN IMPACTO SOCIAL SI</t>
  </si>
  <si>
    <t>ANEXO RESOLUCIÓN</t>
  </si>
  <si>
    <t>READECUACIÓN PRERROGATIVAS PARTIDOS</t>
  </si>
  <si>
    <t>MULTAS PENDIENTES</t>
  </si>
  <si>
    <t>ACTUALIZACIÓN CANTIDADES A RETENER RESPECTO DE MULTAS</t>
  </si>
  <si>
    <t>RESOLUCIÓN DE DICTAMEN ENCUENTRO SOCIAL TLAXCALA</t>
  </si>
  <si>
    <t>RESULTADOS DE EVALUACIÓN</t>
  </si>
  <si>
    <t>ACUERDO POR EL QUE SE ADECÚAN COMISIONES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</si>
  <si>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</si>
  <si>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</si>
  <si>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</si>
  <si>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</si>
  <si>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</si>
  <si>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</si>
  <si>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</si>
  <si>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</si>
  <si>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INTEGRACIÓN DE COMISION SPEN</t>
  </si>
  <si>
    <t>RESOLUCIÓN DE DICTÁMENES DE IMPACTO SOCIAL SI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</si>
  <si>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</si>
  <si>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</si>
  <si>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</si>
  <si>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</si>
  <si>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</si>
  <si>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1 DICAMEN PARA EL OTORGAMIENTO DE INCENTIVOS 2019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</si>
  <si>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</si>
  <si>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</si>
  <si>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</si>
  <si>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</si>
  <si>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</si>
  <si>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</si>
  <si>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ACUERDO DEL COMITÉ DE IGUALDAD LABORAL</t>
  </si>
  <si>
    <t>RESOLUCIÓN DE LAS MODIFICACIONES DE LOS ESTATUTOS DEL PAC</t>
  </si>
  <si>
    <t>ACUERDO DE RENDIMIENTOS Y RECURSO NO EROGADO</t>
  </si>
  <si>
    <t>ACUERDO DE LA FORMA DE RETENER MONTOS REMANENTES NO EJERCIDOS</t>
  </si>
  <si>
    <t>ACUERDO DE LA FORMA DE EJECUTAR MULTAS</t>
  </si>
  <si>
    <t>ACUERDO DE LA COMISIÓN DE QUEJAS Y DENUNCIAS</t>
  </si>
  <si>
    <t>ACUERDO DE LA JGE</t>
  </si>
  <si>
    <t>ACUERDO DEL REGLAMENTO DE ADQUISICIONES</t>
  </si>
  <si>
    <t>ANEXO 1 REGLAMENTO DE ADQUISICIONES ITE</t>
  </si>
  <si>
    <t>ACUERDO DESIGNACIÓN TITULAR ÁREA TÉCNICA DE TRANSPARENCIA</t>
  </si>
  <si>
    <t>RESOLUCIÓN NUEVA ALIANZA</t>
  </si>
  <si>
    <t>ACUERDO SERVICIOS ESPECIALIZADOS</t>
  </si>
  <si>
    <t>ACUERDO RENDIMIENTOS FINANCIEROS</t>
  </si>
  <si>
    <t>ANEXO 1 RENDIMIENTOS</t>
  </si>
  <si>
    <t>REGLAMENTO COMITÉ DE IGUALDAD</t>
  </si>
  <si>
    <t>ANEXO 1 REGLAMENTO DEL COMITÉ DE IGUALDAD DE GÉNERO Y LABORAL</t>
  </si>
  <si>
    <t>ACUERDO SISTEMA INSTITUCIONAL DE ARCHIVOS</t>
  </si>
  <si>
    <t>ACUERDO QUE EMITE CÓDIGO DE CONDUCTA</t>
  </si>
  <si>
    <t>ANEXO 1 CÓDIGO DE CONDUCTA DE LAS Y LOS SERVIDORES PÚBLICOS</t>
  </si>
  <si>
    <t>ACUERDO READECUACIÓN DEL PRESUPUESTO</t>
  </si>
  <si>
    <t>ANEXO 1 READECUACIÓN DEL PRESUPUESTO</t>
  </si>
  <si>
    <t>ACUERDO OFICIO DE REQUERIMIENTO</t>
  </si>
  <si>
    <t>export const dataAcuerdos2020 = [</t>
  </si>
  <si>
    <t>,year: "2020",dateAcuerdo:"</t>
  </si>
  <si>
    <t>2020",monthAcuerdo:"</t>
  </si>
  <si>
    <t>",link: Acuerdos__pdfpath(`./${"2020/"}${"</t>
  </si>
  <si>
    <t>ACUERDO ADECUACIÓN DE PRESUPUESTO 2020</t>
  </si>
  <si>
    <t>ANEXO 1 ADECUACIÓN DE PRESUPUESTO 2020</t>
  </si>
  <si>
    <t>ACUERDO ACTUALIZACIÓN DE MULTAS</t>
  </si>
  <si>
    <t>ANEXO 1 ACTUALIZACIÓN DE MULTAS</t>
  </si>
  <si>
    <t>ANEXO 2 ACTUALIZACIÓN DE MULTAS</t>
  </si>
  <si>
    <t>ACUERDO RESPUESTA A FRANCISCO SOSA HERNÁNDEZ</t>
  </si>
  <si>
    <t>ACUERDO FORMA DE EJECUTAR MULTAS</t>
  </si>
  <si>
    <t>ANEXO ÚNICO MULTAS</t>
  </si>
  <si>
    <t>ANEXO ÚNICO PROGRAMA DE CAPACITACION 2020</t>
  </si>
  <si>
    <t>ACUERDO PLAN ANUAL DE DESARROLLO ARCHIVÍSTICO</t>
  </si>
  <si>
    <t>ANEXO ÚNICO PLAN ANUAL DE DESARROLLO ARCHIVÍSTICO</t>
  </si>
  <si>
    <t>RESOLUCIÓN ITE-CG 07-2020 27 DE FEBRERO DE 2020 CQD-Q-CG-001-2019</t>
  </si>
  <si>
    <t>RESOLUCIÓN ITE-CG 08-2020 27 DE FEBRERO DE 2020 CQD-Q-CG-002-2019</t>
  </si>
  <si>
    <t>RESOLUCIÓN ITE-CG 09-2020 27 DE FEBRERO DE 2020 CQD-Q-CG-003-2019</t>
  </si>
  <si>
    <t>RESOLUCIÓN ITE-CG 10-2020 27 DE FEBRERO DE 2020 CQD-Q-CG-004-2019</t>
  </si>
  <si>
    <t>RESOLUCIÓN ITE-CG 11-2020 27 DE FEBRERO DE 2020 CQD-Q-CG-005-2019</t>
  </si>
  <si>
    <t>RESOLUCIÓN ITE-CG 12-2020 27 DE FEBRERO DE 2020 CQD-Q-CG-006-2019</t>
  </si>
  <si>
    <t>RESOLUCIÓN ITE-CG 13-2020 27 DE FEBRERO DE 2020 CQD-Q-CG-007-2019</t>
  </si>
  <si>
    <t>ACUERDO ITE-CG 14-2020 27 DE FEBRERO DE 2020 ORGANO ENLACE</t>
  </si>
  <si>
    <t>RESOLUCIÓN ITE-CG 15-2020 27 DE FEBRERO DE 2020 PS</t>
  </si>
  <si>
    <t>RESOLUCIÓN CQD Q CG 001 2019</t>
  </si>
  <si>
    <t>RESOLUCIÓN CQD Q CG 002 2019</t>
  </si>
  <si>
    <t>RESOLUCIÓN CQD Q CG 003 2019</t>
  </si>
  <si>
    <t>RESOLUCIÓN CQD Q CG 004 2019</t>
  </si>
  <si>
    <t>RESOLUCIÓN CQD Q CG 005 2019</t>
  </si>
  <si>
    <t>RESOLUCIÓN CQD Q CG 006 2019</t>
  </si>
  <si>
    <t>RESOLUCIÓN CQD Q CG 007 2019</t>
  </si>
  <si>
    <t>ACUERDO IT ANO ENLACE</t>
  </si>
  <si>
    <t>ACUERDO COVID-19</t>
  </si>
  <si>
    <t>19-MAR</t>
  </si>
  <si>
    <t>16-ABR</t>
  </si>
  <si>
    <t>ACUERDO AMPLIACIÓN DE MEDIDAS COVID-19</t>
  </si>
  <si>
    <t>ACUERDO RESPUESTA OFICIO DEL PVEM</t>
  </si>
  <si>
    <t>ACUERDO CRITERIOS PARA RENUNCIA DE FINANCIAMIENTO PÚBLICO</t>
  </si>
  <si>
    <t>ACUERDO MODIFICACIÓN AL PROGRAMA DE CAPACITACIÓN 2020</t>
  </si>
  <si>
    <t>ANEXO 1 PROGRAMA DE CAPACITACION 2020</t>
  </si>
  <si>
    <t>RESOLUCIÓN MEDIDAS CAUTELARES CQD-Q-PRD-CG-009-2020</t>
  </si>
  <si>
    <t>RESOLUCIÓN MEDIDAS CAUTELARES CQD-Q-PRD-CG-010-2020</t>
  </si>
  <si>
    <t>16-JUN</t>
  </si>
  <si>
    <t>ANEXO ÚNICO RESULTADOS DE EVALUACIÓN SPEN</t>
  </si>
  <si>
    <t>ACUERDO READECUACIÓN AL PRESUPUESTO</t>
  </si>
  <si>
    <t>ACUERDO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</si>
  <si>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</si>
  <si>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</si>
  <si>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</si>
  <si>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</si>
  <si>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</si>
  <si>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</si>
  <si>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</si>
  <si>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</si>
  <si>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</si>
  <si>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DESIGNACION DEL TITULAR DE LA UTCE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</si>
  <si>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</si>
  <si>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</si>
  <si>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</si>
  <si>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</si>
  <si>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</si>
  <si>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</si>
  <si>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</si>
  <si>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INFORME VERIFICACIÓN DE CUMPLIMIENTO DE NÚMERO MÍINIMO DE AFILIADOS PPL</t>
  </si>
  <si>
    <t>ANEXO ÚNICO VERIFICACIÓN DE CUMPLIMIENTO DE NÚMERO MÍINIMO DE AFILIADOS PARTIDOS LOCALES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</si>
  <si>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</si>
  <si>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</si>
  <si>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</si>
  <si>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RESOLUCIÓN ACREDITACIÓN ENCUENTRO SOLIDARIO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</si>
  <si>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</si>
  <si>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</si>
  <si>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</si>
  <si>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</si>
  <si>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</si>
  <si>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</si>
  <si>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</si>
  <si>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</si>
  <si>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</si>
  <si>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</si>
  <si>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</si>
  <si>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</si>
  <si>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</si>
  <si>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1 DE CONVOCATORIA ORMATO DE MANIFESTACIÓN DE INTENCIÓN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</si>
  <si>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</si>
  <si>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</si>
  <si>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</si>
  <si>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</si>
  <si>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</si>
  <si>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</si>
  <si>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</si>
  <si>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</si>
  <si>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</si>
  <si>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READECUACIÓN DEL PRESEPUESTO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</si>
  <si>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</si>
  <si>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</si>
  <si>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</si>
  <si>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</si>
  <si>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</si>
  <si>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</si>
  <si>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------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</si>
  <si>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</si>
  <si>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</si>
  <si>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</si>
  <si>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</si>
  <si>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</si>
  <si>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</si>
  <si>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AUGUSTO MELENDEZ</t>
  </si>
  <si>
    <t>ANEXO ACUERDO ITE-CG 53-2020 CV CRISTÓBAL MEDINA</t>
  </si>
  <si>
    <t>ANEXO ACUERDO ITE-CG 53-2020 CV JORGE EDUARDO XALTENO</t>
  </si>
  <si>
    <t>ANEXO 1 REGLAMENTO DE ADQUISICIONES</t>
  </si>
  <si>
    <t>RESOLUCIÓN ACREDITACIÓN REDES SOCIALES PROGRESISTAS</t>
  </si>
  <si>
    <t>RESOLUCIÓN ACREDITACIÓN FUERZA SOCIAL POR MÉXICO</t>
  </si>
  <si>
    <t>ACUERDO PAUTAS DE RADIO Y TV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</si>
  <si>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</si>
  <si>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</si>
  <si>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</si>
  <si>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</si>
  <si>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</si>
  <si>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</si>
  <si>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</si>
  <si>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</si>
  <si>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</si>
  <si>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</si>
  <si>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</si>
  <si>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</si>
  <si>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</si>
  <si>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ANEXO ÙNICO ACUERDO ITE-CG 62-2020 ACTUALIZACIÓN DE MULTAS</t>
  </si>
  <si>
    <t>ACCIÓN AFIRMATIVA</t>
  </si>
  <si>
    <t>ANEXO 1 ADSCRIPCION INDIGENA POR MUNICIPIOS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</si>
  <si>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</si>
  <si>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</si>
  <si>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</si>
  <si>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</si>
  <si>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</si>
  <si>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</si>
  <si>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</si>
  <si>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</si>
  <si>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</si>
  <si>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</si>
  <si>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</si>
  <si>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</si>
  <si>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</si>
  <si>
    <t>ACUERDO TOPES DE PRECAMPAÑA 2020-2021</t>
  </si>
  <si>
    <t>RESOLUCIÓN PROCEDENCIA DE MANIFESTACIONES DE INTENCIÓN</t>
  </si>
  <si>
    <t>RESOLUCIÓN MODIFICACIONES ESTATUTOS PAC</t>
  </si>
  <si>
    <t>ACUERDO CONVOCATORIA A CONSEJOS DISTRITALES Y MUNICIPALES</t>
  </si>
  <si>
    <t>ANEXO DOS PROTOCOLO DE SEGURIDAD SANITARIA</t>
  </si>
  <si>
    <t>ACUERDO POR EL QUE SE APRUEBA LA METODOLOGÍA PARA EL MONITOREO CON PERSPECTIVA DE GÉNERO</t>
  </si>
  <si>
    <t>ANEXO ÚNICO METODOLOGÍA PARA MONITOREAR CON PERSPECTIVA DE GÉNERO</t>
  </si>
  <si>
    <t>ACUERDO POR EL QUE SE APRUEBA LA METODOLOGÍA PARA EL MONITOREO ESPACIOS RADIO Y TELEVISIÓN</t>
  </si>
  <si>
    <t>RESOLUCIÓN MEDIDAS CAUTELARES CQD-PE-MRR-CG-002-2020</t>
  </si>
  <si>
    <t>RESOLUCION ESTATUTOS PES TLAXCALA</t>
  </si>
  <si>
    <t>ACUERDO DE ASIGNACIÓN REGIDURIAS</t>
  </si>
  <si>
    <t>ACUERDO REGLAS BÁSICAS DE DEBATES</t>
  </si>
  <si>
    <t>ACUERDO QUE REFORMA EL REGLAMENTO DE QUEJAS Y DENUNCIAS DEL ITE</t>
  </si>
  <si>
    <t>ACUERDO DESIGNACIÓN E INCORPORACIÓN GANADORAS SPEN 2020</t>
  </si>
  <si>
    <t>RESOLUCIÓN PROCEDENCIA MANIFESTACIONES INDEPENDIENTES</t>
  </si>
  <si>
    <t>ACUERDO RECOMENDACIONES SANITARIAS PRECAMPAÑAS Y CAPTACIÓN APOYO CIUDADANO</t>
  </si>
  <si>
    <t>ACUERDO READECUACION AL PRESUPUESTO</t>
  </si>
  <si>
    <t>RESOLUCIÓN CQD-Q-CG-001-2020 PAN</t>
  </si>
  <si>
    <t>RESOLUCIÓN CQD-Q-CG-002-2020 PRI</t>
  </si>
  <si>
    <t>RESOLUCIÓN CQD-Q-CG-003-2020 PRD</t>
  </si>
  <si>
    <t>RESOLUCION CQD-Q-CG-004-2020 PT</t>
  </si>
  <si>
    <t>RESOLUCIÓN CQD-Q-CG-005-2020 PVEM</t>
  </si>
  <si>
    <t>RESOLUCIÓN CQD-Q-CG-006-2020 NA TLAXCALA</t>
  </si>
  <si>
    <t>RESOLUCIÓN CQD-Q-CG-007-2020 MORENA</t>
  </si>
  <si>
    <t>RESOLUCIÓN CQD-Q-CG-008-2020 PES TLAXCALA</t>
  </si>
  <si>
    <t>ACUERDO POR EL QUE SE DA CUMPLIMIENTO A TET-JE-038-2020</t>
  </si>
  <si>
    <t>ANEXO ÚNICO LINEAMIENTOS DE PARIDAD DE GÉNERO</t>
  </si>
  <si>
    <t>ANEXO A LOS LINEAMIENTOS DE PARIDAD RESULTADOS ELECTORALES</t>
  </si>
  <si>
    <t>ACUERDO POR EL QUE SE DA CUMPLIMIENTO A LA SENTENCIA TET-JE-055-2020</t>
  </si>
  <si>
    <t>10-DIC</t>
  </si>
  <si>
    <t>17-DIC</t>
  </si>
  <si>
    <t>20-DIC</t>
  </si>
  <si>
    <t>25-DIC</t>
  </si>
  <si>
    <t>export const dataAcuerdos2021 = [</t>
  </si>
  <si>
    <t>2021",monthAcuerdo:"</t>
  </si>
  <si>
    <t>",link: Acuerdos__pdfpath(`./${"2021/"}${"</t>
  </si>
  <si>
    <t>,year: "2021",numAcuerdo:"CG</t>
  </si>
  <si>
    <t>ACUERDO ITE-CG 03-2021    APLICACIÓN MÓVIL PARA CAPTACIÓN DE APOYO</t>
  </si>
  <si>
    <t>ACUERDO ITE-CG 04-2021    ACUERDO POR EL QUE SE DA RESPUESTA A SOLICITUD DE JOSÉ JORGE MORENO DURÁN</t>
  </si>
  <si>
    <t xml:space="preserve">                          ANEXO FOLIO 1852-2020</t>
  </si>
  <si>
    <t>ACUERDO ITE-CG 05-2021    ACUERDO PROCESO TÉCNICO OPERATIVO PREP</t>
  </si>
  <si>
    <t xml:space="preserve">   ACUERDO ITE-CG 05      ANEXO PROCESO TÉCNICO OPERATIVO PREP</t>
  </si>
  <si>
    <t>ACUERDO ITE-CG 06-2021    MODIFICACIÓN DE CONVOCATORIA DE CONSEJOS DISTRITALES Y MUNICIPALES</t>
  </si>
  <si>
    <t xml:space="preserve">                          ANEXO UNO ADENDA A LA CONVOCATORIA</t>
  </si>
  <si>
    <t xml:space="preserve">                          ANEXO DE LA CONVOCATORIA. SOLICITUD</t>
  </si>
  <si>
    <t xml:space="preserve">                          ANEXO DOS. CD y CM</t>
  </si>
  <si>
    <t>RESOLUCIÓN ITE-CG 07-2021 RESOLUCIÓN MEDIDAS CAUTELARES PES CQD-PE-JFSM-CG-001-2021</t>
  </si>
  <si>
    <t>ACUERDO ITE-CG 08-2021    ACUERDO ADECUACION AL PRESUPUESTO 2021</t>
  </si>
  <si>
    <t xml:space="preserve">                          ANEXO 1 ADECUACION AL PRESUPUESTO 2021</t>
  </si>
  <si>
    <t xml:space="preserve">                          ANEXO 2 ACTIVIDADES ORDINARIAS</t>
  </si>
  <si>
    <t xml:space="preserve">                          ANEXO 3 OBTENCION DEL VOTO</t>
  </si>
  <si>
    <t xml:space="preserve">                          ANEXO 4 ACTIVIDADES ESPECÍFICAS</t>
  </si>
  <si>
    <t>ACUERDO ITE-CG 09-2021    CALENDARIZACIÓN MULTAS</t>
  </si>
  <si>
    <t xml:space="preserve">                          ANEXO 1</t>
  </si>
  <si>
    <t>ACUERDO ITE-CG 10-2021    PROGRAMA DE CAPACITACIÓN</t>
  </si>
  <si>
    <t xml:space="preserve">                          ANEXO ÚNICO PROGRAMA DE CAPACITACIÓN 2021</t>
  </si>
  <si>
    <t xml:space="preserve">                          ACUERDO ITE-CG 10-2021 VOTO CONCURRENTE</t>
  </si>
  <si>
    <t>RESOLUCIÓN ITE-CG 11-2021 RESOLUCIÓN POS CQD-Q-PRD-CG-009-2020</t>
  </si>
  <si>
    <t>RESOLUCIÓN ITE-CG 12-2021 RESOLUCIÓN POS CQD-Q-PRD-CG-010-2020</t>
  </si>
  <si>
    <t>RESOLUCIÓN ITE-CG 13-2021 RESOLUCIÓN POS CQD-Q-CG-017-2020</t>
  </si>
  <si>
    <t>RESOLUCIÓN ITE-CG 14-2021 RESOLUCIÓN POS CQD-Q-CG-018-2020</t>
  </si>
  <si>
    <t>RESOLUCIÓN ITE-CG 15-2021 RESOLUCIÓN POS CQD-Q-CG-019-2020</t>
  </si>
  <si>
    <t>RESOLUCIÓN ITE-CG 16-2021 RESOLUCIÓN POS CQD-Q-CG-020-2020</t>
  </si>
  <si>
    <t>RESOLUCIÓN ITE-CG 17-2021 RESOLUCIÓN MEDIDAS CAUTELARES</t>
  </si>
  <si>
    <t>RESOLUCIÓN ITE-CG 18-2021 RESOLUCIÓN MEDIDAS CAUTELARES</t>
  </si>
  <si>
    <t>ACUERDO ITE-CG 19-2020    ACUERDO POR EL QUE SE DA RESPUESTA A ASPIRANTE A CANDIDATO INDEPENDIENTE</t>
  </si>
  <si>
    <t>ACUERDO ITE-CG 20-2021    REFORMA EL REGLAMENTO DE QUEJAS Y DENUNCIAS DEL ITE</t>
  </si>
  <si>
    <t xml:space="preserve">                          ANEXO UNO REFORMA</t>
  </si>
  <si>
    <t xml:space="preserve">                          ANEXO DOS LINEAMIENTOS REGISTRO PERSONAS SANCIONADAS</t>
  </si>
  <si>
    <t xml:space="preserve">                          ANEXO 1 DE LINEAMIENTOS</t>
  </si>
  <si>
    <t>ACUERDO ITE-CG 21-2021    ACUERDO POR EL QUE SE APRUEBA GUÍA DE ACTUACIÓN PARA PREVENCIÓN, A TENCIÓN Y ERRADICACIÓN DE LA VIOLENCIA POLÍTICA CONTRA LAS MUJERES EN RAZÓN DE GÉNERO</t>
  </si>
  <si>
    <t xml:space="preserve">                          ANEXO ÚNICO GUÍA DE ACTUACIÓN PARA LA PREVENCIÓN Y ATENCIÓN DE LA VIOLENCIA POLÍTICA CONTRA LAS MUJERES EN RAZÓN DE GÉNERO</t>
  </si>
  <si>
    <t xml:space="preserve">                          ACUERDO POR EL QUE SE MODIFICAN LINEAMIENTOS DE REGISTRO DE CANDIDATURAS</t>
  </si>
  <si>
    <t xml:space="preserve">                          ANEXO 1 LINEAMIENTOS</t>
  </si>
  <si>
    <t>RESOLUCIÓN ITE-CG 01-2021 RESOLUCIÓN COALICIONES UNIDOS POR TLAXCALA PELO 2020-2021</t>
  </si>
  <si>
    <t>RESOLUCIÓN ITE-CG 02-2021 RESOLUCIÓN COALICIÓN JUNTOS HAREMOS HISTORIA EN TLAXCALA PELO 2020-2021</t>
  </si>
  <si>
    <t>RESOLUCIÓN COALICIONES UNIDOS POR TLAXCALA PELO 2020-2021</t>
  </si>
  <si>
    <t>RESOLUCIÓN COALICIÓN JUNTOS HAREMOS HISTORIA EN TLAXCALA PELO 2020-2021</t>
  </si>
  <si>
    <t>APLICACIÓN MÓVIL PARA CAPTACIÓN DE APOYO</t>
  </si>
  <si>
    <t>ACUERDO POR EL QUE SE DA RESPUESTA A SOLICITUD DE JOSÉ JORGE MORENO DURÁN</t>
  </si>
  <si>
    <t>ANEXO FOLIO 1852-2020</t>
  </si>
  <si>
    <t>ACUERDO PROCESO TÉCNICO OPERATIVO PREP</t>
  </si>
  <si>
    <t>ANEXO PROCESO TÉCNICO OPERATIVO PREP</t>
  </si>
  <si>
    <t>MODIFICACIÓN DE CONVOCATORIA DE CONSEJOS DISTRITALES Y MUNICIPALES</t>
  </si>
  <si>
    <t>ANEXO UNO ADENDA A LA CONVOCATORIA</t>
  </si>
  <si>
    <t>ANEXO DE LA CONVOCATORIA. SOLICITUD</t>
  </si>
  <si>
    <t>ANEXO DOS. CD Y CM</t>
  </si>
  <si>
    <t>RESOLUCIÓN MEDIDAS CAUTELARES PES CQD-PE-JFSM-CG-001-2021</t>
  </si>
  <si>
    <t>ACUERDO ADECUACION AL PRESUPUESTO 2021</t>
  </si>
  <si>
    <t>ANEXO 1 ADECUACION AL PRESUPUESTO 2021</t>
  </si>
  <si>
    <t>ANEXO 2 ACTIVIDADES ORDINARIAS</t>
  </si>
  <si>
    <t>ANEXO 3 OBTENCION DEL VOTO</t>
  </si>
  <si>
    <t>ANEXO 4 ACTIVIDADES ESPECÍFICAS</t>
  </si>
  <si>
    <t>CALENDARIZACIÓN MULTAS</t>
  </si>
  <si>
    <t>PROGRAMA DE CAPACITACIÓN</t>
  </si>
  <si>
    <t>ANEXO ÚNICO PROGRAMA DE CAPACITACIÓN 2021</t>
  </si>
  <si>
    <t>ACUERDO ITE-CG 10-2021 VOTO CONCURRENTE</t>
  </si>
  <si>
    <t>RESOLUCIÓN POS CQD-Q-PRD-CG-009-2020</t>
  </si>
  <si>
    <t>RESOLUCIÓN POS CQD-Q-PRD-CG-010-2020</t>
  </si>
  <si>
    <t>RESOLUCIÓN POS CQD-Q-CG-017-2020</t>
  </si>
  <si>
    <t>RESOLUCIÓN POS CQD-Q-CG-018-2020</t>
  </si>
  <si>
    <t>RESOLUCIÓN POS CQD-Q-CG-019-2020</t>
  </si>
  <si>
    <t>RESOLUCIÓN POS CQD-Q-CG-020-2020</t>
  </si>
  <si>
    <t>RESOLUCIÓN MEDIDAS CAUTELARES</t>
  </si>
  <si>
    <t>ACUERDO POR EL QUE SE DA RESPUESTA A ASPIRANTE A CANDIDATO INDEPENDIENTE</t>
  </si>
  <si>
    <t>REFORMA EL REGLAMENTO DE QUEJAS Y DENUNCIAS DEL ITE</t>
  </si>
  <si>
    <t>ANEXO UNO REFORMA</t>
  </si>
  <si>
    <t>ANEXO DOS LINEAMIENTOS REGISTRO PERSONAS SANCIONADAS</t>
  </si>
  <si>
    <t>ANEXO 1 DE LINEAMIENTOS</t>
  </si>
  <si>
    <t>ACUERDO POR EL QUE SE APRUEBA GUÍA DE ACTUACIÓN PARA PREVENCIÓN, A TENCIÓN Y ERRADICACIÓN DE LA VIOLENCIA POLÍTICA CONTRA LAS MUJERES EN RAZÓN DE GÉNERO</t>
  </si>
  <si>
    <t>ANEXO ÚNICO GUÍA DE ACTUACIÓN PARA LA PREVENCIÓN Y ATENCIÓN DE LA VIOLENCIA POLÍTICA CONTRA LAS MUJERES EN RAZÓN DE GÉNERO</t>
  </si>
  <si>
    <t>ACUERDO POR EL QUE SE MODIFICAN LINEAMIENTOS DE REGISTRO DE CANDIDATURAS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</si>
</sst>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NumberFormat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fb t="e">#NAME?</fb>
    <v>4</v>
    <v>1</v>
  </rv>
  <rv s="1">
    <fb t="e">#NAME?</fb>
    <v>4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propagated" t="b"/>
  </s>
</rvStructur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9691-764A-4DB6-A952-49F6490E6803}">
  <dimension ref="A1:N43"/>
  <sheetViews>
    <sheetView topLeftCell="A20" workbookViewId="0">
      <selection activeCell="C1" sqref="C1:C39"/>
    </sheetView>
  </sheetViews>
  <sheetFormatPr baseColWidth="10" defaultColWidth="11.44140625" defaultRowHeight="14.4" x14ac:dyDescent="0.3"/>
  <cols>
    <col min="1" max="4" width="11.44140625" style="27"/>
    <col min="5" max="5" width="11.44140625" style="1"/>
    <col min="6" max="6" width="11.44140625" style="27"/>
    <col min="7" max="7" width="11.44140625" style="1"/>
    <col min="8" max="13" width="11.44140625" style="27"/>
    <col min="14" max="14" width="11.44140625" style="1"/>
    <col min="15" max="16384" width="11.44140625" style="27"/>
  </cols>
  <sheetData>
    <row r="1" spans="1:13" x14ac:dyDescent="0.3">
      <c r="A1" s="27" t="s">
        <v>2335</v>
      </c>
      <c r="C1" s="27" t="str">
        <f>UPPER(MID(A1,27,1000))</f>
        <v>RESOLUCIÓN COALICIONES UNIDOS POR TLAXCALA PELO 2020-2021</v>
      </c>
      <c r="M1" s="27" t="str">
        <f>SUBSTITUTE(MID(A1,24,6)," ","-")</f>
        <v>21-RES</v>
      </c>
    </row>
    <row r="2" spans="1:13" x14ac:dyDescent="0.3">
      <c r="A2" s="27" t="s">
        <v>2336</v>
      </c>
      <c r="C2" s="27" t="str">
        <f t="shared" ref="C2:C43" si="0">UPPER(MID(A2,27,1000))</f>
        <v>RESOLUCIÓN COALICIÓN JUNTOS HAREMOS HISTORIA EN TLAXCALA PELO 2020-2021</v>
      </c>
      <c r="M2" s="27" t="str">
        <f t="shared" ref="M2:M43" si="1">SUBSTITUTE(MID(A2,24,6)," ","-")</f>
        <v>21-RES</v>
      </c>
    </row>
    <row r="3" spans="1:13" x14ac:dyDescent="0.3">
      <c r="A3" s="27" t="s">
        <v>2298</v>
      </c>
      <c r="C3" s="27" t="str">
        <f t="shared" si="0"/>
        <v>APLICACIÓN MÓVIL PARA CAPTACIÓN DE APOYO</v>
      </c>
      <c r="M3" s="27" t="str">
        <f t="shared" si="1"/>
        <v>---APL</v>
      </c>
    </row>
    <row r="4" spans="1:13" x14ac:dyDescent="0.3">
      <c r="A4" s="27" t="s">
        <v>2299</v>
      </c>
      <c r="C4" s="27" t="str">
        <f t="shared" si="0"/>
        <v>ACUERDO POR EL QUE SE DA RESPUESTA A SOLICITUD DE JOSÉ JORGE MORENO DURÁN</v>
      </c>
      <c r="M4" s="27" t="str">
        <f t="shared" si="1"/>
        <v>---ACU</v>
      </c>
    </row>
    <row r="5" spans="1:13" x14ac:dyDescent="0.3">
      <c r="A5" s="27" t="s">
        <v>2300</v>
      </c>
      <c r="C5" s="27" t="str">
        <f t="shared" si="0"/>
        <v>ANEXO FOLIO 1852-2020</v>
      </c>
      <c r="M5" s="27" t="str">
        <f t="shared" si="1"/>
        <v>---ANE</v>
      </c>
    </row>
    <row r="6" spans="1:13" x14ac:dyDescent="0.3">
      <c r="A6" s="27" t="s">
        <v>2301</v>
      </c>
      <c r="C6" s="27" t="str">
        <f t="shared" si="0"/>
        <v>ACUERDO PROCESO TÉCNICO OPERATIVO PREP</v>
      </c>
      <c r="M6" s="27" t="str">
        <f t="shared" si="1"/>
        <v>---ACU</v>
      </c>
    </row>
    <row r="7" spans="1:13" x14ac:dyDescent="0.3">
      <c r="A7" s="27" t="s">
        <v>2302</v>
      </c>
      <c r="C7" s="27" t="str">
        <f t="shared" si="0"/>
        <v>ANEXO PROCESO TÉCNICO OPERATIVO PREP</v>
      </c>
      <c r="M7" s="27" t="str">
        <f t="shared" si="1"/>
        <v>---ANE</v>
      </c>
    </row>
    <row r="8" spans="1:13" x14ac:dyDescent="0.3">
      <c r="A8" s="27" t="s">
        <v>2303</v>
      </c>
      <c r="C8" s="27" t="str">
        <f t="shared" si="0"/>
        <v>MODIFICACIÓN DE CONVOCATORIA DE CONSEJOS DISTRITALES Y MUNICIPALES</v>
      </c>
      <c r="M8" s="27" t="str">
        <f t="shared" si="1"/>
        <v>---MOD</v>
      </c>
    </row>
    <row r="9" spans="1:13" x14ac:dyDescent="0.3">
      <c r="A9" s="27" t="s">
        <v>2304</v>
      </c>
      <c r="C9" s="27" t="str">
        <f t="shared" si="0"/>
        <v>ANEXO UNO ADENDA A LA CONVOCATORIA</v>
      </c>
      <c r="M9" s="27" t="str">
        <f t="shared" si="1"/>
        <v>---ANE</v>
      </c>
    </row>
    <row r="10" spans="1:13" x14ac:dyDescent="0.3">
      <c r="A10" s="27" t="s">
        <v>2305</v>
      </c>
      <c r="C10" s="27" t="str">
        <f t="shared" si="0"/>
        <v>ANEXO DE LA CONVOCATORIA. SOLICITUD</v>
      </c>
      <c r="M10" s="27" t="str">
        <f t="shared" si="1"/>
        <v>---ANE</v>
      </c>
    </row>
    <row r="11" spans="1:13" x14ac:dyDescent="0.3">
      <c r="A11" s="27" t="s">
        <v>2306</v>
      </c>
      <c r="C11" s="27" t="str">
        <f t="shared" si="0"/>
        <v>ANEXO DOS. CD Y CM</v>
      </c>
      <c r="M11" s="27" t="str">
        <f t="shared" si="1"/>
        <v>---ANE</v>
      </c>
    </row>
    <row r="12" spans="1:13" x14ac:dyDescent="0.3">
      <c r="A12" s="27" t="s">
        <v>2307</v>
      </c>
      <c r="C12" s="27" t="str">
        <f t="shared" si="0"/>
        <v>RESOLUCIÓN MEDIDAS CAUTELARES PES CQD-PE-JFSM-CG-001-2021</v>
      </c>
      <c r="M12" s="27" t="str">
        <f t="shared" si="1"/>
        <v>21-RES</v>
      </c>
    </row>
    <row r="13" spans="1:13" x14ac:dyDescent="0.3">
      <c r="A13" s="27" t="s">
        <v>2308</v>
      </c>
      <c r="C13" s="27" t="str">
        <f t="shared" si="0"/>
        <v>ACUERDO ADECUACION AL PRESUPUESTO 2021</v>
      </c>
      <c r="M13" s="27" t="str">
        <f t="shared" si="1"/>
        <v>---ACU</v>
      </c>
    </row>
    <row r="14" spans="1:13" x14ac:dyDescent="0.3">
      <c r="A14" s="27" t="s">
        <v>2309</v>
      </c>
      <c r="C14" s="27" t="str">
        <f t="shared" si="0"/>
        <v>ANEXO 1 ADECUACION AL PRESUPUESTO 2021</v>
      </c>
      <c r="M14" s="27" t="str">
        <f t="shared" si="1"/>
        <v>---ANE</v>
      </c>
    </row>
    <row r="15" spans="1:13" x14ac:dyDescent="0.3">
      <c r="A15" s="27" t="s">
        <v>2310</v>
      </c>
      <c r="C15" s="27" t="str">
        <f t="shared" si="0"/>
        <v>ANEXO 2 ACTIVIDADES ORDINARIAS</v>
      </c>
      <c r="M15" s="27" t="str">
        <f t="shared" si="1"/>
        <v>---ANE</v>
      </c>
    </row>
    <row r="16" spans="1:13" x14ac:dyDescent="0.3">
      <c r="A16" s="27" t="s">
        <v>2311</v>
      </c>
      <c r="C16" s="27" t="str">
        <f t="shared" si="0"/>
        <v>ANEXO 3 OBTENCION DEL VOTO</v>
      </c>
      <c r="M16" s="27" t="str">
        <f t="shared" si="1"/>
        <v>---ANE</v>
      </c>
    </row>
    <row r="17" spans="1:13" x14ac:dyDescent="0.3">
      <c r="A17" s="27" t="s">
        <v>2312</v>
      </c>
      <c r="C17" s="27" t="str">
        <f t="shared" si="0"/>
        <v>ANEXO 4 ACTIVIDADES ESPECÍFICAS</v>
      </c>
      <c r="M17" s="27" t="str">
        <f t="shared" si="1"/>
        <v>---ANE</v>
      </c>
    </row>
    <row r="18" spans="1:13" x14ac:dyDescent="0.3">
      <c r="A18" s="27" t="s">
        <v>2313</v>
      </c>
      <c r="C18" s="27" t="str">
        <f t="shared" si="0"/>
        <v>CALENDARIZACIÓN MULTAS</v>
      </c>
      <c r="M18" s="27" t="str">
        <f t="shared" si="1"/>
        <v>---CAL</v>
      </c>
    </row>
    <row r="19" spans="1:13" x14ac:dyDescent="0.3">
      <c r="A19" s="27" t="s">
        <v>2314</v>
      </c>
      <c r="C19" s="27" t="str">
        <f t="shared" si="0"/>
        <v>ANEXO 1</v>
      </c>
      <c r="M19" s="27" t="str">
        <f t="shared" si="1"/>
        <v>---ANE</v>
      </c>
    </row>
    <row r="20" spans="1:13" x14ac:dyDescent="0.3">
      <c r="A20" s="27" t="s">
        <v>2315</v>
      </c>
      <c r="C20" s="27" t="str">
        <f t="shared" si="0"/>
        <v>PROGRAMA DE CAPACITACIÓN</v>
      </c>
      <c r="M20" s="27" t="str">
        <f t="shared" si="1"/>
        <v>---PRO</v>
      </c>
    </row>
    <row r="21" spans="1:13" x14ac:dyDescent="0.3">
      <c r="A21" s="27" t="s">
        <v>2316</v>
      </c>
      <c r="C21" s="27" t="str">
        <f t="shared" si="0"/>
        <v>ANEXO ÚNICO PROGRAMA DE CAPACITACIÓN 2021</v>
      </c>
      <c r="M21" s="27" t="str">
        <f t="shared" si="1"/>
        <v>---ANE</v>
      </c>
    </row>
    <row r="22" spans="1:13" x14ac:dyDescent="0.3">
      <c r="A22" s="27" t="s">
        <v>2317</v>
      </c>
      <c r="C22" s="27" t="str">
        <f t="shared" si="0"/>
        <v>ACUERDO ITE-CG 10-2021 VOTO CONCURRENTE</v>
      </c>
      <c r="M22" s="27" t="str">
        <f t="shared" si="1"/>
        <v>---ACU</v>
      </c>
    </row>
    <row r="23" spans="1:13" x14ac:dyDescent="0.3">
      <c r="A23" s="27" t="s">
        <v>2318</v>
      </c>
      <c r="C23" s="27" t="str">
        <f t="shared" si="0"/>
        <v>RESOLUCIÓN POS CQD-Q-PRD-CG-009-2020</v>
      </c>
      <c r="M23" s="27" t="str">
        <f t="shared" si="1"/>
        <v>21-RES</v>
      </c>
    </row>
    <row r="24" spans="1:13" x14ac:dyDescent="0.3">
      <c r="A24" s="27" t="s">
        <v>2319</v>
      </c>
      <c r="C24" s="27" t="str">
        <f t="shared" si="0"/>
        <v>RESOLUCIÓN POS CQD-Q-PRD-CG-010-2020</v>
      </c>
      <c r="M24" s="27" t="str">
        <f t="shared" si="1"/>
        <v>21-RES</v>
      </c>
    </row>
    <row r="25" spans="1:13" x14ac:dyDescent="0.3">
      <c r="A25" s="27" t="s">
        <v>2320</v>
      </c>
      <c r="C25" s="27" t="str">
        <f t="shared" si="0"/>
        <v>RESOLUCIÓN POS CQD-Q-CG-017-2020</v>
      </c>
      <c r="M25" s="27" t="str">
        <f t="shared" si="1"/>
        <v>21-RES</v>
      </c>
    </row>
    <row r="26" spans="1:13" x14ac:dyDescent="0.3">
      <c r="A26" s="27" t="s">
        <v>2321</v>
      </c>
      <c r="C26" s="27" t="str">
        <f t="shared" si="0"/>
        <v>RESOLUCIÓN POS CQD-Q-CG-018-2020</v>
      </c>
      <c r="M26" s="27" t="str">
        <f t="shared" si="1"/>
        <v>21-RES</v>
      </c>
    </row>
    <row r="27" spans="1:13" x14ac:dyDescent="0.3">
      <c r="A27" s="27" t="s">
        <v>2322</v>
      </c>
      <c r="C27" s="27" t="str">
        <f t="shared" si="0"/>
        <v>RESOLUCIÓN POS CQD-Q-CG-019-2020</v>
      </c>
      <c r="M27" s="27" t="str">
        <f t="shared" si="1"/>
        <v>21-RES</v>
      </c>
    </row>
    <row r="28" spans="1:13" x14ac:dyDescent="0.3">
      <c r="A28" s="27" t="s">
        <v>2323</v>
      </c>
      <c r="C28" s="27" t="str">
        <f t="shared" si="0"/>
        <v>RESOLUCIÓN POS CQD-Q-CG-020-2020</v>
      </c>
      <c r="M28" s="27" t="str">
        <f t="shared" si="1"/>
        <v>21-RES</v>
      </c>
    </row>
    <row r="29" spans="1:13" x14ac:dyDescent="0.3">
      <c r="A29" s="27" t="s">
        <v>2324</v>
      </c>
      <c r="C29" s="27" t="str">
        <f t="shared" si="0"/>
        <v>RESOLUCIÓN MEDIDAS CAUTELARES</v>
      </c>
      <c r="M29" s="27" t="str">
        <f t="shared" si="1"/>
        <v>21-RES</v>
      </c>
    </row>
    <row r="30" spans="1:13" x14ac:dyDescent="0.3">
      <c r="A30" s="27" t="s">
        <v>2325</v>
      </c>
      <c r="C30" s="27" t="str">
        <f t="shared" si="0"/>
        <v>RESOLUCIÓN MEDIDAS CAUTELARES</v>
      </c>
      <c r="M30" s="27" t="str">
        <f t="shared" si="1"/>
        <v>21-RES</v>
      </c>
    </row>
    <row r="31" spans="1:13" x14ac:dyDescent="0.3">
      <c r="A31" s="27" t="s">
        <v>2326</v>
      </c>
      <c r="C31" s="27" t="str">
        <f t="shared" si="0"/>
        <v>ACUERDO POR EL QUE SE DA RESPUESTA A ASPIRANTE A CANDIDATO INDEPENDIENTE</v>
      </c>
      <c r="M31" s="27" t="str">
        <f t="shared" si="1"/>
        <v>---ACU</v>
      </c>
    </row>
    <row r="32" spans="1:13" x14ac:dyDescent="0.3">
      <c r="A32" s="27" t="s">
        <v>2327</v>
      </c>
      <c r="C32" s="27" t="str">
        <f t="shared" si="0"/>
        <v>REFORMA EL REGLAMENTO DE QUEJAS Y DENUNCIAS DEL ITE</v>
      </c>
      <c r="M32" s="27" t="str">
        <f t="shared" si="1"/>
        <v>---REF</v>
      </c>
    </row>
    <row r="33" spans="1:13" x14ac:dyDescent="0.3">
      <c r="A33" s="27" t="s">
        <v>2328</v>
      </c>
      <c r="C33" s="27" t="str">
        <f t="shared" si="0"/>
        <v>ANEXO UNO REFORMA</v>
      </c>
      <c r="M33" s="27" t="str">
        <f t="shared" si="1"/>
        <v>---ANE</v>
      </c>
    </row>
    <row r="34" spans="1:13" x14ac:dyDescent="0.3">
      <c r="A34" s="27" t="s">
        <v>2329</v>
      </c>
      <c r="C34" s="27" t="str">
        <f t="shared" si="0"/>
        <v>ANEXO DOS LINEAMIENTOS REGISTRO PERSONAS SANCIONADAS</v>
      </c>
      <c r="M34" s="27" t="str">
        <f t="shared" si="1"/>
        <v>---ANE</v>
      </c>
    </row>
    <row r="35" spans="1:13" x14ac:dyDescent="0.3">
      <c r="A35" s="27" t="s">
        <v>2330</v>
      </c>
      <c r="C35" s="27" t="str">
        <f t="shared" si="0"/>
        <v>ANEXO 1 DE LINEAMIENTOS</v>
      </c>
      <c r="M35" s="27" t="str">
        <f t="shared" si="1"/>
        <v>---ANE</v>
      </c>
    </row>
    <row r="36" spans="1:13" x14ac:dyDescent="0.3">
      <c r="A36" s="27" t="s">
        <v>2331</v>
      </c>
      <c r="C36" s="27" t="str">
        <f t="shared" si="0"/>
        <v>ACUERDO POR EL QUE SE APRUEBA GUÍA DE ACTUACIÓN PARA PREVENCIÓN, A TENCIÓN Y ERRADICACIÓN DE LA VIOLENCIA POLÍTICA CONTRA LAS MUJERES EN RAZÓN DE GÉNERO</v>
      </c>
      <c r="M36" s="27" t="str">
        <f t="shared" si="1"/>
        <v>---ACU</v>
      </c>
    </row>
    <row r="37" spans="1:13" x14ac:dyDescent="0.3">
      <c r="A37" s="27" t="s">
        <v>2332</v>
      </c>
      <c r="C37" s="27" t="str">
        <f t="shared" si="0"/>
        <v>ANEXO ÚNICO GUÍA DE ACTUACIÓN PARA LA PREVENCIÓN Y ATENCIÓN DE LA VIOLENCIA POLÍTICA CONTRA LAS MUJERES EN RAZÓN DE GÉNERO</v>
      </c>
      <c r="M37" s="27" t="str">
        <f t="shared" si="1"/>
        <v>---ANE</v>
      </c>
    </row>
    <row r="38" spans="1:13" x14ac:dyDescent="0.3">
      <c r="A38" s="27" t="s">
        <v>2333</v>
      </c>
      <c r="C38" s="27" t="str">
        <f t="shared" si="0"/>
        <v>ACUERDO POR EL QUE SE MODIFICAN LINEAMIENTOS DE REGISTRO DE CANDIDATURAS</v>
      </c>
      <c r="M38" s="27" t="str">
        <f t="shared" si="1"/>
        <v>---ACU</v>
      </c>
    </row>
    <row r="39" spans="1:13" x14ac:dyDescent="0.3">
      <c r="A39" s="27" t="s">
        <v>2334</v>
      </c>
      <c r="C39" s="27" t="str">
        <f t="shared" si="0"/>
        <v>ANEXO 1 LINEAMIENTOS</v>
      </c>
      <c r="M39" s="27" t="str">
        <f t="shared" si="1"/>
        <v>---ANE</v>
      </c>
    </row>
    <row r="40" spans="1:13" x14ac:dyDescent="0.3">
      <c r="C40" s="27" t="str">
        <f t="shared" si="0"/>
        <v/>
      </c>
      <c r="M40" s="27" t="str">
        <f t="shared" si="1"/>
        <v/>
      </c>
    </row>
    <row r="41" spans="1:13" x14ac:dyDescent="0.3">
      <c r="C41" s="27" t="str">
        <f t="shared" si="0"/>
        <v/>
      </c>
      <c r="M41" s="27" t="str">
        <f t="shared" si="1"/>
        <v/>
      </c>
    </row>
    <row r="42" spans="1:13" x14ac:dyDescent="0.3">
      <c r="C42" s="27" t="str">
        <f t="shared" si="0"/>
        <v/>
      </c>
      <c r="M42" s="27" t="str">
        <f t="shared" si="1"/>
        <v/>
      </c>
    </row>
    <row r="43" spans="1:13" x14ac:dyDescent="0.3">
      <c r="C43" s="27" t="str">
        <f t="shared" si="0"/>
        <v/>
      </c>
      <c r="M43" s="27" t="str">
        <f t="shared" si="1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2:P37"/>
  <sheetViews>
    <sheetView topLeftCell="G24" workbookViewId="0">
      <selection activeCell="P37" sqref="P37"/>
    </sheetView>
  </sheetViews>
  <sheetFormatPr baseColWidth="10" defaultColWidth="11.5546875" defaultRowHeight="14.4" x14ac:dyDescent="0.3"/>
  <cols>
    <col min="1" max="2" width="4" style="2" bestFit="1" customWidth="1"/>
    <col min="3" max="3" width="25.88671875" style="2" bestFit="1" customWidth="1"/>
    <col min="4" max="4" width="7.88671875" style="3" bestFit="1" customWidth="1"/>
    <col min="5" max="5" width="18.332031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21.44140625" style="2" bestFit="1" customWidth="1"/>
    <col min="10" max="10" width="5.109375" style="2" bestFit="1" customWidth="1"/>
    <col min="11" max="11" width="16.44140625" style="2" bestFit="1" customWidth="1"/>
    <col min="12" max="12" width="40" style="2" customWidth="1"/>
    <col min="13" max="13" width="39" style="2" bestFit="1" customWidth="1"/>
    <col min="14" max="14" width="6" style="2" bestFit="1" customWidth="1"/>
    <col min="15" max="15" width="17.33203125" style="2" bestFit="1" customWidth="1"/>
    <col min="16" max="16384" width="11.5546875" style="2"/>
  </cols>
  <sheetData>
    <row r="2" spans="1:16" x14ac:dyDescent="0.3">
      <c r="P2" s="2" t="s">
        <v>1943</v>
      </c>
    </row>
    <row r="3" spans="1:16" x14ac:dyDescent="0.3">
      <c r="A3" s="2" t="s">
        <v>1568</v>
      </c>
      <c r="B3" s="2">
        <v>1</v>
      </c>
      <c r="C3" s="2" t="s">
        <v>1976</v>
      </c>
      <c r="D3" s="3" t="s">
        <v>3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1977</v>
      </c>
      <c r="J3" s="4" t="str">
        <f t="shared" ref="J3:J36" si="0">MID(D3,4,3)</f>
        <v>ENE</v>
      </c>
      <c r="K3" s="2" t="s">
        <v>1565</v>
      </c>
      <c r="L3" s="2" t="s">
        <v>1944</v>
      </c>
      <c r="M3" s="2" t="s">
        <v>1978</v>
      </c>
      <c r="N3" s="2">
        <f t="shared" ref="N3:N36" si="1">B3</f>
        <v>1</v>
      </c>
      <c r="O3" s="2" t="s">
        <v>1</v>
      </c>
      <c r="P3" s="2" t="str">
        <f t="shared" ref="P3:P36" si="2">CONCATENATE(A3,B3,C3,D3,E3,F3,G3,H3,I3,J3,K3,L3,M3,N3,O3)</f>
        <v>{id:1,year: "2012",dateAcuerdo:"12-ENE",numAcuerdo:"CG 01-2012",monthAcuerdo:"ENE",nameAcuerdo:"SE ADECUA EL PROYECTO DE PRESUPUESTO",link: Acuerdos__pdfpath(`./${"2012/"}${"1.pdf"}`),},</v>
      </c>
    </row>
    <row r="4" spans="1:16" x14ac:dyDescent="0.3">
      <c r="A4" s="2" t="s">
        <v>1568</v>
      </c>
      <c r="B4" s="2">
        <v>2</v>
      </c>
      <c r="C4" s="2" t="s">
        <v>1976</v>
      </c>
      <c r="D4" s="3" t="s">
        <v>18</v>
      </c>
      <c r="E4" s="2" t="s">
        <v>1735</v>
      </c>
      <c r="F4" s="2">
        <v>0</v>
      </c>
      <c r="G4" s="2">
        <f t="shared" ref="G4:G36" si="3">B4</f>
        <v>2</v>
      </c>
      <c r="H4" s="2" t="s">
        <v>0</v>
      </c>
      <c r="I4" s="2" t="s">
        <v>1977</v>
      </c>
      <c r="J4" s="4" t="str">
        <f t="shared" si="0"/>
        <v>MAR</v>
      </c>
      <c r="K4" s="2" t="s">
        <v>1565</v>
      </c>
      <c r="L4" s="2" t="s">
        <v>1945</v>
      </c>
      <c r="M4" s="2" t="s">
        <v>1978</v>
      </c>
      <c r="N4" s="2">
        <f t="shared" si="1"/>
        <v>2</v>
      </c>
      <c r="O4" s="2" t="s">
        <v>1</v>
      </c>
      <c r="P4" s="2" t="str">
        <f t="shared" si="2"/>
        <v>{id:2,year: "2012",dateAcuerdo:"13-MAR",numAcuerdo:"CG 02-2012",monthAcuerdo:"MAR",nameAcuerdo:"INFORMES ANUALES 2011",link: Acuerdos__pdfpath(`./${"2012/"}${"2.pdf"}`),},</v>
      </c>
    </row>
    <row r="5" spans="1:16" x14ac:dyDescent="0.3">
      <c r="A5" s="2" t="s">
        <v>1568</v>
      </c>
      <c r="B5" s="2">
        <v>3</v>
      </c>
      <c r="C5" s="2" t="s">
        <v>1976</v>
      </c>
      <c r="D5" s="3" t="s">
        <v>1132</v>
      </c>
      <c r="E5" s="2" t="s">
        <v>1735</v>
      </c>
      <c r="F5" s="2">
        <v>0</v>
      </c>
      <c r="G5" s="2">
        <f t="shared" si="3"/>
        <v>3</v>
      </c>
      <c r="H5" s="2" t="s">
        <v>0</v>
      </c>
      <c r="I5" s="2" t="s">
        <v>1977</v>
      </c>
      <c r="J5" s="4" t="str">
        <f t="shared" si="0"/>
        <v>MAR</v>
      </c>
      <c r="K5" s="2" t="s">
        <v>1565</v>
      </c>
      <c r="L5" s="2" t="s">
        <v>68</v>
      </c>
      <c r="M5" s="2" t="s">
        <v>1978</v>
      </c>
      <c r="N5" s="2">
        <f t="shared" si="1"/>
        <v>3</v>
      </c>
      <c r="O5" s="2" t="s">
        <v>1</v>
      </c>
      <c r="P5" s="2" t="str">
        <f t="shared" si="2"/>
        <v>{id:3,year: "2012",dateAcuerdo:"25-MAR",numAcuerdo:"CG 03-2012",monthAcuerdo:"MAR",nameAcuerdo:"DICTAMEN DEL PAN",link: Acuerdos__pdfpath(`./${"2012/"}${"3.pdf"}`),},</v>
      </c>
    </row>
    <row r="6" spans="1:16" x14ac:dyDescent="0.3">
      <c r="A6" s="2" t="s">
        <v>1568</v>
      </c>
      <c r="B6" s="2">
        <v>4</v>
      </c>
      <c r="C6" s="2" t="s">
        <v>1976</v>
      </c>
      <c r="D6" s="3" t="s">
        <v>1132</v>
      </c>
      <c r="E6" s="2" t="s">
        <v>1735</v>
      </c>
      <c r="F6" s="4">
        <v>0</v>
      </c>
      <c r="G6" s="2">
        <f t="shared" si="3"/>
        <v>4</v>
      </c>
      <c r="H6" s="2" t="s">
        <v>0</v>
      </c>
      <c r="I6" s="2" t="s">
        <v>1977</v>
      </c>
      <c r="J6" s="4" t="str">
        <f t="shared" si="0"/>
        <v>MAR</v>
      </c>
      <c r="K6" s="2" t="s">
        <v>1565</v>
      </c>
      <c r="L6" s="2" t="s">
        <v>70</v>
      </c>
      <c r="M6" s="2" t="s">
        <v>1978</v>
      </c>
      <c r="N6" s="2">
        <f t="shared" si="1"/>
        <v>4</v>
      </c>
      <c r="O6" s="2" t="s">
        <v>1</v>
      </c>
      <c r="P6" s="2" t="str">
        <f t="shared" si="2"/>
        <v>{id:4,year: "2012",dateAcuerdo:"25-MAR",numAcuerdo:"CG 04-2012",monthAcuerdo:"MAR",nameAcuerdo:"DICTAMEN DEL PRI",link: Acuerdos__pdfpath(`./${"2012/"}${"4.pdf"}`),},</v>
      </c>
    </row>
    <row r="7" spans="1:16" x14ac:dyDescent="0.3">
      <c r="A7" s="2" t="s">
        <v>1568</v>
      </c>
      <c r="B7" s="2">
        <v>5</v>
      </c>
      <c r="C7" s="2" t="s">
        <v>1976</v>
      </c>
      <c r="D7" s="3" t="s">
        <v>1132</v>
      </c>
      <c r="E7" s="2" t="s">
        <v>1735</v>
      </c>
      <c r="F7" s="4">
        <v>0</v>
      </c>
      <c r="G7" s="2">
        <f t="shared" si="3"/>
        <v>5</v>
      </c>
      <c r="H7" s="2" t="s">
        <v>0</v>
      </c>
      <c r="I7" s="2" t="s">
        <v>1977</v>
      </c>
      <c r="J7" s="4" t="str">
        <f t="shared" si="0"/>
        <v>MAR</v>
      </c>
      <c r="K7" s="2" t="s">
        <v>1565</v>
      </c>
      <c r="L7" s="4" t="s">
        <v>71</v>
      </c>
      <c r="M7" s="2" t="s">
        <v>1978</v>
      </c>
      <c r="N7" s="2">
        <f t="shared" si="1"/>
        <v>5</v>
      </c>
      <c r="O7" s="2" t="s">
        <v>1</v>
      </c>
      <c r="P7" s="2" t="str">
        <f t="shared" si="2"/>
        <v>{id:5,year: "2012",dateAcuerdo:"25-MAR",numAcuerdo:"CG 05-2012",monthAcuerdo:"MAR",nameAcuerdo:"DICTAMEN DEL PRD",link: Acuerdos__pdfpath(`./${"2012/"}${"5.pdf"}`),},</v>
      </c>
    </row>
    <row r="8" spans="1:16" x14ac:dyDescent="0.3">
      <c r="A8" s="2" t="s">
        <v>1568</v>
      </c>
      <c r="B8" s="2">
        <v>6</v>
      </c>
      <c r="C8" s="2" t="s">
        <v>1976</v>
      </c>
      <c r="D8" s="3" t="s">
        <v>1132</v>
      </c>
      <c r="E8" s="2" t="s">
        <v>1735</v>
      </c>
      <c r="F8" s="4">
        <v>0</v>
      </c>
      <c r="G8" s="2">
        <f t="shared" si="3"/>
        <v>6</v>
      </c>
      <c r="H8" s="2" t="s">
        <v>0</v>
      </c>
      <c r="I8" s="2" t="s">
        <v>1977</v>
      </c>
      <c r="J8" s="4" t="str">
        <f t="shared" si="0"/>
        <v>MAR</v>
      </c>
      <c r="K8" s="2" t="s">
        <v>1565</v>
      </c>
      <c r="L8" s="2" t="s">
        <v>72</v>
      </c>
      <c r="M8" s="2" t="s">
        <v>1978</v>
      </c>
      <c r="N8" s="2">
        <f t="shared" si="1"/>
        <v>6</v>
      </c>
      <c r="O8" s="2" t="s">
        <v>1</v>
      </c>
      <c r="P8" s="2" t="str">
        <f t="shared" si="2"/>
        <v>{id:6,year: "2012",dateAcuerdo:"25-MAR",numAcuerdo:"CG 06-2012",monthAcuerdo:"MAR",nameAcuerdo:"DICTAMEN DEL PT",link: Acuerdos__pdfpath(`./${"2012/"}${"6.pdf"}`),},</v>
      </c>
    </row>
    <row r="9" spans="1:16" x14ac:dyDescent="0.3">
      <c r="A9" s="2" t="s">
        <v>1568</v>
      </c>
      <c r="B9" s="2">
        <v>7</v>
      </c>
      <c r="C9" s="2" t="s">
        <v>1976</v>
      </c>
      <c r="D9" s="3" t="s">
        <v>1132</v>
      </c>
      <c r="E9" s="2" t="s">
        <v>1735</v>
      </c>
      <c r="F9" s="4">
        <v>0</v>
      </c>
      <c r="G9" s="2">
        <f t="shared" si="3"/>
        <v>7</v>
      </c>
      <c r="H9" s="2" t="s">
        <v>0</v>
      </c>
      <c r="I9" s="2" t="s">
        <v>1977</v>
      </c>
      <c r="J9" s="4" t="str">
        <f t="shared" si="0"/>
        <v>MAR</v>
      </c>
      <c r="K9" s="2" t="s">
        <v>1565</v>
      </c>
      <c r="L9" s="2" t="s">
        <v>73</v>
      </c>
      <c r="M9" s="2" t="s">
        <v>1978</v>
      </c>
      <c r="N9" s="2">
        <f t="shared" si="1"/>
        <v>7</v>
      </c>
      <c r="O9" s="2" t="s">
        <v>1</v>
      </c>
      <c r="P9" s="2" t="str">
        <f t="shared" si="2"/>
        <v>{id:7,year: "2012",dateAcuerdo:"25-MAR",numAcuerdo:"CG 07-2012",monthAcuerdo:"MAR",nameAcuerdo:"DICTAMEN DEL PVEM",link: Acuerdos__pdfpath(`./${"2012/"}${"7.pdf"}`),},</v>
      </c>
    </row>
    <row r="10" spans="1:16" x14ac:dyDescent="0.3">
      <c r="A10" s="2" t="s">
        <v>1568</v>
      </c>
      <c r="B10" s="2">
        <v>8</v>
      </c>
      <c r="C10" s="2" t="s">
        <v>1976</v>
      </c>
      <c r="D10" s="3" t="s">
        <v>1132</v>
      </c>
      <c r="E10" s="2" t="s">
        <v>1735</v>
      </c>
      <c r="F10" s="4">
        <v>0</v>
      </c>
      <c r="G10" s="2">
        <f t="shared" si="3"/>
        <v>8</v>
      </c>
      <c r="H10" s="2" t="s">
        <v>0</v>
      </c>
      <c r="I10" s="2" t="s">
        <v>1977</v>
      </c>
      <c r="J10" s="4" t="str">
        <f t="shared" si="0"/>
        <v>MAR</v>
      </c>
      <c r="K10" s="2" t="s">
        <v>1565</v>
      </c>
      <c r="L10" s="2" t="s">
        <v>1946</v>
      </c>
      <c r="M10" s="2" t="s">
        <v>1978</v>
      </c>
      <c r="N10" s="2">
        <f t="shared" si="1"/>
        <v>8</v>
      </c>
      <c r="O10" s="2" t="s">
        <v>1</v>
      </c>
      <c r="P10" s="2" t="str">
        <f t="shared" si="2"/>
        <v>{id:8,year: "2012",dateAcuerdo:"25-MAR",numAcuerdo:"CG 08-2012",monthAcuerdo:"MAR",nameAcuerdo:"DICTAMEN DEL PMC",link: Acuerdos__pdfpath(`./${"2012/"}${"8.pdf"}`),},</v>
      </c>
    </row>
    <row r="11" spans="1:16" x14ac:dyDescent="0.3">
      <c r="A11" s="2" t="s">
        <v>1568</v>
      </c>
      <c r="B11" s="2">
        <v>9</v>
      </c>
      <c r="C11" s="2" t="s">
        <v>1976</v>
      </c>
      <c r="D11" s="3" t="s">
        <v>1132</v>
      </c>
      <c r="E11" s="2" t="s">
        <v>1735</v>
      </c>
      <c r="F11" s="4">
        <v>0</v>
      </c>
      <c r="G11" s="2">
        <f t="shared" si="3"/>
        <v>9</v>
      </c>
      <c r="H11" s="2" t="s">
        <v>0</v>
      </c>
      <c r="I11" s="2" t="s">
        <v>1977</v>
      </c>
      <c r="J11" s="4" t="str">
        <f t="shared" si="0"/>
        <v>MAR</v>
      </c>
      <c r="K11" s="2" t="s">
        <v>1565</v>
      </c>
      <c r="L11" s="2" t="s">
        <v>1947</v>
      </c>
      <c r="M11" s="2" t="s">
        <v>1978</v>
      </c>
      <c r="N11" s="2">
        <f t="shared" si="1"/>
        <v>9</v>
      </c>
      <c r="O11" s="2" t="s">
        <v>1</v>
      </c>
      <c r="P11" s="2" t="str">
        <f t="shared" si="2"/>
        <v>{id:9,year: "2012",dateAcuerdo:"25-MAR",numAcuerdo:"CG 09-2012",monthAcuerdo:"MAR",nameAcuerdo:"DICTAMEN DEL PANAL",link: Acuerdos__pdfpath(`./${"2012/"}${"9.pdf"}`),},</v>
      </c>
    </row>
    <row r="12" spans="1:16" x14ac:dyDescent="0.3">
      <c r="A12" s="2" t="s">
        <v>1568</v>
      </c>
      <c r="B12" s="2">
        <v>10</v>
      </c>
      <c r="C12" s="2" t="s">
        <v>1976</v>
      </c>
      <c r="D12" s="3" t="s">
        <v>1132</v>
      </c>
      <c r="E12" s="2" t="s">
        <v>1735</v>
      </c>
      <c r="G12" s="2">
        <f t="shared" si="3"/>
        <v>10</v>
      </c>
      <c r="H12" s="2" t="s">
        <v>0</v>
      </c>
      <c r="I12" s="2" t="s">
        <v>1977</v>
      </c>
      <c r="J12" s="4" t="str">
        <f t="shared" si="0"/>
        <v>MAR</v>
      </c>
      <c r="K12" s="2" t="s">
        <v>1565</v>
      </c>
      <c r="L12" s="2" t="s">
        <v>1948</v>
      </c>
      <c r="M12" s="2" t="s">
        <v>1978</v>
      </c>
      <c r="N12" s="2">
        <f t="shared" si="1"/>
        <v>10</v>
      </c>
      <c r="O12" s="2" t="s">
        <v>1</v>
      </c>
      <c r="P12" s="2" t="str">
        <f t="shared" si="2"/>
        <v>{id:10,year: "2012",dateAcuerdo:"25-MAR",numAcuerdo:"CG 10-2012",monthAcuerdo:"MAR",nameAcuerdo:"DICTAMEN DEL PAC",link: Acuerdos__pdfpath(`./${"2012/"}${"10.pdf"}`),},</v>
      </c>
    </row>
    <row r="13" spans="1:16" x14ac:dyDescent="0.3">
      <c r="A13" s="2" t="s">
        <v>1568</v>
      </c>
      <c r="B13" s="2">
        <v>11</v>
      </c>
      <c r="C13" s="2" t="s">
        <v>1976</v>
      </c>
      <c r="D13" s="3" t="s">
        <v>1132</v>
      </c>
      <c r="E13" s="2" t="s">
        <v>1735</v>
      </c>
      <c r="G13" s="2">
        <f t="shared" si="3"/>
        <v>11</v>
      </c>
      <c r="H13" s="2" t="s">
        <v>0</v>
      </c>
      <c r="I13" s="2" t="s">
        <v>1977</v>
      </c>
      <c r="J13" s="4" t="str">
        <f t="shared" si="0"/>
        <v>MAR</v>
      </c>
      <c r="K13" s="2" t="s">
        <v>1565</v>
      </c>
      <c r="L13" s="2" t="s">
        <v>1949</v>
      </c>
      <c r="M13" s="2" t="s">
        <v>1978</v>
      </c>
      <c r="N13" s="2">
        <f t="shared" si="1"/>
        <v>11</v>
      </c>
      <c r="O13" s="2" t="s">
        <v>1</v>
      </c>
      <c r="P13" s="2" t="str">
        <f t="shared" si="2"/>
        <v>{id:11,year: "2012",dateAcuerdo:"25-MAR",numAcuerdo:"CG 11-2012",monthAcuerdo:"MAR",nameAcuerdo:"DICTAMEN DEL PS",link: Acuerdos__pdfpath(`./${"2012/"}${"11.pdf"}`),},</v>
      </c>
    </row>
    <row r="14" spans="1:16" x14ac:dyDescent="0.3">
      <c r="A14" s="2" t="s">
        <v>1568</v>
      </c>
      <c r="B14" s="2">
        <v>12</v>
      </c>
      <c r="C14" s="2" t="s">
        <v>1976</v>
      </c>
      <c r="D14" s="3" t="s">
        <v>1961</v>
      </c>
      <c r="E14" s="2" t="s">
        <v>1735</v>
      </c>
      <c r="G14" s="2">
        <f t="shared" si="3"/>
        <v>12</v>
      </c>
      <c r="H14" s="2" t="s">
        <v>0</v>
      </c>
      <c r="I14" s="2" t="s">
        <v>1977</v>
      </c>
      <c r="J14" s="4" t="str">
        <f t="shared" si="0"/>
        <v>JUN</v>
      </c>
      <c r="K14" s="2" t="s">
        <v>1565</v>
      </c>
      <c r="L14" s="2" t="s">
        <v>1950</v>
      </c>
      <c r="M14" s="2" t="s">
        <v>1978</v>
      </c>
      <c r="N14" s="2">
        <f t="shared" si="1"/>
        <v>12</v>
      </c>
      <c r="O14" s="2" t="s">
        <v>1</v>
      </c>
      <c r="P14" s="2" t="str">
        <f t="shared" si="2"/>
        <v>{id:12,year: "2012",dateAcuerdo:"13-JUN",numAcuerdo:"CG 12-2012",monthAcuerdo:"JUN",nameAcuerdo:"RESOLUCIÓN DEL PAN",link: Acuerdos__pdfpath(`./${"2012/"}${"12.pdf"}`),},</v>
      </c>
    </row>
    <row r="15" spans="1:16" x14ac:dyDescent="0.3">
      <c r="A15" s="2" t="s">
        <v>1568</v>
      </c>
      <c r="B15" s="2">
        <v>13</v>
      </c>
      <c r="C15" s="2" t="s">
        <v>1976</v>
      </c>
      <c r="D15" s="3" t="s">
        <v>1961</v>
      </c>
      <c r="E15" s="2" t="s">
        <v>1735</v>
      </c>
      <c r="G15" s="2">
        <f t="shared" si="3"/>
        <v>13</v>
      </c>
      <c r="H15" s="2" t="s">
        <v>0</v>
      </c>
      <c r="I15" s="2" t="s">
        <v>1977</v>
      </c>
      <c r="J15" s="4" t="str">
        <f t="shared" si="0"/>
        <v>JUN</v>
      </c>
      <c r="K15" s="2" t="s">
        <v>1565</v>
      </c>
      <c r="L15" s="2" t="s">
        <v>1951</v>
      </c>
      <c r="M15" s="2" t="s">
        <v>1978</v>
      </c>
      <c r="N15" s="2">
        <f t="shared" si="1"/>
        <v>13</v>
      </c>
      <c r="O15" s="2" t="s">
        <v>1</v>
      </c>
      <c r="P15" s="2" t="str">
        <f t="shared" si="2"/>
        <v>{id:13,year: "2012",dateAcuerdo:"13-JUN",numAcuerdo:"CG 13-2012",monthAcuerdo:"JUN",nameAcuerdo:"RESOLUCIÓN DEL PRI",link: Acuerdos__pdfpath(`./${"2012/"}${"13.pdf"}`),},</v>
      </c>
    </row>
    <row r="16" spans="1:16" x14ac:dyDescent="0.3">
      <c r="A16" s="2" t="s">
        <v>1568</v>
      </c>
      <c r="B16" s="2">
        <v>14</v>
      </c>
      <c r="C16" s="2" t="s">
        <v>1976</v>
      </c>
      <c r="D16" s="3" t="s">
        <v>1961</v>
      </c>
      <c r="E16" s="2" t="s">
        <v>1735</v>
      </c>
      <c r="G16" s="2">
        <f t="shared" si="3"/>
        <v>14</v>
      </c>
      <c r="H16" s="2" t="s">
        <v>0</v>
      </c>
      <c r="I16" s="2" t="s">
        <v>1977</v>
      </c>
      <c r="J16" s="4" t="str">
        <f t="shared" si="0"/>
        <v>JUN</v>
      </c>
      <c r="K16" s="2" t="s">
        <v>1565</v>
      </c>
      <c r="L16" s="2" t="s">
        <v>1952</v>
      </c>
      <c r="M16" s="2" t="s">
        <v>1978</v>
      </c>
      <c r="N16" s="2">
        <f t="shared" si="1"/>
        <v>14</v>
      </c>
      <c r="O16" s="2" t="s">
        <v>1</v>
      </c>
      <c r="P16" s="2" t="str">
        <f t="shared" si="2"/>
        <v>{id:14,year: "2012",dateAcuerdo:"13-JUN",numAcuerdo:"CG 14-2012",monthAcuerdo:"JUN",nameAcuerdo:"RESOLUCIÓN DEL PRD",link: Acuerdos__pdfpath(`./${"2012/"}${"14.pdf"}`),},</v>
      </c>
    </row>
    <row r="17" spans="1:16" x14ac:dyDescent="0.3">
      <c r="A17" s="2" t="s">
        <v>1568</v>
      </c>
      <c r="B17" s="2">
        <v>15</v>
      </c>
      <c r="C17" s="2" t="s">
        <v>1976</v>
      </c>
      <c r="D17" s="3" t="s">
        <v>1961</v>
      </c>
      <c r="E17" s="2" t="s">
        <v>1735</v>
      </c>
      <c r="G17" s="2">
        <f t="shared" si="3"/>
        <v>15</v>
      </c>
      <c r="H17" s="2" t="s">
        <v>0</v>
      </c>
      <c r="I17" s="2" t="s">
        <v>1977</v>
      </c>
      <c r="J17" s="4" t="str">
        <f t="shared" si="0"/>
        <v>JUN</v>
      </c>
      <c r="K17" s="2" t="s">
        <v>1565</v>
      </c>
      <c r="L17" s="2" t="s">
        <v>1953</v>
      </c>
      <c r="M17" s="2" t="s">
        <v>1978</v>
      </c>
      <c r="N17" s="2">
        <f t="shared" si="1"/>
        <v>15</v>
      </c>
      <c r="O17" s="2" t="s">
        <v>1</v>
      </c>
      <c r="P17" s="2" t="str">
        <f t="shared" si="2"/>
        <v>{id:15,year: "2012",dateAcuerdo:"13-JUN",numAcuerdo:"CG 15-2012",monthAcuerdo:"JUN",nameAcuerdo:"RESOLUCIÓN DEL PT",link: Acuerdos__pdfpath(`./${"2012/"}${"15.pdf"}`),},</v>
      </c>
    </row>
    <row r="18" spans="1:16" x14ac:dyDescent="0.3">
      <c r="A18" s="2" t="s">
        <v>1568</v>
      </c>
      <c r="B18" s="2">
        <v>16</v>
      </c>
      <c r="C18" s="2" t="s">
        <v>1976</v>
      </c>
      <c r="D18" s="3" t="s">
        <v>1961</v>
      </c>
      <c r="E18" s="2" t="s">
        <v>1735</v>
      </c>
      <c r="G18" s="2">
        <f t="shared" si="3"/>
        <v>16</v>
      </c>
      <c r="H18" s="2" t="s">
        <v>0</v>
      </c>
      <c r="I18" s="2" t="s">
        <v>1977</v>
      </c>
      <c r="J18" s="4" t="str">
        <f t="shared" si="0"/>
        <v>JUN</v>
      </c>
      <c r="K18" s="2" t="s">
        <v>1565</v>
      </c>
      <c r="L18" s="2" t="s">
        <v>1954</v>
      </c>
      <c r="M18" s="2" t="s">
        <v>1978</v>
      </c>
      <c r="N18" s="2">
        <f t="shared" si="1"/>
        <v>16</v>
      </c>
      <c r="O18" s="2" t="s">
        <v>1</v>
      </c>
      <c r="P18" s="2" t="str">
        <f t="shared" si="2"/>
        <v>{id:16,year: "2012",dateAcuerdo:"13-JUN",numAcuerdo:"CG 16-2012",monthAcuerdo:"JUN",nameAcuerdo:"RESOLUCIÓN DEL PVEM",link: Acuerdos__pdfpath(`./${"2012/"}${"16.pdf"}`),},</v>
      </c>
    </row>
    <row r="19" spans="1:16" x14ac:dyDescent="0.3">
      <c r="A19" s="2" t="s">
        <v>1568</v>
      </c>
      <c r="B19" s="2">
        <v>17</v>
      </c>
      <c r="C19" s="2" t="s">
        <v>1976</v>
      </c>
      <c r="D19" s="3" t="s">
        <v>1961</v>
      </c>
      <c r="E19" s="2" t="s">
        <v>1735</v>
      </c>
      <c r="G19" s="2">
        <f t="shared" si="3"/>
        <v>17</v>
      </c>
      <c r="H19" s="2" t="s">
        <v>0</v>
      </c>
      <c r="I19" s="2" t="s">
        <v>1977</v>
      </c>
      <c r="J19" s="4" t="str">
        <f t="shared" si="0"/>
        <v>JUN</v>
      </c>
      <c r="K19" s="2" t="s">
        <v>1565</v>
      </c>
      <c r="L19" s="2" t="s">
        <v>1955</v>
      </c>
      <c r="M19" s="2" t="s">
        <v>1978</v>
      </c>
      <c r="N19" s="2">
        <f t="shared" si="1"/>
        <v>17</v>
      </c>
      <c r="O19" s="2" t="s">
        <v>1</v>
      </c>
      <c r="P19" s="2" t="str">
        <f t="shared" si="2"/>
        <v>{id:17,year: "2012",dateAcuerdo:"13-JUN",numAcuerdo:"CG 17-2012",monthAcuerdo:"JUN",nameAcuerdo:"RESOLUCIÓN DEL MC",link: Acuerdos__pdfpath(`./${"2012/"}${"17.pdf"}`),},</v>
      </c>
    </row>
    <row r="20" spans="1:16" x14ac:dyDescent="0.3">
      <c r="A20" s="2" t="s">
        <v>1568</v>
      </c>
      <c r="B20" s="2">
        <v>18</v>
      </c>
      <c r="C20" s="2" t="s">
        <v>1976</v>
      </c>
      <c r="D20" s="3" t="s">
        <v>1961</v>
      </c>
      <c r="E20" s="2" t="s">
        <v>1735</v>
      </c>
      <c r="G20" s="2">
        <f t="shared" si="3"/>
        <v>18</v>
      </c>
      <c r="H20" s="2" t="s">
        <v>0</v>
      </c>
      <c r="I20" s="2" t="s">
        <v>1977</v>
      </c>
      <c r="J20" s="4" t="str">
        <f t="shared" si="0"/>
        <v>JUN</v>
      </c>
      <c r="K20" s="2" t="s">
        <v>1565</v>
      </c>
      <c r="L20" s="2" t="s">
        <v>1956</v>
      </c>
      <c r="M20" s="2" t="s">
        <v>1978</v>
      </c>
      <c r="N20" s="2">
        <f t="shared" si="1"/>
        <v>18</v>
      </c>
      <c r="O20" s="2" t="s">
        <v>1</v>
      </c>
      <c r="P20" s="2" t="str">
        <f t="shared" si="2"/>
        <v>{id:18,year: "2012",dateAcuerdo:"13-JUN",numAcuerdo:"CG 18-2012",monthAcuerdo:"JUN",nameAcuerdo:"RESOLUCIÓN DEL PANAL",link: Acuerdos__pdfpath(`./${"2012/"}${"18.pdf"}`),},</v>
      </c>
    </row>
    <row r="21" spans="1:16" x14ac:dyDescent="0.3">
      <c r="A21" s="2" t="s">
        <v>1568</v>
      </c>
      <c r="B21" s="2">
        <v>19</v>
      </c>
      <c r="C21" s="2" t="s">
        <v>1976</v>
      </c>
      <c r="D21" s="3" t="s">
        <v>1961</v>
      </c>
      <c r="E21" s="2" t="s">
        <v>1735</v>
      </c>
      <c r="G21" s="2">
        <f t="shared" si="3"/>
        <v>19</v>
      </c>
      <c r="H21" s="2" t="s">
        <v>0</v>
      </c>
      <c r="I21" s="2" t="s">
        <v>1977</v>
      </c>
      <c r="J21" s="4" t="str">
        <f t="shared" si="0"/>
        <v>JUN</v>
      </c>
      <c r="K21" s="2" t="s">
        <v>1565</v>
      </c>
      <c r="L21" s="2" t="s">
        <v>1957</v>
      </c>
      <c r="M21" s="2" t="s">
        <v>1978</v>
      </c>
      <c r="N21" s="2">
        <f t="shared" si="1"/>
        <v>19</v>
      </c>
      <c r="O21" s="2" t="s">
        <v>1</v>
      </c>
      <c r="P21" s="2" t="str">
        <f t="shared" si="2"/>
        <v>{id:19,year: "2012",dateAcuerdo:"13-JUN",numAcuerdo:"CG 19-2012",monthAcuerdo:"JUN",nameAcuerdo:"RESOLUCIÓN DEL PAC",link: Acuerdos__pdfpath(`./${"2012/"}${"19.pdf"}`),},</v>
      </c>
    </row>
    <row r="22" spans="1:16" x14ac:dyDescent="0.3">
      <c r="A22" s="2" t="s">
        <v>1568</v>
      </c>
      <c r="B22" s="2">
        <v>20</v>
      </c>
      <c r="C22" s="2" t="s">
        <v>1976</v>
      </c>
      <c r="D22" s="3" t="s">
        <v>1961</v>
      </c>
      <c r="E22" s="2" t="s">
        <v>1735</v>
      </c>
      <c r="G22" s="2">
        <f t="shared" si="3"/>
        <v>20</v>
      </c>
      <c r="H22" s="2" t="s">
        <v>0</v>
      </c>
      <c r="I22" s="2" t="s">
        <v>1977</v>
      </c>
      <c r="J22" s="4" t="str">
        <f t="shared" si="0"/>
        <v>JUN</v>
      </c>
      <c r="K22" s="2" t="s">
        <v>1565</v>
      </c>
      <c r="L22" s="2" t="s">
        <v>1958</v>
      </c>
      <c r="M22" s="2" t="s">
        <v>1978</v>
      </c>
      <c r="N22" s="2">
        <f t="shared" si="1"/>
        <v>20</v>
      </c>
      <c r="O22" s="2" t="s">
        <v>1</v>
      </c>
      <c r="P22" s="2" t="str">
        <f t="shared" si="2"/>
        <v>{id:20,year: "2012",dateAcuerdo:"13-JUN",numAcuerdo:"CG 20-2012",monthAcuerdo:"JUN",nameAcuerdo:"RESOLUCIÓN DEL PS",link: Acuerdos__pdfpath(`./${"2012/"}${"20.pdf"}`),},</v>
      </c>
    </row>
    <row r="23" spans="1:16" x14ac:dyDescent="0.3">
      <c r="A23" s="2" t="s">
        <v>1568</v>
      </c>
      <c r="B23" s="2">
        <v>21</v>
      </c>
      <c r="C23" s="2" t="s">
        <v>1976</v>
      </c>
      <c r="D23" s="3" t="s">
        <v>129</v>
      </c>
      <c r="E23" s="2" t="s">
        <v>1735</v>
      </c>
      <c r="G23" s="2">
        <f t="shared" si="3"/>
        <v>21</v>
      </c>
      <c r="H23" s="2" t="s">
        <v>0</v>
      </c>
      <c r="I23" s="2" t="s">
        <v>1977</v>
      </c>
      <c r="J23" s="4" t="str">
        <f t="shared" si="0"/>
        <v>SEP</v>
      </c>
      <c r="K23" s="2" t="s">
        <v>1565</v>
      </c>
      <c r="L23" s="2" t="s">
        <v>1960</v>
      </c>
      <c r="M23" s="2" t="s">
        <v>1978</v>
      </c>
      <c r="N23" s="2">
        <f t="shared" si="1"/>
        <v>21</v>
      </c>
      <c r="O23" s="2" t="s">
        <v>1</v>
      </c>
      <c r="P23" s="2" t="str">
        <f t="shared" si="2"/>
        <v>{id:21,year: "2012",dateAcuerdo:"28-SEP",numAcuerdo:"CG 21-2012",monthAcuerdo:"SEP",nameAcuerdo:"ACUERDO PRESUPUESTO 2013",link: Acuerdos__pdfpath(`./${"2012/"}${"21.pdf"}`),},</v>
      </c>
    </row>
    <row r="24" spans="1:16" ht="15" thickBot="1" x14ac:dyDescent="0.35">
      <c r="A24" s="2" t="s">
        <v>1568</v>
      </c>
      <c r="B24" s="2">
        <v>22</v>
      </c>
      <c r="C24" s="2" t="s">
        <v>1976</v>
      </c>
      <c r="D24" s="3" t="s">
        <v>597</v>
      </c>
      <c r="E24" s="2" t="s">
        <v>1735</v>
      </c>
      <c r="G24" s="2">
        <f t="shared" si="3"/>
        <v>22</v>
      </c>
      <c r="H24" s="2" t="s">
        <v>0</v>
      </c>
      <c r="I24" s="2" t="s">
        <v>1977</v>
      </c>
      <c r="J24" s="4" t="str">
        <f t="shared" si="0"/>
        <v>OCT</v>
      </c>
      <c r="K24" s="2" t="s">
        <v>1565</v>
      </c>
      <c r="L24" s="2" t="s">
        <v>1959</v>
      </c>
      <c r="M24" s="2" t="s">
        <v>1978</v>
      </c>
      <c r="N24" s="2">
        <f t="shared" si="1"/>
        <v>22</v>
      </c>
      <c r="O24" s="2" t="s">
        <v>1</v>
      </c>
      <c r="P24" s="2" t="str">
        <f t="shared" si="2"/>
        <v>{id:22,year: "2012",dateAcuerdo:"22-OCT",numAcuerdo:"CG 22-2012",monthAcuerdo:"OCT",nameAcuerdo:"RESOLUCIÓN DE LA SALA UNITARIA ADMINISTRATIVA ELECTORAL",link: Acuerdos__pdfpath(`./${"2012/"}${"22.pdf"}`),},</v>
      </c>
    </row>
    <row r="25" spans="1:16" x14ac:dyDescent="0.3">
      <c r="A25" s="9" t="s">
        <v>1568</v>
      </c>
      <c r="B25" s="9">
        <v>23</v>
      </c>
      <c r="C25" s="9" t="s">
        <v>1976</v>
      </c>
      <c r="D25" s="10" t="s">
        <v>39</v>
      </c>
      <c r="E25" s="9" t="s">
        <v>1735</v>
      </c>
      <c r="F25" s="9"/>
      <c r="G25" s="9">
        <f>B25</f>
        <v>23</v>
      </c>
      <c r="H25" s="9" t="s">
        <v>0</v>
      </c>
      <c r="I25" s="9" t="s">
        <v>1977</v>
      </c>
      <c r="J25" s="9" t="str">
        <f t="shared" si="0"/>
        <v>OCT</v>
      </c>
      <c r="K25" s="9" t="s">
        <v>1565</v>
      </c>
      <c r="L25" s="9" t="s">
        <v>1962</v>
      </c>
      <c r="M25" s="9" t="s">
        <v>1978</v>
      </c>
      <c r="N25" s="9">
        <f t="shared" si="1"/>
        <v>23</v>
      </c>
      <c r="O25" s="9" t="s">
        <v>1051</v>
      </c>
      <c r="P25" s="12"/>
    </row>
    <row r="26" spans="1:16" ht="15" thickBot="1" x14ac:dyDescent="0.35">
      <c r="A26" s="14" t="s">
        <v>1568</v>
      </c>
      <c r="B26" s="14" t="s">
        <v>1049</v>
      </c>
      <c r="C26" s="14" t="s">
        <v>1976</v>
      </c>
      <c r="D26" s="15"/>
      <c r="E26" s="14" t="s">
        <v>1736</v>
      </c>
      <c r="F26" s="14"/>
      <c r="G26" s="14"/>
      <c r="H26" s="14"/>
      <c r="I26" s="14" t="s">
        <v>1738</v>
      </c>
      <c r="J26" s="14" t="str">
        <f t="shared" si="0"/>
        <v/>
      </c>
      <c r="K26" s="14" t="s">
        <v>1565</v>
      </c>
      <c r="L26" s="16" t="s">
        <v>1963</v>
      </c>
      <c r="M26" s="14" t="s">
        <v>1978</v>
      </c>
      <c r="N26" s="14" t="str">
        <f>CONCATENATE(B25,".1")</f>
        <v>23.1</v>
      </c>
      <c r="O26" s="14" t="s">
        <v>1076</v>
      </c>
      <c r="P26" s="17" t="str">
        <f>CONCATENATE(A25,B25,C25,D25,E25,F25,G25,H25,I25,J25,K25,L25,M25,N25,O25,A26,B26,C26,D26,E26,F26,G26,H26,I26,J26,K26,L26,M26,N26,O26)</f>
        <v>{id:23,year: "2012",dateAcuerdo:"31-OCT",numAcuerdo:"CG 23-2012",monthAcuerdo:"OCT",nameAcuerdo:"CALENDARIO ELECTORAL 2013",link: Acuerdos__pdfpath(`./${"2012/"}${"23.pdf"}`),subRows:[{id:"",year: "2012",dateAcuerdo:"",numAcuerdo:"",monthAcuerdo:"",nameAcuerdo:"ANEXO CALENDARIO ELECTORAL 2013",link: Acuerdos__pdfpath(`./${"2012/"}${"23.1.pdf"}`),},],},</v>
      </c>
    </row>
    <row r="27" spans="1:16" x14ac:dyDescent="0.3">
      <c r="A27" s="2" t="s">
        <v>1568</v>
      </c>
      <c r="B27" s="2">
        <v>24</v>
      </c>
      <c r="C27" s="2" t="s">
        <v>1976</v>
      </c>
      <c r="D27" s="3" t="s">
        <v>39</v>
      </c>
      <c r="E27" s="2" t="s">
        <v>1735</v>
      </c>
      <c r="G27" s="2">
        <f t="shared" si="3"/>
        <v>24</v>
      </c>
      <c r="H27" s="2" t="s">
        <v>0</v>
      </c>
      <c r="I27" s="2" t="s">
        <v>1977</v>
      </c>
      <c r="J27" s="4" t="str">
        <f t="shared" si="0"/>
        <v>OCT</v>
      </c>
      <c r="K27" s="2" t="s">
        <v>1565</v>
      </c>
      <c r="L27" s="2" t="s">
        <v>1964</v>
      </c>
      <c r="M27" s="2" t="s">
        <v>1978</v>
      </c>
      <c r="N27" s="2">
        <f t="shared" si="1"/>
        <v>24</v>
      </c>
      <c r="O27" s="2" t="s">
        <v>1</v>
      </c>
      <c r="P27" s="2" t="str">
        <f t="shared" si="2"/>
        <v>{id:24,year: "2012",dateAcuerdo:"31-OCT",numAcuerdo:"CG 24-2012",monthAcuerdo:"OCT",nameAcuerdo:"CONVOCATORIA A ELECCIONES 2013",link: Acuerdos__pdfpath(`./${"2012/"}${"24.pdf"}`),},</v>
      </c>
    </row>
    <row r="28" spans="1:16" x14ac:dyDescent="0.3">
      <c r="A28" s="2" t="s">
        <v>1568</v>
      </c>
      <c r="B28" s="2">
        <v>25</v>
      </c>
      <c r="C28" s="2" t="s">
        <v>1976</v>
      </c>
      <c r="D28" s="3" t="s">
        <v>1974</v>
      </c>
      <c r="E28" s="2" t="s">
        <v>1735</v>
      </c>
      <c r="G28" s="2">
        <f t="shared" si="3"/>
        <v>25</v>
      </c>
      <c r="H28" s="2" t="s">
        <v>0</v>
      </c>
      <c r="I28" s="2" t="s">
        <v>1977</v>
      </c>
      <c r="J28" s="4" t="str">
        <f t="shared" si="0"/>
        <v>NOV</v>
      </c>
      <c r="K28" s="2" t="s">
        <v>1565</v>
      </c>
      <c r="L28" s="2" t="s">
        <v>1965</v>
      </c>
      <c r="M28" s="2" t="s">
        <v>1978</v>
      </c>
      <c r="N28" s="2">
        <f t="shared" si="1"/>
        <v>25</v>
      </c>
      <c r="O28" s="2" t="s">
        <v>1</v>
      </c>
      <c r="P28" s="2" t="str">
        <f t="shared" si="2"/>
        <v>{id:25,year: "2012",dateAcuerdo:"29-NOV",numAcuerdo:"CG 25-2012",monthAcuerdo:"NOV",nameAcuerdo:"ACUERDO DE ENCUESTAS Y ESTUDIOS DE OPINION 2013",link: Acuerdos__pdfpath(`./${"2012/"}${"25.pdf"}`),},</v>
      </c>
    </row>
    <row r="29" spans="1:16" x14ac:dyDescent="0.3">
      <c r="A29" s="2" t="s">
        <v>1568</v>
      </c>
      <c r="B29" s="2">
        <v>26</v>
      </c>
      <c r="C29" s="2" t="s">
        <v>1976</v>
      </c>
      <c r="D29" s="3" t="s">
        <v>1975</v>
      </c>
      <c r="E29" s="2" t="s">
        <v>1735</v>
      </c>
      <c r="G29" s="2">
        <f t="shared" si="3"/>
        <v>26</v>
      </c>
      <c r="H29" s="2" t="s">
        <v>0</v>
      </c>
      <c r="I29" s="2" t="s">
        <v>1977</v>
      </c>
      <c r="J29" s="4" t="str">
        <f t="shared" si="0"/>
        <v>DIC</v>
      </c>
      <c r="K29" s="2" t="s">
        <v>1565</v>
      </c>
      <c r="L29" s="4" t="s">
        <v>1966</v>
      </c>
      <c r="M29" s="2" t="s">
        <v>1978</v>
      </c>
      <c r="N29" s="2">
        <f t="shared" si="1"/>
        <v>26</v>
      </c>
      <c r="O29" s="2" t="s">
        <v>1</v>
      </c>
      <c r="P29" s="2" t="str">
        <f t="shared" si="2"/>
        <v>{id:26,year: "2012",dateAcuerdo:"06-DIC",numAcuerdo:"CG 26-2012",monthAcuerdo:"DIC",nameAcuerdo:"ACUERDO DE LA INTEGRACIÓN DE LAS COMISIONES",link: Acuerdos__pdfpath(`./${"2012/"}${"26.pdf"}`),},</v>
      </c>
    </row>
    <row r="30" spans="1:16" x14ac:dyDescent="0.3">
      <c r="A30" s="2" t="s">
        <v>1568</v>
      </c>
      <c r="B30" s="2">
        <v>27</v>
      </c>
      <c r="C30" s="2" t="s">
        <v>1976</v>
      </c>
      <c r="D30" s="3" t="s">
        <v>1975</v>
      </c>
      <c r="E30" s="2" t="s">
        <v>1735</v>
      </c>
      <c r="G30" s="2">
        <f t="shared" si="3"/>
        <v>27</v>
      </c>
      <c r="H30" s="2" t="s">
        <v>0</v>
      </c>
      <c r="I30" s="2" t="s">
        <v>1977</v>
      </c>
      <c r="J30" s="4" t="str">
        <f t="shared" si="0"/>
        <v>DIC</v>
      </c>
      <c r="K30" s="2" t="s">
        <v>1565</v>
      </c>
      <c r="L30" s="4" t="s">
        <v>1967</v>
      </c>
      <c r="M30" s="2" t="s">
        <v>1978</v>
      </c>
      <c r="N30" s="2">
        <f t="shared" si="1"/>
        <v>27</v>
      </c>
      <c r="O30" s="2" t="s">
        <v>1</v>
      </c>
      <c r="P30" s="2" t="str">
        <f t="shared" si="2"/>
        <v>{id:27,year: "2012",dateAcuerdo:"06-DIC",numAcuerdo:"CG 27-2012",monthAcuerdo:"DIC",nameAcuerdo:"ACUERDO MONITOREO 2012",link: Acuerdos__pdfpath(`./${"2012/"}${"27.pdf"}`),},</v>
      </c>
    </row>
    <row r="31" spans="1:16" x14ac:dyDescent="0.3">
      <c r="A31" s="2" t="s">
        <v>1568</v>
      </c>
      <c r="B31" s="2">
        <v>28</v>
      </c>
      <c r="C31" s="2" t="s">
        <v>1976</v>
      </c>
      <c r="D31" s="3" t="s">
        <v>1975</v>
      </c>
      <c r="E31" s="2" t="s">
        <v>1735</v>
      </c>
      <c r="G31" s="2">
        <f t="shared" si="3"/>
        <v>28</v>
      </c>
      <c r="H31" s="2" t="s">
        <v>0</v>
      </c>
      <c r="I31" s="2" t="s">
        <v>1977</v>
      </c>
      <c r="J31" s="4" t="str">
        <f t="shared" si="0"/>
        <v>DIC</v>
      </c>
      <c r="K31" s="2" t="s">
        <v>1565</v>
      </c>
      <c r="L31" s="4" t="s">
        <v>1968</v>
      </c>
      <c r="M31" s="2" t="s">
        <v>1978</v>
      </c>
      <c r="N31" s="2">
        <f t="shared" si="1"/>
        <v>28</v>
      </c>
      <c r="O31" s="2" t="s">
        <v>1</v>
      </c>
      <c r="P31" s="2" t="str">
        <f t="shared" si="2"/>
        <v>{id:28,year: "2012",dateAcuerdo:"06-DIC",numAcuerdo:"CG 28-2012",monthAcuerdo:"DIC",nameAcuerdo:"ACUERDO SECCIONAMIENTO 2012",link: Acuerdos__pdfpath(`./${"2012/"}${"28.pdf"}`),},</v>
      </c>
    </row>
    <row r="32" spans="1:16" x14ac:dyDescent="0.3">
      <c r="A32" s="2" t="s">
        <v>1568</v>
      </c>
      <c r="B32" s="2">
        <v>29</v>
      </c>
      <c r="C32" s="2" t="s">
        <v>1976</v>
      </c>
      <c r="D32" s="3" t="s">
        <v>1975</v>
      </c>
      <c r="E32" s="2" t="s">
        <v>1735</v>
      </c>
      <c r="G32" s="2">
        <f t="shared" si="3"/>
        <v>29</v>
      </c>
      <c r="H32" s="2" t="s">
        <v>0</v>
      </c>
      <c r="I32" s="2" t="s">
        <v>1977</v>
      </c>
      <c r="J32" s="4" t="str">
        <f t="shared" si="0"/>
        <v>DIC</v>
      </c>
      <c r="K32" s="2" t="s">
        <v>1565</v>
      </c>
      <c r="L32" s="4" t="s">
        <v>1969</v>
      </c>
      <c r="M32" s="2" t="s">
        <v>1978</v>
      </c>
      <c r="N32" s="2">
        <f t="shared" si="1"/>
        <v>29</v>
      </c>
      <c r="O32" s="2" t="s">
        <v>1</v>
      </c>
      <c r="P32" s="2" t="str">
        <f t="shared" si="2"/>
        <v>{id:29,year: "2012",dateAcuerdo:"06-DIC",numAcuerdo:"CG 29-2012",monthAcuerdo:"DIC",nameAcuerdo:"ACUERDO AUTORIZA FIRMA DE CONVENIO 2012",link: Acuerdos__pdfpath(`./${"2012/"}${"29.pdf"}`),},</v>
      </c>
    </row>
    <row r="33" spans="1:16" x14ac:dyDescent="0.3">
      <c r="A33" s="2" t="s">
        <v>1568</v>
      </c>
      <c r="B33" s="2">
        <v>30</v>
      </c>
      <c r="C33" s="2" t="s">
        <v>1976</v>
      </c>
      <c r="D33" s="3" t="s">
        <v>1072</v>
      </c>
      <c r="E33" s="2" t="s">
        <v>1735</v>
      </c>
      <c r="G33" s="2">
        <f t="shared" si="3"/>
        <v>30</v>
      </c>
      <c r="H33" s="2" t="s">
        <v>0</v>
      </c>
      <c r="I33" s="2" t="s">
        <v>1977</v>
      </c>
      <c r="J33" s="4" t="str">
        <f t="shared" si="0"/>
        <v>DIC</v>
      </c>
      <c r="K33" s="2" t="s">
        <v>1565</v>
      </c>
      <c r="L33" s="4" t="s">
        <v>1970</v>
      </c>
      <c r="M33" s="2" t="s">
        <v>1978</v>
      </c>
      <c r="N33" s="2">
        <f t="shared" si="1"/>
        <v>30</v>
      </c>
      <c r="O33" s="2" t="s">
        <v>1</v>
      </c>
      <c r="P33" s="2" t="str">
        <f t="shared" si="2"/>
        <v>{id:30,year: "2012",dateAcuerdo:"12-DIC",numAcuerdo:"CG 30-2012",monthAcuerdo:"DIC",nameAcuerdo:"ACUERDO TOPES DE PRECAMPAÑAS 2013",link: Acuerdos__pdfpath(`./${"2012/"}${"30.pdf"}`),},</v>
      </c>
    </row>
    <row r="34" spans="1:16" x14ac:dyDescent="0.3">
      <c r="A34" s="2" t="s">
        <v>1568</v>
      </c>
      <c r="B34" s="2">
        <v>31</v>
      </c>
      <c r="C34" s="2" t="s">
        <v>1976</v>
      </c>
      <c r="D34" s="3" t="s">
        <v>690</v>
      </c>
      <c r="E34" s="2" t="s">
        <v>1735</v>
      </c>
      <c r="G34" s="2">
        <f t="shared" si="3"/>
        <v>31</v>
      </c>
      <c r="H34" s="2" t="s">
        <v>0</v>
      </c>
      <c r="I34" s="2" t="s">
        <v>1977</v>
      </c>
      <c r="J34" s="4" t="str">
        <f t="shared" si="0"/>
        <v>DIC</v>
      </c>
      <c r="K34" s="2" t="s">
        <v>1565</v>
      </c>
      <c r="L34" s="4" t="s">
        <v>1971</v>
      </c>
      <c r="M34" s="2" t="s">
        <v>1978</v>
      </c>
      <c r="N34" s="2">
        <f t="shared" si="1"/>
        <v>31</v>
      </c>
      <c r="O34" s="2" t="s">
        <v>1</v>
      </c>
      <c r="P34" s="2" t="str">
        <f t="shared" si="2"/>
        <v>{id:31,year: "2012",dateAcuerdo:"29-DIC",numAcuerdo:"CG 31-2012",monthAcuerdo:"DIC",nameAcuerdo:"ACUERDO DE RADIO Y TV FINAL",link: Acuerdos__pdfpath(`./${"2012/"}${"31.pdf"}`),},</v>
      </c>
    </row>
    <row r="35" spans="1:16" x14ac:dyDescent="0.3">
      <c r="A35" s="2" t="s">
        <v>1568</v>
      </c>
      <c r="B35" s="2">
        <v>32</v>
      </c>
      <c r="C35" s="2" t="s">
        <v>1976</v>
      </c>
      <c r="D35" s="3" t="s">
        <v>690</v>
      </c>
      <c r="E35" s="2" t="s">
        <v>1735</v>
      </c>
      <c r="G35" s="2">
        <f t="shared" si="3"/>
        <v>32</v>
      </c>
      <c r="H35" s="2" t="s">
        <v>0</v>
      </c>
      <c r="I35" s="2" t="s">
        <v>1977</v>
      </c>
      <c r="J35" s="4" t="str">
        <f t="shared" si="0"/>
        <v>DIC</v>
      </c>
      <c r="K35" s="2" t="s">
        <v>1565</v>
      </c>
      <c r="L35" s="4" t="s">
        <v>1972</v>
      </c>
      <c r="M35" s="2" t="s">
        <v>1978</v>
      </c>
      <c r="N35" s="2">
        <f t="shared" si="1"/>
        <v>32</v>
      </c>
      <c r="O35" s="2" t="s">
        <v>1</v>
      </c>
      <c r="P35" s="2" t="str">
        <f t="shared" si="2"/>
        <v>{id:32,year: "2012",dateAcuerdo:"29-DIC",numAcuerdo:"CG 32-2012",monthAcuerdo:"DIC",nameAcuerdo:"ACUERDO DE FISCALIZACIÓN DE MEDIOS",link: Acuerdos__pdfpath(`./${"2012/"}${"32.pdf"}`),},</v>
      </c>
    </row>
    <row r="36" spans="1:16" x14ac:dyDescent="0.3">
      <c r="A36" s="2" t="s">
        <v>1568</v>
      </c>
      <c r="B36" s="2">
        <v>33</v>
      </c>
      <c r="C36" s="2" t="s">
        <v>1976</v>
      </c>
      <c r="D36" s="3" t="s">
        <v>690</v>
      </c>
      <c r="E36" s="2" t="s">
        <v>1735</v>
      </c>
      <c r="G36" s="2">
        <f t="shared" si="3"/>
        <v>33</v>
      </c>
      <c r="H36" s="2" t="s">
        <v>0</v>
      </c>
      <c r="I36" s="2" t="s">
        <v>1977</v>
      </c>
      <c r="J36" s="4" t="str">
        <f t="shared" si="0"/>
        <v>DIC</v>
      </c>
      <c r="K36" s="2" t="s">
        <v>1565</v>
      </c>
      <c r="L36" s="2" t="s">
        <v>1973</v>
      </c>
      <c r="M36" s="2" t="s">
        <v>1978</v>
      </c>
      <c r="N36" s="2">
        <f t="shared" si="1"/>
        <v>33</v>
      </c>
      <c r="O36" s="2" t="s">
        <v>1</v>
      </c>
      <c r="P36" s="2" t="str">
        <f t="shared" si="2"/>
        <v>{id:33,year: "2012",dateAcuerdo:"29-DIC",numAcuerdo:"CG 33-2012",monthAcuerdo:"DIC",nameAcuerdo:"ACUERDO DE PAUTADO",link: Acuerdos__pdfpath(`./${"2012/"}${"33.pdf"}`),},</v>
      </c>
    </row>
    <row r="37" spans="1:16" x14ac:dyDescent="0.3">
      <c r="P37" s="2" t="s">
        <v>1929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2:P63"/>
  <sheetViews>
    <sheetView topLeftCell="G1" zoomScaleNormal="100" workbookViewId="0">
      <selection activeCell="D52" sqref="D52:D62"/>
    </sheetView>
  </sheetViews>
  <sheetFormatPr baseColWidth="10" defaultColWidth="11.5546875" defaultRowHeight="14.4" x14ac:dyDescent="0.3"/>
  <cols>
    <col min="1" max="1" width="4" style="2" bestFit="1" customWidth="1"/>
    <col min="2" max="2" width="3" style="2" bestFit="1" customWidth="1"/>
    <col min="3" max="3" width="24" style="2" bestFit="1" customWidth="1"/>
    <col min="4" max="4" width="7.5546875" style="3" bestFit="1" customWidth="1"/>
    <col min="5" max="5" width="17.66406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19.6640625" style="2" bestFit="1" customWidth="1"/>
    <col min="10" max="10" width="4.88671875" style="2" bestFit="1" customWidth="1"/>
    <col min="11" max="11" width="14.88671875" style="2" bestFit="1" customWidth="1"/>
    <col min="12" max="12" width="33" style="2" customWidth="1"/>
    <col min="13" max="13" width="39" style="2" bestFit="1" customWidth="1"/>
    <col min="14" max="14" width="4.5546875" style="28" bestFit="1" customWidth="1"/>
    <col min="15" max="15" width="15.6640625" style="2" bestFit="1" customWidth="1"/>
    <col min="16" max="16384" width="11.5546875" style="2"/>
  </cols>
  <sheetData>
    <row r="2" spans="1:16" ht="15" thickBot="1" x14ac:dyDescent="0.35">
      <c r="P2" s="2" t="s">
        <v>1979</v>
      </c>
    </row>
    <row r="3" spans="1:16" x14ac:dyDescent="0.3">
      <c r="A3" s="9" t="s">
        <v>1568</v>
      </c>
      <c r="B3" s="9">
        <v>1</v>
      </c>
      <c r="C3" s="9" t="s">
        <v>1980</v>
      </c>
      <c r="D3" s="10" t="s">
        <v>6</v>
      </c>
      <c r="E3" s="9" t="s">
        <v>1735</v>
      </c>
      <c r="F3" s="9">
        <v>0</v>
      </c>
      <c r="G3" s="9">
        <f>B3</f>
        <v>1</v>
      </c>
      <c r="H3" s="9" t="s">
        <v>0</v>
      </c>
      <c r="I3" s="9" t="s">
        <v>1981</v>
      </c>
      <c r="J3" s="9" t="str">
        <f t="shared" ref="J3:J62" si="0">MID(D3,4,3)</f>
        <v>ENE</v>
      </c>
      <c r="K3" s="9" t="s">
        <v>1565</v>
      </c>
      <c r="L3" s="9" t="s">
        <v>1983</v>
      </c>
      <c r="M3" s="9" t="s">
        <v>1982</v>
      </c>
      <c r="N3" s="29">
        <f>B3</f>
        <v>1</v>
      </c>
      <c r="O3" s="9" t="s">
        <v>1051</v>
      </c>
      <c r="P3" s="12"/>
    </row>
    <row r="4" spans="1:16" x14ac:dyDescent="0.3">
      <c r="A4" s="2" t="s">
        <v>1568</v>
      </c>
      <c r="B4" s="2" t="s">
        <v>1049</v>
      </c>
      <c r="C4" s="2" t="s">
        <v>1980</v>
      </c>
      <c r="E4" s="2" t="s">
        <v>1736</v>
      </c>
      <c r="I4" s="2" t="s">
        <v>1738</v>
      </c>
      <c r="J4" s="2" t="str">
        <f t="shared" si="0"/>
        <v/>
      </c>
      <c r="K4" s="2" t="s">
        <v>1565</v>
      </c>
      <c r="L4" s="2" t="s">
        <v>1984</v>
      </c>
      <c r="M4" s="2" t="s">
        <v>1982</v>
      </c>
      <c r="N4" s="28" t="str">
        <f t="shared" ref="N4" si="1">CONCATENATE(G3,".1")</f>
        <v>1.1</v>
      </c>
      <c r="O4" s="2" t="s">
        <v>1986</v>
      </c>
      <c r="P4" s="13"/>
    </row>
    <row r="5" spans="1:16" ht="15" thickBot="1" x14ac:dyDescent="0.35">
      <c r="A5" s="14" t="s">
        <v>1568</v>
      </c>
      <c r="B5" s="14" t="s">
        <v>1049</v>
      </c>
      <c r="C5" s="14" t="s">
        <v>1980</v>
      </c>
      <c r="D5" s="15"/>
      <c r="E5" s="14" t="s">
        <v>1736</v>
      </c>
      <c r="F5" s="14"/>
      <c r="G5" s="14"/>
      <c r="H5" s="14"/>
      <c r="I5" s="14" t="s">
        <v>1738</v>
      </c>
      <c r="J5" s="14" t="str">
        <f t="shared" si="0"/>
        <v/>
      </c>
      <c r="K5" s="14" t="s">
        <v>1565</v>
      </c>
      <c r="L5" s="14" t="s">
        <v>1985</v>
      </c>
      <c r="M5" s="14" t="s">
        <v>1982</v>
      </c>
      <c r="N5" s="30" t="str">
        <f>CONCATENATE(G3,".2")</f>
        <v>1.2</v>
      </c>
      <c r="O5" s="14" t="s">
        <v>1076</v>
      </c>
      <c r="P5" s="17" t="str">
        <f>CONCATENATE(A3,B3,C3,D3,E3,F3,G3,H3,I3,J3,K3,L3,M3,N3,O3,A4,B4,C4,D4,E4,F4,G4,H4,I4,J4,K4,L4,M4,N4,O4,A5,B5,C5,D5,E5,F5,G5,H5,I5,J5,K5,L5,M5,N5,O5)</f>
        <v>{id:1,year: "2009",dateAcuerdo:"14-ENE",numAcuerdo:"CG 01-2009",monthAcuerdo:"ENE",nameAcuerdo:"ACUERDO CONSEJO GENERAL METODOLOGIA PARTIDO POPULAR",link: Acuerdos__pdfpath(`./${"2009/"}${"1.pdf"}`),subRows:[{id:"",year: "2009",dateAcuerdo:"",numAcuerdo:"",monthAcuerdo:"",nameAcuerdo:"ANEXO 1 DICTAMEN COMISION QUE PRESENTA METODOLOGIA",link: Acuerdos__pdfpath(`./${"2009/"}${"1.1.pdf"}`),}{id:"",year: "2009",dateAcuerdo:"",numAcuerdo:"",monthAcuerdo:"",nameAcuerdo:"ANEXO 2 METODOLOGIA PARTIDO POPULAR",link: Acuerdos__pdfpath(`./${"2009/"}${"1.2.pdf"}`),},],},</v>
      </c>
    </row>
    <row r="6" spans="1:16" ht="15" thickBot="1" x14ac:dyDescent="0.35">
      <c r="A6" s="2" t="s">
        <v>1568</v>
      </c>
      <c r="B6" s="2">
        <v>2</v>
      </c>
      <c r="C6" s="2" t="s">
        <v>1980</v>
      </c>
      <c r="D6" s="3" t="s">
        <v>1031</v>
      </c>
      <c r="E6" s="2" t="s">
        <v>1735</v>
      </c>
      <c r="F6" s="2">
        <v>0</v>
      </c>
      <c r="G6" s="2">
        <f t="shared" ref="G6:G62" si="2">B6</f>
        <v>2</v>
      </c>
      <c r="H6" s="2" t="s">
        <v>0</v>
      </c>
      <c r="I6" s="2" t="s">
        <v>1981</v>
      </c>
      <c r="J6" s="4" t="str">
        <f t="shared" si="0"/>
        <v>ENE</v>
      </c>
      <c r="K6" s="2" t="s">
        <v>1565</v>
      </c>
      <c r="L6" s="2" t="s">
        <v>1987</v>
      </c>
      <c r="M6" s="2" t="s">
        <v>1982</v>
      </c>
      <c r="N6" s="28">
        <f>B6</f>
        <v>2</v>
      </c>
      <c r="O6" s="2" t="s">
        <v>1</v>
      </c>
      <c r="P6" s="2" t="str">
        <f t="shared" ref="P6" si="3">CONCATENATE(A6,B6,C6,D6,E6,F6,G6,H6,I6,J6,K6,L6,M6,N6,O6)</f>
        <v>{id:2,year: "2009",dateAcuerdo:"15-ENE",numAcuerdo:"CG 02-2009",monthAcuerdo:"ENE",nameAcuerdo:"ACUERDO INFORME LABORES 2008",link: Acuerdos__pdfpath(`./${"2009/"}${"2.pdf"}`),},</v>
      </c>
    </row>
    <row r="7" spans="1:16" x14ac:dyDescent="0.3">
      <c r="A7" s="9" t="s">
        <v>1568</v>
      </c>
      <c r="B7" s="9">
        <v>3</v>
      </c>
      <c r="C7" s="9" t="s">
        <v>1980</v>
      </c>
      <c r="D7" s="10" t="s">
        <v>1988</v>
      </c>
      <c r="E7" s="9" t="s">
        <v>1735</v>
      </c>
      <c r="F7" s="9">
        <v>0</v>
      </c>
      <c r="G7" s="9">
        <f>B7</f>
        <v>3</v>
      </c>
      <c r="H7" s="9" t="s">
        <v>0</v>
      </c>
      <c r="I7" s="9" t="s">
        <v>1981</v>
      </c>
      <c r="J7" s="9" t="str">
        <f t="shared" ref="J7:J10" si="4">MID(D7,4,3)</f>
        <v>FEB</v>
      </c>
      <c r="K7" s="9" t="s">
        <v>1565</v>
      </c>
      <c r="L7" s="9" t="s">
        <v>1989</v>
      </c>
      <c r="M7" s="9" t="s">
        <v>1982</v>
      </c>
      <c r="N7" s="29">
        <f>B7</f>
        <v>3</v>
      </c>
      <c r="O7" s="9" t="s">
        <v>1051</v>
      </c>
      <c r="P7" s="12"/>
    </row>
    <row r="8" spans="1:16" x14ac:dyDescent="0.3">
      <c r="A8" s="2" t="s">
        <v>1568</v>
      </c>
      <c r="B8" s="2" t="s">
        <v>1049</v>
      </c>
      <c r="C8" s="2" t="s">
        <v>1980</v>
      </c>
      <c r="E8" s="2" t="s">
        <v>1736</v>
      </c>
      <c r="I8" s="2" t="s">
        <v>1738</v>
      </c>
      <c r="J8" s="2" t="str">
        <f t="shared" si="4"/>
        <v/>
      </c>
      <c r="K8" s="2" t="s">
        <v>1565</v>
      </c>
      <c r="L8" s="2" t="s">
        <v>1990</v>
      </c>
      <c r="M8" s="2" t="s">
        <v>1982</v>
      </c>
      <c r="N8" s="28" t="str">
        <f t="shared" ref="N8" si="5">CONCATENATE(G7,".1")</f>
        <v>3.1</v>
      </c>
      <c r="O8" s="2" t="s">
        <v>1986</v>
      </c>
      <c r="P8" s="13"/>
    </row>
    <row r="9" spans="1:16" ht="15" thickBot="1" x14ac:dyDescent="0.35">
      <c r="A9" s="14" t="s">
        <v>1568</v>
      </c>
      <c r="B9" s="14" t="s">
        <v>1049</v>
      </c>
      <c r="C9" s="14" t="s">
        <v>1980</v>
      </c>
      <c r="D9" s="15"/>
      <c r="E9" s="14" t="s">
        <v>1736</v>
      </c>
      <c r="F9" s="14"/>
      <c r="G9" s="14"/>
      <c r="H9" s="14"/>
      <c r="I9" s="14" t="s">
        <v>1738</v>
      </c>
      <c r="J9" s="14" t="str">
        <f t="shared" si="4"/>
        <v/>
      </c>
      <c r="K9" s="14" t="s">
        <v>1565</v>
      </c>
      <c r="L9" s="14" t="s">
        <v>1991</v>
      </c>
      <c r="M9" s="14" t="s">
        <v>1982</v>
      </c>
      <c r="N9" s="30" t="str">
        <f>CONCATENATE(G7,".2")</f>
        <v>3.2</v>
      </c>
      <c r="O9" s="14" t="s">
        <v>1076</v>
      </c>
      <c r="P9" s="17" t="str">
        <f>CONCATENATE(A7,B7,C7,D7,E7,F7,G7,H7,I7,J7,K7,L7,M7,N7,O7,A8,B8,C8,D8,E8,F8,G8,H8,I8,J8,K8,L8,M8,N8,O8,A9,B9,C9,D9,E9,F9,G9,H9,I9,J9,K9,L9,M9,N9,O9)</f>
        <v>{id:3,year: "2009",dateAcuerdo:"11-FEB",numAcuerdo:"CG 03-2009",monthAcuerdo:"FEB",nameAcuerdo:"ACUERDO POR EL QUE SE DECLARA NO PROCEDENTE REGISTRO DEL PLT",link: Acuerdos__pdfpath(`./${"2009/"}${"3.pdf"}`),subRows:[{id:"",year: "2009",dateAcuerdo:"",numAcuerdo:"",monthAcuerdo:"",nameAcuerdo:"ANEXO 1 DICTAMEN REGISTRO PARTIDO LIBERAL TLAXCALTECA",link: Acuerdos__pdfpath(`./${"2009/"}${"3.1.pdf"}`),}{id:"",year: "2009",dateAcuerdo:"",numAcuerdo:"",monthAcuerdo:"",nameAcuerdo:"ANEXO 2 VOTO PARTICULAR LIC. MAXIMINO HERNÁNDEZ PULIDO",link: Acuerdos__pdfpath(`./${"2009/"}${"3.2.pdf"}`),},],},</v>
      </c>
    </row>
    <row r="10" spans="1:16" ht="15" thickBot="1" x14ac:dyDescent="0.35">
      <c r="A10" s="2" t="s">
        <v>1568</v>
      </c>
      <c r="B10" s="2">
        <v>4</v>
      </c>
      <c r="C10" s="2" t="s">
        <v>1980</v>
      </c>
      <c r="D10" s="3" t="s">
        <v>748</v>
      </c>
      <c r="E10" s="2" t="s">
        <v>1735</v>
      </c>
      <c r="F10" s="2">
        <v>0</v>
      </c>
      <c r="G10" s="2">
        <f t="shared" ref="G10" si="6">B10</f>
        <v>4</v>
      </c>
      <c r="H10" s="2" t="s">
        <v>0</v>
      </c>
      <c r="I10" s="2" t="s">
        <v>1981</v>
      </c>
      <c r="J10" s="4" t="str">
        <f t="shared" si="4"/>
        <v>MAR</v>
      </c>
      <c r="K10" s="2" t="s">
        <v>1565</v>
      </c>
      <c r="L10" s="2" t="s">
        <v>1992</v>
      </c>
      <c r="M10" s="2" t="s">
        <v>1982</v>
      </c>
      <c r="N10" s="28">
        <f t="shared" ref="N10" si="7">B10</f>
        <v>4</v>
      </c>
      <c r="O10" s="2" t="s">
        <v>1</v>
      </c>
      <c r="P10" s="2" t="str">
        <f t="shared" ref="P10" si="8">CONCATENATE(A10,B10,C10,D10,E10,F10,G10,H10,I10,J10,K10,L10,M10,N10,O10)</f>
        <v>{id:4,year: "2009",dateAcuerdo:"09-MAR",numAcuerdo:"CG 04-2009",monthAcuerdo:"MAR",nameAcuerdo:"ACUERDO CUMPLIMIENTO ART. 114 CIPEET",link: Acuerdos__pdfpath(`./${"2009/"}${"4.pdf"}`),},</v>
      </c>
    </row>
    <row r="11" spans="1:16" x14ac:dyDescent="0.3">
      <c r="A11" s="9" t="s">
        <v>1568</v>
      </c>
      <c r="B11" s="9">
        <v>5</v>
      </c>
      <c r="C11" s="9" t="s">
        <v>1980</v>
      </c>
      <c r="D11" s="10" t="s">
        <v>19</v>
      </c>
      <c r="E11" s="9" t="s">
        <v>1735</v>
      </c>
      <c r="F11" s="9">
        <v>0</v>
      </c>
      <c r="G11" s="9">
        <f>B11</f>
        <v>5</v>
      </c>
      <c r="H11" s="9" t="s">
        <v>0</v>
      </c>
      <c r="I11" s="9" t="s">
        <v>1981</v>
      </c>
      <c r="J11" s="9" t="str">
        <f>MID(D11,4,3)</f>
        <v>MAR</v>
      </c>
      <c r="K11" s="9" t="s">
        <v>1565</v>
      </c>
      <c r="L11" s="9" t="s">
        <v>1993</v>
      </c>
      <c r="M11" s="9" t="s">
        <v>1982</v>
      </c>
      <c r="N11" s="29">
        <f>B11</f>
        <v>5</v>
      </c>
      <c r="O11" s="9" t="s">
        <v>1051</v>
      </c>
      <c r="P11" s="12"/>
    </row>
    <row r="12" spans="1:16" x14ac:dyDescent="0.3">
      <c r="A12" s="2" t="s">
        <v>1568</v>
      </c>
      <c r="B12" s="2" t="s">
        <v>1049</v>
      </c>
      <c r="C12" s="2" t="s">
        <v>1980</v>
      </c>
      <c r="E12" s="2" t="s">
        <v>1736</v>
      </c>
      <c r="I12" s="2" t="s">
        <v>1738</v>
      </c>
      <c r="J12" s="2" t="str">
        <f>MID(D12,4,3)</f>
        <v/>
      </c>
      <c r="K12" s="2" t="s">
        <v>1565</v>
      </c>
      <c r="L12" s="2" t="s">
        <v>1994</v>
      </c>
      <c r="M12" s="2" t="s">
        <v>1982</v>
      </c>
      <c r="N12" s="28" t="str">
        <f t="shared" ref="N12" si="9">CONCATENATE(G11,".1")</f>
        <v>5.1</v>
      </c>
      <c r="O12" s="2" t="s">
        <v>1986</v>
      </c>
      <c r="P12" s="13"/>
    </row>
    <row r="13" spans="1:16" ht="15" thickBot="1" x14ac:dyDescent="0.35">
      <c r="A13" s="14" t="s">
        <v>1568</v>
      </c>
      <c r="B13" s="14" t="s">
        <v>1049</v>
      </c>
      <c r="C13" s="14" t="s">
        <v>1980</v>
      </c>
      <c r="D13" s="15"/>
      <c r="E13" s="14" t="s">
        <v>1736</v>
      </c>
      <c r="F13" s="14"/>
      <c r="G13" s="14"/>
      <c r="H13" s="14"/>
      <c r="I13" s="14" t="s">
        <v>1738</v>
      </c>
      <c r="J13" s="14" t="str">
        <f>MID(D13,4,3)</f>
        <v/>
      </c>
      <c r="K13" s="14" t="s">
        <v>1565</v>
      </c>
      <c r="L13" s="14" t="s">
        <v>1991</v>
      </c>
      <c r="M13" s="14" t="s">
        <v>1982</v>
      </c>
      <c r="N13" s="30" t="str">
        <f>CONCATENATE(G11,".2")</f>
        <v>5.2</v>
      </c>
      <c r="O13" s="14" t="s">
        <v>1076</v>
      </c>
      <c r="P13" s="17" t="str">
        <f>CONCATENATE(A11,B11,C11,D11,E11,F11,G11,H11,I11,J11,K11,L11,M11,N11,O11,A12,B12,C12,D12,E12,F12,G12,H12,I12,J12,K12,L12,M12,N12,O12,A13,B13,C13,D13,E13,F13,G13,H13,I13,J13,K13,L13,M13,N13,O13)</f>
        <v>{id:5,year: "2009",dateAcuerdo:"31-MAR",numAcuerdo:"CG 05-2009",monthAcuerdo:"MAR",nameAcuerdo:"ACUERDO POR EL QUE SE DECLARA NO PROCEDENTE REGISTRO DEL PARTIDO POPULAR",link: Acuerdos__pdfpath(`./${"2009/"}${"5.pdf"}`),subRows:[{id:"",year: "2009",dateAcuerdo:"",numAcuerdo:"",monthAcuerdo:"",nameAcuerdo:"ANEXO 1 DICTAMEN DEL REGISTRO DEL PARTIDO POPULAR",link: Acuerdos__pdfpath(`./${"2009/"}${"5.1.pdf"}`),}{id:"",year: "2009",dateAcuerdo:"",numAcuerdo:"",monthAcuerdo:"",nameAcuerdo:"ANEXO 2 VOTO PARTICULAR LIC. MAXIMINO HERNÁNDEZ PULIDO",link: Acuerdos__pdfpath(`./${"2009/"}${"5.2.pdf"}`),},],},</v>
      </c>
    </row>
    <row r="14" spans="1:16" x14ac:dyDescent="0.3">
      <c r="A14" s="2" t="s">
        <v>1568</v>
      </c>
      <c r="B14" s="2">
        <v>6</v>
      </c>
      <c r="C14" s="2" t="s">
        <v>1980</v>
      </c>
      <c r="D14" s="3" t="s">
        <v>19</v>
      </c>
      <c r="E14" s="2" t="s">
        <v>1735</v>
      </c>
      <c r="F14" s="2">
        <v>0</v>
      </c>
      <c r="G14" s="2">
        <f>B14</f>
        <v>6</v>
      </c>
      <c r="H14" s="2" t="s">
        <v>0</v>
      </c>
      <c r="I14" s="2" t="s">
        <v>1981</v>
      </c>
      <c r="J14" s="4" t="str">
        <f>MID(D14,4,3)</f>
        <v>MAR</v>
      </c>
      <c r="K14" s="2" t="s">
        <v>1565</v>
      </c>
      <c r="L14" s="2" t="s">
        <v>1995</v>
      </c>
      <c r="M14" s="2" t="s">
        <v>1982</v>
      </c>
      <c r="N14" s="28">
        <f>B14</f>
        <v>6</v>
      </c>
      <c r="O14" s="2" t="s">
        <v>1</v>
      </c>
      <c r="P14" s="2" t="str">
        <f>CONCATENATE(A14,B14,C14,D14,E14,F14,G14,H14,I14,J14,K14,L14,M14,N14,O14)</f>
        <v>{id:6,year: "2009",dateAcuerdo:"31-MAR",numAcuerdo:"CG 06-2009",monthAcuerdo:"MAR",nameAcuerdo:"CUMPLIMENTACION_PCDT TOCA 137-2008",link: Acuerdos__pdfpath(`./${"2009/"}${"6.pdf"}`),},</v>
      </c>
    </row>
    <row r="15" spans="1:16" ht="15" thickBot="1" x14ac:dyDescent="0.35">
      <c r="A15" s="2" t="s">
        <v>1568</v>
      </c>
      <c r="B15" s="2">
        <v>7</v>
      </c>
      <c r="C15" s="2" t="s">
        <v>1980</v>
      </c>
      <c r="D15" s="3" t="s">
        <v>25</v>
      </c>
      <c r="E15" s="2" t="s">
        <v>1735</v>
      </c>
      <c r="F15" s="4">
        <v>0</v>
      </c>
      <c r="G15" s="2">
        <f>B15</f>
        <v>7</v>
      </c>
      <c r="H15" s="2" t="s">
        <v>0</v>
      </c>
      <c r="I15" s="2" t="s">
        <v>1981</v>
      </c>
      <c r="J15" s="4" t="str">
        <f>MID(D15,4,3)</f>
        <v>ABR</v>
      </c>
      <c r="K15" s="2" t="s">
        <v>1565</v>
      </c>
      <c r="L15" s="2" t="s">
        <v>28</v>
      </c>
      <c r="M15" s="2" t="s">
        <v>1982</v>
      </c>
      <c r="N15" s="28">
        <f>B15</f>
        <v>7</v>
      </c>
      <c r="O15" s="2" t="s">
        <v>1</v>
      </c>
      <c r="P15" s="2" t="str">
        <f>CONCATENATE(A15,B15,C15,D15,E15,F15,G15,H15,I15,J15,K15,L15,M15,N15,O15)</f>
        <v>{id:7,year: "2009",dateAcuerdo:"30-ABR",numAcuerdo:"CG 07-2009",monthAcuerdo:"ABR",nameAcuerdo:"ACUERDO JUNTA GENERAL EJECUTIVA",link: Acuerdos__pdfpath(`./${"2009/"}${"7.pdf"}`),},</v>
      </c>
    </row>
    <row r="16" spans="1:16" x14ac:dyDescent="0.3">
      <c r="A16" s="9" t="s">
        <v>1568</v>
      </c>
      <c r="B16" s="9">
        <v>8</v>
      </c>
      <c r="C16" s="9" t="s">
        <v>1980</v>
      </c>
      <c r="D16" s="10" t="s">
        <v>26</v>
      </c>
      <c r="E16" s="9" t="s">
        <v>1735</v>
      </c>
      <c r="F16" s="9">
        <v>0</v>
      </c>
      <c r="G16" s="9">
        <f t="shared" si="2"/>
        <v>8</v>
      </c>
      <c r="H16" s="9" t="s">
        <v>0</v>
      </c>
      <c r="I16" s="9" t="s">
        <v>1981</v>
      </c>
      <c r="J16" s="9" t="str">
        <f t="shared" si="0"/>
        <v>MAY</v>
      </c>
      <c r="K16" s="9" t="s">
        <v>1565</v>
      </c>
      <c r="L16" s="9" t="s">
        <v>1996</v>
      </c>
      <c r="M16" s="9" t="s">
        <v>1982</v>
      </c>
      <c r="N16" s="29">
        <f>B16</f>
        <v>8</v>
      </c>
      <c r="O16" s="9" t="s">
        <v>1051</v>
      </c>
      <c r="P16" s="12"/>
    </row>
    <row r="17" spans="1:16" ht="15" thickBot="1" x14ac:dyDescent="0.35">
      <c r="A17" s="14" t="s">
        <v>1568</v>
      </c>
      <c r="B17" s="14" t="s">
        <v>1049</v>
      </c>
      <c r="C17" s="14" t="s">
        <v>1980</v>
      </c>
      <c r="D17" s="15"/>
      <c r="E17" s="14" t="s">
        <v>1736</v>
      </c>
      <c r="F17" s="14"/>
      <c r="G17" s="14"/>
      <c r="H17" s="14"/>
      <c r="I17" s="14" t="s">
        <v>1738</v>
      </c>
      <c r="J17" s="14" t="str">
        <f t="shared" si="0"/>
        <v/>
      </c>
      <c r="K17" s="14" t="s">
        <v>1565</v>
      </c>
      <c r="L17" s="14" t="s">
        <v>1997</v>
      </c>
      <c r="M17" s="14" t="s">
        <v>1982</v>
      </c>
      <c r="N17" s="30" t="str">
        <f>CONCATENATE(G16,".1")</f>
        <v>8.1</v>
      </c>
      <c r="O17" s="14" t="s">
        <v>1076</v>
      </c>
      <c r="P17" s="17" t="str">
        <f>CONCATENATE(A16,B16,C16,D16,E16,F16,G16,H16,I16,J16,K16,L16,M16,N16,O16,A17,B17,C17,D17,E17,F17,G17,H17,I17,J17,K17,L17,M17,N17,O17)</f>
        <v>{id:8,year: "2009",dateAcuerdo:"29-MAY",numAcuerdo:"CG 08-2009",monthAcuerdo:"MAY",nameAcuerdo:"ACUERDO POR EL QUE SE DECLARA NO PROCEDENTE REGISTRO DEL PUEBLO TLAXCALTECA",link: Acuerdos__pdfpath(`./${"2009/"}${"8.pdf"}`),subRows:[{id:"",year: "2009",dateAcuerdo:"",numAcuerdo:"",monthAcuerdo:"",nameAcuerdo:"ANEXO 1 DICTAMEN DEL PUEBLO TLAXCALTECA",link: Acuerdos__pdfpath(`./${"2009/"}${"8.1.pdf"}`),},],},</v>
      </c>
    </row>
    <row r="18" spans="1:16" x14ac:dyDescent="0.3">
      <c r="A18" s="2" t="s">
        <v>1568</v>
      </c>
      <c r="B18" s="2">
        <v>9</v>
      </c>
      <c r="C18" s="2" t="s">
        <v>1980</v>
      </c>
      <c r="D18" s="3" t="s">
        <v>2016</v>
      </c>
      <c r="E18" s="2" t="s">
        <v>1735</v>
      </c>
      <c r="F18" s="4">
        <v>0</v>
      </c>
      <c r="G18" s="2">
        <f t="shared" si="2"/>
        <v>9</v>
      </c>
      <c r="H18" s="2" t="s">
        <v>0</v>
      </c>
      <c r="I18" s="2" t="s">
        <v>1981</v>
      </c>
      <c r="J18" s="4" t="str">
        <f t="shared" si="0"/>
        <v>JUN</v>
      </c>
      <c r="K18" s="2" t="s">
        <v>1565</v>
      </c>
      <c r="L18" s="2" t="s">
        <v>429</v>
      </c>
      <c r="M18" s="2" t="s">
        <v>1982</v>
      </c>
      <c r="N18" s="28">
        <f t="shared" ref="N18" si="10">B18</f>
        <v>9</v>
      </c>
      <c r="O18" s="2" t="s">
        <v>1</v>
      </c>
      <c r="P18" s="2" t="str">
        <f t="shared" ref="P18" si="11">CONCATENATE(A18,B18,C18,D18,E18,F18,G18,H18,I18,J18,K18,L18,M18,N18,O18)</f>
        <v>{id:9,year: "2009",dateAcuerdo:"02-JUN",numAcuerdo:"CG 09-2009",monthAcuerdo:"JUN",nameAcuerdo:"DICTAMEN PAN",link: Acuerdos__pdfpath(`./${"2009/"}${"9.pdf"}`),},</v>
      </c>
    </row>
    <row r="19" spans="1:16" x14ac:dyDescent="0.3">
      <c r="A19" s="2" t="s">
        <v>1568</v>
      </c>
      <c r="B19" s="2">
        <v>10</v>
      </c>
      <c r="C19" s="2" t="s">
        <v>1980</v>
      </c>
      <c r="D19" s="3" t="s">
        <v>2016</v>
      </c>
      <c r="E19" s="2" t="s">
        <v>1735</v>
      </c>
      <c r="G19" s="2">
        <f t="shared" si="2"/>
        <v>10</v>
      </c>
      <c r="H19" s="2" t="s">
        <v>0</v>
      </c>
      <c r="I19" s="2" t="s">
        <v>1981</v>
      </c>
      <c r="J19" s="4" t="str">
        <f t="shared" si="0"/>
        <v>JUN</v>
      </c>
      <c r="K19" s="2" t="s">
        <v>1565</v>
      </c>
      <c r="L19" s="2" t="s">
        <v>430</v>
      </c>
      <c r="M19" s="2" t="s">
        <v>1982</v>
      </c>
      <c r="N19" s="28">
        <f t="shared" ref="N19:N47" si="12">B19</f>
        <v>10</v>
      </c>
      <c r="O19" s="2" t="s">
        <v>1</v>
      </c>
      <c r="P19" s="2" t="str">
        <f t="shared" ref="P19:P46" si="13">CONCATENATE(A19,B19,C19,D19,E19,F19,G19,H19,I19,J19,K19,L19,M19,N19,O19)</f>
        <v>{id:10,year: "2009",dateAcuerdo:"02-JUN",numAcuerdo:"CG 10-2009",monthAcuerdo:"JUN",nameAcuerdo:"DICTAMEN PRI",link: Acuerdos__pdfpath(`./${"2009/"}${"10.pdf"}`),},</v>
      </c>
    </row>
    <row r="20" spans="1:16" x14ac:dyDescent="0.3">
      <c r="A20" s="2" t="s">
        <v>1568</v>
      </c>
      <c r="B20" s="2">
        <v>11</v>
      </c>
      <c r="C20" s="2" t="s">
        <v>1980</v>
      </c>
      <c r="D20" s="3" t="s">
        <v>2016</v>
      </c>
      <c r="E20" s="2" t="s">
        <v>1735</v>
      </c>
      <c r="F20" s="4"/>
      <c r="G20" s="2">
        <f t="shared" si="2"/>
        <v>11</v>
      </c>
      <c r="H20" s="2" t="s">
        <v>0</v>
      </c>
      <c r="I20" s="2" t="s">
        <v>1981</v>
      </c>
      <c r="J20" s="4" t="str">
        <f t="shared" si="0"/>
        <v>JUN</v>
      </c>
      <c r="K20" s="2" t="s">
        <v>1565</v>
      </c>
      <c r="L20" s="4" t="s">
        <v>431</v>
      </c>
      <c r="M20" s="2" t="s">
        <v>1982</v>
      </c>
      <c r="N20" s="28">
        <f t="shared" si="12"/>
        <v>11</v>
      </c>
      <c r="O20" s="2" t="s">
        <v>1</v>
      </c>
      <c r="P20" s="2" t="str">
        <f t="shared" si="13"/>
        <v>{id:11,year: "2009",dateAcuerdo:"02-JUN",numAcuerdo:"CG 11-2009",monthAcuerdo:"JUN",nameAcuerdo:"DICTAMEN PRD",link: Acuerdos__pdfpath(`./${"2009/"}${"11.pdf"}`),},</v>
      </c>
    </row>
    <row r="21" spans="1:16" x14ac:dyDescent="0.3">
      <c r="A21" s="2" t="s">
        <v>1568</v>
      </c>
      <c r="B21" s="2">
        <v>12</v>
      </c>
      <c r="C21" s="2" t="s">
        <v>1980</v>
      </c>
      <c r="D21" s="3" t="s">
        <v>2016</v>
      </c>
      <c r="E21" s="2" t="s">
        <v>1735</v>
      </c>
      <c r="F21" s="4"/>
      <c r="G21" s="2">
        <f t="shared" si="2"/>
        <v>12</v>
      </c>
      <c r="H21" s="2" t="s">
        <v>0</v>
      </c>
      <c r="I21" s="2" t="s">
        <v>1981</v>
      </c>
      <c r="J21" s="4" t="str">
        <f t="shared" si="0"/>
        <v>JUN</v>
      </c>
      <c r="K21" s="2" t="s">
        <v>1565</v>
      </c>
      <c r="L21" s="2" t="s">
        <v>432</v>
      </c>
      <c r="M21" s="2" t="s">
        <v>1982</v>
      </c>
      <c r="N21" s="28">
        <f t="shared" si="12"/>
        <v>12</v>
      </c>
      <c r="O21" s="2" t="s">
        <v>1</v>
      </c>
      <c r="P21" s="2" t="str">
        <f t="shared" si="13"/>
        <v>{id:12,year: "2009",dateAcuerdo:"02-JUN",numAcuerdo:"CG 12-2009",monthAcuerdo:"JUN",nameAcuerdo:"DICTAMEN PT",link: Acuerdos__pdfpath(`./${"2009/"}${"12.pdf"}`),},</v>
      </c>
    </row>
    <row r="22" spans="1:16" x14ac:dyDescent="0.3">
      <c r="A22" s="2" t="s">
        <v>1568</v>
      </c>
      <c r="B22" s="2">
        <v>13</v>
      </c>
      <c r="C22" s="2" t="s">
        <v>1980</v>
      </c>
      <c r="D22" s="3" t="s">
        <v>2016</v>
      </c>
      <c r="E22" s="2" t="s">
        <v>1735</v>
      </c>
      <c r="G22" s="2">
        <f t="shared" si="2"/>
        <v>13</v>
      </c>
      <c r="H22" s="2" t="s">
        <v>0</v>
      </c>
      <c r="I22" s="2" t="s">
        <v>1981</v>
      </c>
      <c r="J22" s="4" t="str">
        <f t="shared" si="0"/>
        <v>JUN</v>
      </c>
      <c r="K22" s="2" t="s">
        <v>1565</v>
      </c>
      <c r="L22" s="2" t="s">
        <v>1998</v>
      </c>
      <c r="M22" s="2" t="s">
        <v>1982</v>
      </c>
      <c r="N22" s="28">
        <f t="shared" si="12"/>
        <v>13</v>
      </c>
      <c r="O22" s="2" t="s">
        <v>1</v>
      </c>
      <c r="P22" s="2" t="str">
        <f t="shared" si="13"/>
        <v>{id:13,year: "2009",dateAcuerdo:"02-JUN",numAcuerdo:"CG 13-2009",monthAcuerdo:"JUN",nameAcuerdo:"DICTAMEN VERDE",link: Acuerdos__pdfpath(`./${"2009/"}${"13.pdf"}`),},</v>
      </c>
    </row>
    <row r="23" spans="1:16" x14ac:dyDescent="0.3">
      <c r="A23" s="2" t="s">
        <v>1568</v>
      </c>
      <c r="B23" s="2">
        <v>14</v>
      </c>
      <c r="C23" s="2" t="s">
        <v>1980</v>
      </c>
      <c r="D23" s="3" t="s">
        <v>2016</v>
      </c>
      <c r="E23" s="2" t="s">
        <v>1735</v>
      </c>
      <c r="G23" s="2">
        <f t="shared" si="2"/>
        <v>14</v>
      </c>
      <c r="H23" s="2" t="s">
        <v>0</v>
      </c>
      <c r="I23" s="2" t="s">
        <v>1981</v>
      </c>
      <c r="J23" s="4" t="str">
        <f t="shared" si="0"/>
        <v>JUN</v>
      </c>
      <c r="K23" s="2" t="s">
        <v>1565</v>
      </c>
      <c r="L23" s="2" t="s">
        <v>434</v>
      </c>
      <c r="M23" s="2" t="s">
        <v>1982</v>
      </c>
      <c r="N23" s="28">
        <f t="shared" si="12"/>
        <v>14</v>
      </c>
      <c r="O23" s="2" t="s">
        <v>1</v>
      </c>
      <c r="P23" s="2" t="str">
        <f t="shared" si="13"/>
        <v>{id:14,year: "2009",dateAcuerdo:"02-JUN",numAcuerdo:"CG 14-2009",monthAcuerdo:"JUN",nameAcuerdo:"DICTAMEN CONVERGENCIA",link: Acuerdos__pdfpath(`./${"2009/"}${"14.pdf"}`),},</v>
      </c>
    </row>
    <row r="24" spans="1:16" x14ac:dyDescent="0.3">
      <c r="A24" s="2" t="s">
        <v>1568</v>
      </c>
      <c r="B24" s="2">
        <v>15</v>
      </c>
      <c r="C24" s="2" t="s">
        <v>1980</v>
      </c>
      <c r="D24" s="3" t="s">
        <v>2016</v>
      </c>
      <c r="E24" s="2" t="s">
        <v>1735</v>
      </c>
      <c r="G24" s="2">
        <f t="shared" si="2"/>
        <v>15</v>
      </c>
      <c r="H24" s="2" t="s">
        <v>0</v>
      </c>
      <c r="I24" s="2" t="s">
        <v>1981</v>
      </c>
      <c r="J24" s="4" t="str">
        <f t="shared" si="0"/>
        <v>JUN</v>
      </c>
      <c r="K24" s="2" t="s">
        <v>1565</v>
      </c>
      <c r="L24" s="2" t="s">
        <v>1999</v>
      </c>
      <c r="M24" s="2" t="s">
        <v>1982</v>
      </c>
      <c r="N24" s="28">
        <f t="shared" si="12"/>
        <v>15</v>
      </c>
      <c r="O24" s="2" t="s">
        <v>1</v>
      </c>
      <c r="P24" s="2" t="str">
        <f t="shared" si="13"/>
        <v>{id:15,year: "2009",dateAcuerdo:"02-JUN",numAcuerdo:"CG 15-2009",monthAcuerdo:"JUN",nameAcuerdo:"DICTAMEN NUEVA ALIANZA",link: Acuerdos__pdfpath(`./${"2009/"}${"15.pdf"}`),},</v>
      </c>
    </row>
    <row r="25" spans="1:16" x14ac:dyDescent="0.3">
      <c r="A25" s="2" t="s">
        <v>1568</v>
      </c>
      <c r="B25" s="2">
        <v>16</v>
      </c>
      <c r="C25" s="2" t="s">
        <v>1980</v>
      </c>
      <c r="D25" s="3" t="s">
        <v>2016</v>
      </c>
      <c r="E25" s="2" t="s">
        <v>1735</v>
      </c>
      <c r="G25" s="2">
        <f t="shared" si="2"/>
        <v>16</v>
      </c>
      <c r="H25" s="2" t="s">
        <v>0</v>
      </c>
      <c r="I25" s="2" t="s">
        <v>1981</v>
      </c>
      <c r="J25" s="4" t="str">
        <f t="shared" si="0"/>
        <v>JUN</v>
      </c>
      <c r="K25" s="2" t="s">
        <v>1565</v>
      </c>
      <c r="L25" s="2" t="s">
        <v>2000</v>
      </c>
      <c r="M25" s="2" t="s">
        <v>1982</v>
      </c>
      <c r="N25" s="28">
        <f t="shared" si="12"/>
        <v>16</v>
      </c>
      <c r="O25" s="2" t="s">
        <v>1</v>
      </c>
      <c r="P25" s="2" t="str">
        <f t="shared" si="13"/>
        <v>{id:16,year: "2009",dateAcuerdo:"02-JUN",numAcuerdo:"CG 16-2009",monthAcuerdo:"JUN",nameAcuerdo:"DICTAMEN PSD",link: Acuerdos__pdfpath(`./${"2009/"}${"16.pdf"}`),},</v>
      </c>
    </row>
    <row r="26" spans="1:16" x14ac:dyDescent="0.3">
      <c r="A26" s="2" t="s">
        <v>1568</v>
      </c>
      <c r="B26" s="2">
        <v>17</v>
      </c>
      <c r="C26" s="2" t="s">
        <v>1980</v>
      </c>
      <c r="D26" s="3" t="s">
        <v>2016</v>
      </c>
      <c r="E26" s="2" t="s">
        <v>1735</v>
      </c>
      <c r="G26" s="2">
        <f t="shared" si="2"/>
        <v>17</v>
      </c>
      <c r="H26" s="2" t="s">
        <v>0</v>
      </c>
      <c r="I26" s="2" t="s">
        <v>1981</v>
      </c>
      <c r="J26" s="4" t="str">
        <f t="shared" si="0"/>
        <v>JUN</v>
      </c>
      <c r="K26" s="2" t="s">
        <v>1565</v>
      </c>
      <c r="L26" s="2" t="s">
        <v>1886</v>
      </c>
      <c r="M26" s="2" t="s">
        <v>1982</v>
      </c>
      <c r="N26" s="28">
        <f t="shared" si="12"/>
        <v>17</v>
      </c>
      <c r="O26" s="2" t="s">
        <v>1</v>
      </c>
      <c r="P26" s="2" t="str">
        <f t="shared" si="13"/>
        <v>{id:17,year: "2009",dateAcuerdo:"02-JUN",numAcuerdo:"CG 17-2009",monthAcuerdo:"JUN",nameAcuerdo:"DICTAMEN PAC",link: Acuerdos__pdfpath(`./${"2009/"}${"17.pdf"}`),},</v>
      </c>
    </row>
    <row r="27" spans="1:16" x14ac:dyDescent="0.3">
      <c r="A27" s="2" t="s">
        <v>1568</v>
      </c>
      <c r="B27" s="2">
        <v>18</v>
      </c>
      <c r="C27" s="2" t="s">
        <v>1980</v>
      </c>
      <c r="D27" s="3" t="s">
        <v>2016</v>
      </c>
      <c r="E27" s="2" t="s">
        <v>1735</v>
      </c>
      <c r="G27" s="2">
        <f t="shared" si="2"/>
        <v>18</v>
      </c>
      <c r="H27" s="2" t="s">
        <v>0</v>
      </c>
      <c r="I27" s="2" t="s">
        <v>1981</v>
      </c>
      <c r="J27" s="4" t="str">
        <f t="shared" si="0"/>
        <v>JUN</v>
      </c>
      <c r="K27" s="2" t="s">
        <v>1565</v>
      </c>
      <c r="L27" s="2" t="s">
        <v>56</v>
      </c>
      <c r="M27" s="2" t="s">
        <v>1982</v>
      </c>
      <c r="N27" s="28">
        <f t="shared" si="12"/>
        <v>18</v>
      </c>
      <c r="O27" s="2" t="s">
        <v>1</v>
      </c>
      <c r="P27" s="2" t="str">
        <f t="shared" si="13"/>
        <v>{id:18,year: "2009",dateAcuerdo:"02-JUN",numAcuerdo:"CG 18-2009",monthAcuerdo:"JUN",nameAcuerdo:"DICTAMEN PS",link: Acuerdos__pdfpath(`./${"2009/"}${"18.pdf"}`),},</v>
      </c>
    </row>
    <row r="28" spans="1:16" x14ac:dyDescent="0.3">
      <c r="A28" s="2" t="s">
        <v>1568</v>
      </c>
      <c r="B28" s="2">
        <v>19</v>
      </c>
      <c r="C28" s="2" t="s">
        <v>1980</v>
      </c>
      <c r="D28" s="3" t="s">
        <v>2017</v>
      </c>
      <c r="E28" s="2" t="s">
        <v>1735</v>
      </c>
      <c r="G28" s="2">
        <f t="shared" si="2"/>
        <v>19</v>
      </c>
      <c r="H28" s="2" t="s">
        <v>0</v>
      </c>
      <c r="I28" s="2" t="s">
        <v>1981</v>
      </c>
      <c r="J28" s="4" t="str">
        <f t="shared" si="0"/>
        <v>JUL</v>
      </c>
      <c r="K28" s="2" t="s">
        <v>1565</v>
      </c>
      <c r="L28" s="2" t="s">
        <v>367</v>
      </c>
      <c r="M28" s="2" t="s">
        <v>1982</v>
      </c>
      <c r="N28" s="28">
        <f t="shared" si="12"/>
        <v>19</v>
      </c>
      <c r="O28" s="2" t="s">
        <v>1</v>
      </c>
      <c r="P28" s="2" t="str">
        <f t="shared" si="13"/>
        <v>{id:19,year: "2009",dateAcuerdo:"02-JUL",numAcuerdo:"CG 19-2009",monthAcuerdo:"JUL",nameAcuerdo:"SANCIÓN PAN",link: Acuerdos__pdfpath(`./${"2009/"}${"19.pdf"}`),},</v>
      </c>
    </row>
    <row r="29" spans="1:16" x14ac:dyDescent="0.3">
      <c r="A29" s="2" t="s">
        <v>1568</v>
      </c>
      <c r="B29" s="2">
        <v>20</v>
      </c>
      <c r="C29" s="2" t="s">
        <v>1980</v>
      </c>
      <c r="D29" s="3" t="s">
        <v>2017</v>
      </c>
      <c r="E29" s="2" t="s">
        <v>1735</v>
      </c>
      <c r="G29" s="2">
        <f t="shared" si="2"/>
        <v>20</v>
      </c>
      <c r="H29" s="2" t="s">
        <v>0</v>
      </c>
      <c r="I29" s="2" t="s">
        <v>1981</v>
      </c>
      <c r="J29" s="4" t="str">
        <f t="shared" si="0"/>
        <v>JUL</v>
      </c>
      <c r="K29" s="2" t="s">
        <v>1565</v>
      </c>
      <c r="L29" s="2" t="s">
        <v>368</v>
      </c>
      <c r="M29" s="2" t="s">
        <v>1982</v>
      </c>
      <c r="N29" s="28">
        <f t="shared" si="12"/>
        <v>20</v>
      </c>
      <c r="O29" s="2" t="s">
        <v>1</v>
      </c>
      <c r="P29" s="2" t="str">
        <f t="shared" si="13"/>
        <v>{id:20,year: "2009",dateAcuerdo:"02-JUL",numAcuerdo:"CG 20-2009",monthAcuerdo:"JUL",nameAcuerdo:"SANCIÓN PRI",link: Acuerdos__pdfpath(`./${"2009/"}${"20.pdf"}`),},</v>
      </c>
    </row>
    <row r="30" spans="1:16" x14ac:dyDescent="0.3">
      <c r="A30" s="2" t="s">
        <v>1568</v>
      </c>
      <c r="B30" s="2">
        <v>21</v>
      </c>
      <c r="C30" s="2" t="s">
        <v>1980</v>
      </c>
      <c r="D30" s="3" t="s">
        <v>2017</v>
      </c>
      <c r="E30" s="2" t="s">
        <v>1735</v>
      </c>
      <c r="G30" s="2">
        <f t="shared" si="2"/>
        <v>21</v>
      </c>
      <c r="H30" s="2" t="s">
        <v>0</v>
      </c>
      <c r="I30" s="2" t="s">
        <v>1981</v>
      </c>
      <c r="J30" s="4" t="str">
        <f t="shared" si="0"/>
        <v>JUL</v>
      </c>
      <c r="K30" s="2" t="s">
        <v>1565</v>
      </c>
      <c r="L30" s="2" t="s">
        <v>369</v>
      </c>
      <c r="M30" s="2" t="s">
        <v>1982</v>
      </c>
      <c r="N30" s="28">
        <f t="shared" si="12"/>
        <v>21</v>
      </c>
      <c r="O30" s="2" t="s">
        <v>1</v>
      </c>
      <c r="P30" s="2" t="str">
        <f t="shared" si="13"/>
        <v>{id:21,year: "2009",dateAcuerdo:"02-JUL",numAcuerdo:"CG 21-2009",monthAcuerdo:"JUL",nameAcuerdo:"SANCIÓN PRD",link: Acuerdos__pdfpath(`./${"2009/"}${"21.pdf"}`),},</v>
      </c>
    </row>
    <row r="31" spans="1:16" x14ac:dyDescent="0.3">
      <c r="A31" s="2" t="s">
        <v>1568</v>
      </c>
      <c r="B31" s="2">
        <v>22</v>
      </c>
      <c r="C31" s="2" t="s">
        <v>1980</v>
      </c>
      <c r="D31" s="3" t="s">
        <v>2017</v>
      </c>
      <c r="E31" s="2" t="s">
        <v>1735</v>
      </c>
      <c r="G31" s="2">
        <f t="shared" ref="G31:G42" si="14">B31</f>
        <v>22</v>
      </c>
      <c r="H31" s="2" t="s">
        <v>0</v>
      </c>
      <c r="I31" s="2" t="s">
        <v>1981</v>
      </c>
      <c r="J31" s="4" t="str">
        <f t="shared" ref="J31:J42" si="15">MID(D31,4,3)</f>
        <v>JUL</v>
      </c>
      <c r="K31" s="2" t="s">
        <v>1565</v>
      </c>
      <c r="L31" s="2" t="s">
        <v>370</v>
      </c>
      <c r="M31" s="2" t="s">
        <v>1982</v>
      </c>
      <c r="N31" s="28">
        <f t="shared" ref="N31:N42" si="16">B31</f>
        <v>22</v>
      </c>
      <c r="O31" s="2" t="s">
        <v>1</v>
      </c>
      <c r="P31" s="2" t="str">
        <f t="shared" ref="P31:P42" si="17">CONCATENATE(A31,B31,C31,D31,E31,F31,G31,H31,I31,J31,K31,L31,M31,N31,O31)</f>
        <v>{id:22,year: "2009",dateAcuerdo:"02-JUL",numAcuerdo:"CG 22-2009",monthAcuerdo:"JUL",nameAcuerdo:"SANCIÓN PT",link: Acuerdos__pdfpath(`./${"2009/"}${"22.pdf"}`),},</v>
      </c>
    </row>
    <row r="32" spans="1:16" x14ac:dyDescent="0.3">
      <c r="A32" s="2" t="s">
        <v>1568</v>
      </c>
      <c r="B32" s="2">
        <v>23</v>
      </c>
      <c r="C32" s="2" t="s">
        <v>1980</v>
      </c>
      <c r="D32" s="3" t="s">
        <v>2017</v>
      </c>
      <c r="E32" s="2" t="s">
        <v>1735</v>
      </c>
      <c r="F32" s="4"/>
      <c r="G32" s="2">
        <f t="shared" si="14"/>
        <v>23</v>
      </c>
      <c r="H32" s="2" t="s">
        <v>0</v>
      </c>
      <c r="I32" s="2" t="s">
        <v>1981</v>
      </c>
      <c r="J32" s="4" t="str">
        <f t="shared" si="15"/>
        <v>JUL</v>
      </c>
      <c r="K32" s="2" t="s">
        <v>1565</v>
      </c>
      <c r="L32" s="4" t="s">
        <v>2001</v>
      </c>
      <c r="M32" s="2" t="s">
        <v>1982</v>
      </c>
      <c r="N32" s="28">
        <f t="shared" si="16"/>
        <v>23</v>
      </c>
      <c r="O32" s="2" t="s">
        <v>1</v>
      </c>
      <c r="P32" s="2" t="str">
        <f t="shared" si="17"/>
        <v>{id:23,year: "2009",dateAcuerdo:"02-JUL",numAcuerdo:"CG 23-2009",monthAcuerdo:"JUL",nameAcuerdo:"SANCIÓN PVEM",link: Acuerdos__pdfpath(`./${"2009/"}${"23.pdf"}`),},</v>
      </c>
    </row>
    <row r="33" spans="1:16" x14ac:dyDescent="0.3">
      <c r="A33" s="2" t="s">
        <v>1568</v>
      </c>
      <c r="B33" s="2">
        <v>24</v>
      </c>
      <c r="C33" s="2" t="s">
        <v>1980</v>
      </c>
      <c r="D33" s="3" t="s">
        <v>2017</v>
      </c>
      <c r="E33" s="2" t="s">
        <v>1735</v>
      </c>
      <c r="F33" s="4"/>
      <c r="G33" s="2">
        <f t="shared" si="14"/>
        <v>24</v>
      </c>
      <c r="H33" s="2" t="s">
        <v>0</v>
      </c>
      <c r="I33" s="2" t="s">
        <v>1981</v>
      </c>
      <c r="J33" s="4" t="str">
        <f t="shared" si="15"/>
        <v>JUL</v>
      </c>
      <c r="K33" s="2" t="s">
        <v>1565</v>
      </c>
      <c r="L33" s="2" t="s">
        <v>2002</v>
      </c>
      <c r="M33" s="2" t="s">
        <v>1982</v>
      </c>
      <c r="N33" s="28">
        <f t="shared" si="16"/>
        <v>24</v>
      </c>
      <c r="O33" s="2" t="s">
        <v>1</v>
      </c>
      <c r="P33" s="2" t="str">
        <f t="shared" si="17"/>
        <v>{id:24,year: "2009",dateAcuerdo:"02-JUL",numAcuerdo:"CG 24-2009",monthAcuerdo:"JUL",nameAcuerdo:"SANCIÓN NUEVA ALIANZA",link: Acuerdos__pdfpath(`./${"2009/"}${"24.pdf"}`),},</v>
      </c>
    </row>
    <row r="34" spans="1:16" x14ac:dyDescent="0.3">
      <c r="A34" s="2" t="s">
        <v>1568</v>
      </c>
      <c r="B34" s="2">
        <v>25</v>
      </c>
      <c r="C34" s="2" t="s">
        <v>1980</v>
      </c>
      <c r="D34" s="3" t="s">
        <v>2017</v>
      </c>
      <c r="E34" s="2" t="s">
        <v>1735</v>
      </c>
      <c r="G34" s="2">
        <f t="shared" si="14"/>
        <v>25</v>
      </c>
      <c r="H34" s="2" t="s">
        <v>0</v>
      </c>
      <c r="I34" s="2" t="s">
        <v>1981</v>
      </c>
      <c r="J34" s="4" t="str">
        <f t="shared" si="15"/>
        <v>JUL</v>
      </c>
      <c r="K34" s="2" t="s">
        <v>1565</v>
      </c>
      <c r="L34" s="2" t="s">
        <v>2003</v>
      </c>
      <c r="M34" s="2" t="s">
        <v>1982</v>
      </c>
      <c r="N34" s="28">
        <f t="shared" si="16"/>
        <v>25</v>
      </c>
      <c r="O34" s="2" t="s">
        <v>1</v>
      </c>
      <c r="P34" s="2" t="str">
        <f t="shared" si="17"/>
        <v>{id:25,year: "2009",dateAcuerdo:"02-JUL",numAcuerdo:"CG 25-2009",monthAcuerdo:"JUL",nameAcuerdo:"SANCIÓN SD",link: Acuerdos__pdfpath(`./${"2009/"}${"25.pdf"}`),},</v>
      </c>
    </row>
    <row r="35" spans="1:16" x14ac:dyDescent="0.3">
      <c r="A35" s="2" t="s">
        <v>1568</v>
      </c>
      <c r="B35" s="2">
        <v>26</v>
      </c>
      <c r="C35" s="2" t="s">
        <v>1980</v>
      </c>
      <c r="D35" s="3" t="s">
        <v>2017</v>
      </c>
      <c r="E35" s="2" t="s">
        <v>1735</v>
      </c>
      <c r="G35" s="2">
        <f t="shared" si="14"/>
        <v>26</v>
      </c>
      <c r="H35" s="2" t="s">
        <v>0</v>
      </c>
      <c r="I35" s="2" t="s">
        <v>1981</v>
      </c>
      <c r="J35" s="4" t="str">
        <f t="shared" si="15"/>
        <v>JUL</v>
      </c>
      <c r="K35" s="2" t="s">
        <v>1565</v>
      </c>
      <c r="L35" s="2" t="s">
        <v>2004</v>
      </c>
      <c r="M35" s="2" t="s">
        <v>1982</v>
      </c>
      <c r="N35" s="28">
        <f t="shared" si="16"/>
        <v>26</v>
      </c>
      <c r="O35" s="2" t="s">
        <v>1</v>
      </c>
      <c r="P35" s="2" t="str">
        <f t="shared" si="17"/>
        <v>{id:26,year: "2009",dateAcuerdo:"02-JUL",numAcuerdo:"CG 26-2009",monthAcuerdo:"JUL",nameAcuerdo:"SANCIÓN PAC",link: Acuerdos__pdfpath(`./${"2009/"}${"26.pdf"}`),},</v>
      </c>
    </row>
    <row r="36" spans="1:16" x14ac:dyDescent="0.3">
      <c r="A36" s="2" t="s">
        <v>1568</v>
      </c>
      <c r="B36" s="2">
        <v>27</v>
      </c>
      <c r="C36" s="2" t="s">
        <v>1980</v>
      </c>
      <c r="D36" s="3" t="s">
        <v>2017</v>
      </c>
      <c r="E36" s="2" t="s">
        <v>1735</v>
      </c>
      <c r="G36" s="2">
        <f t="shared" si="14"/>
        <v>27</v>
      </c>
      <c r="H36" s="2" t="s">
        <v>0</v>
      </c>
      <c r="I36" s="2" t="s">
        <v>1981</v>
      </c>
      <c r="J36" s="4" t="str">
        <f t="shared" si="15"/>
        <v>JUL</v>
      </c>
      <c r="K36" s="2" t="s">
        <v>1565</v>
      </c>
      <c r="L36" s="2" t="s">
        <v>2005</v>
      </c>
      <c r="M36" s="2" t="s">
        <v>1982</v>
      </c>
      <c r="N36" s="28">
        <f t="shared" si="16"/>
        <v>27</v>
      </c>
      <c r="O36" s="2" t="s">
        <v>1</v>
      </c>
      <c r="P36" s="2" t="str">
        <f t="shared" si="17"/>
        <v>{id:27,year: "2009",dateAcuerdo:"02-JUL",numAcuerdo:"CG 27-2009",monthAcuerdo:"JUL",nameAcuerdo:"SANCIÓN PS",link: Acuerdos__pdfpath(`./${"2009/"}${"27.pdf"}`),},</v>
      </c>
    </row>
    <row r="37" spans="1:16" x14ac:dyDescent="0.3">
      <c r="A37" s="2" t="s">
        <v>1568</v>
      </c>
      <c r="B37" s="2">
        <v>28</v>
      </c>
      <c r="C37" s="2" t="s">
        <v>1980</v>
      </c>
      <c r="D37" s="3" t="s">
        <v>1705</v>
      </c>
      <c r="E37" s="2" t="s">
        <v>1735</v>
      </c>
      <c r="G37" s="2">
        <f t="shared" si="14"/>
        <v>28</v>
      </c>
      <c r="H37" s="2" t="s">
        <v>0</v>
      </c>
      <c r="I37" s="2" t="s">
        <v>1981</v>
      </c>
      <c r="J37" s="4" t="str">
        <f t="shared" si="15"/>
        <v>JUL</v>
      </c>
      <c r="K37" s="2" t="s">
        <v>1565</v>
      </c>
      <c r="L37" s="2" t="s">
        <v>2006</v>
      </c>
      <c r="M37" s="2" t="s">
        <v>1982</v>
      </c>
      <c r="N37" s="28">
        <f t="shared" si="16"/>
        <v>28</v>
      </c>
      <c r="O37" s="2" t="s">
        <v>1</v>
      </c>
      <c r="P37" s="2" t="str">
        <f t="shared" si="17"/>
        <v>{id:28,year: "2009",dateAcuerdo:"08-JUL",numAcuerdo:"CG 28-2009",monthAcuerdo:"JUL",nameAcuerdo:"ACUERDO READECUACIÓN DE COMISIONES",link: Acuerdos__pdfpath(`./${"2009/"}${"28.pdf"}`),},</v>
      </c>
    </row>
    <row r="38" spans="1:16" x14ac:dyDescent="0.3">
      <c r="A38" s="2" t="s">
        <v>1568</v>
      </c>
      <c r="B38" s="2">
        <v>29</v>
      </c>
      <c r="C38" s="2" t="s">
        <v>1980</v>
      </c>
      <c r="D38" s="3" t="s">
        <v>93</v>
      </c>
      <c r="E38" s="2" t="s">
        <v>1735</v>
      </c>
      <c r="G38" s="2">
        <f t="shared" si="14"/>
        <v>29</v>
      </c>
      <c r="H38" s="2" t="s">
        <v>0</v>
      </c>
      <c r="I38" s="2" t="s">
        <v>1981</v>
      </c>
      <c r="J38" s="4" t="str">
        <f t="shared" si="15"/>
        <v>AGO</v>
      </c>
      <c r="K38" s="2" t="s">
        <v>1565</v>
      </c>
      <c r="L38" s="2" t="s">
        <v>2007</v>
      </c>
      <c r="M38" s="2" t="s">
        <v>1982</v>
      </c>
      <c r="N38" s="28">
        <f t="shared" si="16"/>
        <v>29</v>
      </c>
      <c r="O38" s="2" t="s">
        <v>1</v>
      </c>
      <c r="P38" s="2" t="str">
        <f t="shared" si="17"/>
        <v>{id:29,year: "2009",dateAcuerdo:"03-AGO",numAcuerdo:"CG 29-2009",monthAcuerdo:"AGO",nameAcuerdo:"RESOLUCIÓN CUMPLIMIENTO PARTIDO POPULAR",link: Acuerdos__pdfpath(`./${"2009/"}${"29.pdf"}`),},</v>
      </c>
    </row>
    <row r="39" spans="1:16" x14ac:dyDescent="0.3">
      <c r="A39" s="2" t="s">
        <v>1568</v>
      </c>
      <c r="B39" s="2">
        <v>30</v>
      </c>
      <c r="C39" s="2" t="s">
        <v>1980</v>
      </c>
      <c r="D39" s="3" t="s">
        <v>694</v>
      </c>
      <c r="E39" s="2" t="s">
        <v>1735</v>
      </c>
      <c r="G39" s="2">
        <f t="shared" si="14"/>
        <v>30</v>
      </c>
      <c r="H39" s="2" t="s">
        <v>0</v>
      </c>
      <c r="I39" s="2" t="s">
        <v>1981</v>
      </c>
      <c r="J39" s="4" t="str">
        <f t="shared" si="15"/>
        <v>AGO</v>
      </c>
      <c r="K39" s="2" t="s">
        <v>1565</v>
      </c>
      <c r="L39" s="2" t="s">
        <v>2008</v>
      </c>
      <c r="M39" s="2" t="s">
        <v>1982</v>
      </c>
      <c r="N39" s="28">
        <f t="shared" si="16"/>
        <v>30</v>
      </c>
      <c r="O39" s="2" t="s">
        <v>1</v>
      </c>
      <c r="P39" s="2" t="str">
        <f t="shared" si="17"/>
        <v>{id:30,year: "2009",dateAcuerdo:"21-AGO",numAcuerdo:"CG 30-2009",monthAcuerdo:"AGO",nameAcuerdo:"RESOLUCIÓN REGISTRO PARTIDO POPULAR",link: Acuerdos__pdfpath(`./${"2009/"}${"30.pdf"}`),},</v>
      </c>
    </row>
    <row r="40" spans="1:16" x14ac:dyDescent="0.3">
      <c r="A40" s="2" t="s">
        <v>1568</v>
      </c>
      <c r="B40" s="2">
        <v>31</v>
      </c>
      <c r="C40" s="2" t="s">
        <v>1980</v>
      </c>
      <c r="D40" s="3" t="s">
        <v>2018</v>
      </c>
      <c r="E40" s="2" t="s">
        <v>1735</v>
      </c>
      <c r="G40" s="2">
        <f t="shared" si="14"/>
        <v>31</v>
      </c>
      <c r="H40" s="2" t="s">
        <v>0</v>
      </c>
      <c r="I40" s="2" t="s">
        <v>1981</v>
      </c>
      <c r="J40" s="4" t="str">
        <f t="shared" si="15"/>
        <v>AGO</v>
      </c>
      <c r="K40" s="2" t="s">
        <v>1565</v>
      </c>
      <c r="L40" s="2" t="s">
        <v>2009</v>
      </c>
      <c r="M40" s="2" t="s">
        <v>1982</v>
      </c>
      <c r="N40" s="28">
        <f t="shared" si="16"/>
        <v>31</v>
      </c>
      <c r="O40" s="2" t="s">
        <v>1</v>
      </c>
      <c r="P40" s="2" t="str">
        <f t="shared" si="17"/>
        <v>{id:31,year: "2009",dateAcuerdo:"24-AGO",numAcuerdo:"CG 31-2009",monthAcuerdo:"AGO",nameAcuerdo:"RESOLUCIÓN REGISTRO PARTIDO LIBERAL TLAXCALTECA",link: Acuerdos__pdfpath(`./${"2009/"}${"31.pdf"}`),},</v>
      </c>
    </row>
    <row r="41" spans="1:16" x14ac:dyDescent="0.3">
      <c r="A41" s="2" t="s">
        <v>1568</v>
      </c>
      <c r="B41" s="2">
        <v>32</v>
      </c>
      <c r="C41" s="2" t="s">
        <v>1980</v>
      </c>
      <c r="D41" s="3" t="s">
        <v>2018</v>
      </c>
      <c r="E41" s="2" t="s">
        <v>1735</v>
      </c>
      <c r="G41" s="2">
        <f t="shared" si="14"/>
        <v>32</v>
      </c>
      <c r="H41" s="2" t="s">
        <v>0</v>
      </c>
      <c r="I41" s="2" t="s">
        <v>1981</v>
      </c>
      <c r="J41" s="4" t="str">
        <f t="shared" si="15"/>
        <v>AGO</v>
      </c>
      <c r="K41" s="2" t="s">
        <v>1565</v>
      </c>
      <c r="L41" s="2" t="s">
        <v>2010</v>
      </c>
      <c r="M41" s="2" t="s">
        <v>1982</v>
      </c>
      <c r="N41" s="28">
        <f t="shared" si="16"/>
        <v>32</v>
      </c>
      <c r="O41" s="2" t="s">
        <v>1</v>
      </c>
      <c r="P41" s="2" t="str">
        <f t="shared" si="17"/>
        <v>{id:32,year: "2009",dateAcuerdo:"24-AGO",numAcuerdo:"CG 32-2009",monthAcuerdo:"AGO",nameAcuerdo:"RESOLUCIÓN REGISTRO PARTIDO DEL PUEBLO TLAXCALTECA",link: Acuerdos__pdfpath(`./${"2009/"}${"32.pdf"}`),},</v>
      </c>
    </row>
    <row r="42" spans="1:16" x14ac:dyDescent="0.3">
      <c r="A42" s="2" t="s">
        <v>1568</v>
      </c>
      <c r="B42" s="2">
        <v>33</v>
      </c>
      <c r="C42" s="2" t="s">
        <v>1980</v>
      </c>
      <c r="D42" s="3" t="s">
        <v>104</v>
      </c>
      <c r="E42" s="2" t="s">
        <v>1735</v>
      </c>
      <c r="G42" s="2">
        <f t="shared" si="14"/>
        <v>33</v>
      </c>
      <c r="H42" s="2" t="s">
        <v>0</v>
      </c>
      <c r="I42" s="2" t="s">
        <v>1981</v>
      </c>
      <c r="J42" s="4" t="str">
        <f t="shared" si="15"/>
        <v>AGO</v>
      </c>
      <c r="K42" s="2" t="s">
        <v>1565</v>
      </c>
      <c r="L42" s="2" t="s">
        <v>2011</v>
      </c>
      <c r="M42" s="2" t="s">
        <v>1982</v>
      </c>
      <c r="N42" s="28">
        <f t="shared" si="16"/>
        <v>33</v>
      </c>
      <c r="O42" s="2" t="s">
        <v>1</v>
      </c>
      <c r="P42" s="2" t="str">
        <f t="shared" si="17"/>
        <v>{id:33,year: "2009",dateAcuerdo:"31-AGO",numAcuerdo:"CG 33-2009",monthAcuerdo:"AGO",nameAcuerdo:"ACUERDO REESTRUCTURA COMITÉ DE INFORMACIÓN",link: Acuerdos__pdfpath(`./${"2009/"}${"33.pdf"}`),},</v>
      </c>
    </row>
    <row r="43" spans="1:16" x14ac:dyDescent="0.3">
      <c r="A43" s="2" t="s">
        <v>1568</v>
      </c>
      <c r="B43" s="2">
        <v>34</v>
      </c>
      <c r="C43" s="2" t="s">
        <v>1980</v>
      </c>
      <c r="D43" s="3" t="s">
        <v>104</v>
      </c>
      <c r="E43" s="2" t="s">
        <v>1735</v>
      </c>
      <c r="G43" s="2">
        <f t="shared" si="2"/>
        <v>34</v>
      </c>
      <c r="H43" s="2" t="s">
        <v>0</v>
      </c>
      <c r="I43" s="2" t="s">
        <v>1981</v>
      </c>
      <c r="J43" s="4" t="str">
        <f t="shared" si="0"/>
        <v>AGO</v>
      </c>
      <c r="K43" s="2" t="s">
        <v>1565</v>
      </c>
      <c r="L43" s="2" t="s">
        <v>2012</v>
      </c>
      <c r="M43" s="2" t="s">
        <v>1982</v>
      </c>
      <c r="N43" s="28">
        <f t="shared" si="12"/>
        <v>34</v>
      </c>
      <c r="O43" s="2" t="s">
        <v>1</v>
      </c>
      <c r="P43" s="2" t="str">
        <f t="shared" si="13"/>
        <v>{id:34,year: "2009",dateAcuerdo:"31-AGO",numAcuerdo:"CG 34-2009",monthAcuerdo:"AGO",nameAcuerdo:"ACUERDO READECUACIÓN PRESUPUESTO FINANCIAMIENTO PP 2009",link: Acuerdos__pdfpath(`./${"2009/"}${"34.pdf"}`),},</v>
      </c>
    </row>
    <row r="44" spans="1:16" x14ac:dyDescent="0.3">
      <c r="A44" s="2" t="s">
        <v>1568</v>
      </c>
      <c r="B44" s="2">
        <v>35</v>
      </c>
      <c r="C44" s="2" t="s">
        <v>1980</v>
      </c>
      <c r="D44" s="3" t="s">
        <v>2019</v>
      </c>
      <c r="E44" s="2" t="s">
        <v>1735</v>
      </c>
      <c r="G44" s="2">
        <f t="shared" si="2"/>
        <v>35</v>
      </c>
      <c r="H44" s="2" t="s">
        <v>0</v>
      </c>
      <c r="I44" s="2" t="s">
        <v>1981</v>
      </c>
      <c r="J44" s="4" t="str">
        <f t="shared" si="0"/>
        <v>SEP</v>
      </c>
      <c r="K44" s="2" t="s">
        <v>1565</v>
      </c>
      <c r="L44" s="2" t="s">
        <v>2013</v>
      </c>
      <c r="M44" s="2" t="s">
        <v>1982</v>
      </c>
      <c r="N44" s="28">
        <f t="shared" si="12"/>
        <v>35</v>
      </c>
      <c r="O44" s="2" t="s">
        <v>1</v>
      </c>
      <c r="P44" s="2" t="str">
        <f t="shared" si="13"/>
        <v>{id:35,year: "2009",dateAcuerdo:"04-SEP",numAcuerdo:"CG 35-2009",monthAcuerdo:"SEP",nameAcuerdo:"ACUERDO INICIO DE PÉRDIDA DE SOCIALDEMOCRÁTA",link: Acuerdos__pdfpath(`./${"2009/"}${"35.pdf"}`),},</v>
      </c>
    </row>
    <row r="45" spans="1:16" x14ac:dyDescent="0.3">
      <c r="A45" s="2" t="s">
        <v>1568</v>
      </c>
      <c r="B45" s="2">
        <v>36</v>
      </c>
      <c r="C45" s="2" t="s">
        <v>1980</v>
      </c>
      <c r="D45" s="3" t="s">
        <v>2019</v>
      </c>
      <c r="E45" s="2" t="s">
        <v>1735</v>
      </c>
      <c r="G45" s="2">
        <f t="shared" si="2"/>
        <v>36</v>
      </c>
      <c r="H45" s="2" t="s">
        <v>0</v>
      </c>
      <c r="I45" s="2" t="s">
        <v>1981</v>
      </c>
      <c r="J45" s="4" t="str">
        <f t="shared" si="0"/>
        <v>SEP</v>
      </c>
      <c r="K45" s="2" t="s">
        <v>1565</v>
      </c>
      <c r="L45" s="2" t="s">
        <v>2014</v>
      </c>
      <c r="M45" s="2" t="s">
        <v>1982</v>
      </c>
      <c r="N45" s="28">
        <f t="shared" si="12"/>
        <v>36</v>
      </c>
      <c r="O45" s="2" t="s">
        <v>1</v>
      </c>
      <c r="P45" s="2" t="str">
        <f t="shared" si="13"/>
        <v>{id:36,year: "2009",dateAcuerdo:"04-SEP",numAcuerdo:"CG 36-2009",monthAcuerdo:"SEP",nameAcuerdo:"READECUACIÓN FINANCIAMIENTO",link: Acuerdos__pdfpath(`./${"2009/"}${"36.pdf"}`),},</v>
      </c>
    </row>
    <row r="46" spans="1:16" ht="15" thickBot="1" x14ac:dyDescent="0.35">
      <c r="A46" s="2" t="s">
        <v>1568</v>
      </c>
      <c r="B46" s="2">
        <v>37</v>
      </c>
      <c r="C46" s="2" t="s">
        <v>1980</v>
      </c>
      <c r="D46" s="3" t="s">
        <v>37</v>
      </c>
      <c r="E46" s="2" t="s">
        <v>1735</v>
      </c>
      <c r="G46" s="2">
        <f t="shared" si="2"/>
        <v>37</v>
      </c>
      <c r="H46" s="2" t="s">
        <v>0</v>
      </c>
      <c r="I46" s="2" t="s">
        <v>1981</v>
      </c>
      <c r="J46" s="4" t="str">
        <f t="shared" si="0"/>
        <v>SEP</v>
      </c>
      <c r="K46" s="2" t="s">
        <v>1565</v>
      </c>
      <c r="L46" s="2" t="s">
        <v>2015</v>
      </c>
      <c r="M46" s="2" t="s">
        <v>1982</v>
      </c>
      <c r="N46" s="28">
        <f t="shared" si="12"/>
        <v>37</v>
      </c>
      <c r="O46" s="2" t="s">
        <v>1</v>
      </c>
      <c r="P46" s="2" t="str">
        <f t="shared" si="13"/>
        <v>{id:37,year: "2009",dateAcuerdo:"30-SEP",numAcuerdo:"CG 37-2009",monthAcuerdo:"SEP",nameAcuerdo:"ACUERDO PRESUPUESTO 2010",link: Acuerdos__pdfpath(`./${"2009/"}${"37.pdf"}`),},</v>
      </c>
    </row>
    <row r="47" spans="1:16" x14ac:dyDescent="0.3">
      <c r="A47" s="9" t="s">
        <v>1568</v>
      </c>
      <c r="B47" s="9">
        <v>38</v>
      </c>
      <c r="C47" s="9" t="s">
        <v>1980</v>
      </c>
      <c r="D47" s="10" t="s">
        <v>1047</v>
      </c>
      <c r="E47" s="9" t="s">
        <v>1735</v>
      </c>
      <c r="F47" s="9"/>
      <c r="G47" s="9">
        <f t="shared" si="2"/>
        <v>38</v>
      </c>
      <c r="H47" s="9" t="s">
        <v>0</v>
      </c>
      <c r="I47" s="9" t="s">
        <v>1981</v>
      </c>
      <c r="J47" s="9" t="str">
        <f t="shared" si="0"/>
        <v>OCT</v>
      </c>
      <c r="K47" s="9" t="s">
        <v>1565</v>
      </c>
      <c r="L47" s="9" t="s">
        <v>2020</v>
      </c>
      <c r="M47" s="9" t="s">
        <v>1982</v>
      </c>
      <c r="N47" s="29">
        <f t="shared" si="12"/>
        <v>38</v>
      </c>
      <c r="O47" s="9" t="s">
        <v>1051</v>
      </c>
      <c r="P47" s="12"/>
    </row>
    <row r="48" spans="1:16" ht="15" thickBot="1" x14ac:dyDescent="0.35">
      <c r="A48" s="14" t="s">
        <v>1568</v>
      </c>
      <c r="B48" s="14" t="s">
        <v>1049</v>
      </c>
      <c r="C48" s="14" t="s">
        <v>1980</v>
      </c>
      <c r="D48" s="15"/>
      <c r="E48" s="14" t="s">
        <v>1736</v>
      </c>
      <c r="F48" s="14"/>
      <c r="G48" s="14"/>
      <c r="H48" s="14"/>
      <c r="I48" s="14" t="s">
        <v>1738</v>
      </c>
      <c r="J48" s="14" t="str">
        <f t="shared" si="0"/>
        <v/>
      </c>
      <c r="K48" s="14" t="s">
        <v>1565</v>
      </c>
      <c r="L48" s="14" t="s">
        <v>2021</v>
      </c>
      <c r="M48" s="14" t="s">
        <v>1982</v>
      </c>
      <c r="N48" s="30" t="str">
        <f>CONCATENATE(G47,".1")</f>
        <v>38.1</v>
      </c>
      <c r="O48" s="14" t="s">
        <v>1076</v>
      </c>
      <c r="P48" s="17" t="str">
        <f>CONCATENATE(A47,B47,C47,D47,E47,F47,G47,H47,I47,J47,K47,L47,M47,N47,O47,A48,B48,C48,D48,E48,F48,G48,H48,I48,J48,K48,L48,M48,N48,O48)</f>
        <v>{id:38,year: "2009",dateAcuerdo:"30-OCT",numAcuerdo:"CG 38-2009",monthAcuerdo:"OCT",nameAcuerdo:"ACUERDO CALENDARIO Y FECHA DE INICIO PROCESO ELECTORAL",link: Acuerdos__pdfpath(`./${"2009/"}${"38.pdf"}`),subRows:[{id:"",year: "2009",dateAcuerdo:"",numAcuerdo:"",monthAcuerdo:"",nameAcuerdo:"ANEXO 1 CALENDARIO ELECTORAL 2010",link: Acuerdos__pdfpath(`./${"2009/"}${"38.1.pdf"}`),},],},</v>
      </c>
    </row>
    <row r="49" spans="1:16" ht="15" thickBot="1" x14ac:dyDescent="0.35">
      <c r="A49" s="2" t="s">
        <v>1568</v>
      </c>
      <c r="B49" s="2">
        <v>39</v>
      </c>
      <c r="C49" s="2" t="s">
        <v>1980</v>
      </c>
      <c r="D49" s="3" t="s">
        <v>1047</v>
      </c>
      <c r="E49" s="2" t="s">
        <v>1735</v>
      </c>
      <c r="G49" s="2">
        <f t="shared" ref="G49" si="18">B49</f>
        <v>39</v>
      </c>
      <c r="H49" s="2" t="s">
        <v>0</v>
      </c>
      <c r="I49" s="2" t="s">
        <v>1981</v>
      </c>
      <c r="J49" s="4" t="str">
        <f t="shared" ref="J49" si="19">MID(D49,4,3)</f>
        <v>OCT</v>
      </c>
      <c r="K49" s="2" t="s">
        <v>1565</v>
      </c>
      <c r="L49" s="2" t="s">
        <v>2022</v>
      </c>
      <c r="M49" s="2" t="s">
        <v>1982</v>
      </c>
      <c r="N49" s="28">
        <f t="shared" ref="N49" si="20">B49</f>
        <v>39</v>
      </c>
      <c r="O49" s="2" t="s">
        <v>1</v>
      </c>
      <c r="P49" s="2" t="str">
        <f t="shared" ref="P49" si="21">CONCATENATE(A49,B49,C49,D49,E49,F49,G49,H49,I49,J49,K49,L49,M49,N49,O49)</f>
        <v>{id:39,year: "2009",dateAcuerdo:"30-OCT",numAcuerdo:"CG 39-2009",monthAcuerdo:"OCT",nameAcuerdo:"ACUERDO CONVOCATORIA 2010",link: Acuerdos__pdfpath(`./${"2009/"}${"39.pdf"}`),},</v>
      </c>
    </row>
    <row r="50" spans="1:16" x14ac:dyDescent="0.3">
      <c r="A50" s="9" t="s">
        <v>1568</v>
      </c>
      <c r="B50" s="9">
        <v>40</v>
      </c>
      <c r="C50" s="9" t="s">
        <v>1980</v>
      </c>
      <c r="D50" s="10" t="s">
        <v>1047</v>
      </c>
      <c r="E50" s="9" t="s">
        <v>1735</v>
      </c>
      <c r="F50" s="9"/>
      <c r="G50" s="9">
        <f t="shared" si="2"/>
        <v>40</v>
      </c>
      <c r="H50" s="9" t="s">
        <v>0</v>
      </c>
      <c r="I50" s="9" t="s">
        <v>1981</v>
      </c>
      <c r="J50" s="9" t="str">
        <f t="shared" si="0"/>
        <v>OCT</v>
      </c>
      <c r="K50" s="9" t="s">
        <v>1565</v>
      </c>
      <c r="L50" s="9" t="s">
        <v>2023</v>
      </c>
      <c r="M50" s="9" t="s">
        <v>1982</v>
      </c>
      <c r="N50" s="29">
        <f>B50</f>
        <v>40</v>
      </c>
      <c r="O50" s="9" t="s">
        <v>1051</v>
      </c>
      <c r="P50" s="12"/>
    </row>
    <row r="51" spans="1:16" ht="15" thickBot="1" x14ac:dyDescent="0.35">
      <c r="A51" s="14" t="s">
        <v>1568</v>
      </c>
      <c r="B51" s="14" t="s">
        <v>1049</v>
      </c>
      <c r="C51" s="14" t="s">
        <v>1980</v>
      </c>
      <c r="D51" s="15"/>
      <c r="E51" s="14" t="s">
        <v>1736</v>
      </c>
      <c r="F51" s="14"/>
      <c r="G51" s="14"/>
      <c r="H51" s="14"/>
      <c r="I51" s="14" t="s">
        <v>1738</v>
      </c>
      <c r="J51" s="14" t="str">
        <f t="shared" si="0"/>
        <v/>
      </c>
      <c r="K51" s="14" t="s">
        <v>1565</v>
      </c>
      <c r="L51" s="14" t="s">
        <v>2024</v>
      </c>
      <c r="M51" s="14" t="s">
        <v>1982</v>
      </c>
      <c r="N51" s="30" t="str">
        <f>CONCATENATE(G50,".1")</f>
        <v>40.1</v>
      </c>
      <c r="O51" s="14" t="s">
        <v>1076</v>
      </c>
      <c r="P51" s="17" t="str">
        <f>CONCATENATE(A50,B50,C50,D50,E50,F50,G50,H50,I50,J50,K50,L50,M50,N50,O50,A51,B51,C51,D51,E51,F51,G51,H51,I51,J51,K51,L51,M51,N51,O51)</f>
        <v>{id:40,year: "2009",dateAcuerdo:"30-OCT",numAcuerdo:"CG 40-2009",monthAcuerdo:"OCT",nameAcuerdo:"ACUERDO DICTAMEN SOCIALDEMÓCRATA",link: Acuerdos__pdfpath(`./${"2009/"}${"40.pdf"}`),subRows:[{id:"",year: "2009",dateAcuerdo:"",numAcuerdo:"",monthAcuerdo:"",nameAcuerdo:"ANEXO 1 DICTAMEN QUE PRESENTA LA CPPPAyF PSD",link: Acuerdos__pdfpath(`./${"2009/"}${"40.1.pdf"}`),},],},</v>
      </c>
    </row>
    <row r="52" spans="1:16" x14ac:dyDescent="0.3">
      <c r="A52" s="2" t="s">
        <v>1568</v>
      </c>
      <c r="B52" s="2">
        <v>41</v>
      </c>
      <c r="C52" s="2" t="s">
        <v>1980</v>
      </c>
      <c r="D52" s="3" t="s">
        <v>1055</v>
      </c>
      <c r="E52" s="2" t="s">
        <v>1735</v>
      </c>
      <c r="G52" s="2">
        <f t="shared" si="2"/>
        <v>41</v>
      </c>
      <c r="H52" s="2" t="s">
        <v>0</v>
      </c>
      <c r="I52" s="2" t="s">
        <v>1981</v>
      </c>
      <c r="J52" s="4" t="str">
        <f t="shared" si="0"/>
        <v>NOV</v>
      </c>
      <c r="K52" s="2" t="s">
        <v>1565</v>
      </c>
      <c r="L52" s="2" t="s">
        <v>2025</v>
      </c>
      <c r="M52" s="2" t="s">
        <v>1982</v>
      </c>
      <c r="N52" s="28">
        <f t="shared" ref="N52:N59" si="22">B52</f>
        <v>41</v>
      </c>
      <c r="O52" s="2" t="s">
        <v>1</v>
      </c>
      <c r="P52" s="2" t="str">
        <f t="shared" ref="P52:P62" si="23">CONCATENATE(A52,B52,C52,D52,E52,F52,G52,H52,I52,J52,K52,L52,M52,N52,O52)</f>
        <v>{id:41,year: "2009",dateAcuerdo:"27-NOV",numAcuerdo:"CG 41-2009",monthAcuerdo:"NOV",nameAcuerdo:"ACUERDO INFORME 2009",link: Acuerdos__pdfpath(`./${"2009/"}${"41.pdf"}`),},</v>
      </c>
    </row>
    <row r="53" spans="1:16" x14ac:dyDescent="0.3">
      <c r="A53" s="2" t="s">
        <v>1568</v>
      </c>
      <c r="B53" s="2">
        <v>42</v>
      </c>
      <c r="C53" s="2" t="s">
        <v>1980</v>
      </c>
      <c r="D53" s="3" t="s">
        <v>1055</v>
      </c>
      <c r="E53" s="2" t="s">
        <v>1735</v>
      </c>
      <c r="G53" s="2">
        <f t="shared" si="2"/>
        <v>42</v>
      </c>
      <c r="H53" s="2" t="s">
        <v>0</v>
      </c>
      <c r="I53" s="2" t="s">
        <v>1981</v>
      </c>
      <c r="J53" s="4" t="str">
        <f t="shared" si="0"/>
        <v>NOV</v>
      </c>
      <c r="K53" s="2" t="s">
        <v>1565</v>
      </c>
      <c r="L53" s="2" t="s">
        <v>2026</v>
      </c>
      <c r="M53" s="2" t="s">
        <v>1982</v>
      </c>
      <c r="N53" s="28">
        <f t="shared" si="22"/>
        <v>42</v>
      </c>
      <c r="O53" s="2" t="s">
        <v>1</v>
      </c>
      <c r="P53" s="2" t="str">
        <f t="shared" si="23"/>
        <v>{id:42,year: "2009",dateAcuerdo:"27-NOV",numAcuerdo:"CG 42-2009",monthAcuerdo:"NOV",nameAcuerdo:"ACUERDO SECCIONAMIENTO",link: Acuerdos__pdfpath(`./${"2009/"}${"42.pdf"}`),},</v>
      </c>
    </row>
    <row r="54" spans="1:16" x14ac:dyDescent="0.3">
      <c r="A54" s="2" t="s">
        <v>1568</v>
      </c>
      <c r="B54" s="2">
        <v>43</v>
      </c>
      <c r="C54" s="2" t="s">
        <v>1980</v>
      </c>
      <c r="D54" s="3" t="s">
        <v>1055</v>
      </c>
      <c r="E54" s="2" t="s">
        <v>1735</v>
      </c>
      <c r="G54" s="2">
        <f t="shared" si="2"/>
        <v>43</v>
      </c>
      <c r="H54" s="2" t="s">
        <v>0</v>
      </c>
      <c r="I54" s="2" t="s">
        <v>1981</v>
      </c>
      <c r="J54" s="4" t="str">
        <f t="shared" si="0"/>
        <v>NOV</v>
      </c>
      <c r="K54" s="2" t="s">
        <v>1565</v>
      </c>
      <c r="L54" s="2" t="s">
        <v>2027</v>
      </c>
      <c r="M54" s="2" t="s">
        <v>1982</v>
      </c>
      <c r="N54" s="28">
        <f t="shared" si="22"/>
        <v>43</v>
      </c>
      <c r="O54" s="2" t="s">
        <v>1</v>
      </c>
      <c r="P54" s="2" t="str">
        <f t="shared" si="23"/>
        <v>{id:43,year: "2009",dateAcuerdo:"27-NOV",numAcuerdo:"CG 43-2009",monthAcuerdo:"NOV",nameAcuerdo:"ACUERDO MONITOREO 2010",link: Acuerdos__pdfpath(`./${"2009/"}${"43.pdf"}`),},</v>
      </c>
    </row>
    <row r="55" spans="1:16" x14ac:dyDescent="0.3">
      <c r="A55" s="2" t="s">
        <v>1568</v>
      </c>
      <c r="B55" s="2">
        <v>44</v>
      </c>
      <c r="C55" s="2" t="s">
        <v>1980</v>
      </c>
      <c r="D55" s="3" t="s">
        <v>1055</v>
      </c>
      <c r="E55" s="2" t="s">
        <v>1735</v>
      </c>
      <c r="G55" s="2">
        <f t="shared" si="2"/>
        <v>44</v>
      </c>
      <c r="H55" s="2" t="s">
        <v>0</v>
      </c>
      <c r="I55" s="2" t="s">
        <v>1981</v>
      </c>
      <c r="J55" s="4" t="str">
        <f t="shared" si="0"/>
        <v>NOV</v>
      </c>
      <c r="K55" s="2" t="s">
        <v>1565</v>
      </c>
      <c r="L55" s="2" t="s">
        <v>2028</v>
      </c>
      <c r="M55" s="2" t="s">
        <v>1982</v>
      </c>
      <c r="N55" s="28">
        <f t="shared" si="22"/>
        <v>44</v>
      </c>
      <c r="O55" s="2" t="s">
        <v>1</v>
      </c>
      <c r="P55" s="2" t="str">
        <f t="shared" si="23"/>
        <v>{id:44,year: "2009",dateAcuerdo:"27-NOV",numAcuerdo:"CG 44-2009",monthAcuerdo:"NOV",nameAcuerdo:"ACUERDO ENCUESTAS Y ESTUDIOS DE OPINION 2010",link: Acuerdos__pdfpath(`./${"2009/"}${"44.pdf"}`),},</v>
      </c>
    </row>
    <row r="56" spans="1:16" x14ac:dyDescent="0.3">
      <c r="A56" s="2" t="s">
        <v>1568</v>
      </c>
      <c r="B56" s="2">
        <v>45</v>
      </c>
      <c r="C56" s="2" t="s">
        <v>1980</v>
      </c>
      <c r="D56" s="3" t="s">
        <v>2036</v>
      </c>
      <c r="E56" s="2" t="s">
        <v>1735</v>
      </c>
      <c r="G56" s="2">
        <f t="shared" si="2"/>
        <v>45</v>
      </c>
      <c r="H56" s="2" t="s">
        <v>0</v>
      </c>
      <c r="I56" s="2" t="s">
        <v>1981</v>
      </c>
      <c r="J56" s="4" t="str">
        <f t="shared" si="0"/>
        <v>DIC</v>
      </c>
      <c r="K56" s="2" t="s">
        <v>1565</v>
      </c>
      <c r="L56" s="2" t="s">
        <v>2029</v>
      </c>
      <c r="M56" s="2" t="s">
        <v>1982</v>
      </c>
      <c r="N56" s="28">
        <f t="shared" si="22"/>
        <v>45</v>
      </c>
      <c r="O56" s="2" t="s">
        <v>1</v>
      </c>
      <c r="P56" s="2" t="str">
        <f t="shared" si="23"/>
        <v>{id:45,year: "2009",dateAcuerdo:"04-DIC",numAcuerdo:"CG 45-2009",monthAcuerdo:"DIC",nameAcuerdo:"ACUERDO INTEGRACIÓN DE COMISIONES 2009",link: Acuerdos__pdfpath(`./${"2009/"}${"45.pdf"}`),},</v>
      </c>
    </row>
    <row r="57" spans="1:16" x14ac:dyDescent="0.3">
      <c r="A57" s="2" t="s">
        <v>1568</v>
      </c>
      <c r="B57" s="2">
        <v>46</v>
      </c>
      <c r="C57" s="2" t="s">
        <v>1980</v>
      </c>
      <c r="D57" s="3" t="s">
        <v>882</v>
      </c>
      <c r="E57" s="2" t="s">
        <v>1735</v>
      </c>
      <c r="G57" s="2">
        <f t="shared" si="2"/>
        <v>46</v>
      </c>
      <c r="H57" s="2" t="s">
        <v>0</v>
      </c>
      <c r="I57" s="2" t="s">
        <v>1981</v>
      </c>
      <c r="J57" s="4" t="str">
        <f t="shared" si="0"/>
        <v>DIC</v>
      </c>
      <c r="K57" s="2" t="s">
        <v>1565</v>
      </c>
      <c r="L57" s="2" t="s">
        <v>2030</v>
      </c>
      <c r="M57" s="2" t="s">
        <v>1982</v>
      </c>
      <c r="N57" s="28">
        <f t="shared" si="22"/>
        <v>46</v>
      </c>
      <c r="O57" s="2" t="s">
        <v>1</v>
      </c>
      <c r="P57" s="2" t="str">
        <f t="shared" si="23"/>
        <v>{id:46,year: "2009",dateAcuerdo:"14-DIC",numAcuerdo:"CG 46-2009",monthAcuerdo:"DIC",nameAcuerdo:"ACUERDO AUTORIZA FIRMA DE CONVENIO",link: Acuerdos__pdfpath(`./${"2009/"}${"46.pdf"}`),},</v>
      </c>
    </row>
    <row r="58" spans="1:16" x14ac:dyDescent="0.3">
      <c r="A58" s="2" t="s">
        <v>1568</v>
      </c>
      <c r="B58" s="2">
        <v>47</v>
      </c>
      <c r="C58" s="2" t="s">
        <v>1980</v>
      </c>
      <c r="D58" s="3" t="s">
        <v>882</v>
      </c>
      <c r="E58" s="2" t="s">
        <v>1735</v>
      </c>
      <c r="G58" s="2">
        <f t="shared" si="2"/>
        <v>47</v>
      </c>
      <c r="H58" s="2" t="s">
        <v>0</v>
      </c>
      <c r="I58" s="2" t="s">
        <v>1981</v>
      </c>
      <c r="J58" s="4" t="str">
        <f t="shared" si="0"/>
        <v>DIC</v>
      </c>
      <c r="K58" s="2" t="s">
        <v>1565</v>
      </c>
      <c r="L58" s="4" t="s">
        <v>2031</v>
      </c>
      <c r="M58" s="2" t="s">
        <v>1982</v>
      </c>
      <c r="N58" s="28">
        <f t="shared" si="22"/>
        <v>47</v>
      </c>
      <c r="O58" s="2" t="s">
        <v>1</v>
      </c>
      <c r="P58" s="2" t="str">
        <f t="shared" si="23"/>
        <v>{id:47,year: "2009",dateAcuerdo:"14-DIC",numAcuerdo:"CG 47-2009",monthAcuerdo:"DIC",nameAcuerdo:"ACUERDO REGLAMENTO PARA EL CONOCIMIENTO DE LAS FALTAS Y SANCIONES",link: Acuerdos__pdfpath(`./${"2009/"}${"47.pdf"}`),},</v>
      </c>
    </row>
    <row r="59" spans="1:16" x14ac:dyDescent="0.3">
      <c r="A59" s="2" t="s">
        <v>1568</v>
      </c>
      <c r="B59" s="2">
        <v>48</v>
      </c>
      <c r="C59" s="2" t="s">
        <v>1980</v>
      </c>
      <c r="D59" s="3" t="s">
        <v>882</v>
      </c>
      <c r="E59" s="2" t="s">
        <v>1735</v>
      </c>
      <c r="G59" s="2">
        <f t="shared" si="2"/>
        <v>48</v>
      </c>
      <c r="H59" s="2" t="s">
        <v>0</v>
      </c>
      <c r="I59" s="2" t="s">
        <v>1981</v>
      </c>
      <c r="J59" s="4" t="str">
        <f t="shared" si="0"/>
        <v>DIC</v>
      </c>
      <c r="K59" s="2" t="s">
        <v>1565</v>
      </c>
      <c r="L59" s="4" t="s">
        <v>2032</v>
      </c>
      <c r="M59" s="2" t="s">
        <v>1982</v>
      </c>
      <c r="N59" s="28">
        <f t="shared" si="22"/>
        <v>48</v>
      </c>
      <c r="O59" s="2" t="s">
        <v>1</v>
      </c>
      <c r="P59" s="2" t="str">
        <f t="shared" si="23"/>
        <v>{id:48,year: "2009",dateAcuerdo:"14-DIC",numAcuerdo:"CG 48-2009",monthAcuerdo:"DIC",nameAcuerdo:"ACUERDO FISCALIZACION MONITOREO",link: Acuerdos__pdfpath(`./${"2009/"}${"48.pdf"}`),},</v>
      </c>
    </row>
    <row r="60" spans="1:16" x14ac:dyDescent="0.3">
      <c r="A60" s="2" t="s">
        <v>1568</v>
      </c>
      <c r="B60" s="2">
        <v>49</v>
      </c>
      <c r="C60" s="2" t="s">
        <v>1980</v>
      </c>
      <c r="D60" s="3" t="s">
        <v>386</v>
      </c>
      <c r="E60" s="2" t="s">
        <v>1772</v>
      </c>
      <c r="F60" s="2">
        <v>0</v>
      </c>
      <c r="G60" s="2">
        <f t="shared" si="2"/>
        <v>49</v>
      </c>
      <c r="H60" s="2" t="s">
        <v>0</v>
      </c>
      <c r="I60" s="2" t="s">
        <v>1981</v>
      </c>
      <c r="J60" s="4" t="str">
        <f t="shared" si="0"/>
        <v>DIC</v>
      </c>
      <c r="K60" s="2" t="s">
        <v>1565</v>
      </c>
      <c r="L60" s="4" t="s">
        <v>2033</v>
      </c>
      <c r="M60" s="2" t="s">
        <v>1982</v>
      </c>
      <c r="N60" s="28" t="str">
        <f>CONCATENATE("0",G60)</f>
        <v>049</v>
      </c>
      <c r="O60" s="2" t="s">
        <v>1</v>
      </c>
      <c r="P60" s="2" t="str">
        <f t="shared" si="23"/>
        <v>{id:49,year: "2009",dateAcuerdo:"22-DIC",numAcuerdo:"CG0 049-2009",monthAcuerdo:"DIC",nameAcuerdo:"ACUERDO READECUACIÓN COMISIONES",link: Acuerdos__pdfpath(`./${"2009/"}${"049.pdf"}`),},</v>
      </c>
    </row>
    <row r="61" spans="1:16" x14ac:dyDescent="0.3">
      <c r="A61" s="2" t="s">
        <v>1568</v>
      </c>
      <c r="B61" s="2">
        <v>50</v>
      </c>
      <c r="C61" s="2" t="s">
        <v>1980</v>
      </c>
      <c r="D61" s="3" t="s">
        <v>385</v>
      </c>
      <c r="E61" s="2" t="s">
        <v>1772</v>
      </c>
      <c r="F61" s="2">
        <v>0</v>
      </c>
      <c r="G61" s="2">
        <f t="shared" si="2"/>
        <v>50</v>
      </c>
      <c r="H61" s="2" t="s">
        <v>0</v>
      </c>
      <c r="I61" s="2" t="s">
        <v>1981</v>
      </c>
      <c r="J61" s="4" t="str">
        <f t="shared" si="0"/>
        <v>DIC</v>
      </c>
      <c r="K61" s="2" t="s">
        <v>1565</v>
      </c>
      <c r="L61" s="4" t="s">
        <v>2034</v>
      </c>
      <c r="M61" s="2" t="s">
        <v>1982</v>
      </c>
      <c r="N61" s="28" t="str">
        <f>CONCATENATE("0",G61)</f>
        <v>050</v>
      </c>
      <c r="O61" s="2" t="s">
        <v>1</v>
      </c>
      <c r="P61" s="2" t="str">
        <f t="shared" si="23"/>
        <v>{id:50,year: "2009",dateAcuerdo:"31-DIC",numAcuerdo:"CG0 050-2009",monthAcuerdo:"DIC",nameAcuerdo:"ACUERDO REGLAMENTO INFORMACION",link: Acuerdos__pdfpath(`./${"2009/"}${"050.pdf"}`),},</v>
      </c>
    </row>
    <row r="62" spans="1:16" x14ac:dyDescent="0.3">
      <c r="A62" s="2" t="s">
        <v>1568</v>
      </c>
      <c r="B62" s="2">
        <v>51</v>
      </c>
      <c r="C62" s="2" t="s">
        <v>1980</v>
      </c>
      <c r="D62" s="3" t="s">
        <v>385</v>
      </c>
      <c r="E62" s="2" t="s">
        <v>1772</v>
      </c>
      <c r="F62" s="4">
        <v>0</v>
      </c>
      <c r="G62" s="2">
        <f t="shared" si="2"/>
        <v>51</v>
      </c>
      <c r="H62" s="2" t="s">
        <v>0</v>
      </c>
      <c r="I62" s="2" t="s">
        <v>1981</v>
      </c>
      <c r="J62" s="4" t="str">
        <f t="shared" si="0"/>
        <v>DIC</v>
      </c>
      <c r="K62" s="2" t="s">
        <v>1565</v>
      </c>
      <c r="L62" s="4" t="s">
        <v>2035</v>
      </c>
      <c r="M62" s="2" t="s">
        <v>1982</v>
      </c>
      <c r="N62" s="28" t="str">
        <f>CONCATENATE("0",G62)</f>
        <v>051</v>
      </c>
      <c r="O62" s="2" t="s">
        <v>1</v>
      </c>
      <c r="P62" s="2" t="str">
        <f t="shared" si="23"/>
        <v>{id:51,year: "2009",dateAcuerdo:"31-DIC",numAcuerdo:"CG0 051-2009",monthAcuerdo:"DIC",nameAcuerdo:"ACUERDO TOPES DE PRECAMPAÑAS",link: Acuerdos__pdfpath(`./${"2009/"}${"051.pdf"}`),},</v>
      </c>
    </row>
    <row r="63" spans="1:16" x14ac:dyDescent="0.3">
      <c r="P63" s="2" t="s">
        <v>1929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2:P151"/>
  <sheetViews>
    <sheetView topLeftCell="A144" workbookViewId="0">
      <selection activeCell="G108" sqref="G108"/>
    </sheetView>
  </sheetViews>
  <sheetFormatPr baseColWidth="10" defaultColWidth="11.5546875" defaultRowHeight="14.4" x14ac:dyDescent="0.3"/>
  <cols>
    <col min="1" max="2" width="4" style="2" bestFit="1" customWidth="1"/>
    <col min="3" max="3" width="25.88671875" style="2" bestFit="1" customWidth="1"/>
    <col min="4" max="4" width="7.88671875" style="3" bestFit="1" customWidth="1"/>
    <col min="5" max="5" width="18.332031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21.44140625" style="2" bestFit="1" customWidth="1"/>
    <col min="10" max="10" width="5.109375" style="2" bestFit="1" customWidth="1"/>
    <col min="11" max="11" width="16.44140625" style="2" bestFit="1" customWidth="1"/>
    <col min="12" max="12" width="40" style="2" customWidth="1"/>
    <col min="13" max="13" width="39" style="2" bestFit="1" customWidth="1"/>
    <col min="14" max="14" width="6" style="2" bestFit="1" customWidth="1"/>
    <col min="15" max="15" width="17.33203125" style="2" bestFit="1" customWidth="1"/>
    <col min="16" max="16384" width="11.5546875" style="2"/>
  </cols>
  <sheetData>
    <row r="2" spans="1:16" x14ac:dyDescent="0.3">
      <c r="P2" s="2" t="s">
        <v>1933</v>
      </c>
    </row>
    <row r="3" spans="1:16" x14ac:dyDescent="0.3">
      <c r="A3" s="2" t="s">
        <v>1568</v>
      </c>
      <c r="B3" s="2">
        <v>1</v>
      </c>
      <c r="C3" s="2" t="s">
        <v>1774</v>
      </c>
      <c r="D3" s="3" t="s">
        <v>2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1775</v>
      </c>
      <c r="J3" s="4" t="str">
        <f t="shared" ref="J3:J34" si="0">MID(D3,4,3)</f>
        <v>ENE</v>
      </c>
      <c r="K3" s="2" t="s">
        <v>1565</v>
      </c>
      <c r="L3" s="2" t="s">
        <v>1777</v>
      </c>
      <c r="M3" s="2" t="s">
        <v>1776</v>
      </c>
      <c r="N3" s="2">
        <f t="shared" ref="N3:N34" si="1">B3</f>
        <v>1</v>
      </c>
      <c r="O3" s="2" t="s">
        <v>1</v>
      </c>
      <c r="P3" s="2" t="str">
        <f t="shared" ref="P3:P66" si="2">CONCATENATE(A3,B3,C3,D3,E3,F3,G3,H3,I3,J3,K3,L3,M3,N3,O3)</f>
        <v>{id:1,year: "2008",dateAcuerdo:"11-ENE",numAcuerdo:"CG 01-2008",monthAcuerdo:"ENE",nameAcuerdo:"ACUERDO QUEJA 02-07",link: Acuerdos__pdfpath(`./${"2008/"}${"1.pdf"}`),},</v>
      </c>
    </row>
    <row r="4" spans="1:16" x14ac:dyDescent="0.3">
      <c r="A4" s="2" t="s">
        <v>1568</v>
      </c>
      <c r="B4" s="2">
        <v>2</v>
      </c>
      <c r="C4" s="2" t="s">
        <v>1774</v>
      </c>
      <c r="D4" s="3" t="s">
        <v>2</v>
      </c>
      <c r="E4" s="2" t="s">
        <v>1735</v>
      </c>
      <c r="F4" s="2">
        <v>0</v>
      </c>
      <c r="G4" s="2">
        <f t="shared" ref="G4:G67" si="3">B4</f>
        <v>2</v>
      </c>
      <c r="H4" s="2" t="s">
        <v>0</v>
      </c>
      <c r="I4" s="2" t="s">
        <v>1775</v>
      </c>
      <c r="J4" s="4" t="str">
        <f t="shared" si="0"/>
        <v>ENE</v>
      </c>
      <c r="K4" s="2" t="s">
        <v>1565</v>
      </c>
      <c r="L4" s="2" t="s">
        <v>1778</v>
      </c>
      <c r="M4" s="2" t="s">
        <v>1776</v>
      </c>
      <c r="N4" s="2">
        <f t="shared" si="1"/>
        <v>2</v>
      </c>
      <c r="O4" s="2" t="s">
        <v>1</v>
      </c>
      <c r="P4" s="2" t="str">
        <f t="shared" si="2"/>
        <v>{id:2,year: "2008",dateAcuerdo:"11-ENE",numAcuerdo:"CG 02-2008",monthAcuerdo:"ENE",nameAcuerdo:"ACUERDO QUEJA 07-07",link: Acuerdos__pdfpath(`./${"2008/"}${"2.pdf"}`),},</v>
      </c>
    </row>
    <row r="5" spans="1:16" x14ac:dyDescent="0.3">
      <c r="A5" s="2" t="s">
        <v>1568</v>
      </c>
      <c r="B5" s="2">
        <v>3</v>
      </c>
      <c r="C5" s="2" t="s">
        <v>1774</v>
      </c>
      <c r="D5" s="3" t="s">
        <v>2</v>
      </c>
      <c r="E5" s="2" t="s">
        <v>1735</v>
      </c>
      <c r="F5" s="2">
        <v>0</v>
      </c>
      <c r="G5" s="2">
        <f t="shared" si="3"/>
        <v>3</v>
      </c>
      <c r="H5" s="2" t="s">
        <v>0</v>
      </c>
      <c r="I5" s="2" t="s">
        <v>1775</v>
      </c>
      <c r="J5" s="4" t="str">
        <f t="shared" si="0"/>
        <v>ENE</v>
      </c>
      <c r="K5" s="2" t="s">
        <v>1565</v>
      </c>
      <c r="L5" s="2" t="s">
        <v>1779</v>
      </c>
      <c r="M5" s="2" t="s">
        <v>1776</v>
      </c>
      <c r="N5" s="2">
        <f t="shared" si="1"/>
        <v>3</v>
      </c>
      <c r="O5" s="2" t="s">
        <v>1</v>
      </c>
      <c r="P5" s="2" t="str">
        <f t="shared" si="2"/>
        <v>{id:3,year: "2008",dateAcuerdo:"11-ENE",numAcuerdo:"CG 03-2008",monthAcuerdo:"ENE",nameAcuerdo:"ACUERDO QUEJA 16-07",link: Acuerdos__pdfpath(`./${"2008/"}${"3.pdf"}`),},</v>
      </c>
    </row>
    <row r="6" spans="1:16" x14ac:dyDescent="0.3">
      <c r="A6" s="2" t="s">
        <v>1568</v>
      </c>
      <c r="B6" s="2">
        <v>4</v>
      </c>
      <c r="C6" s="2" t="s">
        <v>1774</v>
      </c>
      <c r="D6" s="3" t="s">
        <v>2</v>
      </c>
      <c r="E6" s="2" t="s">
        <v>1735</v>
      </c>
      <c r="F6" s="4">
        <v>0</v>
      </c>
      <c r="G6" s="2">
        <f t="shared" si="3"/>
        <v>4</v>
      </c>
      <c r="H6" s="2" t="s">
        <v>0</v>
      </c>
      <c r="I6" s="2" t="s">
        <v>1775</v>
      </c>
      <c r="J6" s="4" t="str">
        <f t="shared" si="0"/>
        <v>ENE</v>
      </c>
      <c r="K6" s="2" t="s">
        <v>1565</v>
      </c>
      <c r="L6" s="2" t="s">
        <v>1780</v>
      </c>
      <c r="M6" s="2" t="s">
        <v>1776</v>
      </c>
      <c r="N6" s="2">
        <f t="shared" si="1"/>
        <v>4</v>
      </c>
      <c r="O6" s="2" t="s">
        <v>1</v>
      </c>
      <c r="P6" s="2" t="str">
        <f t="shared" si="2"/>
        <v>{id:4,year: "2008",dateAcuerdo:"11-ENE",numAcuerdo:"CG 04-2008",monthAcuerdo:"ENE",nameAcuerdo:"ACUERDO QUEJA 17-07",link: Acuerdos__pdfpath(`./${"2008/"}${"4.pdf"}`),},</v>
      </c>
    </row>
    <row r="7" spans="1:16" x14ac:dyDescent="0.3">
      <c r="A7" s="2" t="s">
        <v>1568</v>
      </c>
      <c r="B7" s="2">
        <v>5</v>
      </c>
      <c r="C7" s="2" t="s">
        <v>1774</v>
      </c>
      <c r="D7" s="3" t="s">
        <v>2</v>
      </c>
      <c r="E7" s="2" t="s">
        <v>1735</v>
      </c>
      <c r="F7" s="4">
        <v>0</v>
      </c>
      <c r="G7" s="2">
        <f t="shared" si="3"/>
        <v>5</v>
      </c>
      <c r="H7" s="2" t="s">
        <v>0</v>
      </c>
      <c r="I7" s="2" t="s">
        <v>1775</v>
      </c>
      <c r="J7" s="4" t="str">
        <f t="shared" si="0"/>
        <v>ENE</v>
      </c>
      <c r="K7" s="2" t="s">
        <v>1565</v>
      </c>
      <c r="L7" s="4" t="s">
        <v>1781</v>
      </c>
      <c r="M7" s="2" t="s">
        <v>1776</v>
      </c>
      <c r="N7" s="2">
        <f t="shared" si="1"/>
        <v>5</v>
      </c>
      <c r="O7" s="2" t="s">
        <v>1</v>
      </c>
      <c r="P7" s="2" t="str">
        <f t="shared" si="2"/>
        <v>{id:5,year: "2008",dateAcuerdo:"11-ENE",numAcuerdo:"CG 05-2008",monthAcuerdo:"ENE",nameAcuerdo:"ACUERDO QUEJA 18-07",link: Acuerdos__pdfpath(`./${"2008/"}${"5.pdf"}`),},</v>
      </c>
    </row>
    <row r="8" spans="1:16" x14ac:dyDescent="0.3">
      <c r="A8" s="2" t="s">
        <v>1568</v>
      </c>
      <c r="B8" s="2">
        <v>6</v>
      </c>
      <c r="C8" s="2" t="s">
        <v>1774</v>
      </c>
      <c r="D8" s="3" t="s">
        <v>2</v>
      </c>
      <c r="E8" s="2" t="s">
        <v>1735</v>
      </c>
      <c r="F8" s="4">
        <v>0</v>
      </c>
      <c r="G8" s="2">
        <f t="shared" si="3"/>
        <v>6</v>
      </c>
      <c r="H8" s="2" t="s">
        <v>0</v>
      </c>
      <c r="I8" s="2" t="s">
        <v>1775</v>
      </c>
      <c r="J8" s="4" t="str">
        <f t="shared" si="0"/>
        <v>ENE</v>
      </c>
      <c r="K8" s="2" t="s">
        <v>1565</v>
      </c>
      <c r="L8" s="2" t="s">
        <v>1782</v>
      </c>
      <c r="M8" s="2" t="s">
        <v>1776</v>
      </c>
      <c r="N8" s="2">
        <f t="shared" si="1"/>
        <v>6</v>
      </c>
      <c r="O8" s="2" t="s">
        <v>1</v>
      </c>
      <c r="P8" s="2" t="str">
        <f t="shared" si="2"/>
        <v>{id:6,year: "2008",dateAcuerdo:"11-ENE",numAcuerdo:"CG 06-2008",monthAcuerdo:"ENE",nameAcuerdo:"ACUERDO QUEJA 19-07",link: Acuerdos__pdfpath(`./${"2008/"}${"6.pdf"}`),},</v>
      </c>
    </row>
    <row r="9" spans="1:16" x14ac:dyDescent="0.3">
      <c r="A9" s="2" t="s">
        <v>1568</v>
      </c>
      <c r="B9" s="2">
        <v>7</v>
      </c>
      <c r="C9" s="2" t="s">
        <v>1774</v>
      </c>
      <c r="D9" s="3" t="s">
        <v>2</v>
      </c>
      <c r="E9" s="2" t="s">
        <v>1735</v>
      </c>
      <c r="F9" s="4">
        <v>0</v>
      </c>
      <c r="G9" s="2">
        <f t="shared" si="3"/>
        <v>7</v>
      </c>
      <c r="H9" s="2" t="s">
        <v>0</v>
      </c>
      <c r="I9" s="2" t="s">
        <v>1775</v>
      </c>
      <c r="J9" s="4" t="str">
        <f t="shared" si="0"/>
        <v>ENE</v>
      </c>
      <c r="K9" s="2" t="s">
        <v>1565</v>
      </c>
      <c r="L9" s="2" t="s">
        <v>1783</v>
      </c>
      <c r="M9" s="2" t="s">
        <v>1776</v>
      </c>
      <c r="N9" s="2">
        <f t="shared" si="1"/>
        <v>7</v>
      </c>
      <c r="O9" s="2" t="s">
        <v>1</v>
      </c>
      <c r="P9" s="2" t="str">
        <f t="shared" si="2"/>
        <v>{id:7,year: "2008",dateAcuerdo:"11-ENE",numAcuerdo:"CG 07-2008",monthAcuerdo:"ENE",nameAcuerdo:"ACUERDO QUEJA 20-07",link: Acuerdos__pdfpath(`./${"2008/"}${"7.pdf"}`),},</v>
      </c>
    </row>
    <row r="10" spans="1:16" x14ac:dyDescent="0.3">
      <c r="A10" s="2" t="s">
        <v>1568</v>
      </c>
      <c r="B10" s="2">
        <v>8</v>
      </c>
      <c r="C10" s="2" t="s">
        <v>1774</v>
      </c>
      <c r="D10" s="3" t="s">
        <v>2</v>
      </c>
      <c r="E10" s="2" t="s">
        <v>1735</v>
      </c>
      <c r="F10" s="4">
        <v>0</v>
      </c>
      <c r="G10" s="2">
        <f t="shared" si="3"/>
        <v>8</v>
      </c>
      <c r="H10" s="2" t="s">
        <v>0</v>
      </c>
      <c r="I10" s="2" t="s">
        <v>1775</v>
      </c>
      <c r="J10" s="4" t="str">
        <f t="shared" si="0"/>
        <v>ENE</v>
      </c>
      <c r="K10" s="2" t="s">
        <v>1565</v>
      </c>
      <c r="L10" s="2" t="s">
        <v>1784</v>
      </c>
      <c r="M10" s="2" t="s">
        <v>1776</v>
      </c>
      <c r="N10" s="2">
        <f t="shared" si="1"/>
        <v>8</v>
      </c>
      <c r="O10" s="2" t="s">
        <v>1</v>
      </c>
      <c r="P10" s="2" t="str">
        <f t="shared" si="2"/>
        <v>{id:8,year: "2008",dateAcuerdo:"11-ENE",numAcuerdo:"CG 08-2008",monthAcuerdo:"ENE",nameAcuerdo:"ACUERDO QUEJA 21-07",link: Acuerdos__pdfpath(`./${"2008/"}${"8.pdf"}`),},</v>
      </c>
    </row>
    <row r="11" spans="1:16" x14ac:dyDescent="0.3">
      <c r="A11" s="2" t="s">
        <v>1568</v>
      </c>
      <c r="B11" s="2">
        <v>9</v>
      </c>
      <c r="C11" s="2" t="s">
        <v>1774</v>
      </c>
      <c r="D11" s="3" t="s">
        <v>2</v>
      </c>
      <c r="E11" s="2" t="s">
        <v>1735</v>
      </c>
      <c r="F11" s="4">
        <v>0</v>
      </c>
      <c r="G11" s="2">
        <f t="shared" si="3"/>
        <v>9</v>
      </c>
      <c r="H11" s="2" t="s">
        <v>0</v>
      </c>
      <c r="I11" s="2" t="s">
        <v>1775</v>
      </c>
      <c r="J11" s="4" t="str">
        <f t="shared" si="0"/>
        <v>ENE</v>
      </c>
      <c r="K11" s="2" t="s">
        <v>1565</v>
      </c>
      <c r="L11" s="2" t="s">
        <v>1785</v>
      </c>
      <c r="M11" s="2" t="s">
        <v>1776</v>
      </c>
      <c r="N11" s="2">
        <f t="shared" si="1"/>
        <v>9</v>
      </c>
      <c r="O11" s="2" t="s">
        <v>1</v>
      </c>
      <c r="P11" s="2" t="str">
        <f t="shared" si="2"/>
        <v>{id:9,year: "2008",dateAcuerdo:"11-ENE",numAcuerdo:"CG 09-2008",monthAcuerdo:"ENE",nameAcuerdo:"ACUERDO QUEJA 22-07",link: Acuerdos__pdfpath(`./${"2008/"}${"9.pdf"}`),},</v>
      </c>
    </row>
    <row r="12" spans="1:16" x14ac:dyDescent="0.3">
      <c r="A12" s="2" t="s">
        <v>1568</v>
      </c>
      <c r="B12" s="2">
        <v>10</v>
      </c>
      <c r="C12" s="2" t="s">
        <v>1774</v>
      </c>
      <c r="D12" s="3" t="s">
        <v>2</v>
      </c>
      <c r="E12" s="2" t="s">
        <v>1735</v>
      </c>
      <c r="G12" s="2">
        <f t="shared" si="3"/>
        <v>10</v>
      </c>
      <c r="H12" s="2" t="s">
        <v>0</v>
      </c>
      <c r="I12" s="2" t="s">
        <v>1775</v>
      </c>
      <c r="J12" s="4" t="str">
        <f t="shared" si="0"/>
        <v>ENE</v>
      </c>
      <c r="K12" s="2" t="s">
        <v>1565</v>
      </c>
      <c r="L12" s="2" t="s">
        <v>1786</v>
      </c>
      <c r="M12" s="2" t="s">
        <v>1776</v>
      </c>
      <c r="N12" s="2">
        <f t="shared" si="1"/>
        <v>10</v>
      </c>
      <c r="O12" s="2" t="s">
        <v>1</v>
      </c>
      <c r="P12" s="2" t="str">
        <f t="shared" si="2"/>
        <v>{id:10,year: "2008",dateAcuerdo:"11-ENE",numAcuerdo:"CG 10-2008",monthAcuerdo:"ENE",nameAcuerdo:"ACUERDO QUEJA 24-07",link: Acuerdos__pdfpath(`./${"2008/"}${"10.pdf"}`),},</v>
      </c>
    </row>
    <row r="13" spans="1:16" x14ac:dyDescent="0.3">
      <c r="A13" s="2" t="s">
        <v>1568</v>
      </c>
      <c r="B13" s="2">
        <v>11</v>
      </c>
      <c r="C13" s="2" t="s">
        <v>1774</v>
      </c>
      <c r="D13" s="3" t="s">
        <v>2</v>
      </c>
      <c r="E13" s="2" t="s">
        <v>1735</v>
      </c>
      <c r="G13" s="2">
        <f t="shared" si="3"/>
        <v>11</v>
      </c>
      <c r="H13" s="2" t="s">
        <v>0</v>
      </c>
      <c r="I13" s="2" t="s">
        <v>1775</v>
      </c>
      <c r="J13" s="4" t="str">
        <f t="shared" si="0"/>
        <v>ENE</v>
      </c>
      <c r="K13" s="2" t="s">
        <v>1565</v>
      </c>
      <c r="L13" s="2" t="s">
        <v>1787</v>
      </c>
      <c r="M13" s="2" t="s">
        <v>1776</v>
      </c>
      <c r="N13" s="2">
        <f t="shared" si="1"/>
        <v>11</v>
      </c>
      <c r="O13" s="2" t="s">
        <v>1</v>
      </c>
      <c r="P13" s="2" t="str">
        <f t="shared" si="2"/>
        <v>{id:11,year: "2008",dateAcuerdo:"11-ENE",numAcuerdo:"CG 11-2008",monthAcuerdo:"ENE",nameAcuerdo:"ACUERDO QUEJA 25-07",link: Acuerdos__pdfpath(`./${"2008/"}${"11.pdf"}`),},</v>
      </c>
    </row>
    <row r="14" spans="1:16" x14ac:dyDescent="0.3">
      <c r="A14" s="2" t="s">
        <v>1568</v>
      </c>
      <c r="B14" s="2">
        <v>12</v>
      </c>
      <c r="C14" s="2" t="s">
        <v>1774</v>
      </c>
      <c r="D14" s="3" t="s">
        <v>2</v>
      </c>
      <c r="E14" s="2" t="s">
        <v>1735</v>
      </c>
      <c r="G14" s="2">
        <f t="shared" si="3"/>
        <v>12</v>
      </c>
      <c r="H14" s="2" t="s">
        <v>0</v>
      </c>
      <c r="I14" s="2" t="s">
        <v>1775</v>
      </c>
      <c r="J14" s="4" t="str">
        <f t="shared" si="0"/>
        <v>ENE</v>
      </c>
      <c r="K14" s="2" t="s">
        <v>1565</v>
      </c>
      <c r="L14" s="2" t="s">
        <v>1788</v>
      </c>
      <c r="M14" s="2" t="s">
        <v>1776</v>
      </c>
      <c r="N14" s="2">
        <f t="shared" si="1"/>
        <v>12</v>
      </c>
      <c r="O14" s="2" t="s">
        <v>1</v>
      </c>
      <c r="P14" s="2" t="str">
        <f t="shared" si="2"/>
        <v>{id:12,year: "2008",dateAcuerdo:"11-ENE",numAcuerdo:"CG 12-2008",monthAcuerdo:"ENE",nameAcuerdo:"ACUERDO QUEJA 27-07",link: Acuerdos__pdfpath(`./${"2008/"}${"12.pdf"}`),},</v>
      </c>
    </row>
    <row r="15" spans="1:16" x14ac:dyDescent="0.3">
      <c r="A15" s="2" t="s">
        <v>1568</v>
      </c>
      <c r="B15" s="2">
        <v>13</v>
      </c>
      <c r="C15" s="2" t="s">
        <v>1774</v>
      </c>
      <c r="D15" s="3" t="s">
        <v>2</v>
      </c>
      <c r="E15" s="2" t="s">
        <v>1735</v>
      </c>
      <c r="G15" s="2">
        <f t="shared" si="3"/>
        <v>13</v>
      </c>
      <c r="H15" s="2" t="s">
        <v>0</v>
      </c>
      <c r="I15" s="2" t="s">
        <v>1775</v>
      </c>
      <c r="J15" s="4" t="str">
        <f t="shared" si="0"/>
        <v>ENE</v>
      </c>
      <c r="K15" s="2" t="s">
        <v>1565</v>
      </c>
      <c r="L15" s="2" t="s">
        <v>1789</v>
      </c>
      <c r="M15" s="2" t="s">
        <v>1776</v>
      </c>
      <c r="N15" s="2">
        <f t="shared" si="1"/>
        <v>13</v>
      </c>
      <c r="O15" s="2" t="s">
        <v>1</v>
      </c>
      <c r="P15" s="2" t="str">
        <f t="shared" si="2"/>
        <v>{id:13,year: "2008",dateAcuerdo:"11-ENE",numAcuerdo:"CG 13-2008",monthAcuerdo:"ENE",nameAcuerdo:"ACUERDO QUEJA 28-07",link: Acuerdos__pdfpath(`./${"2008/"}${"13.pdf"}`),},</v>
      </c>
    </row>
    <row r="16" spans="1:16" x14ac:dyDescent="0.3">
      <c r="A16" s="2" t="s">
        <v>1568</v>
      </c>
      <c r="B16" s="2">
        <v>14</v>
      </c>
      <c r="C16" s="2" t="s">
        <v>1774</v>
      </c>
      <c r="D16" s="3" t="s">
        <v>2</v>
      </c>
      <c r="E16" s="2" t="s">
        <v>1735</v>
      </c>
      <c r="G16" s="2">
        <f t="shared" si="3"/>
        <v>14</v>
      </c>
      <c r="H16" s="2" t="s">
        <v>0</v>
      </c>
      <c r="I16" s="2" t="s">
        <v>1775</v>
      </c>
      <c r="J16" s="4" t="str">
        <f t="shared" si="0"/>
        <v>ENE</v>
      </c>
      <c r="K16" s="2" t="s">
        <v>1565</v>
      </c>
      <c r="L16" s="2" t="s">
        <v>1790</v>
      </c>
      <c r="M16" s="2" t="s">
        <v>1776</v>
      </c>
      <c r="N16" s="2">
        <f t="shared" si="1"/>
        <v>14</v>
      </c>
      <c r="O16" s="2" t="s">
        <v>1</v>
      </c>
      <c r="P16" s="2" t="str">
        <f t="shared" si="2"/>
        <v>{id:14,year: "2008",dateAcuerdo:"11-ENE",numAcuerdo:"CG 14-2008",monthAcuerdo:"ENE",nameAcuerdo:"ACUERDO QUEJA 29-07",link: Acuerdos__pdfpath(`./${"2008/"}${"14.pdf"}`),},</v>
      </c>
    </row>
    <row r="17" spans="1:16" x14ac:dyDescent="0.3">
      <c r="A17" s="2" t="s">
        <v>1568</v>
      </c>
      <c r="B17" s="2">
        <v>15</v>
      </c>
      <c r="C17" s="2" t="s">
        <v>1774</v>
      </c>
      <c r="D17" s="3" t="s">
        <v>2</v>
      </c>
      <c r="E17" s="2" t="s">
        <v>1735</v>
      </c>
      <c r="G17" s="2">
        <f t="shared" si="3"/>
        <v>15</v>
      </c>
      <c r="H17" s="2" t="s">
        <v>0</v>
      </c>
      <c r="I17" s="2" t="s">
        <v>1775</v>
      </c>
      <c r="J17" s="4" t="str">
        <f t="shared" si="0"/>
        <v>ENE</v>
      </c>
      <c r="K17" s="2" t="s">
        <v>1565</v>
      </c>
      <c r="L17" s="2" t="s">
        <v>1791</v>
      </c>
      <c r="M17" s="2" t="s">
        <v>1776</v>
      </c>
      <c r="N17" s="2">
        <f t="shared" si="1"/>
        <v>15</v>
      </c>
      <c r="O17" s="2" t="s">
        <v>1</v>
      </c>
      <c r="P17" s="2" t="str">
        <f t="shared" si="2"/>
        <v>{id:15,year: "2008",dateAcuerdo:"11-ENE",numAcuerdo:"CG 15-2008",monthAcuerdo:"ENE",nameAcuerdo:"ACUERDO QUEJA 30-07",link: Acuerdos__pdfpath(`./${"2008/"}${"15.pdf"}`),},</v>
      </c>
    </row>
    <row r="18" spans="1:16" x14ac:dyDescent="0.3">
      <c r="A18" s="2" t="s">
        <v>1568</v>
      </c>
      <c r="B18" s="2">
        <v>16</v>
      </c>
      <c r="C18" s="2" t="s">
        <v>1774</v>
      </c>
      <c r="D18" s="3" t="s">
        <v>2</v>
      </c>
      <c r="E18" s="2" t="s">
        <v>1735</v>
      </c>
      <c r="G18" s="2">
        <f t="shared" si="3"/>
        <v>16</v>
      </c>
      <c r="H18" s="2" t="s">
        <v>0</v>
      </c>
      <c r="I18" s="2" t="s">
        <v>1775</v>
      </c>
      <c r="J18" s="4" t="str">
        <f t="shared" si="0"/>
        <v>ENE</v>
      </c>
      <c r="K18" s="2" t="s">
        <v>1565</v>
      </c>
      <c r="L18" s="2" t="s">
        <v>1792</v>
      </c>
      <c r="M18" s="2" t="s">
        <v>1776</v>
      </c>
      <c r="N18" s="2">
        <f t="shared" si="1"/>
        <v>16</v>
      </c>
      <c r="O18" s="2" t="s">
        <v>1</v>
      </c>
      <c r="P18" s="2" t="str">
        <f t="shared" si="2"/>
        <v>{id:16,year: "2008",dateAcuerdo:"11-ENE",numAcuerdo:"CG 16-2008",monthAcuerdo:"ENE",nameAcuerdo:"ACUERDO QUEJA 31-07",link: Acuerdos__pdfpath(`./${"2008/"}${"16.pdf"}`),},</v>
      </c>
    </row>
    <row r="19" spans="1:16" x14ac:dyDescent="0.3">
      <c r="A19" s="2" t="s">
        <v>1568</v>
      </c>
      <c r="B19" s="2">
        <v>17</v>
      </c>
      <c r="C19" s="2" t="s">
        <v>1774</v>
      </c>
      <c r="D19" s="3" t="s">
        <v>2</v>
      </c>
      <c r="E19" s="2" t="s">
        <v>1735</v>
      </c>
      <c r="G19" s="2">
        <f t="shared" si="3"/>
        <v>17</v>
      </c>
      <c r="H19" s="2" t="s">
        <v>0</v>
      </c>
      <c r="I19" s="2" t="s">
        <v>1775</v>
      </c>
      <c r="J19" s="4" t="str">
        <f t="shared" si="0"/>
        <v>ENE</v>
      </c>
      <c r="K19" s="2" t="s">
        <v>1565</v>
      </c>
      <c r="L19" s="2" t="s">
        <v>1793</v>
      </c>
      <c r="M19" s="2" t="s">
        <v>1776</v>
      </c>
      <c r="N19" s="2">
        <f t="shared" si="1"/>
        <v>17</v>
      </c>
      <c r="O19" s="2" t="s">
        <v>1</v>
      </c>
      <c r="P19" s="2" t="str">
        <f t="shared" si="2"/>
        <v>{id:17,year: "2008",dateAcuerdo:"11-ENE",numAcuerdo:"CG 17-2008",monthAcuerdo:"ENE",nameAcuerdo:"ACUERDO QUEJA 32-07",link: Acuerdos__pdfpath(`./${"2008/"}${"17.pdf"}`),},</v>
      </c>
    </row>
    <row r="20" spans="1:16" x14ac:dyDescent="0.3">
      <c r="A20" s="2" t="s">
        <v>1568</v>
      </c>
      <c r="B20" s="2">
        <v>18</v>
      </c>
      <c r="C20" s="2" t="s">
        <v>1774</v>
      </c>
      <c r="D20" s="3" t="s">
        <v>2</v>
      </c>
      <c r="E20" s="2" t="s">
        <v>1735</v>
      </c>
      <c r="G20" s="2">
        <f t="shared" si="3"/>
        <v>18</v>
      </c>
      <c r="H20" s="2" t="s">
        <v>0</v>
      </c>
      <c r="I20" s="2" t="s">
        <v>1775</v>
      </c>
      <c r="J20" s="4" t="str">
        <f t="shared" si="0"/>
        <v>ENE</v>
      </c>
      <c r="K20" s="2" t="s">
        <v>1565</v>
      </c>
      <c r="L20" s="2" t="s">
        <v>1794</v>
      </c>
      <c r="M20" s="2" t="s">
        <v>1776</v>
      </c>
      <c r="N20" s="2">
        <f t="shared" si="1"/>
        <v>18</v>
      </c>
      <c r="O20" s="2" t="s">
        <v>1</v>
      </c>
      <c r="P20" s="2" t="str">
        <f t="shared" si="2"/>
        <v>{id:18,year: "2008",dateAcuerdo:"11-ENE",numAcuerdo:"CG 18-2008",monthAcuerdo:"ENE",nameAcuerdo:"ACUERDO QUEJA 34-07",link: Acuerdos__pdfpath(`./${"2008/"}${"18.pdf"}`),},</v>
      </c>
    </row>
    <row r="21" spans="1:16" x14ac:dyDescent="0.3">
      <c r="A21" s="2" t="s">
        <v>1568</v>
      </c>
      <c r="B21" s="2">
        <v>19</v>
      </c>
      <c r="C21" s="2" t="s">
        <v>1774</v>
      </c>
      <c r="D21" s="3" t="s">
        <v>2</v>
      </c>
      <c r="E21" s="2" t="s">
        <v>1735</v>
      </c>
      <c r="G21" s="2">
        <f t="shared" si="3"/>
        <v>19</v>
      </c>
      <c r="H21" s="2" t="s">
        <v>0</v>
      </c>
      <c r="I21" s="2" t="s">
        <v>1775</v>
      </c>
      <c r="J21" s="4" t="str">
        <f t="shared" si="0"/>
        <v>ENE</v>
      </c>
      <c r="K21" s="2" t="s">
        <v>1565</v>
      </c>
      <c r="L21" s="2" t="s">
        <v>1795</v>
      </c>
      <c r="M21" s="2" t="s">
        <v>1776</v>
      </c>
      <c r="N21" s="2">
        <f t="shared" si="1"/>
        <v>19</v>
      </c>
      <c r="O21" s="2" t="s">
        <v>1</v>
      </c>
      <c r="P21" s="2" t="str">
        <f t="shared" si="2"/>
        <v>{id:19,year: "2008",dateAcuerdo:"11-ENE",numAcuerdo:"CG 19-2008",monthAcuerdo:"ENE",nameAcuerdo:"ACUERDO QUEJA 40-07",link: Acuerdos__pdfpath(`./${"2008/"}${"19.pdf"}`),},</v>
      </c>
    </row>
    <row r="22" spans="1:16" x14ac:dyDescent="0.3">
      <c r="A22" s="2" t="s">
        <v>1568</v>
      </c>
      <c r="B22" s="2">
        <v>20</v>
      </c>
      <c r="C22" s="2" t="s">
        <v>1774</v>
      </c>
      <c r="D22" s="3" t="s">
        <v>2</v>
      </c>
      <c r="E22" s="2" t="s">
        <v>1735</v>
      </c>
      <c r="G22" s="2">
        <f t="shared" si="3"/>
        <v>20</v>
      </c>
      <c r="H22" s="2" t="s">
        <v>0</v>
      </c>
      <c r="I22" s="2" t="s">
        <v>1775</v>
      </c>
      <c r="J22" s="4" t="str">
        <f t="shared" si="0"/>
        <v>ENE</v>
      </c>
      <c r="K22" s="2" t="s">
        <v>1565</v>
      </c>
      <c r="L22" s="2" t="s">
        <v>1796</v>
      </c>
      <c r="M22" s="2" t="s">
        <v>1776</v>
      </c>
      <c r="N22" s="2">
        <f t="shared" si="1"/>
        <v>20</v>
      </c>
      <c r="O22" s="2" t="s">
        <v>1</v>
      </c>
      <c r="P22" s="2" t="str">
        <f t="shared" si="2"/>
        <v>{id:20,year: "2008",dateAcuerdo:"11-ENE",numAcuerdo:"CG 20-2008",monthAcuerdo:"ENE",nameAcuerdo:"ACUERDO QUEJA 41-07",link: Acuerdos__pdfpath(`./${"2008/"}${"20.pdf"}`),},</v>
      </c>
    </row>
    <row r="23" spans="1:16" x14ac:dyDescent="0.3">
      <c r="A23" s="2" t="s">
        <v>1568</v>
      </c>
      <c r="B23" s="2">
        <v>21</v>
      </c>
      <c r="C23" s="2" t="s">
        <v>1774</v>
      </c>
      <c r="D23" s="3" t="s">
        <v>2</v>
      </c>
      <c r="E23" s="2" t="s">
        <v>1735</v>
      </c>
      <c r="G23" s="2">
        <f t="shared" si="3"/>
        <v>21</v>
      </c>
      <c r="H23" s="2" t="s">
        <v>0</v>
      </c>
      <c r="I23" s="2" t="s">
        <v>1775</v>
      </c>
      <c r="J23" s="4" t="str">
        <f t="shared" si="0"/>
        <v>ENE</v>
      </c>
      <c r="K23" s="2" t="s">
        <v>1565</v>
      </c>
      <c r="L23" s="2" t="s">
        <v>1797</v>
      </c>
      <c r="M23" s="2" t="s">
        <v>1776</v>
      </c>
      <c r="N23" s="2">
        <f t="shared" si="1"/>
        <v>21</v>
      </c>
      <c r="O23" s="2" t="s">
        <v>1</v>
      </c>
      <c r="P23" s="2" t="str">
        <f t="shared" si="2"/>
        <v>{id:21,year: "2008",dateAcuerdo:"11-ENE",numAcuerdo:"CG 21-2008",monthAcuerdo:"ENE",nameAcuerdo:"ACUERDO QUEJA 42-07",link: Acuerdos__pdfpath(`./${"2008/"}${"21.pdf"}`),},</v>
      </c>
    </row>
    <row r="24" spans="1:16" x14ac:dyDescent="0.3">
      <c r="A24" s="2" t="s">
        <v>1568</v>
      </c>
      <c r="B24" s="2">
        <v>22</v>
      </c>
      <c r="C24" s="2" t="s">
        <v>1774</v>
      </c>
      <c r="D24" s="3" t="s">
        <v>2</v>
      </c>
      <c r="E24" s="2" t="s">
        <v>1735</v>
      </c>
      <c r="G24" s="2">
        <f t="shared" si="3"/>
        <v>22</v>
      </c>
      <c r="H24" s="2" t="s">
        <v>0</v>
      </c>
      <c r="I24" s="2" t="s">
        <v>1775</v>
      </c>
      <c r="J24" s="4" t="str">
        <f t="shared" si="0"/>
        <v>ENE</v>
      </c>
      <c r="K24" s="2" t="s">
        <v>1565</v>
      </c>
      <c r="L24" s="2" t="s">
        <v>1798</v>
      </c>
      <c r="M24" s="2" t="s">
        <v>1776</v>
      </c>
      <c r="N24" s="2">
        <f t="shared" si="1"/>
        <v>22</v>
      </c>
      <c r="O24" s="2" t="s">
        <v>1</v>
      </c>
      <c r="P24" s="2" t="str">
        <f t="shared" si="2"/>
        <v>{id:22,year: "2008",dateAcuerdo:"11-ENE",numAcuerdo:"CG 22-2008",monthAcuerdo:"ENE",nameAcuerdo:"ACUERDO QUEJA 43-07",link: Acuerdos__pdfpath(`./${"2008/"}${"22.pdf"}`),},</v>
      </c>
    </row>
    <row r="25" spans="1:16" x14ac:dyDescent="0.3">
      <c r="A25" s="2" t="s">
        <v>1568</v>
      </c>
      <c r="B25" s="2">
        <v>23</v>
      </c>
      <c r="C25" s="2" t="s">
        <v>1774</v>
      </c>
      <c r="D25" s="3" t="s">
        <v>2</v>
      </c>
      <c r="E25" s="2" t="s">
        <v>1735</v>
      </c>
      <c r="G25" s="2">
        <f t="shared" si="3"/>
        <v>23</v>
      </c>
      <c r="H25" s="2" t="s">
        <v>0</v>
      </c>
      <c r="I25" s="2" t="s">
        <v>1775</v>
      </c>
      <c r="J25" s="4" t="str">
        <f t="shared" si="0"/>
        <v>ENE</v>
      </c>
      <c r="K25" s="2" t="s">
        <v>1565</v>
      </c>
      <c r="L25" s="2" t="s">
        <v>1799</v>
      </c>
      <c r="M25" s="2" t="s">
        <v>1776</v>
      </c>
      <c r="N25" s="2">
        <f t="shared" si="1"/>
        <v>23</v>
      </c>
      <c r="O25" s="2" t="s">
        <v>1</v>
      </c>
      <c r="P25" s="2" t="str">
        <f t="shared" si="2"/>
        <v>{id:23,year: "2008",dateAcuerdo:"11-ENE",numAcuerdo:"CG 23-2008",monthAcuerdo:"ENE",nameAcuerdo:"ACUERDO QUEJA 47-07",link: Acuerdos__pdfpath(`./${"2008/"}${"23.pdf"}`),},</v>
      </c>
    </row>
    <row r="26" spans="1:16" x14ac:dyDescent="0.3">
      <c r="A26" s="2" t="s">
        <v>1568</v>
      </c>
      <c r="B26" s="2">
        <v>24</v>
      </c>
      <c r="C26" s="2" t="s">
        <v>1774</v>
      </c>
      <c r="D26" s="3" t="s">
        <v>2</v>
      </c>
      <c r="E26" s="2" t="s">
        <v>1735</v>
      </c>
      <c r="G26" s="2">
        <f t="shared" si="3"/>
        <v>24</v>
      </c>
      <c r="H26" s="2" t="s">
        <v>0</v>
      </c>
      <c r="I26" s="2" t="s">
        <v>1775</v>
      </c>
      <c r="J26" s="4" t="str">
        <f t="shared" si="0"/>
        <v>ENE</v>
      </c>
      <c r="K26" s="2" t="s">
        <v>1565</v>
      </c>
      <c r="L26" s="2" t="s">
        <v>1800</v>
      </c>
      <c r="M26" s="2" t="s">
        <v>1776</v>
      </c>
      <c r="N26" s="2">
        <f t="shared" si="1"/>
        <v>24</v>
      </c>
      <c r="O26" s="2" t="s">
        <v>1</v>
      </c>
      <c r="P26" s="2" t="str">
        <f t="shared" si="2"/>
        <v>{id:24,year: "2008",dateAcuerdo:"11-ENE",numAcuerdo:"CG 24-2008",monthAcuerdo:"ENE",nameAcuerdo:"ACUERDO QUEJA 49-07",link: Acuerdos__pdfpath(`./${"2008/"}${"24.pdf"}`),},</v>
      </c>
    </row>
    <row r="27" spans="1:16" x14ac:dyDescent="0.3">
      <c r="A27" s="2" t="s">
        <v>1568</v>
      </c>
      <c r="B27" s="2">
        <v>25</v>
      </c>
      <c r="C27" s="2" t="s">
        <v>1774</v>
      </c>
      <c r="D27" s="3" t="s">
        <v>2</v>
      </c>
      <c r="E27" s="2" t="s">
        <v>1735</v>
      </c>
      <c r="G27" s="2">
        <f t="shared" si="3"/>
        <v>25</v>
      </c>
      <c r="H27" s="2" t="s">
        <v>0</v>
      </c>
      <c r="I27" s="2" t="s">
        <v>1775</v>
      </c>
      <c r="J27" s="4" t="str">
        <f t="shared" si="0"/>
        <v>ENE</v>
      </c>
      <c r="K27" s="2" t="s">
        <v>1565</v>
      </c>
      <c r="L27" s="2" t="s">
        <v>1801</v>
      </c>
      <c r="M27" s="2" t="s">
        <v>1776</v>
      </c>
      <c r="N27" s="2">
        <f t="shared" si="1"/>
        <v>25</v>
      </c>
      <c r="O27" s="2" t="s">
        <v>1</v>
      </c>
      <c r="P27" s="2" t="str">
        <f t="shared" si="2"/>
        <v>{id:25,year: "2008",dateAcuerdo:"11-ENE",numAcuerdo:"CG 25-2008",monthAcuerdo:"ENE",nameAcuerdo:"ACUERDO QUEJA 50-07",link: Acuerdos__pdfpath(`./${"2008/"}${"25.pdf"}`),},</v>
      </c>
    </row>
    <row r="28" spans="1:16" x14ac:dyDescent="0.3">
      <c r="A28" s="2" t="s">
        <v>1568</v>
      </c>
      <c r="B28" s="2">
        <v>26</v>
      </c>
      <c r="C28" s="2" t="s">
        <v>1774</v>
      </c>
      <c r="D28" s="3" t="s">
        <v>2</v>
      </c>
      <c r="E28" s="2" t="s">
        <v>1735</v>
      </c>
      <c r="G28" s="2">
        <f t="shared" si="3"/>
        <v>26</v>
      </c>
      <c r="H28" s="2" t="s">
        <v>0</v>
      </c>
      <c r="I28" s="2" t="s">
        <v>1775</v>
      </c>
      <c r="J28" s="4" t="str">
        <f t="shared" si="0"/>
        <v>ENE</v>
      </c>
      <c r="K28" s="2" t="s">
        <v>1565</v>
      </c>
      <c r="L28" s="4" t="s">
        <v>1802</v>
      </c>
      <c r="M28" s="2" t="s">
        <v>1776</v>
      </c>
      <c r="N28" s="2">
        <f t="shared" si="1"/>
        <v>26</v>
      </c>
      <c r="O28" s="2" t="s">
        <v>1</v>
      </c>
      <c r="P28" s="2" t="str">
        <f t="shared" si="2"/>
        <v>{id:26,year: "2008",dateAcuerdo:"11-ENE",numAcuerdo:"CG 26-2008",monthAcuerdo:"ENE",nameAcuerdo:"ACUERDO QUEJA 51-07",link: Acuerdos__pdfpath(`./${"2008/"}${"26.pdf"}`),},</v>
      </c>
    </row>
    <row r="29" spans="1:16" x14ac:dyDescent="0.3">
      <c r="A29" s="2" t="s">
        <v>1568</v>
      </c>
      <c r="B29" s="2">
        <v>27</v>
      </c>
      <c r="C29" s="2" t="s">
        <v>1774</v>
      </c>
      <c r="D29" s="3" t="s">
        <v>2</v>
      </c>
      <c r="E29" s="2" t="s">
        <v>1735</v>
      </c>
      <c r="G29" s="2">
        <f t="shared" si="3"/>
        <v>27</v>
      </c>
      <c r="H29" s="2" t="s">
        <v>0</v>
      </c>
      <c r="I29" s="2" t="s">
        <v>1775</v>
      </c>
      <c r="J29" s="4" t="str">
        <f t="shared" si="0"/>
        <v>ENE</v>
      </c>
      <c r="K29" s="2" t="s">
        <v>1565</v>
      </c>
      <c r="L29" s="4" t="s">
        <v>1803</v>
      </c>
      <c r="M29" s="2" t="s">
        <v>1776</v>
      </c>
      <c r="N29" s="2">
        <f t="shared" si="1"/>
        <v>27</v>
      </c>
      <c r="O29" s="2" t="s">
        <v>1</v>
      </c>
      <c r="P29" s="2" t="str">
        <f t="shared" si="2"/>
        <v>{id:27,year: "2008",dateAcuerdo:"11-ENE",numAcuerdo:"CG 27-2008",monthAcuerdo:"ENE",nameAcuerdo:"ACUERDO QUEJA 52-07",link: Acuerdos__pdfpath(`./${"2008/"}${"27.pdf"}`),},</v>
      </c>
    </row>
    <row r="30" spans="1:16" x14ac:dyDescent="0.3">
      <c r="A30" s="2" t="s">
        <v>1568</v>
      </c>
      <c r="B30" s="2">
        <v>28</v>
      </c>
      <c r="C30" s="2" t="s">
        <v>1774</v>
      </c>
      <c r="D30" s="3" t="s">
        <v>2</v>
      </c>
      <c r="E30" s="2" t="s">
        <v>1735</v>
      </c>
      <c r="G30" s="2">
        <f t="shared" si="3"/>
        <v>28</v>
      </c>
      <c r="H30" s="2" t="s">
        <v>0</v>
      </c>
      <c r="I30" s="2" t="s">
        <v>1775</v>
      </c>
      <c r="J30" s="4" t="str">
        <f t="shared" si="0"/>
        <v>ENE</v>
      </c>
      <c r="K30" s="2" t="s">
        <v>1565</v>
      </c>
      <c r="L30" s="4" t="s">
        <v>1804</v>
      </c>
      <c r="M30" s="2" t="s">
        <v>1776</v>
      </c>
      <c r="N30" s="2">
        <f t="shared" si="1"/>
        <v>28</v>
      </c>
      <c r="O30" s="2" t="s">
        <v>1</v>
      </c>
      <c r="P30" s="2" t="str">
        <f t="shared" si="2"/>
        <v>{id:28,year: "2008",dateAcuerdo:"11-ENE",numAcuerdo:"CG 28-2008",monthAcuerdo:"ENE",nameAcuerdo:"ACUERDO QUEJA 53-07",link: Acuerdos__pdfpath(`./${"2008/"}${"28.pdf"}`),},</v>
      </c>
    </row>
    <row r="31" spans="1:16" x14ac:dyDescent="0.3">
      <c r="A31" s="2" t="s">
        <v>1568</v>
      </c>
      <c r="B31" s="2">
        <v>29</v>
      </c>
      <c r="C31" s="2" t="s">
        <v>1774</v>
      </c>
      <c r="D31" s="3" t="s">
        <v>2</v>
      </c>
      <c r="E31" s="2" t="s">
        <v>1735</v>
      </c>
      <c r="G31" s="2">
        <f t="shared" si="3"/>
        <v>29</v>
      </c>
      <c r="H31" s="2" t="s">
        <v>0</v>
      </c>
      <c r="I31" s="2" t="s">
        <v>1775</v>
      </c>
      <c r="J31" s="4" t="str">
        <f t="shared" si="0"/>
        <v>ENE</v>
      </c>
      <c r="K31" s="2" t="s">
        <v>1565</v>
      </c>
      <c r="L31" s="4" t="s">
        <v>1805</v>
      </c>
      <c r="M31" s="2" t="s">
        <v>1776</v>
      </c>
      <c r="N31" s="2">
        <f t="shared" si="1"/>
        <v>29</v>
      </c>
      <c r="O31" s="2" t="s">
        <v>1</v>
      </c>
      <c r="P31" s="2" t="str">
        <f t="shared" si="2"/>
        <v>{id:29,year: "2008",dateAcuerdo:"11-ENE",numAcuerdo:"CG 29-2008",monthAcuerdo:"ENE",nameAcuerdo:"ACUERDO QUEJA 54-07",link: Acuerdos__pdfpath(`./${"2008/"}${"29.pdf"}`),},</v>
      </c>
    </row>
    <row r="32" spans="1:16" x14ac:dyDescent="0.3">
      <c r="A32" s="2" t="s">
        <v>1568</v>
      </c>
      <c r="B32" s="2">
        <v>30</v>
      </c>
      <c r="C32" s="2" t="s">
        <v>1774</v>
      </c>
      <c r="D32" s="3" t="s">
        <v>2</v>
      </c>
      <c r="E32" s="2" t="s">
        <v>1735</v>
      </c>
      <c r="G32" s="2">
        <f t="shared" si="3"/>
        <v>30</v>
      </c>
      <c r="H32" s="2" t="s">
        <v>0</v>
      </c>
      <c r="I32" s="2" t="s">
        <v>1775</v>
      </c>
      <c r="J32" s="4" t="str">
        <f t="shared" si="0"/>
        <v>ENE</v>
      </c>
      <c r="K32" s="2" t="s">
        <v>1565</v>
      </c>
      <c r="L32" s="4" t="s">
        <v>1806</v>
      </c>
      <c r="M32" s="2" t="s">
        <v>1776</v>
      </c>
      <c r="N32" s="2">
        <f t="shared" si="1"/>
        <v>30</v>
      </c>
      <c r="O32" s="2" t="s">
        <v>1</v>
      </c>
      <c r="P32" s="2" t="str">
        <f t="shared" si="2"/>
        <v>{id:30,year: "2008",dateAcuerdo:"11-ENE",numAcuerdo:"CG 30-2008",monthAcuerdo:"ENE",nameAcuerdo:"ACUERDO QUEJA 56-07",link: Acuerdos__pdfpath(`./${"2008/"}${"30.pdf"}`),},</v>
      </c>
    </row>
    <row r="33" spans="1:16" x14ac:dyDescent="0.3">
      <c r="A33" s="2" t="s">
        <v>1568</v>
      </c>
      <c r="B33" s="2">
        <v>31</v>
      </c>
      <c r="C33" s="2" t="s">
        <v>1774</v>
      </c>
      <c r="D33" s="3" t="s">
        <v>2</v>
      </c>
      <c r="E33" s="2" t="s">
        <v>1735</v>
      </c>
      <c r="G33" s="2">
        <f t="shared" si="3"/>
        <v>31</v>
      </c>
      <c r="H33" s="2" t="s">
        <v>0</v>
      </c>
      <c r="I33" s="2" t="s">
        <v>1775</v>
      </c>
      <c r="J33" s="4" t="str">
        <f t="shared" si="0"/>
        <v>ENE</v>
      </c>
      <c r="K33" s="2" t="s">
        <v>1565</v>
      </c>
      <c r="L33" s="4" t="s">
        <v>1807</v>
      </c>
      <c r="M33" s="2" t="s">
        <v>1776</v>
      </c>
      <c r="N33" s="2">
        <f t="shared" si="1"/>
        <v>31</v>
      </c>
      <c r="O33" s="2" t="s">
        <v>1</v>
      </c>
      <c r="P33" s="2" t="str">
        <f t="shared" si="2"/>
        <v>{id:31,year: "2008",dateAcuerdo:"11-ENE",numAcuerdo:"CG 31-2008",monthAcuerdo:"ENE",nameAcuerdo:"ACUERDO QUEJA 57-07",link: Acuerdos__pdfpath(`./${"2008/"}${"31.pdf"}`),},</v>
      </c>
    </row>
    <row r="34" spans="1:16" x14ac:dyDescent="0.3">
      <c r="A34" s="2" t="s">
        <v>1568</v>
      </c>
      <c r="B34" s="2">
        <v>32</v>
      </c>
      <c r="C34" s="2" t="s">
        <v>1774</v>
      </c>
      <c r="D34" s="3" t="s">
        <v>2</v>
      </c>
      <c r="E34" s="2" t="s">
        <v>1735</v>
      </c>
      <c r="G34" s="2">
        <f t="shared" si="3"/>
        <v>32</v>
      </c>
      <c r="H34" s="2" t="s">
        <v>0</v>
      </c>
      <c r="I34" s="2" t="s">
        <v>1775</v>
      </c>
      <c r="J34" s="4" t="str">
        <f t="shared" si="0"/>
        <v>ENE</v>
      </c>
      <c r="K34" s="2" t="s">
        <v>1565</v>
      </c>
      <c r="L34" s="4" t="s">
        <v>1808</v>
      </c>
      <c r="M34" s="2" t="s">
        <v>1776</v>
      </c>
      <c r="N34" s="2">
        <f t="shared" si="1"/>
        <v>32</v>
      </c>
      <c r="O34" s="2" t="s">
        <v>1</v>
      </c>
      <c r="P34" s="2" t="str">
        <f t="shared" si="2"/>
        <v>{id:32,year: "2008",dateAcuerdo:"11-ENE",numAcuerdo:"CG 32-2008",monthAcuerdo:"ENE",nameAcuerdo:"ACUERDO QUEJA 58-07",link: Acuerdos__pdfpath(`./${"2008/"}${"32.pdf"}`),},</v>
      </c>
    </row>
    <row r="35" spans="1:16" x14ac:dyDescent="0.3">
      <c r="A35" s="2" t="s">
        <v>1568</v>
      </c>
      <c r="B35" s="2">
        <v>33</v>
      </c>
      <c r="C35" s="2" t="s">
        <v>1774</v>
      </c>
      <c r="D35" s="3" t="s">
        <v>2</v>
      </c>
      <c r="E35" s="2" t="s">
        <v>1735</v>
      </c>
      <c r="G35" s="2">
        <f t="shared" si="3"/>
        <v>33</v>
      </c>
      <c r="H35" s="2" t="s">
        <v>0</v>
      </c>
      <c r="I35" s="2" t="s">
        <v>1775</v>
      </c>
      <c r="J35" s="4" t="str">
        <f t="shared" ref="J35:J66" si="4">MID(D35,4,3)</f>
        <v>ENE</v>
      </c>
      <c r="K35" s="2" t="s">
        <v>1565</v>
      </c>
      <c r="L35" s="2" t="s">
        <v>1809</v>
      </c>
      <c r="M35" s="2" t="s">
        <v>1776</v>
      </c>
      <c r="N35" s="2">
        <f t="shared" ref="N35:N66" si="5">B35</f>
        <v>33</v>
      </c>
      <c r="O35" s="2" t="s">
        <v>1</v>
      </c>
      <c r="P35" s="2" t="str">
        <f t="shared" si="2"/>
        <v>{id:33,year: "2008",dateAcuerdo:"11-ENE",numAcuerdo:"CG 33-2008",monthAcuerdo:"ENE",nameAcuerdo:"ACUERDO QUEJA 59-07",link: Acuerdos__pdfpath(`./${"2008/"}${"33.pdf"}`),},</v>
      </c>
    </row>
    <row r="36" spans="1:16" x14ac:dyDescent="0.3">
      <c r="A36" s="2" t="s">
        <v>1568</v>
      </c>
      <c r="B36" s="2">
        <v>34</v>
      </c>
      <c r="C36" s="2" t="s">
        <v>1774</v>
      </c>
      <c r="D36" s="3" t="s">
        <v>2</v>
      </c>
      <c r="E36" s="2" t="s">
        <v>1735</v>
      </c>
      <c r="G36" s="2">
        <f t="shared" si="3"/>
        <v>34</v>
      </c>
      <c r="H36" s="2" t="s">
        <v>0</v>
      </c>
      <c r="I36" s="2" t="s">
        <v>1775</v>
      </c>
      <c r="J36" s="4" t="str">
        <f t="shared" si="4"/>
        <v>ENE</v>
      </c>
      <c r="K36" s="2" t="s">
        <v>1565</v>
      </c>
      <c r="L36" s="2" t="s">
        <v>1810</v>
      </c>
      <c r="M36" s="2" t="s">
        <v>1776</v>
      </c>
      <c r="N36" s="2">
        <f t="shared" si="5"/>
        <v>34</v>
      </c>
      <c r="O36" s="2" t="s">
        <v>1</v>
      </c>
      <c r="P36" s="2" t="str">
        <f t="shared" si="2"/>
        <v>{id:34,year: "2008",dateAcuerdo:"11-ENE",numAcuerdo:"CG 34-2008",monthAcuerdo:"ENE",nameAcuerdo:"ACUERDO QUEJA 60-07",link: Acuerdos__pdfpath(`./${"2008/"}${"34.pdf"}`),},</v>
      </c>
    </row>
    <row r="37" spans="1:16" x14ac:dyDescent="0.3">
      <c r="A37" s="2" t="s">
        <v>1568</v>
      </c>
      <c r="B37" s="2">
        <v>35</v>
      </c>
      <c r="C37" s="2" t="s">
        <v>1774</v>
      </c>
      <c r="D37" s="3" t="s">
        <v>2</v>
      </c>
      <c r="E37" s="2" t="s">
        <v>1735</v>
      </c>
      <c r="G37" s="2">
        <f t="shared" si="3"/>
        <v>35</v>
      </c>
      <c r="H37" s="2" t="s">
        <v>0</v>
      </c>
      <c r="I37" s="2" t="s">
        <v>1775</v>
      </c>
      <c r="J37" s="4" t="str">
        <f t="shared" si="4"/>
        <v>ENE</v>
      </c>
      <c r="K37" s="2" t="s">
        <v>1565</v>
      </c>
      <c r="L37" s="2" t="s">
        <v>1811</v>
      </c>
      <c r="M37" s="2" t="s">
        <v>1776</v>
      </c>
      <c r="N37" s="2">
        <f t="shared" si="5"/>
        <v>35</v>
      </c>
      <c r="O37" s="2" t="s">
        <v>1</v>
      </c>
      <c r="P37" s="2" t="str">
        <f t="shared" si="2"/>
        <v>{id:35,year: "2008",dateAcuerdo:"11-ENE",numAcuerdo:"CG 35-2008",monthAcuerdo:"ENE",nameAcuerdo:"ACUERDO QUEJA 64-07",link: Acuerdos__pdfpath(`./${"2008/"}${"35.pdf"}`),},</v>
      </c>
    </row>
    <row r="38" spans="1:16" x14ac:dyDescent="0.3">
      <c r="A38" s="2" t="s">
        <v>1568</v>
      </c>
      <c r="B38" s="2">
        <v>36</v>
      </c>
      <c r="C38" s="2" t="s">
        <v>1774</v>
      </c>
      <c r="D38" s="3" t="s">
        <v>2</v>
      </c>
      <c r="E38" s="2" t="s">
        <v>1735</v>
      </c>
      <c r="G38" s="2">
        <f t="shared" si="3"/>
        <v>36</v>
      </c>
      <c r="H38" s="2" t="s">
        <v>0</v>
      </c>
      <c r="I38" s="2" t="s">
        <v>1775</v>
      </c>
      <c r="J38" s="4" t="str">
        <f t="shared" si="4"/>
        <v>ENE</v>
      </c>
      <c r="K38" s="2" t="s">
        <v>1565</v>
      </c>
      <c r="L38" s="2" t="s">
        <v>1812</v>
      </c>
      <c r="M38" s="2" t="s">
        <v>1776</v>
      </c>
      <c r="N38" s="2">
        <f t="shared" si="5"/>
        <v>36</v>
      </c>
      <c r="O38" s="2" t="s">
        <v>1</v>
      </c>
      <c r="P38" s="2" t="str">
        <f t="shared" si="2"/>
        <v>{id:36,year: "2008",dateAcuerdo:"11-ENE",numAcuerdo:"CG 36-2008",monthAcuerdo:"ENE",nameAcuerdo:"ACUERDO QUEJA 69-07",link: Acuerdos__pdfpath(`./${"2008/"}${"36.pdf"}`),},</v>
      </c>
    </row>
    <row r="39" spans="1:16" x14ac:dyDescent="0.3">
      <c r="A39" s="2" t="s">
        <v>1568</v>
      </c>
      <c r="B39" s="2">
        <v>37</v>
      </c>
      <c r="C39" s="2" t="s">
        <v>1774</v>
      </c>
      <c r="D39" s="3" t="s">
        <v>2</v>
      </c>
      <c r="E39" s="2" t="s">
        <v>1735</v>
      </c>
      <c r="G39" s="2">
        <f t="shared" si="3"/>
        <v>37</v>
      </c>
      <c r="H39" s="2" t="s">
        <v>0</v>
      </c>
      <c r="I39" s="2" t="s">
        <v>1775</v>
      </c>
      <c r="J39" s="4" t="str">
        <f t="shared" si="4"/>
        <v>ENE</v>
      </c>
      <c r="K39" s="2" t="s">
        <v>1565</v>
      </c>
      <c r="L39" s="2" t="s">
        <v>1813</v>
      </c>
      <c r="M39" s="2" t="s">
        <v>1776</v>
      </c>
      <c r="N39" s="2">
        <f t="shared" si="5"/>
        <v>37</v>
      </c>
      <c r="O39" s="2" t="s">
        <v>1</v>
      </c>
      <c r="P39" s="2" t="str">
        <f t="shared" si="2"/>
        <v>{id:37,year: "2008",dateAcuerdo:"11-ENE",numAcuerdo:"CG 37-2008",monthAcuerdo:"ENE",nameAcuerdo:"ACUERDO QUEJA 70-07",link: Acuerdos__pdfpath(`./${"2008/"}${"37.pdf"}`),},</v>
      </c>
    </row>
    <row r="40" spans="1:16" x14ac:dyDescent="0.3">
      <c r="A40" s="2" t="s">
        <v>1568</v>
      </c>
      <c r="B40" s="2">
        <v>38</v>
      </c>
      <c r="C40" s="2" t="s">
        <v>1774</v>
      </c>
      <c r="D40" s="3" t="s">
        <v>2</v>
      </c>
      <c r="E40" s="2" t="s">
        <v>1735</v>
      </c>
      <c r="G40" s="2">
        <f t="shared" si="3"/>
        <v>38</v>
      </c>
      <c r="H40" s="2" t="s">
        <v>0</v>
      </c>
      <c r="I40" s="2" t="s">
        <v>1775</v>
      </c>
      <c r="J40" s="4" t="str">
        <f t="shared" si="4"/>
        <v>ENE</v>
      </c>
      <c r="K40" s="2" t="s">
        <v>1565</v>
      </c>
      <c r="L40" s="2" t="s">
        <v>1814</v>
      </c>
      <c r="M40" s="2" t="s">
        <v>1776</v>
      </c>
      <c r="N40" s="2">
        <f t="shared" si="5"/>
        <v>38</v>
      </c>
      <c r="O40" s="2" t="s">
        <v>1</v>
      </c>
      <c r="P40" s="2" t="str">
        <f t="shared" si="2"/>
        <v>{id:38,year: "2008",dateAcuerdo:"11-ENE",numAcuerdo:"CG 38-2008",monthAcuerdo:"ENE",nameAcuerdo:"ACUERDO QUEJA 71-07",link: Acuerdos__pdfpath(`./${"2008/"}${"38.pdf"}`),},</v>
      </c>
    </row>
    <row r="41" spans="1:16" x14ac:dyDescent="0.3">
      <c r="A41" s="2" t="s">
        <v>1568</v>
      </c>
      <c r="B41" s="2">
        <v>39</v>
      </c>
      <c r="C41" s="2" t="s">
        <v>1774</v>
      </c>
      <c r="D41" s="3" t="s">
        <v>2</v>
      </c>
      <c r="E41" s="2" t="s">
        <v>1735</v>
      </c>
      <c r="G41" s="2">
        <f t="shared" si="3"/>
        <v>39</v>
      </c>
      <c r="H41" s="2" t="s">
        <v>0</v>
      </c>
      <c r="I41" s="2" t="s">
        <v>1775</v>
      </c>
      <c r="J41" s="4" t="str">
        <f t="shared" si="4"/>
        <v>ENE</v>
      </c>
      <c r="K41" s="2" t="s">
        <v>1565</v>
      </c>
      <c r="L41" s="2" t="s">
        <v>1815</v>
      </c>
      <c r="M41" s="2" t="s">
        <v>1776</v>
      </c>
      <c r="N41" s="2">
        <f t="shared" si="5"/>
        <v>39</v>
      </c>
      <c r="O41" s="2" t="s">
        <v>1</v>
      </c>
      <c r="P41" s="2" t="str">
        <f t="shared" si="2"/>
        <v>{id:39,year: "2008",dateAcuerdo:"11-ENE",numAcuerdo:"CG 39-2008",monthAcuerdo:"ENE",nameAcuerdo:"ACUERDO QUEJA 73-07",link: Acuerdos__pdfpath(`./${"2008/"}${"39.pdf"}`),},</v>
      </c>
    </row>
    <row r="42" spans="1:16" x14ac:dyDescent="0.3">
      <c r="A42" s="2" t="s">
        <v>1568</v>
      </c>
      <c r="B42" s="2">
        <v>40</v>
      </c>
      <c r="C42" s="2" t="s">
        <v>1774</v>
      </c>
      <c r="D42" s="3" t="s">
        <v>2</v>
      </c>
      <c r="E42" s="2" t="s">
        <v>1735</v>
      </c>
      <c r="G42" s="2">
        <f t="shared" si="3"/>
        <v>40</v>
      </c>
      <c r="H42" s="2" t="s">
        <v>0</v>
      </c>
      <c r="I42" s="2" t="s">
        <v>1775</v>
      </c>
      <c r="J42" s="4" t="str">
        <f t="shared" si="4"/>
        <v>ENE</v>
      </c>
      <c r="K42" s="2" t="s">
        <v>1565</v>
      </c>
      <c r="L42" s="2" t="s">
        <v>1816</v>
      </c>
      <c r="M42" s="2" t="s">
        <v>1776</v>
      </c>
      <c r="N42" s="2">
        <f t="shared" si="5"/>
        <v>40</v>
      </c>
      <c r="O42" s="2" t="s">
        <v>1</v>
      </c>
      <c r="P42" s="2" t="str">
        <f t="shared" si="2"/>
        <v>{id:40,year: "2008",dateAcuerdo:"11-ENE",numAcuerdo:"CG 40-2008",monthAcuerdo:"ENE",nameAcuerdo:"ACUERDO QUEJA 74-07",link: Acuerdos__pdfpath(`./${"2008/"}${"40.pdf"}`),},</v>
      </c>
    </row>
    <row r="43" spans="1:16" x14ac:dyDescent="0.3">
      <c r="A43" s="2" t="s">
        <v>1568</v>
      </c>
      <c r="B43" s="2">
        <v>41</v>
      </c>
      <c r="C43" s="2" t="s">
        <v>1774</v>
      </c>
      <c r="D43" s="3" t="s">
        <v>2</v>
      </c>
      <c r="E43" s="2" t="s">
        <v>1735</v>
      </c>
      <c r="G43" s="2">
        <f t="shared" si="3"/>
        <v>41</v>
      </c>
      <c r="H43" s="2" t="s">
        <v>0</v>
      </c>
      <c r="I43" s="2" t="s">
        <v>1775</v>
      </c>
      <c r="J43" s="4" t="str">
        <f t="shared" si="4"/>
        <v>ENE</v>
      </c>
      <c r="K43" s="2" t="s">
        <v>1565</v>
      </c>
      <c r="L43" s="2" t="s">
        <v>1817</v>
      </c>
      <c r="M43" s="2" t="s">
        <v>1776</v>
      </c>
      <c r="N43" s="2">
        <f t="shared" si="5"/>
        <v>41</v>
      </c>
      <c r="O43" s="2" t="s">
        <v>1</v>
      </c>
      <c r="P43" s="2" t="str">
        <f t="shared" si="2"/>
        <v>{id:41,year: "2008",dateAcuerdo:"11-ENE",numAcuerdo:"CG 41-2008",monthAcuerdo:"ENE",nameAcuerdo:"ACUERDO QUEJA 75-07",link: Acuerdos__pdfpath(`./${"2008/"}${"41.pdf"}`),},</v>
      </c>
    </row>
    <row r="44" spans="1:16" x14ac:dyDescent="0.3">
      <c r="A44" s="2" t="s">
        <v>1568</v>
      </c>
      <c r="B44" s="2">
        <v>42</v>
      </c>
      <c r="C44" s="2" t="s">
        <v>1774</v>
      </c>
      <c r="D44" s="3" t="s">
        <v>2</v>
      </c>
      <c r="E44" s="2" t="s">
        <v>1735</v>
      </c>
      <c r="G44" s="2">
        <f t="shared" si="3"/>
        <v>42</v>
      </c>
      <c r="H44" s="2" t="s">
        <v>0</v>
      </c>
      <c r="I44" s="2" t="s">
        <v>1775</v>
      </c>
      <c r="J44" s="4" t="str">
        <f t="shared" si="4"/>
        <v>ENE</v>
      </c>
      <c r="K44" s="2" t="s">
        <v>1565</v>
      </c>
      <c r="L44" s="2" t="s">
        <v>1818</v>
      </c>
      <c r="M44" s="2" t="s">
        <v>1776</v>
      </c>
      <c r="N44" s="2">
        <f t="shared" si="5"/>
        <v>42</v>
      </c>
      <c r="O44" s="2" t="s">
        <v>1</v>
      </c>
      <c r="P44" s="2" t="str">
        <f t="shared" si="2"/>
        <v>{id:42,year: "2008",dateAcuerdo:"11-ENE",numAcuerdo:"CG 42-2008",monthAcuerdo:"ENE",nameAcuerdo:"ACUERDO QUEJA 78-07",link: Acuerdos__pdfpath(`./${"2008/"}${"42.pdf"}`),},</v>
      </c>
    </row>
    <row r="45" spans="1:16" x14ac:dyDescent="0.3">
      <c r="A45" s="2" t="s">
        <v>1568</v>
      </c>
      <c r="B45" s="2">
        <v>43</v>
      </c>
      <c r="C45" s="2" t="s">
        <v>1774</v>
      </c>
      <c r="D45" s="3" t="s">
        <v>2</v>
      </c>
      <c r="E45" s="2" t="s">
        <v>1735</v>
      </c>
      <c r="G45" s="2">
        <f t="shared" si="3"/>
        <v>43</v>
      </c>
      <c r="H45" s="2" t="s">
        <v>0</v>
      </c>
      <c r="I45" s="2" t="s">
        <v>1775</v>
      </c>
      <c r="J45" s="4" t="str">
        <f t="shared" si="4"/>
        <v>ENE</v>
      </c>
      <c r="K45" s="2" t="s">
        <v>1565</v>
      </c>
      <c r="L45" s="2" t="s">
        <v>1819</v>
      </c>
      <c r="M45" s="2" t="s">
        <v>1776</v>
      </c>
      <c r="N45" s="2">
        <f t="shared" si="5"/>
        <v>43</v>
      </c>
      <c r="O45" s="2" t="s">
        <v>1</v>
      </c>
      <c r="P45" s="2" t="str">
        <f t="shared" si="2"/>
        <v>{id:43,year: "2008",dateAcuerdo:"11-ENE",numAcuerdo:"CG 43-2008",monthAcuerdo:"ENE",nameAcuerdo:"ACUERDO QUEJA 80-07",link: Acuerdos__pdfpath(`./${"2008/"}${"43.pdf"}`),},</v>
      </c>
    </row>
    <row r="46" spans="1:16" x14ac:dyDescent="0.3">
      <c r="A46" s="2" t="s">
        <v>1568</v>
      </c>
      <c r="B46" s="2">
        <v>44</v>
      </c>
      <c r="C46" s="2" t="s">
        <v>1774</v>
      </c>
      <c r="D46" s="3" t="s">
        <v>2</v>
      </c>
      <c r="E46" s="2" t="s">
        <v>1735</v>
      </c>
      <c r="G46" s="2">
        <f t="shared" si="3"/>
        <v>44</v>
      </c>
      <c r="H46" s="2" t="s">
        <v>0</v>
      </c>
      <c r="I46" s="2" t="s">
        <v>1775</v>
      </c>
      <c r="J46" s="4" t="str">
        <f t="shared" si="4"/>
        <v>ENE</v>
      </c>
      <c r="K46" s="2" t="s">
        <v>1565</v>
      </c>
      <c r="L46" s="4" t="s">
        <v>1820</v>
      </c>
      <c r="M46" s="2" t="s">
        <v>1776</v>
      </c>
      <c r="N46" s="2">
        <f t="shared" si="5"/>
        <v>44</v>
      </c>
      <c r="O46" s="2" t="s">
        <v>1</v>
      </c>
      <c r="P46" s="2" t="str">
        <f t="shared" si="2"/>
        <v>{id:44,year: "2008",dateAcuerdo:"11-ENE",numAcuerdo:"CG 44-2008",monthAcuerdo:"ENE",nameAcuerdo:"ACUERDO QUEJA 81-07",link: Acuerdos__pdfpath(`./${"2008/"}${"44.pdf"}`),},</v>
      </c>
    </row>
    <row r="47" spans="1:16" x14ac:dyDescent="0.3">
      <c r="A47" s="2" t="s">
        <v>1568</v>
      </c>
      <c r="B47" s="2">
        <v>45</v>
      </c>
      <c r="C47" s="2" t="s">
        <v>1774</v>
      </c>
      <c r="D47" s="3" t="s">
        <v>2</v>
      </c>
      <c r="E47" s="2" t="s">
        <v>1735</v>
      </c>
      <c r="G47" s="2">
        <f t="shared" si="3"/>
        <v>45</v>
      </c>
      <c r="H47" s="2" t="s">
        <v>0</v>
      </c>
      <c r="I47" s="2" t="s">
        <v>1775</v>
      </c>
      <c r="J47" s="4" t="str">
        <f t="shared" si="4"/>
        <v>ENE</v>
      </c>
      <c r="K47" s="2" t="s">
        <v>1565</v>
      </c>
      <c r="L47" s="2" t="s">
        <v>1821</v>
      </c>
      <c r="M47" s="2" t="s">
        <v>1776</v>
      </c>
      <c r="N47" s="2">
        <f t="shared" si="5"/>
        <v>45</v>
      </c>
      <c r="O47" s="2" t="s">
        <v>1</v>
      </c>
      <c r="P47" s="2" t="str">
        <f t="shared" si="2"/>
        <v>{id:45,year: "2008",dateAcuerdo:"11-ENE",numAcuerdo:"CG 45-2008",monthAcuerdo:"ENE",nameAcuerdo:"ACUERDO QUEJA 83-07",link: Acuerdos__pdfpath(`./${"2008/"}${"45.pdf"}`),},</v>
      </c>
    </row>
    <row r="48" spans="1:16" x14ac:dyDescent="0.3">
      <c r="A48" s="2" t="s">
        <v>1568</v>
      </c>
      <c r="B48" s="2">
        <v>46</v>
      </c>
      <c r="C48" s="2" t="s">
        <v>1774</v>
      </c>
      <c r="D48" s="3" t="s">
        <v>2</v>
      </c>
      <c r="E48" s="2" t="s">
        <v>1735</v>
      </c>
      <c r="G48" s="2">
        <f t="shared" si="3"/>
        <v>46</v>
      </c>
      <c r="H48" s="2" t="s">
        <v>0</v>
      </c>
      <c r="I48" s="2" t="s">
        <v>1775</v>
      </c>
      <c r="J48" s="4" t="str">
        <f t="shared" si="4"/>
        <v>ENE</v>
      </c>
      <c r="K48" s="2" t="s">
        <v>1565</v>
      </c>
      <c r="L48" s="2" t="s">
        <v>1822</v>
      </c>
      <c r="M48" s="2" t="s">
        <v>1776</v>
      </c>
      <c r="N48" s="2">
        <f t="shared" si="5"/>
        <v>46</v>
      </c>
      <c r="O48" s="2" t="s">
        <v>1</v>
      </c>
      <c r="P48" s="2" t="str">
        <f t="shared" si="2"/>
        <v>{id:46,year: "2008",dateAcuerdo:"11-ENE",numAcuerdo:"CG 46-2008",monthAcuerdo:"ENE",nameAcuerdo:"ACUERDO QUEJA 84-07",link: Acuerdos__pdfpath(`./${"2008/"}${"46.pdf"}`),},</v>
      </c>
    </row>
    <row r="49" spans="1:16" x14ac:dyDescent="0.3">
      <c r="A49" s="2" t="s">
        <v>1568</v>
      </c>
      <c r="B49" s="2">
        <v>47</v>
      </c>
      <c r="C49" s="2" t="s">
        <v>1774</v>
      </c>
      <c r="D49" s="3" t="s">
        <v>2</v>
      </c>
      <c r="E49" s="2" t="s">
        <v>1735</v>
      </c>
      <c r="G49" s="2">
        <f t="shared" si="3"/>
        <v>47</v>
      </c>
      <c r="H49" s="2" t="s">
        <v>0</v>
      </c>
      <c r="I49" s="2" t="s">
        <v>1775</v>
      </c>
      <c r="J49" s="4" t="str">
        <f t="shared" si="4"/>
        <v>ENE</v>
      </c>
      <c r="K49" s="2" t="s">
        <v>1565</v>
      </c>
      <c r="L49" s="4" t="s">
        <v>1823</v>
      </c>
      <c r="M49" s="2" t="s">
        <v>1776</v>
      </c>
      <c r="N49" s="2">
        <f t="shared" si="5"/>
        <v>47</v>
      </c>
      <c r="O49" s="2" t="s">
        <v>1</v>
      </c>
      <c r="P49" s="2" t="str">
        <f t="shared" si="2"/>
        <v>{id:47,year: "2008",dateAcuerdo:"11-ENE",numAcuerdo:"CG 47-2008",monthAcuerdo:"ENE",nameAcuerdo:"ACUERDO QUEJA 85-07",link: Acuerdos__pdfpath(`./${"2008/"}${"47.pdf"}`),},</v>
      </c>
    </row>
    <row r="50" spans="1:16" x14ac:dyDescent="0.3">
      <c r="A50" s="2" t="s">
        <v>1568</v>
      </c>
      <c r="B50" s="2">
        <v>48</v>
      </c>
      <c r="C50" s="2" t="s">
        <v>1774</v>
      </c>
      <c r="D50" s="3" t="s">
        <v>2</v>
      </c>
      <c r="E50" s="2" t="s">
        <v>1735</v>
      </c>
      <c r="G50" s="2">
        <f t="shared" si="3"/>
        <v>48</v>
      </c>
      <c r="H50" s="2" t="s">
        <v>0</v>
      </c>
      <c r="I50" s="2" t="s">
        <v>1775</v>
      </c>
      <c r="J50" s="4" t="str">
        <f t="shared" si="4"/>
        <v>ENE</v>
      </c>
      <c r="K50" s="2" t="s">
        <v>1565</v>
      </c>
      <c r="L50" s="2" t="s">
        <v>1824</v>
      </c>
      <c r="M50" s="2" t="s">
        <v>1776</v>
      </c>
      <c r="N50" s="2">
        <f t="shared" si="5"/>
        <v>48</v>
      </c>
      <c r="O50" s="2" t="s">
        <v>1</v>
      </c>
      <c r="P50" s="2" t="str">
        <f t="shared" si="2"/>
        <v>{id:48,year: "2008",dateAcuerdo:"11-ENE",numAcuerdo:"CG 48-2008",monthAcuerdo:"ENE",nameAcuerdo:"ACUERDO QUEJA 87-07",link: Acuerdos__pdfpath(`./${"2008/"}${"48.pdf"}`),},</v>
      </c>
    </row>
    <row r="51" spans="1:16" x14ac:dyDescent="0.3">
      <c r="A51" s="2" t="s">
        <v>1568</v>
      </c>
      <c r="B51" s="2">
        <v>49</v>
      </c>
      <c r="C51" s="2" t="s">
        <v>1774</v>
      </c>
      <c r="D51" s="3" t="s">
        <v>2</v>
      </c>
      <c r="E51" s="2" t="s">
        <v>1735</v>
      </c>
      <c r="G51" s="2">
        <f t="shared" si="3"/>
        <v>49</v>
      </c>
      <c r="H51" s="2" t="s">
        <v>0</v>
      </c>
      <c r="I51" s="2" t="s">
        <v>1775</v>
      </c>
      <c r="J51" s="4" t="str">
        <f t="shared" si="4"/>
        <v>ENE</v>
      </c>
      <c r="K51" s="2" t="s">
        <v>1565</v>
      </c>
      <c r="L51" s="4" t="s">
        <v>1825</v>
      </c>
      <c r="M51" s="2" t="s">
        <v>1776</v>
      </c>
      <c r="N51" s="2">
        <f t="shared" si="5"/>
        <v>49</v>
      </c>
      <c r="O51" s="2" t="s">
        <v>1</v>
      </c>
      <c r="P51" s="2" t="str">
        <f t="shared" si="2"/>
        <v>{id:49,year: "2008",dateAcuerdo:"11-ENE",numAcuerdo:"CG 49-2008",monthAcuerdo:"ENE",nameAcuerdo:"ACUERDO QUEJA 88-07",link: Acuerdos__pdfpath(`./${"2008/"}${"49.pdf"}`),},</v>
      </c>
    </row>
    <row r="52" spans="1:16" x14ac:dyDescent="0.3">
      <c r="A52" s="2" t="s">
        <v>1568</v>
      </c>
      <c r="B52" s="2">
        <v>50</v>
      </c>
      <c r="C52" s="2" t="s">
        <v>1774</v>
      </c>
      <c r="D52" s="3" t="s">
        <v>2</v>
      </c>
      <c r="E52" s="2" t="s">
        <v>1735</v>
      </c>
      <c r="G52" s="2">
        <f t="shared" si="3"/>
        <v>50</v>
      </c>
      <c r="H52" s="2" t="s">
        <v>0</v>
      </c>
      <c r="I52" s="2" t="s">
        <v>1775</v>
      </c>
      <c r="J52" s="4" t="str">
        <f t="shared" si="4"/>
        <v>ENE</v>
      </c>
      <c r="K52" s="2" t="s">
        <v>1565</v>
      </c>
      <c r="L52" s="4" t="s">
        <v>1826</v>
      </c>
      <c r="M52" s="2" t="s">
        <v>1776</v>
      </c>
      <c r="N52" s="2">
        <f t="shared" si="5"/>
        <v>50</v>
      </c>
      <c r="O52" s="2" t="s">
        <v>1</v>
      </c>
      <c r="P52" s="2" t="str">
        <f t="shared" si="2"/>
        <v>{id:50,year: "2008",dateAcuerdo:"11-ENE",numAcuerdo:"CG 50-2008",monthAcuerdo:"ENE",nameAcuerdo:"ACUERDO QUEJA 90-07",link: Acuerdos__pdfpath(`./${"2008/"}${"50.pdf"}`),},</v>
      </c>
    </row>
    <row r="53" spans="1:16" x14ac:dyDescent="0.3">
      <c r="A53" s="2" t="s">
        <v>1568</v>
      </c>
      <c r="B53" s="2">
        <v>51</v>
      </c>
      <c r="C53" s="2" t="s">
        <v>1774</v>
      </c>
      <c r="D53" s="3" t="s">
        <v>2</v>
      </c>
      <c r="E53" s="2" t="s">
        <v>1735</v>
      </c>
      <c r="G53" s="2">
        <f t="shared" si="3"/>
        <v>51</v>
      </c>
      <c r="H53" s="2" t="s">
        <v>0</v>
      </c>
      <c r="I53" s="2" t="s">
        <v>1775</v>
      </c>
      <c r="J53" s="4" t="str">
        <f t="shared" si="4"/>
        <v>ENE</v>
      </c>
      <c r="K53" s="2" t="s">
        <v>1565</v>
      </c>
      <c r="L53" s="2" t="s">
        <v>1827</v>
      </c>
      <c r="M53" s="2" t="s">
        <v>1776</v>
      </c>
      <c r="N53" s="2">
        <f t="shared" si="5"/>
        <v>51</v>
      </c>
      <c r="O53" s="2" t="s">
        <v>1</v>
      </c>
      <c r="P53" s="2" t="str">
        <f t="shared" si="2"/>
        <v>{id:51,year: "2008",dateAcuerdo:"11-ENE",numAcuerdo:"CG 51-2008",monthAcuerdo:"ENE",nameAcuerdo:"ACUERDO QUEJA 93-07",link: Acuerdos__pdfpath(`./${"2008/"}${"51.pdf"}`),},</v>
      </c>
    </row>
    <row r="54" spans="1:16" x14ac:dyDescent="0.3">
      <c r="A54" s="2" t="s">
        <v>1568</v>
      </c>
      <c r="B54" s="2">
        <v>52</v>
      </c>
      <c r="C54" s="2" t="s">
        <v>1774</v>
      </c>
      <c r="D54" s="3" t="s">
        <v>2</v>
      </c>
      <c r="E54" s="2" t="s">
        <v>1735</v>
      </c>
      <c r="G54" s="2">
        <f t="shared" si="3"/>
        <v>52</v>
      </c>
      <c r="H54" s="2" t="s">
        <v>0</v>
      </c>
      <c r="I54" s="2" t="s">
        <v>1775</v>
      </c>
      <c r="J54" s="4" t="str">
        <f t="shared" si="4"/>
        <v>ENE</v>
      </c>
      <c r="K54" s="2" t="s">
        <v>1565</v>
      </c>
      <c r="L54" s="4" t="s">
        <v>1828</v>
      </c>
      <c r="M54" s="2" t="s">
        <v>1776</v>
      </c>
      <c r="N54" s="2">
        <f t="shared" si="5"/>
        <v>52</v>
      </c>
      <c r="O54" s="2" t="s">
        <v>1</v>
      </c>
      <c r="P54" s="2" t="str">
        <f t="shared" si="2"/>
        <v>{id:52,year: "2008",dateAcuerdo:"11-ENE",numAcuerdo:"CG 52-2008",monthAcuerdo:"ENE",nameAcuerdo:"ACUERDO QUEJA 94-07",link: Acuerdos__pdfpath(`./${"2008/"}${"52.pdf"}`),},</v>
      </c>
    </row>
    <row r="55" spans="1:16" x14ac:dyDescent="0.3">
      <c r="A55" s="2" t="s">
        <v>1568</v>
      </c>
      <c r="B55" s="2">
        <v>53</v>
      </c>
      <c r="C55" s="2" t="s">
        <v>1774</v>
      </c>
      <c r="D55" s="3" t="s">
        <v>2</v>
      </c>
      <c r="E55" s="2" t="s">
        <v>1735</v>
      </c>
      <c r="G55" s="2">
        <f t="shared" si="3"/>
        <v>53</v>
      </c>
      <c r="H55" s="2" t="s">
        <v>0</v>
      </c>
      <c r="I55" s="2" t="s">
        <v>1775</v>
      </c>
      <c r="J55" s="4" t="str">
        <f t="shared" si="4"/>
        <v>ENE</v>
      </c>
      <c r="K55" s="2" t="s">
        <v>1565</v>
      </c>
      <c r="L55" s="4" t="s">
        <v>1829</v>
      </c>
      <c r="M55" s="2" t="s">
        <v>1776</v>
      </c>
      <c r="N55" s="2">
        <f t="shared" si="5"/>
        <v>53</v>
      </c>
      <c r="O55" s="2" t="s">
        <v>1</v>
      </c>
      <c r="P55" s="2" t="str">
        <f t="shared" si="2"/>
        <v>{id:53,year: "2008",dateAcuerdo:"11-ENE",numAcuerdo:"CG 53-2008",monthAcuerdo:"ENE",nameAcuerdo:"ACUERDO QUEJA 96-07",link: Acuerdos__pdfpath(`./${"2008/"}${"53.pdf"}`),},</v>
      </c>
    </row>
    <row r="56" spans="1:16" x14ac:dyDescent="0.3">
      <c r="A56" s="2" t="s">
        <v>1568</v>
      </c>
      <c r="B56" s="2">
        <v>54</v>
      </c>
      <c r="C56" s="2" t="s">
        <v>1774</v>
      </c>
      <c r="D56" s="3" t="s">
        <v>2</v>
      </c>
      <c r="E56" s="2" t="s">
        <v>1735</v>
      </c>
      <c r="G56" s="2">
        <f t="shared" si="3"/>
        <v>54</v>
      </c>
      <c r="H56" s="2" t="s">
        <v>0</v>
      </c>
      <c r="I56" s="2" t="s">
        <v>1775</v>
      </c>
      <c r="J56" s="4" t="str">
        <f t="shared" si="4"/>
        <v>ENE</v>
      </c>
      <c r="K56" s="2" t="s">
        <v>1565</v>
      </c>
      <c r="L56" s="2" t="s">
        <v>1830</v>
      </c>
      <c r="M56" s="2" t="s">
        <v>1776</v>
      </c>
      <c r="N56" s="2">
        <f t="shared" si="5"/>
        <v>54</v>
      </c>
      <c r="O56" s="2" t="s">
        <v>1</v>
      </c>
      <c r="P56" s="2" t="str">
        <f t="shared" si="2"/>
        <v>{id:54,year: "2008",dateAcuerdo:"11-ENE",numAcuerdo:"CG 54-2008",monthAcuerdo:"ENE",nameAcuerdo:"ACUERDO QUEJA 97-07",link: Acuerdos__pdfpath(`./${"2008/"}${"54.pdf"}`),},</v>
      </c>
    </row>
    <row r="57" spans="1:16" x14ac:dyDescent="0.3">
      <c r="A57" s="2" t="s">
        <v>1568</v>
      </c>
      <c r="B57" s="2">
        <v>55</v>
      </c>
      <c r="C57" s="2" t="s">
        <v>1774</v>
      </c>
      <c r="D57" s="3" t="s">
        <v>2</v>
      </c>
      <c r="E57" s="2" t="s">
        <v>1735</v>
      </c>
      <c r="G57" s="2">
        <f t="shared" si="3"/>
        <v>55</v>
      </c>
      <c r="H57" s="2" t="s">
        <v>0</v>
      </c>
      <c r="I57" s="2" t="s">
        <v>1775</v>
      </c>
      <c r="J57" s="4" t="str">
        <f t="shared" si="4"/>
        <v>ENE</v>
      </c>
      <c r="K57" s="2" t="s">
        <v>1565</v>
      </c>
      <c r="L57" s="2" t="s">
        <v>1831</v>
      </c>
      <c r="M57" s="2" t="s">
        <v>1776</v>
      </c>
      <c r="N57" s="2">
        <f t="shared" si="5"/>
        <v>55</v>
      </c>
      <c r="O57" s="2" t="s">
        <v>1</v>
      </c>
      <c r="P57" s="2" t="str">
        <f t="shared" si="2"/>
        <v>{id:55,year: "2008",dateAcuerdo:"11-ENE",numAcuerdo:"CG 55-2008",monthAcuerdo:"ENE",nameAcuerdo:"ACUERDO QUEJA 99-07",link: Acuerdos__pdfpath(`./${"2008/"}${"55.pdf"}`),},</v>
      </c>
    </row>
    <row r="58" spans="1:16" x14ac:dyDescent="0.3">
      <c r="A58" s="2" t="s">
        <v>1568</v>
      </c>
      <c r="B58" s="2">
        <v>56</v>
      </c>
      <c r="C58" s="2" t="s">
        <v>1774</v>
      </c>
      <c r="D58" s="3" t="s">
        <v>2</v>
      </c>
      <c r="E58" s="2" t="s">
        <v>1735</v>
      </c>
      <c r="G58" s="2">
        <f t="shared" si="3"/>
        <v>56</v>
      </c>
      <c r="H58" s="2" t="s">
        <v>0</v>
      </c>
      <c r="I58" s="2" t="s">
        <v>1775</v>
      </c>
      <c r="J58" s="4" t="str">
        <f t="shared" si="4"/>
        <v>ENE</v>
      </c>
      <c r="K58" s="2" t="s">
        <v>1565</v>
      </c>
      <c r="L58" s="2" t="s">
        <v>1832</v>
      </c>
      <c r="M58" s="2" t="s">
        <v>1776</v>
      </c>
      <c r="N58" s="2">
        <f t="shared" si="5"/>
        <v>56</v>
      </c>
      <c r="O58" s="2" t="s">
        <v>1</v>
      </c>
      <c r="P58" s="2" t="str">
        <f t="shared" si="2"/>
        <v>{id:56,year: "2008",dateAcuerdo:"11-ENE",numAcuerdo:"CG 56-2008",monthAcuerdo:"ENE",nameAcuerdo:"ACUERDO QUEJA 101-07",link: Acuerdos__pdfpath(`./${"2008/"}${"56.pdf"}`),},</v>
      </c>
    </row>
    <row r="59" spans="1:16" x14ac:dyDescent="0.3">
      <c r="A59" s="2" t="s">
        <v>1568</v>
      </c>
      <c r="B59" s="2">
        <v>57</v>
      </c>
      <c r="C59" s="2" t="s">
        <v>1774</v>
      </c>
      <c r="D59" s="3" t="s">
        <v>2</v>
      </c>
      <c r="E59" s="2" t="s">
        <v>1735</v>
      </c>
      <c r="G59" s="2">
        <f t="shared" si="3"/>
        <v>57</v>
      </c>
      <c r="H59" s="2" t="s">
        <v>0</v>
      </c>
      <c r="I59" s="2" t="s">
        <v>1775</v>
      </c>
      <c r="J59" s="4" t="str">
        <f t="shared" si="4"/>
        <v>ENE</v>
      </c>
      <c r="K59" s="2" t="s">
        <v>1565</v>
      </c>
      <c r="L59" s="2" t="s">
        <v>1833</v>
      </c>
      <c r="M59" s="2" t="s">
        <v>1776</v>
      </c>
      <c r="N59" s="2">
        <f t="shared" si="5"/>
        <v>57</v>
      </c>
      <c r="O59" s="2" t="s">
        <v>1</v>
      </c>
      <c r="P59" s="2" t="str">
        <f t="shared" si="2"/>
        <v>{id:57,year: "2008",dateAcuerdo:"11-ENE",numAcuerdo:"CG 57-2008",monthAcuerdo:"ENE",nameAcuerdo:"ACUERDO QUEJA 103-07",link: Acuerdos__pdfpath(`./${"2008/"}${"57.pdf"}`),},</v>
      </c>
    </row>
    <row r="60" spans="1:16" x14ac:dyDescent="0.3">
      <c r="A60" s="2" t="s">
        <v>1568</v>
      </c>
      <c r="B60" s="2">
        <v>58</v>
      </c>
      <c r="C60" s="2" t="s">
        <v>1774</v>
      </c>
      <c r="D60" s="3" t="s">
        <v>2</v>
      </c>
      <c r="E60" s="2" t="s">
        <v>1735</v>
      </c>
      <c r="G60" s="2">
        <f t="shared" si="3"/>
        <v>58</v>
      </c>
      <c r="H60" s="2" t="s">
        <v>0</v>
      </c>
      <c r="I60" s="2" t="s">
        <v>1775</v>
      </c>
      <c r="J60" s="4" t="str">
        <f t="shared" si="4"/>
        <v>ENE</v>
      </c>
      <c r="K60" s="2" t="s">
        <v>1565</v>
      </c>
      <c r="L60" s="2" t="s">
        <v>1834</v>
      </c>
      <c r="M60" s="2" t="s">
        <v>1776</v>
      </c>
      <c r="N60" s="2">
        <f t="shared" si="5"/>
        <v>58</v>
      </c>
      <c r="O60" s="2" t="s">
        <v>1</v>
      </c>
      <c r="P60" s="2" t="str">
        <f t="shared" si="2"/>
        <v>{id:58,year: "2008",dateAcuerdo:"11-ENE",numAcuerdo:"CG 58-2008",monthAcuerdo:"ENE",nameAcuerdo:"ACUERDO QUEJA 104-07",link: Acuerdos__pdfpath(`./${"2008/"}${"58.pdf"}`),},</v>
      </c>
    </row>
    <row r="61" spans="1:16" x14ac:dyDescent="0.3">
      <c r="A61" s="2" t="s">
        <v>1568</v>
      </c>
      <c r="B61" s="2">
        <v>59</v>
      </c>
      <c r="C61" s="2" t="s">
        <v>1774</v>
      </c>
      <c r="D61" s="3" t="s">
        <v>2</v>
      </c>
      <c r="E61" s="2" t="s">
        <v>1735</v>
      </c>
      <c r="G61" s="2">
        <f t="shared" si="3"/>
        <v>59</v>
      </c>
      <c r="H61" s="2" t="s">
        <v>0</v>
      </c>
      <c r="I61" s="2" t="s">
        <v>1775</v>
      </c>
      <c r="J61" s="4" t="str">
        <f t="shared" si="4"/>
        <v>ENE</v>
      </c>
      <c r="K61" s="2" t="s">
        <v>1565</v>
      </c>
      <c r="L61" s="2" t="s">
        <v>1835</v>
      </c>
      <c r="M61" s="2" t="s">
        <v>1776</v>
      </c>
      <c r="N61" s="2">
        <f t="shared" si="5"/>
        <v>59</v>
      </c>
      <c r="O61" s="2" t="s">
        <v>1</v>
      </c>
      <c r="P61" s="2" t="str">
        <f t="shared" si="2"/>
        <v>{id:59,year: "2008",dateAcuerdo:"11-ENE",numAcuerdo:"CG 59-2008",monthAcuerdo:"ENE",nameAcuerdo:"ACUERDO QUEJA 105-07",link: Acuerdos__pdfpath(`./${"2008/"}${"59.pdf"}`),},</v>
      </c>
    </row>
    <row r="62" spans="1:16" x14ac:dyDescent="0.3">
      <c r="A62" s="2" t="s">
        <v>1568</v>
      </c>
      <c r="B62" s="2">
        <v>60</v>
      </c>
      <c r="C62" s="2" t="s">
        <v>1774</v>
      </c>
      <c r="D62" s="3" t="s">
        <v>2</v>
      </c>
      <c r="E62" s="2" t="s">
        <v>1735</v>
      </c>
      <c r="G62" s="2">
        <f t="shared" si="3"/>
        <v>60</v>
      </c>
      <c r="H62" s="2" t="s">
        <v>0</v>
      </c>
      <c r="I62" s="2" t="s">
        <v>1775</v>
      </c>
      <c r="J62" s="4" t="str">
        <f t="shared" si="4"/>
        <v>ENE</v>
      </c>
      <c r="K62" s="2" t="s">
        <v>1565</v>
      </c>
      <c r="L62" s="2" t="s">
        <v>1836</v>
      </c>
      <c r="M62" s="2" t="s">
        <v>1776</v>
      </c>
      <c r="N62" s="2">
        <f t="shared" si="5"/>
        <v>60</v>
      </c>
      <c r="O62" s="2" t="s">
        <v>1</v>
      </c>
      <c r="P62" s="2" t="str">
        <f t="shared" si="2"/>
        <v>{id:60,year: "2008",dateAcuerdo:"11-ENE",numAcuerdo:"CG 60-2008",monthAcuerdo:"ENE",nameAcuerdo:"ACUERDO QUEJA 106-07",link: Acuerdos__pdfpath(`./${"2008/"}${"60.pdf"}`),},</v>
      </c>
    </row>
    <row r="63" spans="1:16" x14ac:dyDescent="0.3">
      <c r="A63" s="2" t="s">
        <v>1568</v>
      </c>
      <c r="B63" s="2">
        <v>61</v>
      </c>
      <c r="C63" s="2" t="s">
        <v>1774</v>
      </c>
      <c r="D63" s="3" t="s">
        <v>2</v>
      </c>
      <c r="E63" s="2" t="s">
        <v>1735</v>
      </c>
      <c r="G63" s="2">
        <f t="shared" si="3"/>
        <v>61</v>
      </c>
      <c r="H63" s="2" t="s">
        <v>0</v>
      </c>
      <c r="I63" s="2" t="s">
        <v>1775</v>
      </c>
      <c r="J63" s="4" t="str">
        <f t="shared" si="4"/>
        <v>ENE</v>
      </c>
      <c r="K63" s="2" t="s">
        <v>1565</v>
      </c>
      <c r="L63" s="4" t="s">
        <v>1837</v>
      </c>
      <c r="M63" s="2" t="s">
        <v>1776</v>
      </c>
      <c r="N63" s="2">
        <f t="shared" si="5"/>
        <v>61</v>
      </c>
      <c r="O63" s="2" t="s">
        <v>1</v>
      </c>
      <c r="P63" s="2" t="str">
        <f t="shared" si="2"/>
        <v>{id:61,year: "2008",dateAcuerdo:"11-ENE",numAcuerdo:"CG 61-2008",monthAcuerdo:"ENE",nameAcuerdo:"ACUERDO QUEJA 109-07",link: Acuerdos__pdfpath(`./${"2008/"}${"61.pdf"}`),},</v>
      </c>
    </row>
    <row r="64" spans="1:16" x14ac:dyDescent="0.3">
      <c r="A64" s="2" t="s">
        <v>1568</v>
      </c>
      <c r="B64" s="2">
        <v>62</v>
      </c>
      <c r="C64" s="2" t="s">
        <v>1774</v>
      </c>
      <c r="D64" s="3" t="s">
        <v>2</v>
      </c>
      <c r="E64" s="2" t="s">
        <v>1735</v>
      </c>
      <c r="G64" s="2">
        <f t="shared" si="3"/>
        <v>62</v>
      </c>
      <c r="H64" s="2" t="s">
        <v>0</v>
      </c>
      <c r="I64" s="2" t="s">
        <v>1775</v>
      </c>
      <c r="J64" s="4" t="str">
        <f t="shared" si="4"/>
        <v>ENE</v>
      </c>
      <c r="K64" s="2" t="s">
        <v>1565</v>
      </c>
      <c r="L64" s="2" t="s">
        <v>1838</v>
      </c>
      <c r="M64" s="2" t="s">
        <v>1776</v>
      </c>
      <c r="N64" s="2">
        <f t="shared" si="5"/>
        <v>62</v>
      </c>
      <c r="O64" s="2" t="s">
        <v>1</v>
      </c>
      <c r="P64" s="2" t="str">
        <f t="shared" si="2"/>
        <v>{id:62,year: "2008",dateAcuerdo:"11-ENE",numAcuerdo:"CG 62-2008",monthAcuerdo:"ENE",nameAcuerdo:"ACUERDO QUEJA 01-07",link: Acuerdos__pdfpath(`./${"2008/"}${"62.pdf"}`),},</v>
      </c>
    </row>
    <row r="65" spans="1:16" x14ac:dyDescent="0.3">
      <c r="A65" s="2" t="s">
        <v>1568</v>
      </c>
      <c r="B65" s="2">
        <v>63</v>
      </c>
      <c r="C65" s="2" t="s">
        <v>1774</v>
      </c>
      <c r="D65" s="3" t="s">
        <v>2</v>
      </c>
      <c r="E65" s="2" t="s">
        <v>1735</v>
      </c>
      <c r="G65" s="2">
        <f t="shared" si="3"/>
        <v>63</v>
      </c>
      <c r="H65" s="2" t="s">
        <v>0</v>
      </c>
      <c r="I65" s="2" t="s">
        <v>1775</v>
      </c>
      <c r="J65" s="4" t="str">
        <f t="shared" si="4"/>
        <v>ENE</v>
      </c>
      <c r="K65" s="2" t="s">
        <v>1565</v>
      </c>
      <c r="L65" s="2" t="s">
        <v>1839</v>
      </c>
      <c r="M65" s="2" t="s">
        <v>1776</v>
      </c>
      <c r="N65" s="2">
        <f t="shared" si="5"/>
        <v>63</v>
      </c>
      <c r="O65" s="2" t="s">
        <v>1</v>
      </c>
      <c r="P65" s="2" t="str">
        <f t="shared" si="2"/>
        <v>{id:63,year: "2008",dateAcuerdo:"11-ENE",numAcuerdo:"CG 63-2008",monthAcuerdo:"ENE",nameAcuerdo:"ACUERDO QUEJA 08-07",link: Acuerdos__pdfpath(`./${"2008/"}${"63.pdf"}`),},</v>
      </c>
    </row>
    <row r="66" spans="1:16" x14ac:dyDescent="0.3">
      <c r="A66" s="2" t="s">
        <v>1568</v>
      </c>
      <c r="B66" s="2">
        <v>64</v>
      </c>
      <c r="C66" s="2" t="s">
        <v>1774</v>
      </c>
      <c r="D66" s="3" t="s">
        <v>2</v>
      </c>
      <c r="E66" s="2" t="s">
        <v>1735</v>
      </c>
      <c r="G66" s="2">
        <f t="shared" si="3"/>
        <v>64</v>
      </c>
      <c r="H66" s="2" t="s">
        <v>0</v>
      </c>
      <c r="I66" s="2" t="s">
        <v>1775</v>
      </c>
      <c r="J66" s="4" t="str">
        <f t="shared" si="4"/>
        <v>ENE</v>
      </c>
      <c r="K66" s="2" t="s">
        <v>1565</v>
      </c>
      <c r="L66" s="2" t="s">
        <v>1840</v>
      </c>
      <c r="M66" s="2" t="s">
        <v>1776</v>
      </c>
      <c r="N66" s="2">
        <f t="shared" si="5"/>
        <v>64</v>
      </c>
      <c r="O66" s="2" t="s">
        <v>1</v>
      </c>
      <c r="P66" s="2" t="str">
        <f t="shared" si="2"/>
        <v>{id:64,year: "2008",dateAcuerdo:"11-ENE",numAcuerdo:"CG 64-2008",monthAcuerdo:"ENE",nameAcuerdo:"ACUERDO QUEJA 26-07",link: Acuerdos__pdfpath(`./${"2008/"}${"64.pdf"}`),},</v>
      </c>
    </row>
    <row r="67" spans="1:16" x14ac:dyDescent="0.3">
      <c r="A67" s="2" t="s">
        <v>1568</v>
      </c>
      <c r="B67" s="2">
        <v>65</v>
      </c>
      <c r="C67" s="2" t="s">
        <v>1774</v>
      </c>
      <c r="D67" s="3" t="s">
        <v>2</v>
      </c>
      <c r="E67" s="2" t="s">
        <v>1735</v>
      </c>
      <c r="G67" s="2">
        <f t="shared" si="3"/>
        <v>65</v>
      </c>
      <c r="H67" s="2" t="s">
        <v>0</v>
      </c>
      <c r="I67" s="2" t="s">
        <v>1775</v>
      </c>
      <c r="J67" s="4" t="str">
        <f t="shared" ref="J67:J98" si="6">MID(D67,4,3)</f>
        <v>ENE</v>
      </c>
      <c r="K67" s="2" t="s">
        <v>1565</v>
      </c>
      <c r="L67" s="2" t="s">
        <v>1841</v>
      </c>
      <c r="M67" s="2" t="s">
        <v>1776</v>
      </c>
      <c r="N67" s="2">
        <f t="shared" ref="N67:N98" si="7">B67</f>
        <v>65</v>
      </c>
      <c r="O67" s="2" t="s">
        <v>1</v>
      </c>
      <c r="P67" s="2" t="str">
        <f t="shared" ref="P67:P110" si="8">CONCATENATE(A67,B67,C67,D67,E67,F67,G67,H67,I67,J67,K67,L67,M67,N67,O67)</f>
        <v>{id:65,year: "2008",dateAcuerdo:"11-ENE",numAcuerdo:"CG 65-2008",monthAcuerdo:"ENE",nameAcuerdo:"ACUERDO QUEJA 48-07",link: Acuerdos__pdfpath(`./${"2008/"}${"65.pdf"}`),},</v>
      </c>
    </row>
    <row r="68" spans="1:16" x14ac:dyDescent="0.3">
      <c r="A68" s="2" t="s">
        <v>1568</v>
      </c>
      <c r="B68" s="2">
        <v>66</v>
      </c>
      <c r="C68" s="2" t="s">
        <v>1774</v>
      </c>
      <c r="D68" s="3" t="s">
        <v>2</v>
      </c>
      <c r="E68" s="2" t="s">
        <v>1735</v>
      </c>
      <c r="G68" s="2">
        <f t="shared" ref="G68:G106" si="9">B68</f>
        <v>66</v>
      </c>
      <c r="H68" s="2" t="s">
        <v>0</v>
      </c>
      <c r="I68" s="2" t="s">
        <v>1775</v>
      </c>
      <c r="J68" s="4" t="str">
        <f t="shared" si="6"/>
        <v>ENE</v>
      </c>
      <c r="K68" s="2" t="s">
        <v>1565</v>
      </c>
      <c r="L68" s="2" t="s">
        <v>1842</v>
      </c>
      <c r="M68" s="2" t="s">
        <v>1776</v>
      </c>
      <c r="N68" s="2">
        <f t="shared" si="7"/>
        <v>66</v>
      </c>
      <c r="O68" s="2" t="s">
        <v>1</v>
      </c>
      <c r="P68" s="2" t="str">
        <f t="shared" si="8"/>
        <v>{id:66,year: "2008",dateAcuerdo:"11-ENE",numAcuerdo:"CG 66-2008",monthAcuerdo:"ENE",nameAcuerdo:"ACUERDO QUEJA 72-07",link: Acuerdos__pdfpath(`./${"2008/"}${"66.pdf"}`),},</v>
      </c>
    </row>
    <row r="69" spans="1:16" x14ac:dyDescent="0.3">
      <c r="A69" s="2" t="s">
        <v>1568</v>
      </c>
      <c r="B69" s="2">
        <v>67</v>
      </c>
      <c r="C69" s="2" t="s">
        <v>1774</v>
      </c>
      <c r="D69" s="3" t="s">
        <v>2</v>
      </c>
      <c r="E69" s="2" t="s">
        <v>1735</v>
      </c>
      <c r="G69" s="2">
        <f t="shared" si="9"/>
        <v>67</v>
      </c>
      <c r="H69" s="2" t="s">
        <v>0</v>
      </c>
      <c r="I69" s="2" t="s">
        <v>1775</v>
      </c>
      <c r="J69" s="4" t="str">
        <f t="shared" si="6"/>
        <v>ENE</v>
      </c>
      <c r="K69" s="2" t="s">
        <v>1565</v>
      </c>
      <c r="L69" s="2" t="s">
        <v>1843</v>
      </c>
      <c r="M69" s="2" t="s">
        <v>1776</v>
      </c>
      <c r="N69" s="2">
        <f t="shared" si="7"/>
        <v>67</v>
      </c>
      <c r="O69" s="2" t="s">
        <v>1</v>
      </c>
      <c r="P69" s="2" t="str">
        <f t="shared" si="8"/>
        <v>{id:67,year: "2008",dateAcuerdo:"11-ENE",numAcuerdo:"CG 67-2008",monthAcuerdo:"ENE",nameAcuerdo:"ACUERDO QUEJA 77-07",link: Acuerdos__pdfpath(`./${"2008/"}${"67.pdf"}`),},</v>
      </c>
    </row>
    <row r="70" spans="1:16" x14ac:dyDescent="0.3">
      <c r="A70" s="2" t="s">
        <v>1568</v>
      </c>
      <c r="B70" s="2">
        <v>68</v>
      </c>
      <c r="C70" s="2" t="s">
        <v>1774</v>
      </c>
      <c r="D70" s="3" t="s">
        <v>2</v>
      </c>
      <c r="E70" s="2" t="s">
        <v>1735</v>
      </c>
      <c r="G70" s="2">
        <f t="shared" si="9"/>
        <v>68</v>
      </c>
      <c r="H70" s="2" t="s">
        <v>0</v>
      </c>
      <c r="I70" s="2" t="s">
        <v>1775</v>
      </c>
      <c r="J70" s="4" t="str">
        <f t="shared" si="6"/>
        <v>ENE</v>
      </c>
      <c r="K70" s="2" t="s">
        <v>1565</v>
      </c>
      <c r="L70" s="2" t="s">
        <v>1844</v>
      </c>
      <c r="M70" s="2" t="s">
        <v>1776</v>
      </c>
      <c r="N70" s="2">
        <f t="shared" si="7"/>
        <v>68</v>
      </c>
      <c r="O70" s="2" t="s">
        <v>1</v>
      </c>
      <c r="P70" s="2" t="str">
        <f t="shared" si="8"/>
        <v>{id:68,year: "2008",dateAcuerdo:"11-ENE",numAcuerdo:"CG 68-2008",monthAcuerdo:"ENE",nameAcuerdo:"ACUERDO QUEJA 79-07",link: Acuerdos__pdfpath(`./${"2008/"}${"68.pdf"}`),},</v>
      </c>
    </row>
    <row r="71" spans="1:16" x14ac:dyDescent="0.3">
      <c r="A71" s="2" t="s">
        <v>1568</v>
      </c>
      <c r="B71" s="2">
        <v>69</v>
      </c>
      <c r="C71" s="2" t="s">
        <v>1774</v>
      </c>
      <c r="D71" s="3" t="s">
        <v>2</v>
      </c>
      <c r="E71" s="2" t="s">
        <v>1735</v>
      </c>
      <c r="G71" s="2">
        <f t="shared" si="9"/>
        <v>69</v>
      </c>
      <c r="H71" s="2" t="s">
        <v>0</v>
      </c>
      <c r="I71" s="2" t="s">
        <v>1775</v>
      </c>
      <c r="J71" s="4" t="str">
        <f t="shared" si="6"/>
        <v>ENE</v>
      </c>
      <c r="K71" s="2" t="s">
        <v>1565</v>
      </c>
      <c r="L71" s="2" t="s">
        <v>1845</v>
      </c>
      <c r="M71" s="2" t="s">
        <v>1776</v>
      </c>
      <c r="N71" s="2">
        <f t="shared" si="7"/>
        <v>69</v>
      </c>
      <c r="O71" s="2" t="s">
        <v>1</v>
      </c>
      <c r="P71" s="2" t="str">
        <f t="shared" si="8"/>
        <v>{id:69,year: "2008",dateAcuerdo:"11-ENE",numAcuerdo:"CG 69-2008",monthAcuerdo:"ENE",nameAcuerdo:"ACUERDO QUEJA 108-07",link: Acuerdos__pdfpath(`./${"2008/"}${"69.pdf"}`),},</v>
      </c>
    </row>
    <row r="72" spans="1:16" x14ac:dyDescent="0.3">
      <c r="A72" s="2" t="s">
        <v>1568</v>
      </c>
      <c r="B72" s="2">
        <v>70</v>
      </c>
      <c r="C72" s="2" t="s">
        <v>1774</v>
      </c>
      <c r="D72" s="3" t="s">
        <v>2</v>
      </c>
      <c r="E72" s="2" t="s">
        <v>1735</v>
      </c>
      <c r="G72" s="2">
        <f t="shared" si="9"/>
        <v>70</v>
      </c>
      <c r="H72" s="2" t="s">
        <v>0</v>
      </c>
      <c r="I72" s="2" t="s">
        <v>1775</v>
      </c>
      <c r="J72" s="4" t="str">
        <f t="shared" si="6"/>
        <v>ENE</v>
      </c>
      <c r="K72" s="2" t="s">
        <v>1565</v>
      </c>
      <c r="L72" s="2" t="s">
        <v>1846</v>
      </c>
      <c r="M72" s="2" t="s">
        <v>1776</v>
      </c>
      <c r="N72" s="2">
        <f t="shared" si="7"/>
        <v>70</v>
      </c>
      <c r="O72" s="2" t="s">
        <v>1</v>
      </c>
      <c r="P72" s="2" t="str">
        <f t="shared" si="8"/>
        <v>{id:70,year: "2008",dateAcuerdo:"11-ENE",numAcuerdo:"CG 70-2008",monthAcuerdo:"ENE",nameAcuerdo:"ACUERDO QUEJA 102-07",link: Acuerdos__pdfpath(`./${"2008/"}${"70.pdf"}`),},</v>
      </c>
    </row>
    <row r="73" spans="1:16" x14ac:dyDescent="0.3">
      <c r="A73" s="2" t="s">
        <v>1568</v>
      </c>
      <c r="B73" s="2">
        <v>71</v>
      </c>
      <c r="C73" s="2" t="s">
        <v>1774</v>
      </c>
      <c r="D73" s="3" t="s">
        <v>2</v>
      </c>
      <c r="E73" s="2" t="s">
        <v>1735</v>
      </c>
      <c r="G73" s="2">
        <f t="shared" si="9"/>
        <v>71</v>
      </c>
      <c r="H73" s="2" t="s">
        <v>0</v>
      </c>
      <c r="I73" s="2" t="s">
        <v>1775</v>
      </c>
      <c r="J73" s="4" t="str">
        <f t="shared" si="6"/>
        <v>ENE</v>
      </c>
      <c r="K73" s="2" t="s">
        <v>1565</v>
      </c>
      <c r="L73" s="2" t="s">
        <v>1847</v>
      </c>
      <c r="M73" s="2" t="s">
        <v>1776</v>
      </c>
      <c r="N73" s="2">
        <f t="shared" si="7"/>
        <v>71</v>
      </c>
      <c r="O73" s="2" t="s">
        <v>1</v>
      </c>
      <c r="P73" s="2" t="str">
        <f t="shared" si="8"/>
        <v>{id:71,year: "2008",dateAcuerdo:"11-ENE",numAcuerdo:"CG 71-2008",monthAcuerdo:"ENE",nameAcuerdo:"ACUERDO QUEJA 91-07",link: Acuerdos__pdfpath(`./${"2008/"}${"71.pdf"}`),},</v>
      </c>
    </row>
    <row r="74" spans="1:16" x14ac:dyDescent="0.3">
      <c r="A74" s="2" t="s">
        <v>1568</v>
      </c>
      <c r="B74" s="2">
        <v>72</v>
      </c>
      <c r="C74" s="2" t="s">
        <v>1774</v>
      </c>
      <c r="D74" s="3" t="s">
        <v>2</v>
      </c>
      <c r="E74" s="2" t="s">
        <v>1735</v>
      </c>
      <c r="G74" s="2">
        <f t="shared" si="9"/>
        <v>72</v>
      </c>
      <c r="H74" s="2" t="s">
        <v>0</v>
      </c>
      <c r="I74" s="2" t="s">
        <v>1775</v>
      </c>
      <c r="J74" s="4" t="str">
        <f t="shared" si="6"/>
        <v>ENE</v>
      </c>
      <c r="K74" s="2" t="s">
        <v>1565</v>
      </c>
      <c r="L74" s="2" t="s">
        <v>1848</v>
      </c>
      <c r="M74" s="2" t="s">
        <v>1776</v>
      </c>
      <c r="N74" s="2">
        <f t="shared" si="7"/>
        <v>72</v>
      </c>
      <c r="O74" s="2" t="s">
        <v>1</v>
      </c>
      <c r="P74" s="2" t="str">
        <f t="shared" si="8"/>
        <v>{id:72,year: "2008",dateAcuerdo:"11-ENE",numAcuerdo:"CG 72-2008",monthAcuerdo:"ENE",nameAcuerdo:"ACUERDO QUEJA 95-07",link: Acuerdos__pdfpath(`./${"2008/"}${"72.pdf"}`),},</v>
      </c>
    </row>
    <row r="75" spans="1:16" x14ac:dyDescent="0.3">
      <c r="A75" s="2" t="s">
        <v>1568</v>
      </c>
      <c r="B75" s="2">
        <v>73</v>
      </c>
      <c r="C75" s="2" t="s">
        <v>1774</v>
      </c>
      <c r="D75" s="3" t="s">
        <v>2</v>
      </c>
      <c r="E75" s="2" t="s">
        <v>1735</v>
      </c>
      <c r="G75" s="2">
        <f t="shared" si="9"/>
        <v>73</v>
      </c>
      <c r="H75" s="2" t="s">
        <v>0</v>
      </c>
      <c r="I75" s="2" t="s">
        <v>1775</v>
      </c>
      <c r="J75" s="4" t="str">
        <f t="shared" si="6"/>
        <v>ENE</v>
      </c>
      <c r="K75" s="2" t="s">
        <v>1565</v>
      </c>
      <c r="L75" s="2" t="s">
        <v>1849</v>
      </c>
      <c r="M75" s="2" t="s">
        <v>1776</v>
      </c>
      <c r="N75" s="2">
        <f t="shared" si="7"/>
        <v>73</v>
      </c>
      <c r="O75" s="2" t="s">
        <v>1</v>
      </c>
      <c r="P75" s="2" t="str">
        <f t="shared" si="8"/>
        <v>{id:73,year: "2008",dateAcuerdo:"11-ENE",numAcuerdo:"CG 73-2008",monthAcuerdo:"ENE",nameAcuerdo:"ACUERDO QUEJA 44-07",link: Acuerdos__pdfpath(`./${"2008/"}${"73.pdf"}`),},</v>
      </c>
    </row>
    <row r="76" spans="1:16" x14ac:dyDescent="0.3">
      <c r="A76" s="2" t="s">
        <v>1568</v>
      </c>
      <c r="B76" s="2">
        <v>74</v>
      </c>
      <c r="C76" s="2" t="s">
        <v>1774</v>
      </c>
      <c r="D76" s="3" t="s">
        <v>2</v>
      </c>
      <c r="E76" s="2" t="s">
        <v>1735</v>
      </c>
      <c r="G76" s="2">
        <f t="shared" si="9"/>
        <v>74</v>
      </c>
      <c r="H76" s="2" t="s">
        <v>0</v>
      </c>
      <c r="I76" s="2" t="s">
        <v>1775</v>
      </c>
      <c r="J76" s="4" t="str">
        <f t="shared" si="6"/>
        <v>ENE</v>
      </c>
      <c r="K76" s="2" t="s">
        <v>1565</v>
      </c>
      <c r="L76" s="2" t="s">
        <v>1850</v>
      </c>
      <c r="M76" s="2" t="s">
        <v>1776</v>
      </c>
      <c r="N76" s="2">
        <f t="shared" si="7"/>
        <v>74</v>
      </c>
      <c r="O76" s="2" t="s">
        <v>1</v>
      </c>
      <c r="P76" s="2" t="str">
        <f t="shared" si="8"/>
        <v>{id:74,year: "2008",dateAcuerdo:"11-ENE",numAcuerdo:"CG 74-2008",monthAcuerdo:"ENE",nameAcuerdo:"ACUERDO QUEJA 45-07",link: Acuerdos__pdfpath(`./${"2008/"}${"74.pdf"}`),},</v>
      </c>
    </row>
    <row r="77" spans="1:16" x14ac:dyDescent="0.3">
      <c r="A77" s="2" t="s">
        <v>1568</v>
      </c>
      <c r="B77" s="2">
        <v>75</v>
      </c>
      <c r="C77" s="2" t="s">
        <v>1774</v>
      </c>
      <c r="D77" s="3" t="s">
        <v>2</v>
      </c>
      <c r="E77" s="2" t="s">
        <v>1735</v>
      </c>
      <c r="G77" s="2">
        <f t="shared" si="9"/>
        <v>75</v>
      </c>
      <c r="H77" s="2" t="s">
        <v>0</v>
      </c>
      <c r="I77" s="2" t="s">
        <v>1775</v>
      </c>
      <c r="J77" s="4" t="str">
        <f t="shared" si="6"/>
        <v>ENE</v>
      </c>
      <c r="K77" s="2" t="s">
        <v>1565</v>
      </c>
      <c r="L77" s="2" t="s">
        <v>1851</v>
      </c>
      <c r="M77" s="2" t="s">
        <v>1776</v>
      </c>
      <c r="N77" s="2">
        <f t="shared" si="7"/>
        <v>75</v>
      </c>
      <c r="O77" s="2" t="s">
        <v>1</v>
      </c>
      <c r="P77" s="2" t="str">
        <f t="shared" si="8"/>
        <v>{id:75,year: "2008",dateAcuerdo:"11-ENE",numAcuerdo:"CG 75-2008",monthAcuerdo:"ENE",nameAcuerdo:"ACUERDO QUEJA 92-07",link: Acuerdos__pdfpath(`./${"2008/"}${"75.pdf"}`),},</v>
      </c>
    </row>
    <row r="78" spans="1:16" x14ac:dyDescent="0.3">
      <c r="A78" s="2" t="s">
        <v>1568</v>
      </c>
      <c r="B78" s="2">
        <v>76</v>
      </c>
      <c r="C78" s="2" t="s">
        <v>1774</v>
      </c>
      <c r="D78" s="3" t="s">
        <v>2</v>
      </c>
      <c r="E78" s="2" t="s">
        <v>1735</v>
      </c>
      <c r="G78" s="2">
        <f t="shared" si="9"/>
        <v>76</v>
      </c>
      <c r="H78" s="2" t="s">
        <v>0</v>
      </c>
      <c r="I78" s="2" t="s">
        <v>1775</v>
      </c>
      <c r="J78" s="4" t="str">
        <f t="shared" si="6"/>
        <v>ENE</v>
      </c>
      <c r="K78" s="2" t="s">
        <v>1565</v>
      </c>
      <c r="L78" s="2" t="s">
        <v>1852</v>
      </c>
      <c r="M78" s="2" t="s">
        <v>1776</v>
      </c>
      <c r="N78" s="2">
        <f t="shared" si="7"/>
        <v>76</v>
      </c>
      <c r="O78" s="2" t="s">
        <v>1</v>
      </c>
      <c r="P78" s="2" t="str">
        <f t="shared" si="8"/>
        <v>{id:76,year: "2008",dateAcuerdo:"11-ENE",numAcuerdo:"CG 76-2008",monthAcuerdo:"ENE",nameAcuerdo:"ACUERDO QUEJA 68-07",link: Acuerdos__pdfpath(`./${"2008/"}${"76.pdf"}`),},</v>
      </c>
    </row>
    <row r="79" spans="1:16" x14ac:dyDescent="0.3">
      <c r="A79" s="2" t="s">
        <v>1568</v>
      </c>
      <c r="B79" s="2">
        <v>77</v>
      </c>
      <c r="C79" s="2" t="s">
        <v>1774</v>
      </c>
      <c r="D79" s="3" t="s">
        <v>2</v>
      </c>
      <c r="E79" s="2" t="s">
        <v>1735</v>
      </c>
      <c r="G79" s="2">
        <f t="shared" si="9"/>
        <v>77</v>
      </c>
      <c r="H79" s="2" t="s">
        <v>0</v>
      </c>
      <c r="I79" s="2" t="s">
        <v>1775</v>
      </c>
      <c r="J79" s="4" t="str">
        <f t="shared" si="6"/>
        <v>ENE</v>
      </c>
      <c r="K79" s="2" t="s">
        <v>1565</v>
      </c>
      <c r="L79" s="2" t="s">
        <v>1853</v>
      </c>
      <c r="M79" s="2" t="s">
        <v>1776</v>
      </c>
      <c r="N79" s="2">
        <f t="shared" si="7"/>
        <v>77</v>
      </c>
      <c r="O79" s="2" t="s">
        <v>1</v>
      </c>
      <c r="P79" s="2" t="str">
        <f t="shared" si="8"/>
        <v>{id:77,year: "2008",dateAcuerdo:"11-ENE",numAcuerdo:"CG 77-2008",monthAcuerdo:"ENE",nameAcuerdo:"ACUERDO QUEJA 98-07",link: Acuerdos__pdfpath(`./${"2008/"}${"77.pdf"}`),},</v>
      </c>
    </row>
    <row r="80" spans="1:16" x14ac:dyDescent="0.3">
      <c r="A80" s="2" t="s">
        <v>1568</v>
      </c>
      <c r="B80" s="2">
        <v>78</v>
      </c>
      <c r="C80" s="2" t="s">
        <v>1774</v>
      </c>
      <c r="D80" s="3" t="s">
        <v>3</v>
      </c>
      <c r="E80" s="2" t="s">
        <v>1735</v>
      </c>
      <c r="G80" s="2">
        <f t="shared" si="9"/>
        <v>78</v>
      </c>
      <c r="H80" s="2" t="s">
        <v>0</v>
      </c>
      <c r="I80" s="2" t="s">
        <v>1775</v>
      </c>
      <c r="J80" s="4" t="str">
        <f t="shared" si="6"/>
        <v>ENE</v>
      </c>
      <c r="K80" s="2" t="s">
        <v>1565</v>
      </c>
      <c r="L80" s="2" t="s">
        <v>4</v>
      </c>
      <c r="M80" s="2" t="s">
        <v>1776</v>
      </c>
      <c r="N80" s="2">
        <f t="shared" si="7"/>
        <v>78</v>
      </c>
      <c r="O80" s="2" t="s">
        <v>1</v>
      </c>
      <c r="P80" s="2" t="str">
        <f t="shared" si="8"/>
        <v>{id:78,year: "2008",dateAcuerdo:"12-ENE",numAcuerdo:"CG 78-2008",monthAcuerdo:"ENE",nameAcuerdo:"ACUERDO INTEGRACIÓN LIX LEGISLATURA",link: Acuerdos__pdfpath(`./${"2008/"}${"78.pdf"}`),},</v>
      </c>
    </row>
    <row r="81" spans="1:16" x14ac:dyDescent="0.3">
      <c r="A81" s="2" t="s">
        <v>1568</v>
      </c>
      <c r="B81" s="2">
        <v>79</v>
      </c>
      <c r="C81" s="2" t="s">
        <v>1774</v>
      </c>
      <c r="D81" s="3" t="s">
        <v>6</v>
      </c>
      <c r="E81" s="2" t="s">
        <v>1735</v>
      </c>
      <c r="G81" s="2">
        <f t="shared" si="9"/>
        <v>79</v>
      </c>
      <c r="H81" s="2" t="s">
        <v>0</v>
      </c>
      <c r="I81" s="2" t="s">
        <v>1775</v>
      </c>
      <c r="J81" s="4" t="str">
        <f t="shared" si="6"/>
        <v>ENE</v>
      </c>
      <c r="K81" s="2" t="s">
        <v>1565</v>
      </c>
      <c r="L81" s="2" t="s">
        <v>5</v>
      </c>
      <c r="M81" s="2" t="s">
        <v>1776</v>
      </c>
      <c r="N81" s="2">
        <f t="shared" si="7"/>
        <v>79</v>
      </c>
      <c r="O81" s="2" t="s">
        <v>1</v>
      </c>
      <c r="P81" s="2" t="str">
        <f t="shared" si="8"/>
        <v>{id:79,year: "2008",dateAcuerdo:"14-ENE",numAcuerdo:"CG 79-2008",monthAcuerdo:"ENE",nameAcuerdo:"ELEGIBILIDAD AYUNTAMIENTO DE CHIAUTEMPAN",link: Acuerdos__pdfpath(`./${"2008/"}${"79.pdf"}`),},</v>
      </c>
    </row>
    <row r="82" spans="1:16" x14ac:dyDescent="0.3">
      <c r="A82" s="2" t="s">
        <v>1568</v>
      </c>
      <c r="B82" s="2">
        <v>80</v>
      </c>
      <c r="C82" s="2" t="s">
        <v>1774</v>
      </c>
      <c r="D82" s="3" t="s">
        <v>6</v>
      </c>
      <c r="E82" s="2" t="s">
        <v>1735</v>
      </c>
      <c r="G82" s="2">
        <f t="shared" si="9"/>
        <v>80</v>
      </c>
      <c r="H82" s="2" t="s">
        <v>0</v>
      </c>
      <c r="I82" s="2" t="s">
        <v>1775</v>
      </c>
      <c r="J82" s="4" t="str">
        <f t="shared" si="6"/>
        <v>ENE</v>
      </c>
      <c r="K82" s="2" t="s">
        <v>1565</v>
      </c>
      <c r="L82" s="4" t="s">
        <v>1854</v>
      </c>
      <c r="M82" s="2" t="s">
        <v>1776</v>
      </c>
      <c r="N82" s="2">
        <f t="shared" si="7"/>
        <v>80</v>
      </c>
      <c r="O82" s="2" t="s">
        <v>1</v>
      </c>
      <c r="P82" s="2" t="str">
        <f t="shared" si="8"/>
        <v>{id:80,year: "2008",dateAcuerdo:"14-ENE",numAcuerdo:"CG 80-2008",monthAcuerdo:"ENE",nameAcuerdo:"ACUERDO QUEJA 04-07",link: Acuerdos__pdfpath(`./${"2008/"}${"80.pdf"}`),},</v>
      </c>
    </row>
    <row r="83" spans="1:16" x14ac:dyDescent="0.3">
      <c r="A83" s="2" t="s">
        <v>1568</v>
      </c>
      <c r="B83" s="2">
        <v>81</v>
      </c>
      <c r="C83" s="2" t="s">
        <v>1774</v>
      </c>
      <c r="D83" s="3" t="s">
        <v>6</v>
      </c>
      <c r="E83" s="2" t="s">
        <v>1735</v>
      </c>
      <c r="G83" s="2">
        <f t="shared" si="9"/>
        <v>81</v>
      </c>
      <c r="H83" s="2" t="s">
        <v>0</v>
      </c>
      <c r="I83" s="2" t="s">
        <v>1775</v>
      </c>
      <c r="J83" s="4" t="str">
        <f t="shared" si="6"/>
        <v>ENE</v>
      </c>
      <c r="K83" s="2" t="s">
        <v>1565</v>
      </c>
      <c r="L83" s="4" t="s">
        <v>1855</v>
      </c>
      <c r="M83" s="2" t="s">
        <v>1776</v>
      </c>
      <c r="N83" s="2">
        <f t="shared" si="7"/>
        <v>81</v>
      </c>
      <c r="O83" s="2" t="s">
        <v>1</v>
      </c>
      <c r="P83" s="2" t="str">
        <f t="shared" si="8"/>
        <v>{id:81,year: "2008",dateAcuerdo:"14-ENE",numAcuerdo:"CG 81-2008",monthAcuerdo:"ENE",nameAcuerdo:"ACUERDO QUEJA 05-07",link: Acuerdos__pdfpath(`./${"2008/"}${"81.pdf"}`),},</v>
      </c>
    </row>
    <row r="84" spans="1:16" x14ac:dyDescent="0.3">
      <c r="A84" s="2" t="s">
        <v>1568</v>
      </c>
      <c r="B84" s="2">
        <v>82</v>
      </c>
      <c r="C84" s="2" t="s">
        <v>1774</v>
      </c>
      <c r="D84" s="3" t="s">
        <v>6</v>
      </c>
      <c r="E84" s="2" t="s">
        <v>1735</v>
      </c>
      <c r="G84" s="2">
        <f t="shared" si="9"/>
        <v>82</v>
      </c>
      <c r="H84" s="2" t="s">
        <v>0</v>
      </c>
      <c r="I84" s="2" t="s">
        <v>1775</v>
      </c>
      <c r="J84" s="4" t="str">
        <f t="shared" si="6"/>
        <v>ENE</v>
      </c>
      <c r="K84" s="2" t="s">
        <v>1565</v>
      </c>
      <c r="L84" s="4" t="s">
        <v>1856</v>
      </c>
      <c r="M84" s="2" t="s">
        <v>1776</v>
      </c>
      <c r="N84" s="2">
        <f t="shared" si="7"/>
        <v>82</v>
      </c>
      <c r="O84" s="2" t="s">
        <v>1</v>
      </c>
      <c r="P84" s="2" t="str">
        <f t="shared" si="8"/>
        <v>{id:82,year: "2008",dateAcuerdo:"14-ENE",numAcuerdo:"CG 82-2008",monthAcuerdo:"ENE",nameAcuerdo:"ACUERDO QUEJA 06-07",link: Acuerdos__pdfpath(`./${"2008/"}${"82.pdf"}`),},</v>
      </c>
    </row>
    <row r="85" spans="1:16" x14ac:dyDescent="0.3">
      <c r="A85" s="2" t="s">
        <v>1568</v>
      </c>
      <c r="B85" s="2">
        <v>83</v>
      </c>
      <c r="C85" s="2" t="s">
        <v>1774</v>
      </c>
      <c r="D85" s="3" t="s">
        <v>6</v>
      </c>
      <c r="E85" s="2" t="s">
        <v>1735</v>
      </c>
      <c r="G85" s="2">
        <f t="shared" si="9"/>
        <v>83</v>
      </c>
      <c r="H85" s="2" t="s">
        <v>0</v>
      </c>
      <c r="I85" s="2" t="s">
        <v>1775</v>
      </c>
      <c r="J85" s="4" t="str">
        <f t="shared" si="6"/>
        <v>ENE</v>
      </c>
      <c r="K85" s="2" t="s">
        <v>1565</v>
      </c>
      <c r="L85" s="4" t="s">
        <v>1857</v>
      </c>
      <c r="M85" s="2" t="s">
        <v>1776</v>
      </c>
      <c r="N85" s="2">
        <f t="shared" si="7"/>
        <v>83</v>
      </c>
      <c r="O85" s="2" t="s">
        <v>1</v>
      </c>
      <c r="P85" s="2" t="str">
        <f t="shared" si="8"/>
        <v>{id:83,year: "2008",dateAcuerdo:"14-ENE",numAcuerdo:"CG 83-2008",monthAcuerdo:"ENE",nameAcuerdo:"ACUERDO QUEJA 23-07",link: Acuerdos__pdfpath(`./${"2008/"}${"83.pdf"}`),},</v>
      </c>
    </row>
    <row r="86" spans="1:16" x14ac:dyDescent="0.3">
      <c r="A86" s="2" t="s">
        <v>1568</v>
      </c>
      <c r="B86" s="2">
        <v>84</v>
      </c>
      <c r="C86" s="2" t="s">
        <v>1774</v>
      </c>
      <c r="D86" s="3" t="s">
        <v>6</v>
      </c>
      <c r="E86" s="2" t="s">
        <v>1735</v>
      </c>
      <c r="G86" s="2">
        <f t="shared" si="9"/>
        <v>84</v>
      </c>
      <c r="H86" s="2" t="s">
        <v>0</v>
      </c>
      <c r="I86" s="2" t="s">
        <v>1775</v>
      </c>
      <c r="J86" s="4" t="str">
        <f t="shared" si="6"/>
        <v>ENE</v>
      </c>
      <c r="K86" s="2" t="s">
        <v>1565</v>
      </c>
      <c r="L86" s="4" t="s">
        <v>1858</v>
      </c>
      <c r="M86" s="2" t="s">
        <v>1776</v>
      </c>
      <c r="N86" s="2">
        <f t="shared" si="7"/>
        <v>84</v>
      </c>
      <c r="O86" s="2" t="s">
        <v>1</v>
      </c>
      <c r="P86" s="2" t="str">
        <f t="shared" si="8"/>
        <v>{id:84,year: "2008",dateAcuerdo:"14-ENE",numAcuerdo:"CG 84-2008",monthAcuerdo:"ENE",nameAcuerdo:"ACUERDO QUEJA 33-07",link: Acuerdos__pdfpath(`./${"2008/"}${"84.pdf"}`),},</v>
      </c>
    </row>
    <row r="87" spans="1:16" x14ac:dyDescent="0.3">
      <c r="A87" s="2" t="s">
        <v>1568</v>
      </c>
      <c r="B87" s="2">
        <v>85</v>
      </c>
      <c r="C87" s="2" t="s">
        <v>1774</v>
      </c>
      <c r="D87" s="3" t="s">
        <v>6</v>
      </c>
      <c r="E87" s="2" t="s">
        <v>1735</v>
      </c>
      <c r="G87" s="2">
        <f t="shared" si="9"/>
        <v>85</v>
      </c>
      <c r="H87" s="2" t="s">
        <v>0</v>
      </c>
      <c r="I87" s="2" t="s">
        <v>1775</v>
      </c>
      <c r="J87" s="4" t="str">
        <f t="shared" si="6"/>
        <v>ENE</v>
      </c>
      <c r="K87" s="2" t="s">
        <v>1565</v>
      </c>
      <c r="L87" s="4" t="s">
        <v>1859</v>
      </c>
      <c r="M87" s="2" t="s">
        <v>1776</v>
      </c>
      <c r="N87" s="2">
        <f t="shared" si="7"/>
        <v>85</v>
      </c>
      <c r="O87" s="2" t="s">
        <v>1</v>
      </c>
      <c r="P87" s="2" t="str">
        <f t="shared" si="8"/>
        <v>{id:85,year: "2008",dateAcuerdo:"14-ENE",numAcuerdo:"CG 85-2008",monthAcuerdo:"ENE",nameAcuerdo:"ACUERDO QUEJA 36-07",link: Acuerdos__pdfpath(`./${"2008/"}${"85.pdf"}`),},</v>
      </c>
    </row>
    <row r="88" spans="1:16" x14ac:dyDescent="0.3">
      <c r="A88" s="2" t="s">
        <v>1568</v>
      </c>
      <c r="B88" s="2">
        <v>86</v>
      </c>
      <c r="C88" s="2" t="s">
        <v>1774</v>
      </c>
      <c r="D88" s="3" t="s">
        <v>6</v>
      </c>
      <c r="E88" s="2" t="s">
        <v>1735</v>
      </c>
      <c r="G88" s="2">
        <f t="shared" si="9"/>
        <v>86</v>
      </c>
      <c r="H88" s="2" t="s">
        <v>0</v>
      </c>
      <c r="I88" s="2" t="s">
        <v>1775</v>
      </c>
      <c r="J88" s="4" t="str">
        <f t="shared" si="6"/>
        <v>ENE</v>
      </c>
      <c r="K88" s="2" t="s">
        <v>1565</v>
      </c>
      <c r="L88" s="4" t="s">
        <v>1860</v>
      </c>
      <c r="M88" s="2" t="s">
        <v>1776</v>
      </c>
      <c r="N88" s="2">
        <f t="shared" si="7"/>
        <v>86</v>
      </c>
      <c r="O88" s="2" t="s">
        <v>1</v>
      </c>
      <c r="P88" s="2" t="str">
        <f t="shared" si="8"/>
        <v>{id:86,year: "2008",dateAcuerdo:"14-ENE",numAcuerdo:"CG 86-2008",monthAcuerdo:"ENE",nameAcuerdo:"ACUERDO QUEJA 37-07",link: Acuerdos__pdfpath(`./${"2008/"}${"86.pdf"}`),},</v>
      </c>
    </row>
    <row r="89" spans="1:16" x14ac:dyDescent="0.3">
      <c r="A89" s="2" t="s">
        <v>1568</v>
      </c>
      <c r="B89" s="2">
        <v>87</v>
      </c>
      <c r="C89" s="2" t="s">
        <v>1774</v>
      </c>
      <c r="D89" s="3" t="s">
        <v>6</v>
      </c>
      <c r="E89" s="2" t="s">
        <v>1735</v>
      </c>
      <c r="G89" s="2">
        <f t="shared" si="9"/>
        <v>87</v>
      </c>
      <c r="H89" s="2" t="s">
        <v>0</v>
      </c>
      <c r="I89" s="2" t="s">
        <v>1775</v>
      </c>
      <c r="J89" s="4" t="str">
        <f t="shared" si="6"/>
        <v>ENE</v>
      </c>
      <c r="K89" s="2" t="s">
        <v>1565</v>
      </c>
      <c r="L89" s="2" t="s">
        <v>1861</v>
      </c>
      <c r="M89" s="2" t="s">
        <v>1776</v>
      </c>
      <c r="N89" s="2">
        <f t="shared" si="7"/>
        <v>87</v>
      </c>
      <c r="O89" s="2" t="s">
        <v>1</v>
      </c>
      <c r="P89" s="2" t="str">
        <f t="shared" si="8"/>
        <v>{id:87,year: "2008",dateAcuerdo:"14-ENE",numAcuerdo:"CG 87-2008",monthAcuerdo:"ENE",nameAcuerdo:"ACUERDO QUEJA 38-07",link: Acuerdos__pdfpath(`./${"2008/"}${"87.pdf"}`),},</v>
      </c>
    </row>
    <row r="90" spans="1:16" x14ac:dyDescent="0.3">
      <c r="A90" s="2" t="s">
        <v>1568</v>
      </c>
      <c r="B90" s="2">
        <v>88</v>
      </c>
      <c r="C90" s="2" t="s">
        <v>1774</v>
      </c>
      <c r="D90" s="3" t="s">
        <v>6</v>
      </c>
      <c r="E90" s="2" t="s">
        <v>1735</v>
      </c>
      <c r="G90" s="2">
        <f t="shared" si="9"/>
        <v>88</v>
      </c>
      <c r="H90" s="2" t="s">
        <v>0</v>
      </c>
      <c r="I90" s="2" t="s">
        <v>1775</v>
      </c>
      <c r="J90" s="4" t="str">
        <f t="shared" si="6"/>
        <v>ENE</v>
      </c>
      <c r="K90" s="2" t="s">
        <v>1565</v>
      </c>
      <c r="L90" s="2" t="s">
        <v>1862</v>
      </c>
      <c r="M90" s="2" t="s">
        <v>1776</v>
      </c>
      <c r="N90" s="2">
        <f t="shared" si="7"/>
        <v>88</v>
      </c>
      <c r="O90" s="2" t="s">
        <v>1</v>
      </c>
      <c r="P90" s="2" t="str">
        <f t="shared" si="8"/>
        <v>{id:88,year: "2008",dateAcuerdo:"14-ENE",numAcuerdo:"CG 88-2008",monthAcuerdo:"ENE",nameAcuerdo:"ACUERDO QUEJA 39-07",link: Acuerdos__pdfpath(`./${"2008/"}${"88.pdf"}`),},</v>
      </c>
    </row>
    <row r="91" spans="1:16" x14ac:dyDescent="0.3">
      <c r="A91" s="2" t="s">
        <v>1568</v>
      </c>
      <c r="B91" s="2">
        <v>89</v>
      </c>
      <c r="C91" s="2" t="s">
        <v>1774</v>
      </c>
      <c r="D91" s="3" t="s">
        <v>6</v>
      </c>
      <c r="E91" s="2" t="s">
        <v>1735</v>
      </c>
      <c r="G91" s="2">
        <f t="shared" si="9"/>
        <v>89</v>
      </c>
      <c r="H91" s="2" t="s">
        <v>0</v>
      </c>
      <c r="I91" s="2" t="s">
        <v>1775</v>
      </c>
      <c r="J91" s="4" t="str">
        <f t="shared" si="6"/>
        <v>ENE</v>
      </c>
      <c r="K91" s="2" t="s">
        <v>1565</v>
      </c>
      <c r="L91" s="2" t="s">
        <v>1863</v>
      </c>
      <c r="M91" s="2" t="s">
        <v>1776</v>
      </c>
      <c r="N91" s="2">
        <f t="shared" si="7"/>
        <v>89</v>
      </c>
      <c r="O91" s="2" t="s">
        <v>1</v>
      </c>
      <c r="P91" s="2" t="str">
        <f t="shared" si="8"/>
        <v>{id:89,year: "2008",dateAcuerdo:"14-ENE",numAcuerdo:"CG 89-2008",monthAcuerdo:"ENE",nameAcuerdo:"ACUERDO QUEJA 46-07",link: Acuerdos__pdfpath(`./${"2008/"}${"89.pdf"}`),},</v>
      </c>
    </row>
    <row r="92" spans="1:16" x14ac:dyDescent="0.3">
      <c r="A92" s="2" t="s">
        <v>1568</v>
      </c>
      <c r="B92" s="2">
        <v>90</v>
      </c>
      <c r="C92" s="2" t="s">
        <v>1774</v>
      </c>
      <c r="D92" s="3" t="s">
        <v>6</v>
      </c>
      <c r="E92" s="2" t="s">
        <v>1735</v>
      </c>
      <c r="G92" s="2">
        <f t="shared" si="9"/>
        <v>90</v>
      </c>
      <c r="H92" s="2" t="s">
        <v>0</v>
      </c>
      <c r="I92" s="2" t="s">
        <v>1775</v>
      </c>
      <c r="J92" s="4" t="str">
        <f t="shared" si="6"/>
        <v>ENE</v>
      </c>
      <c r="K92" s="2" t="s">
        <v>1565</v>
      </c>
      <c r="L92" s="2" t="s">
        <v>1864</v>
      </c>
      <c r="M92" s="2" t="s">
        <v>1776</v>
      </c>
      <c r="N92" s="2">
        <f t="shared" si="7"/>
        <v>90</v>
      </c>
      <c r="O92" s="2" t="s">
        <v>1</v>
      </c>
      <c r="P92" s="2" t="str">
        <f t="shared" si="8"/>
        <v>{id:90,year: "2008",dateAcuerdo:"14-ENE",numAcuerdo:"CG 90-2008",monthAcuerdo:"ENE",nameAcuerdo:"ACUERDO QUEJA 55-07",link: Acuerdos__pdfpath(`./${"2008/"}${"90.pdf"}`),},</v>
      </c>
    </row>
    <row r="93" spans="1:16" x14ac:dyDescent="0.3">
      <c r="A93" s="2" t="s">
        <v>1568</v>
      </c>
      <c r="B93" s="2">
        <v>91</v>
      </c>
      <c r="C93" s="2" t="s">
        <v>1774</v>
      </c>
      <c r="D93" s="3" t="s">
        <v>6</v>
      </c>
      <c r="E93" s="2" t="s">
        <v>1735</v>
      </c>
      <c r="G93" s="2">
        <f t="shared" si="9"/>
        <v>91</v>
      </c>
      <c r="H93" s="2" t="s">
        <v>0</v>
      </c>
      <c r="I93" s="2" t="s">
        <v>1775</v>
      </c>
      <c r="J93" s="4" t="str">
        <f t="shared" si="6"/>
        <v>ENE</v>
      </c>
      <c r="K93" s="2" t="s">
        <v>1565</v>
      </c>
      <c r="L93" s="2" t="s">
        <v>1865</v>
      </c>
      <c r="M93" s="2" t="s">
        <v>1776</v>
      </c>
      <c r="N93" s="2">
        <f t="shared" si="7"/>
        <v>91</v>
      </c>
      <c r="O93" s="2" t="s">
        <v>1</v>
      </c>
      <c r="P93" s="2" t="str">
        <f t="shared" si="8"/>
        <v>{id:91,year: "2008",dateAcuerdo:"14-ENE",numAcuerdo:"CG 91-2008",monthAcuerdo:"ENE",nameAcuerdo:"ACUERDO QUEJA 61-07",link: Acuerdos__pdfpath(`./${"2008/"}${"91.pdf"}`),},</v>
      </c>
    </row>
    <row r="94" spans="1:16" x14ac:dyDescent="0.3">
      <c r="A94" s="2" t="s">
        <v>1568</v>
      </c>
      <c r="B94" s="2">
        <v>92</v>
      </c>
      <c r="C94" s="2" t="s">
        <v>1774</v>
      </c>
      <c r="D94" s="3" t="s">
        <v>6</v>
      </c>
      <c r="E94" s="2" t="s">
        <v>1735</v>
      </c>
      <c r="G94" s="2">
        <f t="shared" si="9"/>
        <v>92</v>
      </c>
      <c r="H94" s="2" t="s">
        <v>0</v>
      </c>
      <c r="I94" s="2" t="s">
        <v>1775</v>
      </c>
      <c r="J94" s="4" t="str">
        <f t="shared" si="6"/>
        <v>ENE</v>
      </c>
      <c r="K94" s="2" t="s">
        <v>1565</v>
      </c>
      <c r="L94" s="2" t="s">
        <v>1866</v>
      </c>
      <c r="M94" s="2" t="s">
        <v>1776</v>
      </c>
      <c r="N94" s="2">
        <f t="shared" si="7"/>
        <v>92</v>
      </c>
      <c r="O94" s="2" t="s">
        <v>1</v>
      </c>
      <c r="P94" s="2" t="str">
        <f t="shared" si="8"/>
        <v>{id:92,year: "2008",dateAcuerdo:"14-ENE",numAcuerdo:"CG 92-2008",monthAcuerdo:"ENE",nameAcuerdo:"ACUERDO QUEJA 62-07",link: Acuerdos__pdfpath(`./${"2008/"}${"92.pdf"}`),},</v>
      </c>
    </row>
    <row r="95" spans="1:16" x14ac:dyDescent="0.3">
      <c r="A95" s="2" t="s">
        <v>1568</v>
      </c>
      <c r="B95" s="2">
        <v>93</v>
      </c>
      <c r="C95" s="2" t="s">
        <v>1774</v>
      </c>
      <c r="D95" s="3" t="s">
        <v>6</v>
      </c>
      <c r="E95" s="2" t="s">
        <v>1735</v>
      </c>
      <c r="G95" s="2">
        <f t="shared" si="9"/>
        <v>93</v>
      </c>
      <c r="H95" s="2" t="s">
        <v>0</v>
      </c>
      <c r="I95" s="2" t="s">
        <v>1775</v>
      </c>
      <c r="J95" s="4" t="str">
        <f t="shared" si="6"/>
        <v>ENE</v>
      </c>
      <c r="K95" s="2" t="s">
        <v>1565</v>
      </c>
      <c r="L95" s="4" t="s">
        <v>1867</v>
      </c>
      <c r="M95" s="2" t="s">
        <v>1776</v>
      </c>
      <c r="N95" s="2">
        <f t="shared" si="7"/>
        <v>93</v>
      </c>
      <c r="O95" s="2" t="s">
        <v>1</v>
      </c>
      <c r="P95" s="2" t="str">
        <f t="shared" si="8"/>
        <v>{id:93,year: "2008",dateAcuerdo:"14-ENE",numAcuerdo:"CG 93-2008",monthAcuerdo:"ENE",nameAcuerdo:"ACUERDO QUEJA 63-07",link: Acuerdos__pdfpath(`./${"2008/"}${"93.pdf"}`),},</v>
      </c>
    </row>
    <row r="96" spans="1:16" x14ac:dyDescent="0.3">
      <c r="A96" s="2" t="s">
        <v>1568</v>
      </c>
      <c r="B96" s="2">
        <v>94</v>
      </c>
      <c r="C96" s="2" t="s">
        <v>1774</v>
      </c>
      <c r="D96" s="3" t="s">
        <v>6</v>
      </c>
      <c r="E96" s="2" t="s">
        <v>1735</v>
      </c>
      <c r="G96" s="2">
        <f t="shared" si="9"/>
        <v>94</v>
      </c>
      <c r="H96" s="2" t="s">
        <v>0</v>
      </c>
      <c r="I96" s="2" t="s">
        <v>1775</v>
      </c>
      <c r="J96" s="4" t="str">
        <f t="shared" si="6"/>
        <v>ENE</v>
      </c>
      <c r="K96" s="2" t="s">
        <v>1565</v>
      </c>
      <c r="L96" s="4" t="s">
        <v>1868</v>
      </c>
      <c r="M96" s="2" t="s">
        <v>1776</v>
      </c>
      <c r="N96" s="2">
        <f t="shared" si="7"/>
        <v>94</v>
      </c>
      <c r="O96" s="2" t="s">
        <v>1</v>
      </c>
      <c r="P96" s="2" t="str">
        <f t="shared" si="8"/>
        <v>{id:94,year: "2008",dateAcuerdo:"14-ENE",numAcuerdo:"CG 94-2008",monthAcuerdo:"ENE",nameAcuerdo:"ACUERDO QUEJA 65-07",link: Acuerdos__pdfpath(`./${"2008/"}${"94.pdf"}`),},</v>
      </c>
    </row>
    <row r="97" spans="1:16" s="4" customFormat="1" x14ac:dyDescent="0.3">
      <c r="A97" s="2" t="s">
        <v>1568</v>
      </c>
      <c r="B97" s="2">
        <v>95</v>
      </c>
      <c r="C97" s="2" t="s">
        <v>1774</v>
      </c>
      <c r="D97" s="8" t="s">
        <v>6</v>
      </c>
      <c r="E97" s="4" t="s">
        <v>1735</v>
      </c>
      <c r="G97" s="4">
        <f t="shared" si="9"/>
        <v>95</v>
      </c>
      <c r="H97" s="4" t="s">
        <v>0</v>
      </c>
      <c r="I97" s="2" t="s">
        <v>1775</v>
      </c>
      <c r="J97" s="4" t="str">
        <f t="shared" si="6"/>
        <v>ENE</v>
      </c>
      <c r="K97" s="2" t="s">
        <v>1565</v>
      </c>
      <c r="L97" s="4" t="s">
        <v>1869</v>
      </c>
      <c r="M97" s="2" t="s">
        <v>1776</v>
      </c>
      <c r="N97" s="4">
        <f t="shared" si="7"/>
        <v>95</v>
      </c>
      <c r="O97" s="4" t="s">
        <v>1</v>
      </c>
      <c r="P97" s="2" t="str">
        <f t="shared" si="8"/>
        <v>{id:95,year: "2008",dateAcuerdo:"14-ENE",numAcuerdo:"CG 95-2008",monthAcuerdo:"ENE",nameAcuerdo:"ACUERDO QUEJA 67-07",link: Acuerdos__pdfpath(`./${"2008/"}${"95.pdf"}`),},</v>
      </c>
    </row>
    <row r="98" spans="1:16" x14ac:dyDescent="0.3">
      <c r="A98" s="2" t="s">
        <v>1568</v>
      </c>
      <c r="B98" s="2">
        <v>96</v>
      </c>
      <c r="C98" s="2" t="s">
        <v>1774</v>
      </c>
      <c r="D98" s="3" t="s">
        <v>6</v>
      </c>
      <c r="E98" s="2" t="s">
        <v>1735</v>
      </c>
      <c r="G98" s="2">
        <f t="shared" si="9"/>
        <v>96</v>
      </c>
      <c r="H98" s="2" t="s">
        <v>0</v>
      </c>
      <c r="I98" s="2" t="s">
        <v>1775</v>
      </c>
      <c r="J98" s="4" t="str">
        <f t="shared" si="6"/>
        <v>ENE</v>
      </c>
      <c r="K98" s="2" t="s">
        <v>1565</v>
      </c>
      <c r="L98" s="2" t="s">
        <v>1870</v>
      </c>
      <c r="M98" s="2" t="s">
        <v>1776</v>
      </c>
      <c r="N98" s="2">
        <f t="shared" si="7"/>
        <v>96</v>
      </c>
      <c r="O98" s="2" t="s">
        <v>1</v>
      </c>
      <c r="P98" s="2" t="str">
        <f t="shared" si="8"/>
        <v>{id:96,year: "2008",dateAcuerdo:"14-ENE",numAcuerdo:"CG 96-2008",monthAcuerdo:"ENE",nameAcuerdo:"ACUERDO QUEJA 76-07",link: Acuerdos__pdfpath(`./${"2008/"}${"96.pdf"}`),},</v>
      </c>
    </row>
    <row r="99" spans="1:16" x14ac:dyDescent="0.3">
      <c r="A99" s="2" t="s">
        <v>1568</v>
      </c>
      <c r="B99" s="2">
        <v>97</v>
      </c>
      <c r="C99" s="2" t="s">
        <v>1774</v>
      </c>
      <c r="D99" s="3" t="s">
        <v>6</v>
      </c>
      <c r="E99" s="2" t="s">
        <v>1735</v>
      </c>
      <c r="G99" s="2">
        <f t="shared" si="9"/>
        <v>97</v>
      </c>
      <c r="H99" s="2" t="s">
        <v>0</v>
      </c>
      <c r="I99" s="2" t="s">
        <v>1775</v>
      </c>
      <c r="J99" s="4" t="str">
        <f t="shared" ref="J99:J118" si="10">MID(D99,4,3)</f>
        <v>ENE</v>
      </c>
      <c r="K99" s="2" t="s">
        <v>1565</v>
      </c>
      <c r="L99" s="2" t="s">
        <v>1871</v>
      </c>
      <c r="M99" s="2" t="s">
        <v>1776</v>
      </c>
      <c r="N99" s="2">
        <f t="shared" ref="N99:N107" si="11">B99</f>
        <v>97</v>
      </c>
      <c r="O99" s="2" t="s">
        <v>1</v>
      </c>
      <c r="P99" s="2" t="str">
        <f t="shared" si="8"/>
        <v>{id:97,year: "2008",dateAcuerdo:"14-ENE",numAcuerdo:"CG 97-2008",monthAcuerdo:"ENE",nameAcuerdo:"ACUERDO QUEJA 82-07",link: Acuerdos__pdfpath(`./${"2008/"}${"97.pdf"}`),},</v>
      </c>
    </row>
    <row r="100" spans="1:16" x14ac:dyDescent="0.3">
      <c r="A100" s="2" t="s">
        <v>1568</v>
      </c>
      <c r="B100" s="2">
        <v>98</v>
      </c>
      <c r="C100" s="2" t="s">
        <v>1774</v>
      </c>
      <c r="D100" s="3" t="s">
        <v>6</v>
      </c>
      <c r="E100" s="2" t="s">
        <v>1735</v>
      </c>
      <c r="G100" s="2">
        <f t="shared" si="9"/>
        <v>98</v>
      </c>
      <c r="H100" s="2" t="s">
        <v>0</v>
      </c>
      <c r="I100" s="2" t="s">
        <v>1775</v>
      </c>
      <c r="J100" s="4" t="str">
        <f t="shared" si="10"/>
        <v>ENE</v>
      </c>
      <c r="K100" s="2" t="s">
        <v>1565</v>
      </c>
      <c r="L100" s="2" t="s">
        <v>1872</v>
      </c>
      <c r="M100" s="2" t="s">
        <v>1776</v>
      </c>
      <c r="N100" s="2">
        <f t="shared" si="11"/>
        <v>98</v>
      </c>
      <c r="O100" s="2" t="s">
        <v>1</v>
      </c>
      <c r="P100" s="2" t="str">
        <f t="shared" si="8"/>
        <v>{id:98,year: "2008",dateAcuerdo:"14-ENE",numAcuerdo:"CG 98-2008",monthAcuerdo:"ENE",nameAcuerdo:"ACUERDO QUEJA 86-07",link: Acuerdos__pdfpath(`./${"2008/"}${"98.pdf"}`),},</v>
      </c>
    </row>
    <row r="101" spans="1:16" x14ac:dyDescent="0.3">
      <c r="A101" s="2" t="s">
        <v>1568</v>
      </c>
      <c r="B101" s="2">
        <v>99</v>
      </c>
      <c r="C101" s="2" t="s">
        <v>1774</v>
      </c>
      <c r="D101" s="3" t="s">
        <v>6</v>
      </c>
      <c r="E101" s="2" t="s">
        <v>1735</v>
      </c>
      <c r="G101" s="2">
        <f t="shared" si="9"/>
        <v>99</v>
      </c>
      <c r="H101" s="2" t="s">
        <v>0</v>
      </c>
      <c r="I101" s="2" t="s">
        <v>1775</v>
      </c>
      <c r="J101" s="4" t="str">
        <f t="shared" si="10"/>
        <v>ENE</v>
      </c>
      <c r="K101" s="2" t="s">
        <v>1565</v>
      </c>
      <c r="L101" s="2" t="s">
        <v>1873</v>
      </c>
      <c r="M101" s="2" t="s">
        <v>1776</v>
      </c>
      <c r="N101" s="2">
        <f t="shared" si="11"/>
        <v>99</v>
      </c>
      <c r="O101" s="2" t="s">
        <v>1</v>
      </c>
      <c r="P101" s="2" t="str">
        <f t="shared" si="8"/>
        <v>{id:99,year: "2008",dateAcuerdo:"14-ENE",numAcuerdo:"CG 99-2008",monthAcuerdo:"ENE",nameAcuerdo:"ACUERDO QUEJA 89-07",link: Acuerdos__pdfpath(`./${"2008/"}${"99.pdf"}`),},</v>
      </c>
    </row>
    <row r="102" spans="1:16" x14ac:dyDescent="0.3">
      <c r="A102" s="2" t="s">
        <v>1568</v>
      </c>
      <c r="B102" s="2">
        <v>100</v>
      </c>
      <c r="C102" s="2" t="s">
        <v>1774</v>
      </c>
      <c r="D102" s="3" t="s">
        <v>6</v>
      </c>
      <c r="E102" s="2" t="s">
        <v>1735</v>
      </c>
      <c r="G102" s="2">
        <f t="shared" si="9"/>
        <v>100</v>
      </c>
      <c r="H102" s="2" t="s">
        <v>0</v>
      </c>
      <c r="I102" s="2" t="s">
        <v>1775</v>
      </c>
      <c r="J102" s="4" t="str">
        <f t="shared" si="10"/>
        <v>ENE</v>
      </c>
      <c r="K102" s="2" t="s">
        <v>1565</v>
      </c>
      <c r="L102" s="2" t="s">
        <v>1874</v>
      </c>
      <c r="M102" s="2" t="s">
        <v>1776</v>
      </c>
      <c r="N102" s="2">
        <f t="shared" si="11"/>
        <v>100</v>
      </c>
      <c r="O102" s="2" t="s">
        <v>1</v>
      </c>
      <c r="P102" s="2" t="str">
        <f t="shared" si="8"/>
        <v>{id:100,year: "2008",dateAcuerdo:"14-ENE",numAcuerdo:"CG 100-2008",monthAcuerdo:"ENE",nameAcuerdo:"ACUERDO QUEJA 100-07",link: Acuerdos__pdfpath(`./${"2008/"}${"100.pdf"}`),},</v>
      </c>
    </row>
    <row r="103" spans="1:16" x14ac:dyDescent="0.3">
      <c r="A103" s="2" t="s">
        <v>1568</v>
      </c>
      <c r="B103" s="2">
        <v>101</v>
      </c>
      <c r="C103" s="2" t="s">
        <v>1774</v>
      </c>
      <c r="D103" s="3" t="s">
        <v>6</v>
      </c>
      <c r="E103" s="2" t="s">
        <v>1735</v>
      </c>
      <c r="G103" s="2">
        <f t="shared" si="9"/>
        <v>101</v>
      </c>
      <c r="H103" s="2" t="s">
        <v>0</v>
      </c>
      <c r="I103" s="2" t="s">
        <v>1775</v>
      </c>
      <c r="J103" s="4" t="str">
        <f t="shared" si="10"/>
        <v>ENE</v>
      </c>
      <c r="K103" s="2" t="s">
        <v>1565</v>
      </c>
      <c r="L103" s="2" t="s">
        <v>1875</v>
      </c>
      <c r="M103" s="2" t="s">
        <v>1776</v>
      </c>
      <c r="N103" s="2">
        <f t="shared" si="11"/>
        <v>101</v>
      </c>
      <c r="O103" s="2" t="s">
        <v>1</v>
      </c>
      <c r="P103" s="2" t="str">
        <f t="shared" si="8"/>
        <v>{id:101,year: "2008",dateAcuerdo:"14-ENE",numAcuerdo:"CG 101-2008",monthAcuerdo:"ENE",nameAcuerdo:"ACUERDO QUEJA 107-07",link: Acuerdos__pdfpath(`./${"2008/"}${"101.pdf"}`),},</v>
      </c>
    </row>
    <row r="104" spans="1:16" x14ac:dyDescent="0.3">
      <c r="A104" s="2" t="s">
        <v>1568</v>
      </c>
      <c r="B104" s="2">
        <v>102</v>
      </c>
      <c r="C104" s="2" t="s">
        <v>1774</v>
      </c>
      <c r="D104" s="3" t="s">
        <v>6</v>
      </c>
      <c r="E104" s="2" t="s">
        <v>1735</v>
      </c>
      <c r="G104" s="2">
        <f t="shared" si="9"/>
        <v>102</v>
      </c>
      <c r="H104" s="2" t="s">
        <v>0</v>
      </c>
      <c r="I104" s="2" t="s">
        <v>1775</v>
      </c>
      <c r="J104" s="4" t="str">
        <f t="shared" si="10"/>
        <v>ENE</v>
      </c>
      <c r="K104" s="2" t="s">
        <v>1565</v>
      </c>
      <c r="L104" s="2" t="s">
        <v>1876</v>
      </c>
      <c r="M104" s="2" t="s">
        <v>1776</v>
      </c>
      <c r="N104" s="2">
        <f t="shared" si="11"/>
        <v>102</v>
      </c>
      <c r="O104" s="2" t="s">
        <v>1</v>
      </c>
      <c r="P104" s="2" t="str">
        <f t="shared" si="8"/>
        <v>{id:102,year: "2008",dateAcuerdo:"14-ENE",numAcuerdo:"CG 102-2008",monthAcuerdo:"ENE",nameAcuerdo:"ACUERDO QUEJA 110-07",link: Acuerdos__pdfpath(`./${"2008/"}${"102.pdf"}`),},</v>
      </c>
    </row>
    <row r="105" spans="1:16" x14ac:dyDescent="0.3">
      <c r="A105" s="2" t="s">
        <v>1568</v>
      </c>
      <c r="B105" s="2">
        <v>103</v>
      </c>
      <c r="C105" s="2" t="s">
        <v>1774</v>
      </c>
      <c r="D105" s="3" t="s">
        <v>6</v>
      </c>
      <c r="E105" s="2" t="s">
        <v>1735</v>
      </c>
      <c r="G105" s="2">
        <f t="shared" si="9"/>
        <v>103</v>
      </c>
      <c r="H105" s="2" t="s">
        <v>0</v>
      </c>
      <c r="I105" s="2" t="s">
        <v>1775</v>
      </c>
      <c r="J105" s="4" t="str">
        <f t="shared" si="10"/>
        <v>ENE</v>
      </c>
      <c r="K105" s="2" t="s">
        <v>1565</v>
      </c>
      <c r="L105" s="2" t="s">
        <v>1877</v>
      </c>
      <c r="M105" s="2" t="s">
        <v>1776</v>
      </c>
      <c r="N105" s="2">
        <f t="shared" si="11"/>
        <v>103</v>
      </c>
      <c r="O105" s="2" t="s">
        <v>1</v>
      </c>
      <c r="P105" s="2" t="str">
        <f t="shared" si="8"/>
        <v>{id:103,year: "2008",dateAcuerdo:"14-ENE",numAcuerdo:"CG 103-2008",monthAcuerdo:"ENE",nameAcuerdo:"ACUERDO QUEJA 66-07",link: Acuerdos__pdfpath(`./${"2008/"}${"103.pdf"}`),},</v>
      </c>
    </row>
    <row r="106" spans="1:16" ht="15" thickBot="1" x14ac:dyDescent="0.35">
      <c r="A106" s="2" t="s">
        <v>1568</v>
      </c>
      <c r="B106" s="2">
        <v>104</v>
      </c>
      <c r="C106" s="2" t="s">
        <v>1774</v>
      </c>
      <c r="D106" s="3" t="s">
        <v>7</v>
      </c>
      <c r="E106" s="2" t="s">
        <v>1735</v>
      </c>
      <c r="G106" s="2">
        <f t="shared" si="9"/>
        <v>104</v>
      </c>
      <c r="H106" s="2" t="s">
        <v>0</v>
      </c>
      <c r="I106" s="2" t="s">
        <v>1775</v>
      </c>
      <c r="J106" s="4" t="str">
        <f t="shared" si="10"/>
        <v>ENE</v>
      </c>
      <c r="K106" s="2" t="s">
        <v>1565</v>
      </c>
      <c r="L106" s="2" t="s">
        <v>12</v>
      </c>
      <c r="M106" s="2" t="s">
        <v>1776</v>
      </c>
      <c r="N106" s="2">
        <f t="shared" si="11"/>
        <v>104</v>
      </c>
      <c r="O106" s="2" t="s">
        <v>1</v>
      </c>
      <c r="P106" s="2" t="str">
        <f t="shared" si="8"/>
        <v>{id:104,year: "2008",dateAcuerdo:"31-ENE",numAcuerdo:"CG 104-2008",monthAcuerdo:"ENE",nameAcuerdo:"ACUERDO NORMATIVIDAD REGLAMENTO 2008 ULTIMO",link: Acuerdos__pdfpath(`./${"2008/"}${"104.pdf"}`),},</v>
      </c>
    </row>
    <row r="107" spans="1:16" x14ac:dyDescent="0.3">
      <c r="A107" s="9" t="s">
        <v>1568</v>
      </c>
      <c r="B107" s="9">
        <v>105</v>
      </c>
      <c r="C107" s="9" t="s">
        <v>1774</v>
      </c>
      <c r="D107" s="10" t="s">
        <v>8</v>
      </c>
      <c r="E107" s="9" t="s">
        <v>1735</v>
      </c>
      <c r="F107" s="9"/>
      <c r="G107" s="9">
        <f>B107</f>
        <v>105</v>
      </c>
      <c r="H107" s="9" t="s">
        <v>0</v>
      </c>
      <c r="I107" s="9" t="s">
        <v>1775</v>
      </c>
      <c r="J107" s="9" t="str">
        <f t="shared" si="10"/>
        <v>FEB</v>
      </c>
      <c r="K107" s="9" t="s">
        <v>1565</v>
      </c>
      <c r="L107" s="9" t="s">
        <v>13</v>
      </c>
      <c r="M107" s="9" t="s">
        <v>1776</v>
      </c>
      <c r="N107" s="9">
        <f t="shared" si="11"/>
        <v>105</v>
      </c>
      <c r="O107" s="9" t="s">
        <v>1051</v>
      </c>
      <c r="P107" s="12"/>
    </row>
    <row r="108" spans="1:16" ht="15" thickBot="1" x14ac:dyDescent="0.35">
      <c r="A108" s="14" t="s">
        <v>1568</v>
      </c>
      <c r="B108" s="14" t="s">
        <v>1049</v>
      </c>
      <c r="C108" s="14" t="s">
        <v>1774</v>
      </c>
      <c r="D108" s="15"/>
      <c r="E108" s="14" t="s">
        <v>1736</v>
      </c>
      <c r="F108" s="14"/>
      <c r="G108" s="14"/>
      <c r="H108" s="14"/>
      <c r="I108" s="14" t="s">
        <v>1738</v>
      </c>
      <c r="J108" s="14" t="str">
        <f t="shared" si="10"/>
        <v/>
      </c>
      <c r="K108" s="14" t="s">
        <v>1565</v>
      </c>
      <c r="L108" s="16" t="s">
        <v>1878</v>
      </c>
      <c r="M108" s="14" t="s">
        <v>1776</v>
      </c>
      <c r="N108" s="14" t="str">
        <f>CONCATENATE(B107,".1")</f>
        <v>105.1</v>
      </c>
      <c r="O108" s="14" t="s">
        <v>1076</v>
      </c>
      <c r="P108" s="17" t="str">
        <f>CONCATENATE(A107,B107,C107,D107,E107,F107,G107,H107,I107,J107,K107,L107,M107,N107,O107,A108,B108,C108,D108,E108,F108,G108,H108,I108,J108,K108,L108,M108,N108,O108)</f>
        <v>{id:105,year: "2008",dateAcuerdo:"07-FEB",numAcuerdo:"CG 105-2008",monthAcuerdo:"FEB",nameAcuerdo:"ACUERDO CALENDARIO ELECCIÓN EXTRAORDINARIA",link: Acuerdos__pdfpath(`./${"2008/"}${"105.pdf"}`),subRows:[{id:"",year: "2008",dateAcuerdo:"",numAcuerdo:"",monthAcuerdo:"",nameAcuerdo:"ANEXO 1 CALENDARIO ELECCIÓN EXTRAORDINARIA",link: Acuerdos__pdfpath(`./${"2008/"}${"105.1.pdf"}`),},],},</v>
      </c>
    </row>
    <row r="109" spans="1:16" x14ac:dyDescent="0.3">
      <c r="A109" s="2" t="s">
        <v>1568</v>
      </c>
      <c r="B109" s="2">
        <v>106</v>
      </c>
      <c r="C109" s="2" t="s">
        <v>1774</v>
      </c>
      <c r="D109" s="3" t="s">
        <v>9</v>
      </c>
      <c r="E109" s="2" t="s">
        <v>1735</v>
      </c>
      <c r="G109" s="2">
        <f t="shared" ref="G109:G150" si="12">B109</f>
        <v>106</v>
      </c>
      <c r="H109" s="2" t="s">
        <v>0</v>
      </c>
      <c r="I109" s="2" t="s">
        <v>1775</v>
      </c>
      <c r="J109" s="4" t="str">
        <f t="shared" si="10"/>
        <v>FEB</v>
      </c>
      <c r="K109" s="2" t="s">
        <v>1565</v>
      </c>
      <c r="L109" s="2" t="s">
        <v>14</v>
      </c>
      <c r="M109" s="2" t="s">
        <v>1776</v>
      </c>
      <c r="N109" s="2">
        <f t="shared" ref="N109:N115" si="13">B109</f>
        <v>106</v>
      </c>
      <c r="O109" s="2" t="s">
        <v>1</v>
      </c>
      <c r="P109" s="2" t="str">
        <f t="shared" si="8"/>
        <v>{id:106,year: "2008",dateAcuerdo:"12-FEB",numAcuerdo:"CG 106-2008",monthAcuerdo:"FEB",nameAcuerdo:"LINEAMIENTOS, METODOLOGÍA Y MECANISMOS APLICADOS EN EL PROCESO 2007",link: Acuerdos__pdfpath(`./${"2008/"}${"106.pdf"}`),},</v>
      </c>
    </row>
    <row r="110" spans="1:16" x14ac:dyDescent="0.3">
      <c r="A110" s="2" t="s">
        <v>1568</v>
      </c>
      <c r="B110" s="2">
        <v>107</v>
      </c>
      <c r="C110" s="2" t="s">
        <v>1774</v>
      </c>
      <c r="D110" s="3" t="s">
        <v>10</v>
      </c>
      <c r="E110" s="2" t="s">
        <v>1735</v>
      </c>
      <c r="G110" s="2">
        <f t="shared" si="12"/>
        <v>107</v>
      </c>
      <c r="H110" s="2" t="s">
        <v>0</v>
      </c>
      <c r="I110" s="2" t="s">
        <v>1775</v>
      </c>
      <c r="J110" s="4" t="str">
        <f t="shared" si="10"/>
        <v>FEB</v>
      </c>
      <c r="K110" s="2" t="s">
        <v>1565</v>
      </c>
      <c r="L110" s="2" t="s">
        <v>15</v>
      </c>
      <c r="M110" s="2" t="s">
        <v>1776</v>
      </c>
      <c r="N110" s="2">
        <f t="shared" si="13"/>
        <v>107</v>
      </c>
      <c r="O110" s="2" t="s">
        <v>1</v>
      </c>
      <c r="P110" s="2" t="str">
        <f t="shared" si="8"/>
        <v>{id:107,year: "2008",dateAcuerdo:"14-FEB",numAcuerdo:"CG 107-2008",monthAcuerdo:"FEB",nameAcuerdo:"ACUERDO PLATAFORMA PS",link: Acuerdos__pdfpath(`./${"2008/"}${"107.pdf"}`),},</v>
      </c>
    </row>
    <row r="111" spans="1:16" x14ac:dyDescent="0.3">
      <c r="A111" s="2" t="s">
        <v>1568</v>
      </c>
      <c r="B111" s="2">
        <v>108</v>
      </c>
      <c r="C111" s="2" t="s">
        <v>1774</v>
      </c>
      <c r="D111" s="3" t="s">
        <v>11</v>
      </c>
      <c r="E111" s="2" t="s">
        <v>1735</v>
      </c>
      <c r="G111" s="2">
        <f t="shared" si="12"/>
        <v>108</v>
      </c>
      <c r="H111" s="2" t="s">
        <v>0</v>
      </c>
      <c r="I111" s="2" t="s">
        <v>1775</v>
      </c>
      <c r="J111" s="4" t="str">
        <f t="shared" si="10"/>
        <v>FEB</v>
      </c>
      <c r="K111" s="2" t="s">
        <v>1565</v>
      </c>
      <c r="L111" s="2" t="s">
        <v>16</v>
      </c>
      <c r="M111" s="2" t="s">
        <v>1776</v>
      </c>
      <c r="N111" s="2">
        <f t="shared" si="13"/>
        <v>108</v>
      </c>
      <c r="O111" s="2" t="s">
        <v>1</v>
      </c>
      <c r="P111" s="2" t="str">
        <f t="shared" ref="P111:P150" si="14">CONCATENATE(A111,B111,C111,D111,E111,F111,G111,H111,I111,J111,K111,L111,M111,N111,O111)</f>
        <v>{id:108,year: "2008",dateAcuerdo:"19-FEB",numAcuerdo:"CG 108-2008",monthAcuerdo:"FEB",nameAcuerdo:"ACUERDO REGISTRO CANDIDATOS PARTIDO SOCIALISTA POCITOS",link: Acuerdos__pdfpath(`./${"2008/"}${"108.pdf"}`),},</v>
      </c>
    </row>
    <row r="112" spans="1:16" x14ac:dyDescent="0.3">
      <c r="A112" s="2" t="s">
        <v>1568</v>
      </c>
      <c r="B112" s="2">
        <v>109</v>
      </c>
      <c r="C112" s="2" t="s">
        <v>1774</v>
      </c>
      <c r="D112" s="3" t="s">
        <v>11</v>
      </c>
      <c r="E112" s="2" t="s">
        <v>1735</v>
      </c>
      <c r="G112" s="2">
        <f t="shared" si="12"/>
        <v>109</v>
      </c>
      <c r="H112" s="2" t="s">
        <v>0</v>
      </c>
      <c r="I112" s="2" t="s">
        <v>1775</v>
      </c>
      <c r="J112" s="4" t="str">
        <f t="shared" si="10"/>
        <v>FEB</v>
      </c>
      <c r="K112" s="2" t="s">
        <v>1565</v>
      </c>
      <c r="L112" s="2" t="s">
        <v>17</v>
      </c>
      <c r="M112" s="2" t="s">
        <v>1776</v>
      </c>
      <c r="N112" s="2">
        <f t="shared" si="13"/>
        <v>109</v>
      </c>
      <c r="O112" s="2" t="s">
        <v>1</v>
      </c>
      <c r="P112" s="2" t="str">
        <f t="shared" si="14"/>
        <v>{id:109,year: "2008",dateAcuerdo:"19-FEB",numAcuerdo:"CG 109-2008",monthAcuerdo:"FEB",nameAcuerdo:"ACUERDO REGISTRO CANDIDATOS CIUDADANIA POCITOS",link: Acuerdos__pdfpath(`./${"2008/"}${"109.pdf"}`),},</v>
      </c>
    </row>
    <row r="113" spans="1:16" x14ac:dyDescent="0.3">
      <c r="A113" s="2" t="s">
        <v>1568</v>
      </c>
      <c r="B113" s="2">
        <v>110</v>
      </c>
      <c r="C113" s="2" t="s">
        <v>1774</v>
      </c>
      <c r="D113" s="3" t="s">
        <v>18</v>
      </c>
      <c r="E113" s="2" t="s">
        <v>1735</v>
      </c>
      <c r="G113" s="2">
        <f t="shared" si="12"/>
        <v>110</v>
      </c>
      <c r="H113" s="2" t="s">
        <v>0</v>
      </c>
      <c r="I113" s="2" t="s">
        <v>1775</v>
      </c>
      <c r="J113" s="4" t="str">
        <f t="shared" si="10"/>
        <v>MAR</v>
      </c>
      <c r="K113" s="2" t="s">
        <v>1565</v>
      </c>
      <c r="L113" s="2" t="s">
        <v>24</v>
      </c>
      <c r="M113" s="2" t="s">
        <v>1776</v>
      </c>
      <c r="N113" s="2">
        <f t="shared" si="13"/>
        <v>110</v>
      </c>
      <c r="O113" s="2" t="s">
        <v>1</v>
      </c>
      <c r="P113" s="2" t="str">
        <f t="shared" si="14"/>
        <v>{id:110,year: "2008",dateAcuerdo:"13-MAR",numAcuerdo:"CG 110-2008",monthAcuerdo:"MAR",nameAcuerdo:"ACUERDO APROBACIÓN INFORME GENERAL 2007",link: Acuerdos__pdfpath(`./${"2008/"}${"110.pdf"}`),},</v>
      </c>
    </row>
    <row r="114" spans="1:16" x14ac:dyDescent="0.3">
      <c r="A114" s="2" t="s">
        <v>1568</v>
      </c>
      <c r="B114" s="2">
        <v>111</v>
      </c>
      <c r="C114" s="2" t="s">
        <v>1774</v>
      </c>
      <c r="D114" s="3" t="s">
        <v>19</v>
      </c>
      <c r="E114" s="2" t="s">
        <v>1735</v>
      </c>
      <c r="G114" s="2">
        <f t="shared" si="12"/>
        <v>111</v>
      </c>
      <c r="H114" s="2" t="s">
        <v>0</v>
      </c>
      <c r="I114" s="2" t="s">
        <v>1775</v>
      </c>
      <c r="J114" s="4" t="str">
        <f t="shared" si="10"/>
        <v>MAR</v>
      </c>
      <c r="K114" s="2" t="s">
        <v>1565</v>
      </c>
      <c r="L114" s="2" t="s">
        <v>21</v>
      </c>
      <c r="M114" s="2" t="s">
        <v>1776</v>
      </c>
      <c r="N114" s="2">
        <f t="shared" si="13"/>
        <v>111</v>
      </c>
      <c r="O114" s="2" t="s">
        <v>1</v>
      </c>
      <c r="P114" s="2" t="str">
        <f t="shared" si="14"/>
        <v>{id:111,year: "2008",dateAcuerdo:"31-MAR",numAcuerdo:"CG 111-2008",monthAcuerdo:"MAR",nameAcuerdo:"ACUERDO RENOVACIÓN COMISIÓN DEMARCACIÓN DISTRITAL",link: Acuerdos__pdfpath(`./${"2008/"}${"111.pdf"}`),},</v>
      </c>
    </row>
    <row r="115" spans="1:16" ht="15" thickBot="1" x14ac:dyDescent="0.35">
      <c r="A115" s="2" t="s">
        <v>1568</v>
      </c>
      <c r="B115" s="2">
        <v>112</v>
      </c>
      <c r="C115" s="2" t="s">
        <v>1774</v>
      </c>
      <c r="D115" s="3" t="s">
        <v>20</v>
      </c>
      <c r="E115" s="2" t="s">
        <v>1735</v>
      </c>
      <c r="G115" s="2">
        <f t="shared" si="12"/>
        <v>112</v>
      </c>
      <c r="H115" s="2" t="s">
        <v>0</v>
      </c>
      <c r="I115" s="2" t="s">
        <v>1775</v>
      </c>
      <c r="J115" s="4" t="str">
        <f t="shared" si="10"/>
        <v>ABR</v>
      </c>
      <c r="K115" s="2" t="s">
        <v>1565</v>
      </c>
      <c r="L115" s="2" t="s">
        <v>22</v>
      </c>
      <c r="M115" s="2" t="s">
        <v>1776</v>
      </c>
      <c r="N115" s="2">
        <f t="shared" si="13"/>
        <v>112</v>
      </c>
      <c r="O115" s="2" t="s">
        <v>1</v>
      </c>
      <c r="P115" s="2" t="str">
        <f t="shared" si="14"/>
        <v>{id:112,year: "2008",dateAcuerdo:"04-ABR",numAcuerdo:"CG 112-2008",monthAcuerdo:"ABR",nameAcuerdo:"ACUERDO SELECCIÓN MATERIAL Y DOCUMENTACIÓN ELECTORAL",link: Acuerdos__pdfpath(`./${"2008/"}${"112.pdf"}`),},</v>
      </c>
    </row>
    <row r="116" spans="1:16" x14ac:dyDescent="0.3">
      <c r="A116" s="18" t="s">
        <v>1568</v>
      </c>
      <c r="B116" s="9">
        <v>113</v>
      </c>
      <c r="C116" s="11" t="s">
        <v>1774</v>
      </c>
      <c r="D116" s="10" t="s">
        <v>20</v>
      </c>
      <c r="E116" s="9" t="s">
        <v>1735</v>
      </c>
      <c r="F116" s="9"/>
      <c r="G116" s="9">
        <f>B116</f>
        <v>113</v>
      </c>
      <c r="H116" s="9" t="s">
        <v>0</v>
      </c>
      <c r="I116" s="11" t="s">
        <v>1775</v>
      </c>
      <c r="J116" s="11" t="str">
        <f t="shared" si="10"/>
        <v>ABR</v>
      </c>
      <c r="K116" s="11" t="s">
        <v>1565</v>
      </c>
      <c r="L116" s="9" t="s">
        <v>23</v>
      </c>
      <c r="M116" s="11" t="s">
        <v>1776</v>
      </c>
      <c r="N116" s="9">
        <f t="shared" ref="N116" si="15">B116</f>
        <v>113</v>
      </c>
      <c r="O116" s="9" t="s">
        <v>1051</v>
      </c>
      <c r="P116" s="12"/>
    </row>
    <row r="117" spans="1:16" x14ac:dyDescent="0.3">
      <c r="A117" s="21" t="s">
        <v>1568</v>
      </c>
      <c r="B117" s="2" t="s">
        <v>1049</v>
      </c>
      <c r="C117" s="4" t="s">
        <v>1774</v>
      </c>
      <c r="E117" s="2" t="s">
        <v>1736</v>
      </c>
      <c r="I117" s="4" t="s">
        <v>1738</v>
      </c>
      <c r="J117" s="4" t="str">
        <f t="shared" si="10"/>
        <v/>
      </c>
      <c r="K117" s="4" t="s">
        <v>1565</v>
      </c>
      <c r="L117" s="2" t="s">
        <v>1879</v>
      </c>
      <c r="M117" s="4" t="s">
        <v>1776</v>
      </c>
      <c r="N117" s="2" t="str">
        <f>CONCATENATE(B116,".1")</f>
        <v>113.1</v>
      </c>
      <c r="O117" s="2" t="s">
        <v>1</v>
      </c>
      <c r="P117" s="13"/>
    </row>
    <row r="118" spans="1:16" x14ac:dyDescent="0.3">
      <c r="A118" s="21" t="s">
        <v>1568</v>
      </c>
      <c r="B118" s="2" t="s">
        <v>1049</v>
      </c>
      <c r="C118" s="4" t="s">
        <v>1774</v>
      </c>
      <c r="E118" s="2" t="s">
        <v>1736</v>
      </c>
      <c r="I118" s="4" t="s">
        <v>1738</v>
      </c>
      <c r="J118" s="4" t="str">
        <f t="shared" si="10"/>
        <v/>
      </c>
      <c r="K118" s="4" t="s">
        <v>1565</v>
      </c>
      <c r="L118" s="2" t="s">
        <v>1880</v>
      </c>
      <c r="M118" s="4" t="s">
        <v>1776</v>
      </c>
      <c r="N118" s="2" t="str">
        <f>CONCATENATE(B116,".2")</f>
        <v>113.2</v>
      </c>
      <c r="O118" s="2" t="s">
        <v>1</v>
      </c>
      <c r="P118" s="13"/>
    </row>
    <row r="119" spans="1:16" x14ac:dyDescent="0.3">
      <c r="A119" s="21" t="s">
        <v>1568</v>
      </c>
      <c r="B119" s="2" t="s">
        <v>1049</v>
      </c>
      <c r="C119" s="4" t="s">
        <v>1774</v>
      </c>
      <c r="E119" s="2" t="s">
        <v>1736</v>
      </c>
      <c r="I119" s="4" t="s">
        <v>1738</v>
      </c>
      <c r="J119" s="4" t="str">
        <f t="shared" ref="J119:J121" si="16">MID(D119,4,3)</f>
        <v/>
      </c>
      <c r="K119" s="4" t="s">
        <v>1565</v>
      </c>
      <c r="L119" s="2" t="s">
        <v>1881</v>
      </c>
      <c r="M119" s="4" t="s">
        <v>1776</v>
      </c>
      <c r="N119" s="2" t="str">
        <f>CONCATENATE(B116,".3")</f>
        <v>113.3</v>
      </c>
      <c r="O119" s="2" t="s">
        <v>1</v>
      </c>
      <c r="P119" s="13"/>
    </row>
    <row r="120" spans="1:16" x14ac:dyDescent="0.3">
      <c r="A120" s="21" t="s">
        <v>1568</v>
      </c>
      <c r="B120" s="2" t="s">
        <v>1049</v>
      </c>
      <c r="C120" s="4" t="s">
        <v>1774</v>
      </c>
      <c r="E120" s="2" t="s">
        <v>1736</v>
      </c>
      <c r="I120" s="4" t="s">
        <v>1738</v>
      </c>
      <c r="J120" s="4" t="str">
        <f t="shared" si="16"/>
        <v/>
      </c>
      <c r="K120" s="4" t="s">
        <v>1565</v>
      </c>
      <c r="L120" s="2" t="s">
        <v>1882</v>
      </c>
      <c r="M120" s="4" t="s">
        <v>1776</v>
      </c>
      <c r="N120" s="2" t="str">
        <f>CONCATENATE(B116,".4")</f>
        <v>113.4</v>
      </c>
      <c r="O120" s="2" t="s">
        <v>1</v>
      </c>
      <c r="P120" s="13"/>
    </row>
    <row r="121" spans="1:16" ht="15" thickBot="1" x14ac:dyDescent="0.35">
      <c r="A121" s="23" t="s">
        <v>1568</v>
      </c>
      <c r="B121" s="14" t="s">
        <v>1049</v>
      </c>
      <c r="C121" s="16" t="s">
        <v>1774</v>
      </c>
      <c r="D121" s="15"/>
      <c r="E121" s="14" t="s">
        <v>1736</v>
      </c>
      <c r="F121" s="14"/>
      <c r="G121" s="14"/>
      <c r="H121" s="14"/>
      <c r="I121" s="16" t="s">
        <v>1738</v>
      </c>
      <c r="J121" s="16" t="str">
        <f t="shared" si="16"/>
        <v/>
      </c>
      <c r="K121" s="16" t="s">
        <v>1565</v>
      </c>
      <c r="L121" s="14" t="s">
        <v>1883</v>
      </c>
      <c r="M121" s="16" t="s">
        <v>1776</v>
      </c>
      <c r="N121" s="14" t="str">
        <f>CONCATENATE(B116,".5")</f>
        <v>113.5</v>
      </c>
      <c r="O121" s="14" t="s">
        <v>1076</v>
      </c>
      <c r="P121" s="17" t="str">
        <f>CONCATENATE(A116,B116,C116,D116,E116,F116,G116,H116,I116,J116,K116,L116,M116,N116,O116,A117,B117,C117,D117,E117,F117,G117,H117,I117,J117,K117,L117,M117,N117,O117,A118,B118,C118,D118,E118,F118,G118,H118,I118,J118,K118,L118,M118,N118,O118,A119,B119,C119,D119,E119,F119,G119,H119,I119,J119,K119,L119,M119,N119,O119,A120,B120,C120,D120,E120,F120,G120,H120,I120,J120,K120,L120,M120,N120,O120,A121,B121,C121,D121,E121,F121,G121,H121,I121,J121,K121,L121,M121,N121,O121)</f>
        <v>{id:113,year: "2008",dateAcuerdo:"04-ABR",numAcuerdo:"CG 113-2008",monthAcuerdo:"ABR",nameAcuerdo:"ACUERDO REGIMEN DE FINANCIAMIENTO Y FISCALIZACIÓN 2008",link: Acuerdos__pdfpath(`./${"2008/"}${"113.pdf"}`),subRows:[{id:"",year: "2008",dateAcuerdo:"",numAcuerdo:"",monthAcuerdo:"",nameAcuerdo:"ANEXO 1 NORMATIVIDAD 04 ABRIL 08",link: Acuerdos__pdfpath(`./${"2008/"}${"113.1.pdf"}`),},{id:"",year: "2008",dateAcuerdo:"",numAcuerdo:"",monthAcuerdo:"",nameAcuerdo:"ANEXO 2 FORMATOS NORMATIVIDAD 2008",link: Acuerdos__pdfpath(`./${"2008/"}${"113.2.pdf"}`),},{id:"",year: "2008",dateAcuerdo:"",numAcuerdo:"",monthAcuerdo:"",nameAcuerdo:"ANEXO 3 FORMATO IA 2008",link: Acuerdos__pdfpath(`./${"2008/"}${"113.3.pdf"}`),},{id:"",year: "2008",dateAcuerdo:"",numAcuerdo:"",monthAcuerdo:"",nameAcuerdo:"ANEXO 4 FORMATO PRECAM",link: Acuerdos__pdfpath(`./${"2008/"}${"113.4.pdf"}`),},{id:"",year: "2008",dateAcuerdo:"",numAcuerdo:"",monthAcuerdo:"",nameAcuerdo:"ANEXO 5 BITACORA DE GASOLINA",link: Acuerdos__pdfpath(`./${"2008/"}${"113.5.pdf"}`),},],},</v>
      </c>
    </row>
    <row r="122" spans="1:16" x14ac:dyDescent="0.3">
      <c r="A122" s="2" t="s">
        <v>1568</v>
      </c>
      <c r="B122" s="2">
        <v>114</v>
      </c>
      <c r="C122" s="2" t="s">
        <v>1774</v>
      </c>
      <c r="D122" s="3" t="s">
        <v>25</v>
      </c>
      <c r="E122" s="2" t="s">
        <v>1735</v>
      </c>
      <c r="G122" s="2">
        <f t="shared" si="12"/>
        <v>114</v>
      </c>
      <c r="H122" s="2" t="s">
        <v>0</v>
      </c>
      <c r="I122" s="2" t="s">
        <v>1775</v>
      </c>
      <c r="J122" s="4" t="str">
        <f t="shared" ref="J122:J147" si="17">MID(D122,4,3)</f>
        <v>ABR</v>
      </c>
      <c r="K122" s="2" t="s">
        <v>1565</v>
      </c>
      <c r="L122" s="2" t="s">
        <v>28</v>
      </c>
      <c r="M122" s="2" t="s">
        <v>1776</v>
      </c>
      <c r="N122" s="2">
        <f t="shared" ref="N122:N146" si="18">B122</f>
        <v>114</v>
      </c>
      <c r="O122" s="2" t="s">
        <v>1</v>
      </c>
      <c r="P122" s="2" t="str">
        <f t="shared" si="14"/>
        <v>{id:114,year: "2008",dateAcuerdo:"30-ABR",numAcuerdo:"CG 114-2008",monthAcuerdo:"ABR",nameAcuerdo:"ACUERDO JUNTA GENERAL EJECUTIVA",link: Acuerdos__pdfpath(`./${"2008/"}${"114.pdf"}`),},</v>
      </c>
    </row>
    <row r="123" spans="1:16" x14ac:dyDescent="0.3">
      <c r="A123" s="2" t="s">
        <v>1568</v>
      </c>
      <c r="B123" s="2">
        <v>115</v>
      </c>
      <c r="C123" s="2" t="s">
        <v>1774</v>
      </c>
      <c r="D123" s="3" t="s">
        <v>26</v>
      </c>
      <c r="E123" s="2" t="s">
        <v>1735</v>
      </c>
      <c r="G123" s="2">
        <f t="shared" si="12"/>
        <v>115</v>
      </c>
      <c r="H123" s="2" t="s">
        <v>0</v>
      </c>
      <c r="I123" s="2" t="s">
        <v>1775</v>
      </c>
      <c r="J123" s="4" t="str">
        <f t="shared" si="17"/>
        <v>MAY</v>
      </c>
      <c r="K123" s="2" t="s">
        <v>1565</v>
      </c>
      <c r="L123" s="2" t="s">
        <v>29</v>
      </c>
      <c r="M123" s="2" t="s">
        <v>1776</v>
      </c>
      <c r="N123" s="2">
        <f t="shared" si="18"/>
        <v>115</v>
      </c>
      <c r="O123" s="2" t="s">
        <v>1</v>
      </c>
      <c r="P123" s="2" t="str">
        <f t="shared" si="14"/>
        <v>{id:115,year: "2008",dateAcuerdo:"29-MAY",numAcuerdo:"CG 115-2008",monthAcuerdo:"MAY",nameAcuerdo:"ACUERDO ACCESO A LA INFORMACION 29-05-08",link: Acuerdos__pdfpath(`./${"2008/"}${"115.pdf"}`),},</v>
      </c>
    </row>
    <row r="124" spans="1:16" x14ac:dyDescent="0.3">
      <c r="A124" s="2" t="s">
        <v>1568</v>
      </c>
      <c r="B124" s="2">
        <v>116</v>
      </c>
      <c r="C124" s="2" t="s">
        <v>1774</v>
      </c>
      <c r="D124" s="3" t="s">
        <v>27</v>
      </c>
      <c r="E124" s="2" t="s">
        <v>1735</v>
      </c>
      <c r="G124" s="2">
        <f t="shared" si="12"/>
        <v>116</v>
      </c>
      <c r="H124" s="2" t="s">
        <v>0</v>
      </c>
      <c r="I124" s="2" t="s">
        <v>1775</v>
      </c>
      <c r="J124" s="4" t="str">
        <f t="shared" si="17"/>
        <v>JUN</v>
      </c>
      <c r="K124" s="2" t="s">
        <v>1565</v>
      </c>
      <c r="L124" s="2" t="s">
        <v>429</v>
      </c>
      <c r="M124" s="2" t="s">
        <v>1776</v>
      </c>
      <c r="N124" s="2">
        <f t="shared" si="18"/>
        <v>116</v>
      </c>
      <c r="O124" s="2" t="s">
        <v>1</v>
      </c>
      <c r="P124" s="2" t="str">
        <f t="shared" si="14"/>
        <v>{id:116,year: "2008",dateAcuerdo:"23-JUN",numAcuerdo:"CG 116-2008",monthAcuerdo:"JUN",nameAcuerdo:"DICTAMEN PAN",link: Acuerdos__pdfpath(`./${"2008/"}${"116.pdf"}`),},</v>
      </c>
    </row>
    <row r="125" spans="1:16" x14ac:dyDescent="0.3">
      <c r="A125" s="2" t="s">
        <v>1568</v>
      </c>
      <c r="B125" s="2">
        <v>117</v>
      </c>
      <c r="C125" s="2" t="s">
        <v>1774</v>
      </c>
      <c r="D125" s="3" t="s">
        <v>27</v>
      </c>
      <c r="E125" s="2" t="s">
        <v>1735</v>
      </c>
      <c r="G125" s="2">
        <f t="shared" si="12"/>
        <v>117</v>
      </c>
      <c r="H125" s="2" t="s">
        <v>0</v>
      </c>
      <c r="I125" s="2" t="s">
        <v>1775</v>
      </c>
      <c r="J125" s="4" t="str">
        <f t="shared" si="17"/>
        <v>JUN</v>
      </c>
      <c r="K125" s="2" t="s">
        <v>1565</v>
      </c>
      <c r="L125" s="2" t="s">
        <v>430</v>
      </c>
      <c r="M125" s="2" t="s">
        <v>1776</v>
      </c>
      <c r="N125" s="2">
        <f t="shared" si="18"/>
        <v>117</v>
      </c>
      <c r="O125" s="2" t="s">
        <v>1</v>
      </c>
      <c r="P125" s="2" t="str">
        <f t="shared" si="14"/>
        <v>{id:117,year: "2008",dateAcuerdo:"23-JUN",numAcuerdo:"CG 117-2008",monthAcuerdo:"JUN",nameAcuerdo:"DICTAMEN PRI",link: Acuerdos__pdfpath(`./${"2008/"}${"117.pdf"}`),},</v>
      </c>
    </row>
    <row r="126" spans="1:16" x14ac:dyDescent="0.3">
      <c r="A126" s="2" t="s">
        <v>1568</v>
      </c>
      <c r="B126" s="2">
        <v>118</v>
      </c>
      <c r="C126" s="2" t="s">
        <v>1774</v>
      </c>
      <c r="D126" s="3" t="s">
        <v>27</v>
      </c>
      <c r="E126" s="2" t="s">
        <v>1735</v>
      </c>
      <c r="G126" s="2">
        <f t="shared" si="12"/>
        <v>118</v>
      </c>
      <c r="H126" s="2" t="s">
        <v>0</v>
      </c>
      <c r="I126" s="2" t="s">
        <v>1775</v>
      </c>
      <c r="J126" s="4" t="str">
        <f t="shared" si="17"/>
        <v>JUN</v>
      </c>
      <c r="K126" s="2" t="s">
        <v>1565</v>
      </c>
      <c r="L126" s="2" t="s">
        <v>431</v>
      </c>
      <c r="M126" s="2" t="s">
        <v>1776</v>
      </c>
      <c r="N126" s="2">
        <f t="shared" si="18"/>
        <v>118</v>
      </c>
      <c r="O126" s="2" t="s">
        <v>1</v>
      </c>
      <c r="P126" s="2" t="str">
        <f t="shared" si="14"/>
        <v>{id:118,year: "2008",dateAcuerdo:"23-JUN",numAcuerdo:"CG 118-2008",monthAcuerdo:"JUN",nameAcuerdo:"DICTAMEN PRD",link: Acuerdos__pdfpath(`./${"2008/"}${"118.pdf"}`),},</v>
      </c>
    </row>
    <row r="127" spans="1:16" x14ac:dyDescent="0.3">
      <c r="A127" s="2" t="s">
        <v>1568</v>
      </c>
      <c r="B127" s="2">
        <v>119</v>
      </c>
      <c r="C127" s="2" t="s">
        <v>1774</v>
      </c>
      <c r="D127" s="3" t="s">
        <v>27</v>
      </c>
      <c r="E127" s="2" t="s">
        <v>1735</v>
      </c>
      <c r="G127" s="2">
        <f t="shared" si="12"/>
        <v>119</v>
      </c>
      <c r="H127" s="2" t="s">
        <v>0</v>
      </c>
      <c r="I127" s="2" t="s">
        <v>1775</v>
      </c>
      <c r="J127" s="4" t="str">
        <f t="shared" si="17"/>
        <v>JUN</v>
      </c>
      <c r="K127" s="2" t="s">
        <v>1565</v>
      </c>
      <c r="L127" s="2" t="s">
        <v>432</v>
      </c>
      <c r="M127" s="2" t="s">
        <v>1776</v>
      </c>
      <c r="N127" s="2">
        <f t="shared" si="18"/>
        <v>119</v>
      </c>
      <c r="O127" s="2" t="s">
        <v>1</v>
      </c>
      <c r="P127" s="2" t="str">
        <f t="shared" si="14"/>
        <v>{id:119,year: "2008",dateAcuerdo:"23-JUN",numAcuerdo:"CG 119-2008",monthAcuerdo:"JUN",nameAcuerdo:"DICTAMEN PT",link: Acuerdos__pdfpath(`./${"2008/"}${"119.pdf"}`),},</v>
      </c>
    </row>
    <row r="128" spans="1:16" x14ac:dyDescent="0.3">
      <c r="A128" s="2" t="s">
        <v>1568</v>
      </c>
      <c r="B128" s="2">
        <v>120</v>
      </c>
      <c r="C128" s="2" t="s">
        <v>1774</v>
      </c>
      <c r="D128" s="3" t="s">
        <v>27</v>
      </c>
      <c r="E128" s="2" t="s">
        <v>1735</v>
      </c>
      <c r="G128" s="2">
        <f t="shared" si="12"/>
        <v>120</v>
      </c>
      <c r="H128" s="2" t="s">
        <v>0</v>
      </c>
      <c r="I128" s="2" t="s">
        <v>1775</v>
      </c>
      <c r="J128" s="4" t="str">
        <f t="shared" si="17"/>
        <v>JUN</v>
      </c>
      <c r="K128" s="2" t="s">
        <v>1565</v>
      </c>
      <c r="L128" s="2" t="s">
        <v>433</v>
      </c>
      <c r="M128" s="2" t="s">
        <v>1776</v>
      </c>
      <c r="N128" s="2">
        <f t="shared" si="18"/>
        <v>120</v>
      </c>
      <c r="O128" s="2" t="s">
        <v>1</v>
      </c>
      <c r="P128" s="2" t="str">
        <f t="shared" si="14"/>
        <v>{id:120,year: "2008",dateAcuerdo:"23-JUN",numAcuerdo:"CG 120-2008",monthAcuerdo:"JUN",nameAcuerdo:"DICTAMEN PVEM",link: Acuerdos__pdfpath(`./${"2008/"}${"120.pdf"}`),},</v>
      </c>
    </row>
    <row r="129" spans="1:16" x14ac:dyDescent="0.3">
      <c r="A129" s="2" t="s">
        <v>1568</v>
      </c>
      <c r="B129" s="2">
        <v>121</v>
      </c>
      <c r="C129" s="2" t="s">
        <v>1774</v>
      </c>
      <c r="D129" s="3" t="s">
        <v>27</v>
      </c>
      <c r="E129" s="2" t="s">
        <v>1735</v>
      </c>
      <c r="G129" s="2">
        <f t="shared" si="12"/>
        <v>121</v>
      </c>
      <c r="H129" s="2" t="s">
        <v>0</v>
      </c>
      <c r="I129" s="2" t="s">
        <v>1775</v>
      </c>
      <c r="J129" s="4" t="str">
        <f t="shared" si="17"/>
        <v>JUN</v>
      </c>
      <c r="K129" s="2" t="s">
        <v>1565</v>
      </c>
      <c r="L129" s="2" t="s">
        <v>434</v>
      </c>
      <c r="M129" s="2" t="s">
        <v>1776</v>
      </c>
      <c r="N129" s="2">
        <f t="shared" si="18"/>
        <v>121</v>
      </c>
      <c r="O129" s="2" t="s">
        <v>1</v>
      </c>
      <c r="P129" s="2" t="str">
        <f t="shared" si="14"/>
        <v>{id:121,year: "2008",dateAcuerdo:"23-JUN",numAcuerdo:"CG 121-2008",monthAcuerdo:"JUN",nameAcuerdo:"DICTAMEN CONVERGENCIA",link: Acuerdos__pdfpath(`./${"2008/"}${"121.pdf"}`),},</v>
      </c>
    </row>
    <row r="130" spans="1:16" x14ac:dyDescent="0.3">
      <c r="A130" s="2" t="s">
        <v>1568</v>
      </c>
      <c r="B130" s="2">
        <v>122</v>
      </c>
      <c r="C130" s="2" t="s">
        <v>1774</v>
      </c>
      <c r="D130" s="3" t="s">
        <v>27</v>
      </c>
      <c r="E130" s="2" t="s">
        <v>1735</v>
      </c>
      <c r="G130" s="2">
        <f t="shared" si="12"/>
        <v>122</v>
      </c>
      <c r="H130" s="2" t="s">
        <v>0</v>
      </c>
      <c r="I130" s="2" t="s">
        <v>1775</v>
      </c>
      <c r="J130" s="4" t="str">
        <f t="shared" si="17"/>
        <v>JUN</v>
      </c>
      <c r="K130" s="2" t="s">
        <v>1565</v>
      </c>
      <c r="L130" s="2" t="s">
        <v>1884</v>
      </c>
      <c r="M130" s="2" t="s">
        <v>1776</v>
      </c>
      <c r="N130" s="2">
        <f t="shared" si="18"/>
        <v>122</v>
      </c>
      <c r="O130" s="2" t="s">
        <v>1</v>
      </c>
      <c r="P130" s="2" t="str">
        <f t="shared" si="14"/>
        <v>{id:122,year: "2008",dateAcuerdo:"23-JUN",numAcuerdo:"CG 122-2008",monthAcuerdo:"JUN",nameAcuerdo:"DICTAMEN PNA",link: Acuerdos__pdfpath(`./${"2008/"}${"122.pdf"}`),},</v>
      </c>
    </row>
    <row r="131" spans="1:16" x14ac:dyDescent="0.3">
      <c r="A131" s="2" t="s">
        <v>1568</v>
      </c>
      <c r="B131" s="2">
        <v>123</v>
      </c>
      <c r="C131" s="2" t="s">
        <v>1774</v>
      </c>
      <c r="D131" s="3" t="s">
        <v>27</v>
      </c>
      <c r="E131" s="2" t="s">
        <v>1735</v>
      </c>
      <c r="G131" s="2">
        <f t="shared" si="12"/>
        <v>123</v>
      </c>
      <c r="H131" s="2" t="s">
        <v>0</v>
      </c>
      <c r="I131" s="2" t="s">
        <v>1775</v>
      </c>
      <c r="J131" s="4" t="str">
        <f t="shared" si="17"/>
        <v>JUN</v>
      </c>
      <c r="K131" s="2" t="s">
        <v>1565</v>
      </c>
      <c r="L131" s="2" t="s">
        <v>1885</v>
      </c>
      <c r="M131" s="2" t="s">
        <v>1776</v>
      </c>
      <c r="N131" s="2">
        <f t="shared" si="18"/>
        <v>123</v>
      </c>
      <c r="O131" s="2" t="s">
        <v>1</v>
      </c>
      <c r="P131" s="2" t="str">
        <f t="shared" si="14"/>
        <v>{id:123,year: "2008",dateAcuerdo:"23-JUN",numAcuerdo:"CG 123-2008",monthAcuerdo:"JUN",nameAcuerdo:"DICTAMEN PAS",link: Acuerdos__pdfpath(`./${"2008/"}${"123.pdf"}`),},</v>
      </c>
    </row>
    <row r="132" spans="1:16" x14ac:dyDescent="0.3">
      <c r="A132" s="2" t="s">
        <v>1568</v>
      </c>
      <c r="B132" s="2">
        <v>124</v>
      </c>
      <c r="C132" s="2" t="s">
        <v>1774</v>
      </c>
      <c r="D132" s="3" t="s">
        <v>27</v>
      </c>
      <c r="E132" s="2" t="s">
        <v>1735</v>
      </c>
      <c r="G132" s="2">
        <f t="shared" si="12"/>
        <v>124</v>
      </c>
      <c r="H132" s="2" t="s">
        <v>0</v>
      </c>
      <c r="I132" s="2" t="s">
        <v>1775</v>
      </c>
      <c r="J132" s="4" t="str">
        <f t="shared" si="17"/>
        <v>JUN</v>
      </c>
      <c r="K132" s="2" t="s">
        <v>1565</v>
      </c>
      <c r="L132" s="2" t="s">
        <v>1886</v>
      </c>
      <c r="M132" s="2" t="s">
        <v>1776</v>
      </c>
      <c r="N132" s="2">
        <f t="shared" si="18"/>
        <v>124</v>
      </c>
      <c r="O132" s="2" t="s">
        <v>1</v>
      </c>
      <c r="P132" s="2" t="str">
        <f t="shared" si="14"/>
        <v>{id:124,year: "2008",dateAcuerdo:"23-JUN",numAcuerdo:"CG 124-2008",monthAcuerdo:"JUN",nameAcuerdo:"DICTAMEN PAC",link: Acuerdos__pdfpath(`./${"2008/"}${"124.pdf"}`),},</v>
      </c>
    </row>
    <row r="133" spans="1:16" x14ac:dyDescent="0.3">
      <c r="A133" s="2" t="s">
        <v>1568</v>
      </c>
      <c r="B133" s="2">
        <v>125</v>
      </c>
      <c r="C133" s="2" t="s">
        <v>1774</v>
      </c>
      <c r="D133" s="3" t="s">
        <v>27</v>
      </c>
      <c r="E133" s="2" t="s">
        <v>1735</v>
      </c>
      <c r="G133" s="2">
        <f t="shared" si="12"/>
        <v>125</v>
      </c>
      <c r="H133" s="2" t="s">
        <v>0</v>
      </c>
      <c r="I133" s="2" t="s">
        <v>1775</v>
      </c>
      <c r="J133" s="4" t="str">
        <f t="shared" si="17"/>
        <v>JUN</v>
      </c>
      <c r="K133" s="2" t="s">
        <v>1565</v>
      </c>
      <c r="L133" s="2" t="s">
        <v>1887</v>
      </c>
      <c r="M133" s="2" t="s">
        <v>1776</v>
      </c>
      <c r="N133" s="2">
        <f t="shared" si="18"/>
        <v>125</v>
      </c>
      <c r="O133" s="2" t="s">
        <v>1</v>
      </c>
      <c r="P133" s="2" t="str">
        <f t="shared" si="14"/>
        <v>{id:125,year: "2008",dateAcuerdo:"23-JUN",numAcuerdo:"CG 125-2008",monthAcuerdo:"JUN",nameAcuerdo:"DICTAMEN PS-1",link: Acuerdos__pdfpath(`./${"2008/"}${"125.pdf"}`),},</v>
      </c>
    </row>
    <row r="134" spans="1:16" x14ac:dyDescent="0.3">
      <c r="A134" s="2" t="s">
        <v>1568</v>
      </c>
      <c r="B134" s="2">
        <v>126</v>
      </c>
      <c r="C134" s="2" t="s">
        <v>1774</v>
      </c>
      <c r="D134" s="3" t="s">
        <v>27</v>
      </c>
      <c r="E134" s="2" t="s">
        <v>1735</v>
      </c>
      <c r="G134" s="2">
        <f t="shared" si="12"/>
        <v>126</v>
      </c>
      <c r="H134" s="2" t="s">
        <v>0</v>
      </c>
      <c r="I134" s="2" t="s">
        <v>1775</v>
      </c>
      <c r="J134" s="4" t="str">
        <f t="shared" si="17"/>
        <v>JUN</v>
      </c>
      <c r="K134" s="2" t="s">
        <v>1565</v>
      </c>
      <c r="L134" s="2" t="s">
        <v>435</v>
      </c>
      <c r="M134" s="2" t="s">
        <v>1776</v>
      </c>
      <c r="N134" s="2">
        <f t="shared" si="18"/>
        <v>126</v>
      </c>
      <c r="O134" s="2" t="s">
        <v>1</v>
      </c>
      <c r="P134" s="2" t="str">
        <f t="shared" si="14"/>
        <v>{id:126,year: "2008",dateAcuerdo:"23-JUN",numAcuerdo:"CG 126-2008",monthAcuerdo:"JUN",nameAcuerdo:"DICTAMEN PCDT",link: Acuerdos__pdfpath(`./${"2008/"}${"126.pdf"}`),},</v>
      </c>
    </row>
    <row r="135" spans="1:16" x14ac:dyDescent="0.3">
      <c r="A135" s="2" t="s">
        <v>1568</v>
      </c>
      <c r="B135" s="2">
        <v>127</v>
      </c>
      <c r="C135" s="2" t="s">
        <v>1774</v>
      </c>
      <c r="D135" s="3" t="s">
        <v>30</v>
      </c>
      <c r="E135" s="2" t="s">
        <v>1735</v>
      </c>
      <c r="G135" s="2">
        <f t="shared" si="12"/>
        <v>127</v>
      </c>
      <c r="H135" s="2" t="s">
        <v>0</v>
      </c>
      <c r="I135" s="2" t="s">
        <v>1775</v>
      </c>
      <c r="J135" s="4" t="str">
        <f t="shared" si="17"/>
        <v>JUN</v>
      </c>
      <c r="K135" s="2" t="s">
        <v>1565</v>
      </c>
      <c r="L135" s="2" t="s">
        <v>32</v>
      </c>
      <c r="M135" s="2" t="s">
        <v>1776</v>
      </c>
      <c r="N135" s="2">
        <f t="shared" si="18"/>
        <v>127</v>
      </c>
      <c r="O135" s="2" t="s">
        <v>1</v>
      </c>
      <c r="P135" s="2" t="str">
        <f t="shared" si="14"/>
        <v>{id:127,year: "2008",dateAcuerdo:"30-JUN",numAcuerdo:"CG 127-2008",monthAcuerdo:"JUN",nameAcuerdo:"ACUERDO CUMPL. RESOLUCIÓN NORMATIVIDAD",link: Acuerdos__pdfpath(`./${"2008/"}${"127.pdf"}`),},</v>
      </c>
    </row>
    <row r="136" spans="1:16" x14ac:dyDescent="0.3">
      <c r="A136" s="2" t="s">
        <v>1568</v>
      </c>
      <c r="B136" s="2">
        <v>128</v>
      </c>
      <c r="C136" s="2" t="s">
        <v>1774</v>
      </c>
      <c r="D136" s="3" t="s">
        <v>31</v>
      </c>
      <c r="E136" s="2" t="s">
        <v>1735</v>
      </c>
      <c r="G136" s="2">
        <f t="shared" si="12"/>
        <v>128</v>
      </c>
      <c r="H136" s="2" t="s">
        <v>0</v>
      </c>
      <c r="I136" s="2" t="s">
        <v>1775</v>
      </c>
      <c r="J136" s="4" t="str">
        <f t="shared" si="17"/>
        <v>JUL</v>
      </c>
      <c r="K136" s="2" t="s">
        <v>1565</v>
      </c>
      <c r="L136" s="2" t="s">
        <v>33</v>
      </c>
      <c r="M136" s="2" t="s">
        <v>1776</v>
      </c>
      <c r="N136" s="2">
        <f t="shared" si="18"/>
        <v>128</v>
      </c>
      <c r="O136" s="2" t="s">
        <v>1</v>
      </c>
      <c r="P136" s="2" t="str">
        <f t="shared" si="14"/>
        <v>{id:128,year: "2008",dateAcuerdo:"31-JUL",numAcuerdo:"CG 128-2008",monthAcuerdo:"JUL",nameAcuerdo:"ACUERDO SANCIÓN PAN",link: Acuerdos__pdfpath(`./${"2008/"}${"128.pdf"}`),},</v>
      </c>
    </row>
    <row r="137" spans="1:16" x14ac:dyDescent="0.3">
      <c r="A137" s="2" t="s">
        <v>1568</v>
      </c>
      <c r="B137" s="2">
        <v>129</v>
      </c>
      <c r="C137" s="2" t="s">
        <v>1774</v>
      </c>
      <c r="D137" s="3" t="s">
        <v>31</v>
      </c>
      <c r="E137" s="2" t="s">
        <v>1735</v>
      </c>
      <c r="G137" s="2">
        <f t="shared" si="12"/>
        <v>129</v>
      </c>
      <c r="H137" s="2" t="s">
        <v>0</v>
      </c>
      <c r="I137" s="2" t="s">
        <v>1775</v>
      </c>
      <c r="J137" s="4" t="str">
        <f t="shared" si="17"/>
        <v>JUL</v>
      </c>
      <c r="K137" s="2" t="s">
        <v>1565</v>
      </c>
      <c r="L137" s="2" t="s">
        <v>34</v>
      </c>
      <c r="M137" s="2" t="s">
        <v>1776</v>
      </c>
      <c r="N137" s="2">
        <f t="shared" si="18"/>
        <v>129</v>
      </c>
      <c r="O137" s="2" t="s">
        <v>1</v>
      </c>
      <c r="P137" s="2" t="str">
        <f t="shared" si="14"/>
        <v>{id:129,year: "2008",dateAcuerdo:"31-JUL",numAcuerdo:"CG 129-2008",monthAcuerdo:"JUL",nameAcuerdo:"ACUERDO SANCIÓN PRI",link: Acuerdos__pdfpath(`./${"2008/"}${"129.pdf"}`),},</v>
      </c>
    </row>
    <row r="138" spans="1:16" x14ac:dyDescent="0.3">
      <c r="A138" s="2" t="s">
        <v>1568</v>
      </c>
      <c r="B138" s="2">
        <v>130</v>
      </c>
      <c r="C138" s="2" t="s">
        <v>1774</v>
      </c>
      <c r="D138" s="3" t="s">
        <v>31</v>
      </c>
      <c r="E138" s="2" t="s">
        <v>1735</v>
      </c>
      <c r="G138" s="2">
        <f t="shared" si="12"/>
        <v>130</v>
      </c>
      <c r="H138" s="2" t="s">
        <v>0</v>
      </c>
      <c r="I138" s="2" t="s">
        <v>1775</v>
      </c>
      <c r="J138" s="4" t="str">
        <f t="shared" si="17"/>
        <v>JUL</v>
      </c>
      <c r="K138" s="2" t="s">
        <v>1565</v>
      </c>
      <c r="L138" s="2" t="s">
        <v>1888</v>
      </c>
      <c r="M138" s="2" t="s">
        <v>1776</v>
      </c>
      <c r="N138" s="2">
        <f t="shared" si="18"/>
        <v>130</v>
      </c>
      <c r="O138" s="2" t="s">
        <v>1</v>
      </c>
      <c r="P138" s="2" t="str">
        <f t="shared" si="14"/>
        <v>{id:130,year: "2008",dateAcuerdo:"31-JUL",numAcuerdo:"CG 130-2008",monthAcuerdo:"JUL",nameAcuerdo:"ACUERDO SANCIÓN PRD",link: Acuerdos__pdfpath(`./${"2008/"}${"130.pdf"}`),},</v>
      </c>
    </row>
    <row r="139" spans="1:16" x14ac:dyDescent="0.3">
      <c r="A139" s="2" t="s">
        <v>1568</v>
      </c>
      <c r="B139" s="2">
        <v>131</v>
      </c>
      <c r="C139" s="2" t="s">
        <v>1774</v>
      </c>
      <c r="D139" s="3" t="s">
        <v>31</v>
      </c>
      <c r="E139" s="2" t="s">
        <v>1735</v>
      </c>
      <c r="G139" s="2">
        <f t="shared" si="12"/>
        <v>131</v>
      </c>
      <c r="H139" s="2" t="s">
        <v>0</v>
      </c>
      <c r="I139" s="2" t="s">
        <v>1775</v>
      </c>
      <c r="J139" s="4" t="str">
        <f t="shared" si="17"/>
        <v>JUL</v>
      </c>
      <c r="K139" s="2" t="s">
        <v>1565</v>
      </c>
      <c r="L139" s="2" t="s">
        <v>1889</v>
      </c>
      <c r="M139" s="2" t="s">
        <v>1776</v>
      </c>
      <c r="N139" s="2">
        <f t="shared" si="18"/>
        <v>131</v>
      </c>
      <c r="O139" s="2" t="s">
        <v>1</v>
      </c>
      <c r="P139" s="2" t="str">
        <f t="shared" si="14"/>
        <v>{id:131,year: "2008",dateAcuerdo:"31-JUL",numAcuerdo:"CG 131-2008",monthAcuerdo:"JUL",nameAcuerdo:"ACUERDO SANCIÓN PT",link: Acuerdos__pdfpath(`./${"2008/"}${"131.pdf"}`),},</v>
      </c>
    </row>
    <row r="140" spans="1:16" x14ac:dyDescent="0.3">
      <c r="A140" s="2" t="s">
        <v>1568</v>
      </c>
      <c r="B140" s="2">
        <v>132</v>
      </c>
      <c r="C140" s="2" t="s">
        <v>1774</v>
      </c>
      <c r="D140" s="3" t="s">
        <v>31</v>
      </c>
      <c r="E140" s="2" t="s">
        <v>1735</v>
      </c>
      <c r="G140" s="2">
        <f t="shared" si="12"/>
        <v>132</v>
      </c>
      <c r="H140" s="2" t="s">
        <v>0</v>
      </c>
      <c r="I140" s="2" t="s">
        <v>1775</v>
      </c>
      <c r="J140" s="4" t="str">
        <f t="shared" si="17"/>
        <v>JUL</v>
      </c>
      <c r="K140" s="2" t="s">
        <v>1565</v>
      </c>
      <c r="L140" s="2" t="s">
        <v>1890</v>
      </c>
      <c r="M140" s="2" t="s">
        <v>1776</v>
      </c>
      <c r="N140" s="2">
        <f t="shared" si="18"/>
        <v>132</v>
      </c>
      <c r="O140" s="2" t="s">
        <v>1</v>
      </c>
      <c r="P140" s="2" t="str">
        <f t="shared" si="14"/>
        <v>{id:132,year: "2008",dateAcuerdo:"31-JUL",numAcuerdo:"CG 132-2008",monthAcuerdo:"JUL",nameAcuerdo:"ACUERDO SANCIÓN PVEM",link: Acuerdos__pdfpath(`./${"2008/"}${"132.pdf"}`),},</v>
      </c>
    </row>
    <row r="141" spans="1:16" x14ac:dyDescent="0.3">
      <c r="A141" s="2" t="s">
        <v>1568</v>
      </c>
      <c r="B141" s="2">
        <v>133</v>
      </c>
      <c r="C141" s="2" t="s">
        <v>1774</v>
      </c>
      <c r="D141" s="3" t="s">
        <v>31</v>
      </c>
      <c r="E141" s="2" t="s">
        <v>1735</v>
      </c>
      <c r="G141" s="2">
        <f t="shared" si="12"/>
        <v>133</v>
      </c>
      <c r="H141" s="2" t="s">
        <v>0</v>
      </c>
      <c r="I141" s="2" t="s">
        <v>1775</v>
      </c>
      <c r="J141" s="4" t="str">
        <f t="shared" si="17"/>
        <v>JUL</v>
      </c>
      <c r="K141" s="2" t="s">
        <v>1565</v>
      </c>
      <c r="L141" s="2" t="s">
        <v>1891</v>
      </c>
      <c r="M141" s="2" t="s">
        <v>1776</v>
      </c>
      <c r="N141" s="2">
        <f t="shared" si="18"/>
        <v>133</v>
      </c>
      <c r="O141" s="2" t="s">
        <v>1</v>
      </c>
      <c r="P141" s="2" t="str">
        <f t="shared" si="14"/>
        <v>{id:133,year: "2008",dateAcuerdo:"31-JUL",numAcuerdo:"CG 133-2008",monthAcuerdo:"JUL",nameAcuerdo:"ACUERDO SANCIÓN PAS",link: Acuerdos__pdfpath(`./${"2008/"}${"133.pdf"}`),},</v>
      </c>
    </row>
    <row r="142" spans="1:16" x14ac:dyDescent="0.3">
      <c r="A142" s="2" t="s">
        <v>1568</v>
      </c>
      <c r="B142" s="2">
        <v>134</v>
      </c>
      <c r="C142" s="2" t="s">
        <v>1774</v>
      </c>
      <c r="D142" s="3" t="s">
        <v>31</v>
      </c>
      <c r="E142" s="2" t="s">
        <v>1735</v>
      </c>
      <c r="G142" s="2">
        <f t="shared" si="12"/>
        <v>134</v>
      </c>
      <c r="H142" s="2" t="s">
        <v>0</v>
      </c>
      <c r="I142" s="2" t="s">
        <v>1775</v>
      </c>
      <c r="J142" s="4" t="str">
        <f t="shared" si="17"/>
        <v>JUL</v>
      </c>
      <c r="K142" s="2" t="s">
        <v>1565</v>
      </c>
      <c r="L142" s="2" t="s">
        <v>1892</v>
      </c>
      <c r="M142" s="2" t="s">
        <v>1776</v>
      </c>
      <c r="N142" s="2">
        <f t="shared" si="18"/>
        <v>134</v>
      </c>
      <c r="O142" s="2" t="s">
        <v>1</v>
      </c>
      <c r="P142" s="2" t="str">
        <f t="shared" si="14"/>
        <v>{id:134,year: "2008",dateAcuerdo:"31-JUL",numAcuerdo:"CG 134-2008",monthAcuerdo:"JUL",nameAcuerdo:"ACUERDO SANCIÓN PS-1",link: Acuerdos__pdfpath(`./${"2008/"}${"134.pdf"}`),},</v>
      </c>
    </row>
    <row r="143" spans="1:16" x14ac:dyDescent="0.3">
      <c r="A143" s="2" t="s">
        <v>1568</v>
      </c>
      <c r="B143" s="2">
        <v>135</v>
      </c>
      <c r="C143" s="2" t="s">
        <v>1774</v>
      </c>
      <c r="D143" s="3" t="s">
        <v>31</v>
      </c>
      <c r="E143" s="2" t="s">
        <v>1735</v>
      </c>
      <c r="G143" s="2">
        <f t="shared" si="12"/>
        <v>135</v>
      </c>
      <c r="H143" s="2" t="s">
        <v>0</v>
      </c>
      <c r="I143" s="2" t="s">
        <v>1775</v>
      </c>
      <c r="J143" s="4" t="str">
        <f t="shared" si="17"/>
        <v>JUL</v>
      </c>
      <c r="K143" s="2" t="s">
        <v>1565</v>
      </c>
      <c r="L143" s="2" t="s">
        <v>1893</v>
      </c>
      <c r="M143" s="2" t="s">
        <v>1776</v>
      </c>
      <c r="N143" s="2">
        <f t="shared" si="18"/>
        <v>135</v>
      </c>
      <c r="O143" s="2" t="s">
        <v>1</v>
      </c>
      <c r="P143" s="2" t="str">
        <f t="shared" si="14"/>
        <v>{id:135,year: "2008",dateAcuerdo:"31-JUL",numAcuerdo:"CG 135-2008",monthAcuerdo:"JUL",nameAcuerdo:"ACUERDO SANCIÓN PCDT",link: Acuerdos__pdfpath(`./${"2008/"}${"135.pdf"}`),},</v>
      </c>
    </row>
    <row r="144" spans="1:16" x14ac:dyDescent="0.3">
      <c r="A144" s="2" t="s">
        <v>1568</v>
      </c>
      <c r="B144" s="2">
        <v>136</v>
      </c>
      <c r="C144" s="2" t="s">
        <v>1774</v>
      </c>
      <c r="D144" s="3" t="s">
        <v>35</v>
      </c>
      <c r="E144" s="2" t="s">
        <v>1735</v>
      </c>
      <c r="G144" s="2">
        <f t="shared" si="12"/>
        <v>136</v>
      </c>
      <c r="H144" s="2" t="s">
        <v>0</v>
      </c>
      <c r="I144" s="2" t="s">
        <v>1775</v>
      </c>
      <c r="J144" s="4" t="str">
        <f t="shared" si="17"/>
        <v>AGO</v>
      </c>
      <c r="K144" s="2" t="s">
        <v>1565</v>
      </c>
      <c r="L144" s="2" t="s">
        <v>36</v>
      </c>
      <c r="M144" s="2" t="s">
        <v>1776</v>
      </c>
      <c r="N144" s="2">
        <f t="shared" si="18"/>
        <v>136</v>
      </c>
      <c r="O144" s="2" t="s">
        <v>1</v>
      </c>
      <c r="P144" s="2" t="str">
        <f t="shared" si="14"/>
        <v>{id:136,year: "2008",dateAcuerdo:"15-AGO",numAcuerdo:"CG 136-2008",monthAcuerdo:"AGO",nameAcuerdo:"ACUERDO REDISTRITACIÓN 2",link: Acuerdos__pdfpath(`./${"2008/"}${"136.pdf"}`),},</v>
      </c>
    </row>
    <row r="145" spans="1:16" x14ac:dyDescent="0.3">
      <c r="A145" s="2" t="s">
        <v>1568</v>
      </c>
      <c r="B145" s="2">
        <v>137</v>
      </c>
      <c r="C145" s="2" t="s">
        <v>1774</v>
      </c>
      <c r="D145" s="3" t="s">
        <v>37</v>
      </c>
      <c r="E145" s="2" t="s">
        <v>1735</v>
      </c>
      <c r="G145" s="2">
        <f t="shared" si="12"/>
        <v>137</v>
      </c>
      <c r="H145" s="2" t="s">
        <v>0</v>
      </c>
      <c r="I145" s="2" t="s">
        <v>1775</v>
      </c>
      <c r="J145" s="4" t="str">
        <f t="shared" si="17"/>
        <v>SEP</v>
      </c>
      <c r="K145" s="2" t="s">
        <v>1565</v>
      </c>
      <c r="L145" s="2" t="s">
        <v>38</v>
      </c>
      <c r="M145" s="2" t="s">
        <v>1776</v>
      </c>
      <c r="N145" s="2">
        <f t="shared" si="18"/>
        <v>137</v>
      </c>
      <c r="O145" s="2" t="s">
        <v>1</v>
      </c>
      <c r="P145" s="2" t="str">
        <f t="shared" si="14"/>
        <v>{id:137,year: "2008",dateAcuerdo:"30-SEP",numAcuerdo:"CG 137-2008",monthAcuerdo:"SEP",nameAcuerdo:"ACUERDO PRESUPUESTO 2009",link: Acuerdos__pdfpath(`./${"2008/"}${"137.pdf"}`),},</v>
      </c>
    </row>
    <row r="146" spans="1:16" ht="15" thickBot="1" x14ac:dyDescent="0.35">
      <c r="A146" s="2" t="s">
        <v>1568</v>
      </c>
      <c r="B146" s="2">
        <v>138</v>
      </c>
      <c r="C146" s="2" t="s">
        <v>1774</v>
      </c>
      <c r="D146" s="3" t="s">
        <v>39</v>
      </c>
      <c r="E146" s="2" t="s">
        <v>1735</v>
      </c>
      <c r="G146" s="2">
        <f t="shared" si="12"/>
        <v>138</v>
      </c>
      <c r="H146" s="2" t="s">
        <v>0</v>
      </c>
      <c r="I146" s="2" t="s">
        <v>1775</v>
      </c>
      <c r="J146" s="4" t="str">
        <f t="shared" si="17"/>
        <v>OCT</v>
      </c>
      <c r="K146" s="2" t="s">
        <v>1565</v>
      </c>
      <c r="L146" s="2" t="s">
        <v>1894</v>
      </c>
      <c r="M146" s="2" t="s">
        <v>1776</v>
      </c>
      <c r="N146" s="2">
        <f t="shared" si="18"/>
        <v>138</v>
      </c>
      <c r="O146" s="2" t="s">
        <v>1</v>
      </c>
      <c r="P146" s="2" t="str">
        <f t="shared" si="14"/>
        <v>{id:138,year: "2008",dateAcuerdo:"31-OCT",numAcuerdo:"CG 138-2008",monthAcuerdo:"OCT",nameAcuerdo:"ACUERDO PRERROGATIVAS PS",link: Acuerdos__pdfpath(`./${"2008/"}${"138.pdf"}`),},</v>
      </c>
    </row>
    <row r="147" spans="1:16" x14ac:dyDescent="0.3">
      <c r="A147" s="18" t="s">
        <v>1568</v>
      </c>
      <c r="B147" s="9">
        <v>139</v>
      </c>
      <c r="C147" s="11" t="s">
        <v>1774</v>
      </c>
      <c r="D147" s="10" t="s">
        <v>40</v>
      </c>
      <c r="E147" s="9" t="s">
        <v>1735</v>
      </c>
      <c r="F147" s="9"/>
      <c r="G147" s="9">
        <f>B147</f>
        <v>139</v>
      </c>
      <c r="H147" s="9" t="s">
        <v>0</v>
      </c>
      <c r="I147" s="11" t="s">
        <v>1775</v>
      </c>
      <c r="J147" s="11" t="str">
        <f t="shared" si="17"/>
        <v>DIC</v>
      </c>
      <c r="K147" s="11" t="s">
        <v>1565</v>
      </c>
      <c r="L147" s="9" t="s">
        <v>41</v>
      </c>
      <c r="M147" s="11" t="s">
        <v>1776</v>
      </c>
      <c r="N147" s="9">
        <f t="shared" ref="N147" si="19">B147</f>
        <v>139</v>
      </c>
      <c r="O147" s="9" t="s">
        <v>1051</v>
      </c>
      <c r="P147" s="12"/>
    </row>
    <row r="148" spans="1:16" x14ac:dyDescent="0.3">
      <c r="A148" s="21" t="s">
        <v>1568</v>
      </c>
      <c r="B148" s="2" t="s">
        <v>1049</v>
      </c>
      <c r="C148" s="4" t="s">
        <v>1774</v>
      </c>
      <c r="E148" s="2" t="s">
        <v>1736</v>
      </c>
      <c r="I148" s="4" t="s">
        <v>1738</v>
      </c>
      <c r="J148" s="4" t="str">
        <f t="shared" ref="J148:J149" si="20">MID(D148,4,3)</f>
        <v/>
      </c>
      <c r="K148" s="4" t="s">
        <v>1565</v>
      </c>
      <c r="L148" s="2" t="s">
        <v>1895</v>
      </c>
      <c r="M148" s="4" t="s">
        <v>1776</v>
      </c>
      <c r="N148" s="2" t="str">
        <f>CONCATENATE(B147,".1")</f>
        <v>139.1</v>
      </c>
      <c r="O148" s="2" t="s">
        <v>1</v>
      </c>
      <c r="P148" s="13"/>
    </row>
    <row r="149" spans="1:16" ht="15" thickBot="1" x14ac:dyDescent="0.35">
      <c r="A149" s="23" t="s">
        <v>1568</v>
      </c>
      <c r="B149" s="14" t="s">
        <v>1049</v>
      </c>
      <c r="C149" s="16" t="s">
        <v>1774</v>
      </c>
      <c r="D149" s="15"/>
      <c r="E149" s="14" t="s">
        <v>1736</v>
      </c>
      <c r="F149" s="14"/>
      <c r="G149" s="14"/>
      <c r="H149" s="14"/>
      <c r="I149" s="16" t="s">
        <v>1738</v>
      </c>
      <c r="J149" s="16" t="str">
        <f t="shared" si="20"/>
        <v/>
      </c>
      <c r="K149" s="16" t="s">
        <v>1565</v>
      </c>
      <c r="L149" s="14" t="s">
        <v>1896</v>
      </c>
      <c r="M149" s="16" t="s">
        <v>1776</v>
      </c>
      <c r="N149" s="14" t="str">
        <f>CONCATENATE(B147,".2")</f>
        <v>139.2</v>
      </c>
      <c r="O149" s="14" t="s">
        <v>1076</v>
      </c>
      <c r="P149" s="17" t="str">
        <f>CONCATENATE(A147,B147,C147,D147,E147,F147,G147,H147,I147,J147,K147,L147,M147,N147,O147,A148,B148,C148,D148,E148,F148,G148,H148,I148,J148,K148,L148,M148,N148,O148,A149,B149,C149,D149,E149,F149,G149,H149,I149,J149,K149,L149,M149,N149,O149)</f>
        <v>{id:139,year: "2008",dateAcuerdo:"23-DIC",numAcuerdo:"CG 139-2008",monthAcuerdo:"DIC",nameAcuerdo:"ACUERDO METODOLOGIA LIBERAL TLAXCALTECA",link: Acuerdos__pdfpath(`./${"2008/"}${"139.pdf"}`),subRows:[{id:"",year: "2008",dateAcuerdo:"",numAcuerdo:"",monthAcuerdo:"",nameAcuerdo:"ANEXO 1 DICTAMEN METODOLOGÍA LIBERAL TLAXCALTECA",link: Acuerdos__pdfpath(`./${"2008/"}${"139.1.pdf"}`),},{id:"",year: "2008",dateAcuerdo:"",numAcuerdo:"",monthAcuerdo:"",nameAcuerdo:"ANEXO 2 METODOLOGÍA LIBERAL TLAXCALTECA",link: Acuerdos__pdfpath(`./${"2008/"}${"139.2.pdf"}`),},],},</v>
      </c>
    </row>
    <row r="150" spans="1:16" x14ac:dyDescent="0.3">
      <c r="A150" s="2" t="s">
        <v>1568</v>
      </c>
      <c r="B150" s="2">
        <v>140</v>
      </c>
      <c r="C150" s="2" t="s">
        <v>1774</v>
      </c>
      <c r="D150" s="3" t="s">
        <v>40</v>
      </c>
      <c r="E150" s="2" t="s">
        <v>1735</v>
      </c>
      <c r="G150" s="2">
        <f t="shared" si="12"/>
        <v>140</v>
      </c>
      <c r="H150" s="2" t="s">
        <v>0</v>
      </c>
      <c r="I150" s="2" t="s">
        <v>1775</v>
      </c>
      <c r="J150" s="4" t="str">
        <f>MID(D150,4,3)</f>
        <v>DIC</v>
      </c>
      <c r="K150" s="2" t="s">
        <v>1565</v>
      </c>
      <c r="L150" s="2" t="s">
        <v>42</v>
      </c>
      <c r="M150" s="2" t="s">
        <v>1776</v>
      </c>
      <c r="N150" s="2">
        <f>B150</f>
        <v>140</v>
      </c>
      <c r="O150" s="2" t="s">
        <v>1</v>
      </c>
      <c r="P150" s="2" t="str">
        <f t="shared" si="14"/>
        <v>{id:140,year: "2008",dateAcuerdo:"23-DIC",numAcuerdo:"CG 140-2008",monthAcuerdo:"DIC",nameAcuerdo:"ACUERDO JAVIER HERNANDEZ ATLAHAPA",link: Acuerdos__pdfpath(`./${"2008/"}${"140.pdf"}`),},</v>
      </c>
    </row>
    <row r="151" spans="1:16" x14ac:dyDescent="0.3">
      <c r="P151" s="2" t="s">
        <v>1929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2:P283"/>
  <sheetViews>
    <sheetView topLeftCell="D1" workbookViewId="0">
      <selection activeCell="P2" sqref="P2"/>
    </sheetView>
  </sheetViews>
  <sheetFormatPr baseColWidth="10" defaultColWidth="11.5546875" defaultRowHeight="14.4" x14ac:dyDescent="0.3"/>
  <cols>
    <col min="1" max="2" width="4" style="2" bestFit="1" customWidth="1"/>
    <col min="3" max="3" width="25.88671875" style="2" bestFit="1" customWidth="1"/>
    <col min="4" max="4" width="7.88671875" style="3" bestFit="1" customWidth="1"/>
    <col min="5" max="5" width="18.332031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21.44140625" style="2" bestFit="1" customWidth="1"/>
    <col min="10" max="10" width="5.109375" style="2" bestFit="1" customWidth="1"/>
    <col min="11" max="11" width="16.44140625" style="2" bestFit="1" customWidth="1"/>
    <col min="12" max="12" width="40" style="2" customWidth="1"/>
    <col min="13" max="13" width="39" style="2" bestFit="1" customWidth="1"/>
    <col min="14" max="14" width="6" style="28" bestFit="1" customWidth="1"/>
    <col min="15" max="15" width="17.33203125" style="2" bestFit="1" customWidth="1"/>
    <col min="16" max="16384" width="11.5546875" style="2"/>
  </cols>
  <sheetData>
    <row r="2" spans="1:16" x14ac:dyDescent="0.3">
      <c r="P2" s="2" t="s">
        <v>1934</v>
      </c>
    </row>
    <row r="3" spans="1:16" x14ac:dyDescent="0.3">
      <c r="A3" s="2" t="s">
        <v>1568</v>
      </c>
      <c r="B3" s="2">
        <v>1</v>
      </c>
      <c r="C3" s="2" t="s">
        <v>1897</v>
      </c>
      <c r="D3" s="3" t="s">
        <v>46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1898</v>
      </c>
      <c r="J3" s="4" t="str">
        <f t="shared" ref="J3:J66" si="0">MID(D3,4,3)</f>
        <v>ENE</v>
      </c>
      <c r="K3" s="2" t="s">
        <v>1565</v>
      </c>
      <c r="L3" s="2" t="s">
        <v>43</v>
      </c>
      <c r="M3" s="2" t="s">
        <v>1899</v>
      </c>
      <c r="N3" s="28">
        <f>B3</f>
        <v>1</v>
      </c>
      <c r="O3" s="2" t="s">
        <v>1</v>
      </c>
      <c r="P3" s="2" t="str">
        <f t="shared" ref="P3:P68" si="1">CONCATENATE(A3,B3,C3,D3,E3,F3,G3,H3,I3,J3,K3,L3,M3,N3,O3)</f>
        <v>{id:1,year: "2007",dateAcuerdo:"04-ENE",numAcuerdo:"CG 01-2007",monthAcuerdo:"ENE",nameAcuerdo:"CUMPLIMIENTO RESOLUCIÓN TOCA 96-2006 PCDT-1",link: Acuerdos__pdfpath(`./${"2007/"}${"1.pdf"}`),},</v>
      </c>
    </row>
    <row r="4" spans="1:16" x14ac:dyDescent="0.3">
      <c r="A4" s="2" t="s">
        <v>1568</v>
      </c>
      <c r="B4" s="2">
        <v>2</v>
      </c>
      <c r="C4" s="2" t="s">
        <v>1897</v>
      </c>
      <c r="D4" s="3" t="s">
        <v>7</v>
      </c>
      <c r="E4" s="2" t="s">
        <v>1735</v>
      </c>
      <c r="F4" s="2">
        <v>0</v>
      </c>
      <c r="G4" s="2">
        <f t="shared" ref="G4:G69" si="2">B4</f>
        <v>2</v>
      </c>
      <c r="H4" s="2" t="s">
        <v>0</v>
      </c>
      <c r="I4" s="2" t="s">
        <v>1898</v>
      </c>
      <c r="J4" s="4" t="str">
        <f t="shared" si="0"/>
        <v>ENE</v>
      </c>
      <c r="K4" s="2" t="s">
        <v>1565</v>
      </c>
      <c r="L4" s="2" t="s">
        <v>44</v>
      </c>
      <c r="M4" s="2" t="s">
        <v>1899</v>
      </c>
      <c r="N4" s="28">
        <f>B4</f>
        <v>2</v>
      </c>
      <c r="O4" s="2" t="s">
        <v>1</v>
      </c>
      <c r="P4" s="2" t="str">
        <f t="shared" si="1"/>
        <v>{id:2,year: "2007",dateAcuerdo:"31-ENE",numAcuerdo:"CG 02-2007",monthAcuerdo:"ENE",nameAcuerdo:"RESOLUCIÓN TOCA 55-2006 PCDT",link: Acuerdos__pdfpath(`./${"2007/"}${"2.pdf"}`),},</v>
      </c>
    </row>
    <row r="5" spans="1:16" ht="15" thickBot="1" x14ac:dyDescent="0.35">
      <c r="A5" s="2" t="s">
        <v>1568</v>
      </c>
      <c r="B5" s="2">
        <v>3</v>
      </c>
      <c r="C5" s="2" t="s">
        <v>1897</v>
      </c>
      <c r="D5" s="3" t="s">
        <v>7</v>
      </c>
      <c r="E5" s="2" t="s">
        <v>1735</v>
      </c>
      <c r="F5" s="2">
        <v>0</v>
      </c>
      <c r="G5" s="2">
        <f t="shared" si="2"/>
        <v>3</v>
      </c>
      <c r="H5" s="2" t="s">
        <v>0</v>
      </c>
      <c r="I5" s="2" t="s">
        <v>1898</v>
      </c>
      <c r="J5" s="4" t="str">
        <f t="shared" si="0"/>
        <v>ENE</v>
      </c>
      <c r="K5" s="2" t="s">
        <v>1565</v>
      </c>
      <c r="L5" s="2" t="s">
        <v>45</v>
      </c>
      <c r="M5" s="2" t="s">
        <v>1899</v>
      </c>
      <c r="N5" s="28">
        <f>B5</f>
        <v>3</v>
      </c>
      <c r="O5" s="2" t="s">
        <v>1</v>
      </c>
      <c r="P5" s="2" t="str">
        <f t="shared" si="1"/>
        <v>{id:3,year: "2007",dateAcuerdo:"31-ENE",numAcuerdo:"CG 03-2007",monthAcuerdo:"ENE",nameAcuerdo:"RESOLUCIÓN TOCA 56-2006 PCDT",link: Acuerdos__pdfpath(`./${"2007/"}${"3.pdf"}`),},</v>
      </c>
    </row>
    <row r="6" spans="1:16" x14ac:dyDescent="0.3">
      <c r="A6" s="9" t="s">
        <v>1568</v>
      </c>
      <c r="B6" s="9">
        <v>4</v>
      </c>
      <c r="C6" s="9" t="s">
        <v>1897</v>
      </c>
      <c r="D6" s="10" t="s">
        <v>7</v>
      </c>
      <c r="E6" s="9" t="s">
        <v>1735</v>
      </c>
      <c r="F6" s="9">
        <v>0</v>
      </c>
      <c r="G6" s="9">
        <f>B6</f>
        <v>4</v>
      </c>
      <c r="H6" s="9" t="s">
        <v>0</v>
      </c>
      <c r="I6" s="9" t="s">
        <v>1898</v>
      </c>
      <c r="J6" s="9" t="str">
        <f t="shared" si="0"/>
        <v>ENE</v>
      </c>
      <c r="K6" s="9" t="s">
        <v>1565</v>
      </c>
      <c r="L6" s="9" t="s">
        <v>47</v>
      </c>
      <c r="M6" s="9" t="s">
        <v>1899</v>
      </c>
      <c r="N6" s="29">
        <f>B6</f>
        <v>4</v>
      </c>
      <c r="O6" s="9" t="s">
        <v>1051</v>
      </c>
      <c r="P6" s="12"/>
    </row>
    <row r="7" spans="1:16" ht="15" thickBot="1" x14ac:dyDescent="0.35">
      <c r="A7" s="14" t="s">
        <v>1568</v>
      </c>
      <c r="B7" s="14" t="s">
        <v>1049</v>
      </c>
      <c r="C7" s="14" t="s">
        <v>1897</v>
      </c>
      <c r="D7" s="15"/>
      <c r="E7" s="14" t="s">
        <v>1736</v>
      </c>
      <c r="F7" s="14"/>
      <c r="G7" s="14"/>
      <c r="H7" s="14"/>
      <c r="I7" s="14" t="s">
        <v>1738</v>
      </c>
      <c r="J7" s="14" t="str">
        <f t="shared" si="0"/>
        <v/>
      </c>
      <c r="K7" s="14" t="s">
        <v>1565</v>
      </c>
      <c r="L7" s="16" t="s">
        <v>1900</v>
      </c>
      <c r="M7" s="14" t="s">
        <v>1899</v>
      </c>
      <c r="N7" s="30" t="str">
        <f>CONCATENATE(B6,".1")</f>
        <v>4.1</v>
      </c>
      <c r="O7" s="14" t="s">
        <v>1076</v>
      </c>
      <c r="P7" s="17" t="str">
        <f>CONCATENATE(A6,B6,C6,D6,E6,F6,G6,H6,I6,J6,K6,L6,M6,N6,O6,A7,B7,C7,D7,E7,F7,G7,H7,I7,J7,K7,L7,M7,N7,O7)</f>
        <v>{id:4,year: "2007",dateAcuerdo:"31-ENE",numAcuerdo:"CG 04-2007",monthAcuerdo:"ENE",nameAcuerdo:"ACUERDO CALENDARIO ELECTORAL",link: Acuerdos__pdfpath(`./${"2007/"}${"4.pdf"}`),subRows:[{id:"",year: "2007",dateAcuerdo:"",numAcuerdo:"",monthAcuerdo:"",nameAcuerdo:"ANEXO 1 CALENDARIO ELECTORAL 2007",link: Acuerdos__pdfpath(`./${"2007/"}${"4.1.pdf"}`),},],},</v>
      </c>
    </row>
    <row r="8" spans="1:16" x14ac:dyDescent="0.3">
      <c r="A8" s="2" t="s">
        <v>1568</v>
      </c>
      <c r="B8" s="2">
        <v>5</v>
      </c>
      <c r="C8" s="2" t="s">
        <v>1897</v>
      </c>
      <c r="D8" s="3" t="s">
        <v>49</v>
      </c>
      <c r="E8" s="2" t="s">
        <v>1735</v>
      </c>
      <c r="F8" s="4">
        <v>0</v>
      </c>
      <c r="G8" s="2">
        <f t="shared" si="2"/>
        <v>5</v>
      </c>
      <c r="H8" s="2" t="s">
        <v>0</v>
      </c>
      <c r="I8" s="2" t="s">
        <v>1898</v>
      </c>
      <c r="J8" s="4" t="str">
        <f t="shared" si="0"/>
        <v>FEB</v>
      </c>
      <c r="K8" s="2" t="s">
        <v>1565</v>
      </c>
      <c r="L8" s="4" t="s">
        <v>48</v>
      </c>
      <c r="M8" s="2" t="s">
        <v>1899</v>
      </c>
      <c r="N8" s="28">
        <f t="shared" ref="N8:N17" si="3">B8</f>
        <v>5</v>
      </c>
      <c r="O8" s="2" t="s">
        <v>1</v>
      </c>
      <c r="P8" s="2" t="str">
        <f t="shared" si="1"/>
        <v>{id:5,year: "2007",dateAcuerdo:"16-FEB",numAcuerdo:"CG 05-2007",monthAcuerdo:"FEB",nameAcuerdo:"ACUERDO CONVOCATORIA JURÍDICO Y ADMINISTRATIVO-2",link: Acuerdos__pdfpath(`./${"2007/"}${"5.pdf"}`),},</v>
      </c>
    </row>
    <row r="9" spans="1:16" x14ac:dyDescent="0.3">
      <c r="A9" s="2" t="s">
        <v>1568</v>
      </c>
      <c r="B9" s="2">
        <v>6</v>
      </c>
      <c r="C9" s="2" t="s">
        <v>1897</v>
      </c>
      <c r="D9" s="3" t="s">
        <v>50</v>
      </c>
      <c r="E9" s="2" t="s">
        <v>1735</v>
      </c>
      <c r="F9" s="4">
        <v>0</v>
      </c>
      <c r="G9" s="2">
        <f t="shared" si="2"/>
        <v>6</v>
      </c>
      <c r="H9" s="2" t="s">
        <v>0</v>
      </c>
      <c r="I9" s="2" t="s">
        <v>1898</v>
      </c>
      <c r="J9" s="4" t="str">
        <f t="shared" si="0"/>
        <v>FEB</v>
      </c>
      <c r="K9" s="2" t="s">
        <v>1565</v>
      </c>
      <c r="L9" s="2" t="s">
        <v>51</v>
      </c>
      <c r="M9" s="2" t="s">
        <v>1899</v>
      </c>
      <c r="N9" s="28">
        <f t="shared" si="3"/>
        <v>6</v>
      </c>
      <c r="O9" s="2" t="s">
        <v>1</v>
      </c>
      <c r="P9" s="2" t="str">
        <f t="shared" si="1"/>
        <v>{id:6,year: "2007",dateAcuerdo:"28-FEB",numAcuerdo:"CG 06-2007",monthAcuerdo:"FEB",nameAcuerdo:"DETERMINACIÓN REGIDORES 2007 1",link: Acuerdos__pdfpath(`./${"2007/"}${"6.pdf"}`),},</v>
      </c>
    </row>
    <row r="10" spans="1:16" x14ac:dyDescent="0.3">
      <c r="A10" s="2" t="s">
        <v>1568</v>
      </c>
      <c r="B10" s="2">
        <v>7</v>
      </c>
      <c r="C10" s="2" t="s">
        <v>1897</v>
      </c>
      <c r="D10" s="3" t="s">
        <v>50</v>
      </c>
      <c r="E10" s="2" t="s">
        <v>1735</v>
      </c>
      <c r="F10" s="4">
        <v>0</v>
      </c>
      <c r="G10" s="2">
        <f t="shared" si="2"/>
        <v>7</v>
      </c>
      <c r="H10" s="2" t="s">
        <v>0</v>
      </c>
      <c r="I10" s="2" t="s">
        <v>1898</v>
      </c>
      <c r="J10" s="4" t="str">
        <f t="shared" si="0"/>
        <v>FEB</v>
      </c>
      <c r="K10" s="2" t="s">
        <v>1565</v>
      </c>
      <c r="L10" s="2" t="s">
        <v>52</v>
      </c>
      <c r="M10" s="2" t="s">
        <v>1899</v>
      </c>
      <c r="N10" s="28">
        <f t="shared" si="3"/>
        <v>7</v>
      </c>
      <c r="O10" s="2" t="s">
        <v>1</v>
      </c>
      <c r="P10" s="2" t="str">
        <f t="shared" si="1"/>
        <v>{id:7,year: "2007",dateAcuerdo:"28-FEB",numAcuerdo:"CG 07-2007",monthAcuerdo:"FEB",nameAcuerdo:"FECHA INICIO PROCESO ELECTORAL 2007-1",link: Acuerdos__pdfpath(`./${"2007/"}${"7.pdf"}`),},</v>
      </c>
    </row>
    <row r="11" spans="1:16" x14ac:dyDescent="0.3">
      <c r="A11" s="2" t="s">
        <v>1568</v>
      </c>
      <c r="B11" s="2">
        <v>8</v>
      </c>
      <c r="C11" s="2" t="s">
        <v>1897</v>
      </c>
      <c r="D11" s="3" t="s">
        <v>18</v>
      </c>
      <c r="E11" s="2" t="s">
        <v>1735</v>
      </c>
      <c r="F11" s="4">
        <v>0</v>
      </c>
      <c r="G11" s="2">
        <f t="shared" si="2"/>
        <v>8</v>
      </c>
      <c r="H11" s="2" t="s">
        <v>0</v>
      </c>
      <c r="I11" s="2" t="s">
        <v>1898</v>
      </c>
      <c r="J11" s="4" t="str">
        <f t="shared" si="0"/>
        <v>MAR</v>
      </c>
      <c r="K11" s="2" t="s">
        <v>1565</v>
      </c>
      <c r="L11" s="2" t="s">
        <v>53</v>
      </c>
      <c r="M11" s="2" t="s">
        <v>1899</v>
      </c>
      <c r="N11" s="28">
        <f t="shared" si="3"/>
        <v>8</v>
      </c>
      <c r="O11" s="2" t="s">
        <v>1</v>
      </c>
      <c r="P11" s="2" t="str">
        <f t="shared" si="1"/>
        <v>{id:8,year: "2007",dateAcuerdo:"13-MAR",numAcuerdo:"CG 08-2007",monthAcuerdo:"MAR",nameAcuerdo:"ACUERDO PCDT",link: Acuerdos__pdfpath(`./${"2007/"}${"8.pdf"}`),},</v>
      </c>
    </row>
    <row r="12" spans="1:16" x14ac:dyDescent="0.3">
      <c r="A12" s="2" t="s">
        <v>1568</v>
      </c>
      <c r="B12" s="2">
        <v>9</v>
      </c>
      <c r="C12" s="2" t="s">
        <v>1897</v>
      </c>
      <c r="D12" s="3" t="s">
        <v>54</v>
      </c>
      <c r="E12" s="2" t="s">
        <v>1735</v>
      </c>
      <c r="F12" s="4">
        <v>0</v>
      </c>
      <c r="G12" s="2">
        <f t="shared" si="2"/>
        <v>9</v>
      </c>
      <c r="H12" s="2" t="s">
        <v>0</v>
      </c>
      <c r="I12" s="2" t="s">
        <v>1898</v>
      </c>
      <c r="J12" s="4" t="str">
        <f t="shared" si="0"/>
        <v>MAR</v>
      </c>
      <c r="K12" s="2" t="s">
        <v>1565</v>
      </c>
      <c r="L12" s="2" t="s">
        <v>56</v>
      </c>
      <c r="M12" s="2" t="s">
        <v>1899</v>
      </c>
      <c r="N12" s="28">
        <f t="shared" si="3"/>
        <v>9</v>
      </c>
      <c r="O12" s="2" t="s">
        <v>1</v>
      </c>
      <c r="P12" s="2" t="str">
        <f t="shared" si="1"/>
        <v>{id:9,year: "2007",dateAcuerdo:"15-MAR",numAcuerdo:"CG 09-2007",monthAcuerdo:"MAR",nameAcuerdo:"DICTAMEN PS",link: Acuerdos__pdfpath(`./${"2007/"}${"9.pdf"}`),},</v>
      </c>
    </row>
    <row r="13" spans="1:16" x14ac:dyDescent="0.3">
      <c r="A13" s="2" t="s">
        <v>1568</v>
      </c>
      <c r="B13" s="2">
        <v>10</v>
      </c>
      <c r="C13" s="2" t="s">
        <v>1897</v>
      </c>
      <c r="D13" s="3" t="s">
        <v>55</v>
      </c>
      <c r="E13" s="2" t="s">
        <v>1735</v>
      </c>
      <c r="G13" s="2">
        <f t="shared" si="2"/>
        <v>10</v>
      </c>
      <c r="H13" s="2" t="s">
        <v>0</v>
      </c>
      <c r="I13" s="2" t="s">
        <v>1898</v>
      </c>
      <c r="J13" s="4" t="str">
        <f t="shared" si="0"/>
        <v>MAR</v>
      </c>
      <c r="K13" s="2" t="s">
        <v>1565</v>
      </c>
      <c r="L13" s="2" t="s">
        <v>168</v>
      </c>
      <c r="M13" s="2" t="s">
        <v>1899</v>
      </c>
      <c r="N13" s="28">
        <f t="shared" si="3"/>
        <v>10</v>
      </c>
      <c r="O13" s="2" t="s">
        <v>1</v>
      </c>
      <c r="P13" s="2" t="str">
        <f t="shared" si="1"/>
        <v>{id:10,year: "2007",dateAcuerdo:"30-MAR",numAcuerdo:"CG 10-2007",monthAcuerdo:"MAR",nameAcuerdo:"ACUERDO ADOPCIÓN SECCIONAMIENTO ELECTORAL",link: Acuerdos__pdfpath(`./${"2007/"}${"10.pdf"}`),},</v>
      </c>
    </row>
    <row r="14" spans="1:16" x14ac:dyDescent="0.3">
      <c r="A14" s="2" t="s">
        <v>1568</v>
      </c>
      <c r="B14" s="2">
        <v>11</v>
      </c>
      <c r="C14" s="2" t="s">
        <v>1897</v>
      </c>
      <c r="D14" s="3" t="s">
        <v>55</v>
      </c>
      <c r="E14" s="2" t="s">
        <v>1735</v>
      </c>
      <c r="G14" s="2">
        <f t="shared" si="2"/>
        <v>11</v>
      </c>
      <c r="H14" s="2" t="s">
        <v>0</v>
      </c>
      <c r="I14" s="2" t="s">
        <v>1898</v>
      </c>
      <c r="J14" s="4" t="str">
        <f t="shared" si="0"/>
        <v>MAR</v>
      </c>
      <c r="K14" s="2" t="s">
        <v>1565</v>
      </c>
      <c r="L14" s="2" t="s">
        <v>57</v>
      </c>
      <c r="M14" s="2" t="s">
        <v>1899</v>
      </c>
      <c r="N14" s="28">
        <f t="shared" si="3"/>
        <v>11</v>
      </c>
      <c r="O14" s="2" t="s">
        <v>1</v>
      </c>
      <c r="P14" s="2" t="str">
        <f t="shared" si="1"/>
        <v>{id:11,year: "2007",dateAcuerdo:"30-MAR",numAcuerdo:"CG 11-2007",monthAcuerdo:"MAR",nameAcuerdo:"ACUERDO DE INFORMÁTICA",link: Acuerdos__pdfpath(`./${"2007/"}${"11.pdf"}`),},</v>
      </c>
    </row>
    <row r="15" spans="1:16" x14ac:dyDescent="0.3">
      <c r="A15" s="2" t="s">
        <v>1568</v>
      </c>
      <c r="B15" s="2">
        <v>12</v>
      </c>
      <c r="C15" s="2" t="s">
        <v>1897</v>
      </c>
      <c r="D15" s="3" t="s">
        <v>55</v>
      </c>
      <c r="E15" s="2" t="s">
        <v>1735</v>
      </c>
      <c r="G15" s="2">
        <f t="shared" si="2"/>
        <v>12</v>
      </c>
      <c r="H15" s="2" t="s">
        <v>0</v>
      </c>
      <c r="I15" s="2" t="s">
        <v>1898</v>
      </c>
      <c r="J15" s="4" t="str">
        <f t="shared" si="0"/>
        <v>MAR</v>
      </c>
      <c r="K15" s="2" t="s">
        <v>1565</v>
      </c>
      <c r="L15" s="2" t="s">
        <v>58</v>
      </c>
      <c r="M15" s="2" t="s">
        <v>1899</v>
      </c>
      <c r="N15" s="28">
        <f t="shared" si="3"/>
        <v>12</v>
      </c>
      <c r="O15" s="2" t="s">
        <v>1</v>
      </c>
      <c r="P15" s="2" t="str">
        <f t="shared" si="1"/>
        <v>{id:12,year: "2007",dateAcuerdo:"30-MAR",numAcuerdo:"CG 12-2007",monthAcuerdo:"MAR",nameAcuerdo:"ACUERDO DE COMUNICACION SOCIAL",link: Acuerdos__pdfpath(`./${"2007/"}${"12.pdf"}`),},</v>
      </c>
    </row>
    <row r="16" spans="1:16" ht="15" thickBot="1" x14ac:dyDescent="0.35">
      <c r="A16" s="2" t="s">
        <v>1568</v>
      </c>
      <c r="B16" s="2">
        <v>13</v>
      </c>
      <c r="C16" s="2" t="s">
        <v>1897</v>
      </c>
      <c r="D16" s="3" t="s">
        <v>60</v>
      </c>
      <c r="E16" s="2" t="s">
        <v>1735</v>
      </c>
      <c r="G16" s="2">
        <f t="shared" si="2"/>
        <v>13</v>
      </c>
      <c r="H16" s="2" t="s">
        <v>0</v>
      </c>
      <c r="I16" s="2" t="s">
        <v>1898</v>
      </c>
      <c r="J16" s="4" t="str">
        <f t="shared" si="0"/>
        <v>ABR</v>
      </c>
      <c r="K16" s="2" t="s">
        <v>1565</v>
      </c>
      <c r="L16" s="2" t="s">
        <v>59</v>
      </c>
      <c r="M16" s="2" t="s">
        <v>1899</v>
      </c>
      <c r="N16" s="28">
        <f t="shared" si="3"/>
        <v>13</v>
      </c>
      <c r="O16" s="2" t="s">
        <v>1</v>
      </c>
      <c r="P16" s="2" t="str">
        <f t="shared" si="1"/>
        <v>{id:13,year: "2007",dateAcuerdo:"14-ABR",numAcuerdo:"CG 13-2007",monthAcuerdo:"ABR",nameAcuerdo:"ACUERDO CATALOGO USOS Y COSTUMBRES",link: Acuerdos__pdfpath(`./${"2007/"}${"13.pdf"}`),},</v>
      </c>
    </row>
    <row r="17" spans="1:16" x14ac:dyDescent="0.3">
      <c r="A17" s="38" t="s">
        <v>1568</v>
      </c>
      <c r="B17" s="9">
        <v>14</v>
      </c>
      <c r="C17" s="9" t="s">
        <v>1897</v>
      </c>
      <c r="D17" s="10" t="s">
        <v>60</v>
      </c>
      <c r="E17" s="9" t="s">
        <v>1735</v>
      </c>
      <c r="F17" s="9"/>
      <c r="G17" s="9">
        <f>B17</f>
        <v>14</v>
      </c>
      <c r="H17" s="9" t="s">
        <v>0</v>
      </c>
      <c r="I17" s="9" t="s">
        <v>1898</v>
      </c>
      <c r="J17" s="9" t="str">
        <f t="shared" si="0"/>
        <v>ABR</v>
      </c>
      <c r="K17" s="9" t="s">
        <v>1565</v>
      </c>
      <c r="L17" s="9" t="s">
        <v>61</v>
      </c>
      <c r="M17" s="9" t="s">
        <v>1899</v>
      </c>
      <c r="N17" s="29">
        <f t="shared" si="3"/>
        <v>14</v>
      </c>
      <c r="O17" s="9" t="s">
        <v>1051</v>
      </c>
      <c r="P17" s="12"/>
    </row>
    <row r="18" spans="1:16" ht="15" thickBot="1" x14ac:dyDescent="0.35">
      <c r="A18" s="39" t="s">
        <v>1568</v>
      </c>
      <c r="B18" s="14" t="s">
        <v>1049</v>
      </c>
      <c r="C18" s="14" t="s">
        <v>1897</v>
      </c>
      <c r="D18" s="15"/>
      <c r="E18" s="14" t="s">
        <v>1736</v>
      </c>
      <c r="F18" s="14"/>
      <c r="G18" s="14"/>
      <c r="H18" s="14"/>
      <c r="I18" s="14" t="s">
        <v>1738</v>
      </c>
      <c r="J18" s="14" t="str">
        <f t="shared" si="0"/>
        <v/>
      </c>
      <c r="K18" s="14" t="s">
        <v>1565</v>
      </c>
      <c r="L18" s="16" t="s">
        <v>1901</v>
      </c>
      <c r="M18" s="14" t="s">
        <v>1899</v>
      </c>
      <c r="N18" s="30" t="str">
        <f>CONCATENATE(B17,".1")</f>
        <v>14.1</v>
      </c>
      <c r="O18" s="14" t="s">
        <v>1076</v>
      </c>
      <c r="P18" s="17" t="str">
        <f>CONCATENATE(A17,B17,C17,D17,E17,F17,G17,H17,I17,J17,K17,L17,M17,N17,O17,A18,B18,C18,D18,E18,F18,G18,H18,I18,J18,K18,L18,M18,N18,O18)</f>
        <v>{id:14,year: "2007",dateAcuerdo:"14-ABR",numAcuerdo:"CG 14-2007",monthAcuerdo:"ABR",nameAcuerdo:"ACUERDO RATIFICACIÓN DE VIGENCIA NORMATIVIDAD",link: Acuerdos__pdfpath(`./${"2007/"}${"14.pdf"}`),subRows:[{id:"",year: "2007",dateAcuerdo:"",numAcuerdo:"",monthAcuerdo:"",nameAcuerdo:"ANEXO 1 NORMATIVIDAD DE LOS LINEAMIENTOS Y CRITERIOS METODOLÓGICOS RELATIVOS A ENCUESTAS",link: Acuerdos__pdfpath(`./${"2007/"}${"14.1.pdf"}`),},],},</v>
      </c>
    </row>
    <row r="19" spans="1:16" x14ac:dyDescent="0.3">
      <c r="A19" s="2" t="s">
        <v>1568</v>
      </c>
      <c r="B19" s="2">
        <v>15</v>
      </c>
      <c r="C19" s="2" t="s">
        <v>1897</v>
      </c>
      <c r="D19" s="3" t="s">
        <v>62</v>
      </c>
      <c r="E19" s="2" t="s">
        <v>1735</v>
      </c>
      <c r="G19" s="2">
        <f t="shared" si="2"/>
        <v>15</v>
      </c>
      <c r="H19" s="2" t="s">
        <v>0</v>
      </c>
      <c r="I19" s="2" t="s">
        <v>1898</v>
      </c>
      <c r="J19" s="4" t="str">
        <f t="shared" si="0"/>
        <v>ABR</v>
      </c>
      <c r="K19" s="2" t="s">
        <v>1565</v>
      </c>
      <c r="L19" s="2" t="s">
        <v>473</v>
      </c>
      <c r="M19" s="2" t="s">
        <v>1899</v>
      </c>
      <c r="N19" s="28">
        <f t="shared" ref="N19:N50" si="4">B19</f>
        <v>15</v>
      </c>
      <c r="O19" s="2" t="s">
        <v>1</v>
      </c>
      <c r="P19" s="2" t="str">
        <f t="shared" si="1"/>
        <v>{id:15,year: "2007",dateAcuerdo:"20-ABR",numAcuerdo:"CG 15-2007",monthAcuerdo:"ABR",nameAcuerdo:"ACUERDO MONITOREO",link: Acuerdos__pdfpath(`./${"2007/"}${"15.pdf"}`),},</v>
      </c>
    </row>
    <row r="20" spans="1:16" x14ac:dyDescent="0.3">
      <c r="A20" s="2" t="s">
        <v>1568</v>
      </c>
      <c r="B20" s="2">
        <v>16</v>
      </c>
      <c r="C20" s="2" t="s">
        <v>1897</v>
      </c>
      <c r="D20" s="3" t="s">
        <v>63</v>
      </c>
      <c r="E20" s="2" t="s">
        <v>1735</v>
      </c>
      <c r="G20" s="2">
        <f t="shared" si="2"/>
        <v>16</v>
      </c>
      <c r="H20" s="2" t="s">
        <v>0</v>
      </c>
      <c r="I20" s="2" t="s">
        <v>1898</v>
      </c>
      <c r="J20" s="4" t="str">
        <f t="shared" si="0"/>
        <v>ABR</v>
      </c>
      <c r="K20" s="2" t="s">
        <v>1565</v>
      </c>
      <c r="L20" s="2" t="s">
        <v>169</v>
      </c>
      <c r="M20" s="2" t="s">
        <v>1899</v>
      </c>
      <c r="N20" s="28">
        <f t="shared" si="4"/>
        <v>16</v>
      </c>
      <c r="O20" s="2" t="s">
        <v>1</v>
      </c>
      <c r="P20" s="2" t="str">
        <f t="shared" si="1"/>
        <v>{id:16,year: "2007",dateAcuerdo:"27-ABR",numAcuerdo:"CG 16-2007",monthAcuerdo:"ABR",nameAcuerdo:"DIRECTOR DE ASUNTOS JURÍDICOS",link: Acuerdos__pdfpath(`./${"2007/"}${"16.pdf"}`),},</v>
      </c>
    </row>
    <row r="21" spans="1:16" x14ac:dyDescent="0.3">
      <c r="A21" s="2" t="s">
        <v>1568</v>
      </c>
      <c r="B21" s="2">
        <v>17</v>
      </c>
      <c r="C21" s="2" t="s">
        <v>1897</v>
      </c>
      <c r="D21" s="3" t="s">
        <v>63</v>
      </c>
      <c r="E21" s="2" t="s">
        <v>1735</v>
      </c>
      <c r="G21" s="2">
        <f t="shared" si="2"/>
        <v>17</v>
      </c>
      <c r="H21" s="2" t="s">
        <v>0</v>
      </c>
      <c r="I21" s="2" t="s">
        <v>1898</v>
      </c>
      <c r="J21" s="4" t="str">
        <f t="shared" si="0"/>
        <v>ABR</v>
      </c>
      <c r="K21" s="2" t="s">
        <v>1565</v>
      </c>
      <c r="L21" s="2" t="s">
        <v>64</v>
      </c>
      <c r="M21" s="2" t="s">
        <v>1899</v>
      </c>
      <c r="N21" s="28">
        <f t="shared" si="4"/>
        <v>17</v>
      </c>
      <c r="O21" s="2" t="s">
        <v>1</v>
      </c>
      <c r="P21" s="2" t="str">
        <f t="shared" si="1"/>
        <v>{id:17,year: "2007",dateAcuerdo:"27-ABR",numAcuerdo:"CG 17-2007",monthAcuerdo:"ABR",nameAcuerdo:"DIRECTOR DE PRERROGATIVAS",link: Acuerdos__pdfpath(`./${"2007/"}${"17.pdf"}`),},</v>
      </c>
    </row>
    <row r="22" spans="1:16" x14ac:dyDescent="0.3">
      <c r="A22" s="2" t="s">
        <v>1568</v>
      </c>
      <c r="B22" s="2">
        <v>18</v>
      </c>
      <c r="C22" s="2" t="s">
        <v>1897</v>
      </c>
      <c r="D22" s="3" t="s">
        <v>65</v>
      </c>
      <c r="E22" s="2" t="s">
        <v>1735</v>
      </c>
      <c r="G22" s="2">
        <f t="shared" si="2"/>
        <v>18</v>
      </c>
      <c r="H22" s="2" t="s">
        <v>0</v>
      </c>
      <c r="I22" s="2" t="s">
        <v>1898</v>
      </c>
      <c r="J22" s="4" t="str">
        <f t="shared" si="0"/>
        <v>MAY</v>
      </c>
      <c r="K22" s="2" t="s">
        <v>1565</v>
      </c>
      <c r="L22" s="2" t="s">
        <v>66</v>
      </c>
      <c r="M22" s="2" t="s">
        <v>1899</v>
      </c>
      <c r="N22" s="28">
        <f t="shared" si="4"/>
        <v>18</v>
      </c>
      <c r="O22" s="2" t="s">
        <v>1</v>
      </c>
      <c r="P22" s="2" t="str">
        <f t="shared" si="1"/>
        <v>{id:18,year: "2007",dateAcuerdo:"09-MAY",numAcuerdo:"CG 18-2007",monthAcuerdo:"MAY",nameAcuerdo:"CONVOCATORIA ELECCIONES",link: Acuerdos__pdfpath(`./${"2007/"}${"18.pdf"}`),},</v>
      </c>
    </row>
    <row r="23" spans="1:16" x14ac:dyDescent="0.3">
      <c r="A23" s="2" t="s">
        <v>1568</v>
      </c>
      <c r="B23" s="2">
        <v>19</v>
      </c>
      <c r="C23" s="2" t="s">
        <v>1897</v>
      </c>
      <c r="D23" s="3" t="s">
        <v>65</v>
      </c>
      <c r="E23" s="2" t="s">
        <v>1735</v>
      </c>
      <c r="G23" s="2">
        <f t="shared" si="2"/>
        <v>19</v>
      </c>
      <c r="H23" s="2" t="s">
        <v>0</v>
      </c>
      <c r="I23" s="2" t="s">
        <v>1898</v>
      </c>
      <c r="J23" s="4" t="str">
        <f t="shared" si="0"/>
        <v>MAY</v>
      </c>
      <c r="K23" s="2" t="s">
        <v>1565</v>
      </c>
      <c r="L23" s="2" t="s">
        <v>170</v>
      </c>
      <c r="M23" s="2" t="s">
        <v>1899</v>
      </c>
      <c r="N23" s="28">
        <f t="shared" si="4"/>
        <v>19</v>
      </c>
      <c r="O23" s="2" t="s">
        <v>1</v>
      </c>
      <c r="P23" s="2" t="str">
        <f t="shared" si="1"/>
        <v>{id:19,year: "2007",dateAcuerdo:"09-MAY",numAcuerdo:"CG 19-2007",monthAcuerdo:"MAY",nameAcuerdo:"COMITÉ DE ADQUISICIONES",link: Acuerdos__pdfpath(`./${"2007/"}${"19.pdf"}`),},</v>
      </c>
    </row>
    <row r="24" spans="1:16" x14ac:dyDescent="0.3">
      <c r="A24" s="2" t="s">
        <v>1568</v>
      </c>
      <c r="B24" s="2">
        <v>20</v>
      </c>
      <c r="C24" s="2" t="s">
        <v>1897</v>
      </c>
      <c r="D24" s="3" t="s">
        <v>65</v>
      </c>
      <c r="E24" s="2" t="s">
        <v>1735</v>
      </c>
      <c r="G24" s="2">
        <f t="shared" si="2"/>
        <v>20</v>
      </c>
      <c r="H24" s="2" t="s">
        <v>0</v>
      </c>
      <c r="I24" s="2" t="s">
        <v>1898</v>
      </c>
      <c r="J24" s="4" t="str">
        <f t="shared" si="0"/>
        <v>MAY</v>
      </c>
      <c r="K24" s="2" t="s">
        <v>1565</v>
      </c>
      <c r="L24" s="2" t="s">
        <v>67</v>
      </c>
      <c r="M24" s="2" t="s">
        <v>1899</v>
      </c>
      <c r="N24" s="28">
        <f t="shared" si="4"/>
        <v>20</v>
      </c>
      <c r="O24" s="2" t="s">
        <v>1</v>
      </c>
      <c r="P24" s="2" t="str">
        <f t="shared" si="1"/>
        <v>{id:20,year: "2007",dateAcuerdo:"09-MAY",numAcuerdo:"CG 20-2007",monthAcuerdo:"MAY",nameAcuerdo:"ACUERDO NUEVO LOGOTIPO",link: Acuerdos__pdfpath(`./${"2007/"}${"20.pdf"}`),},</v>
      </c>
    </row>
    <row r="25" spans="1:16" x14ac:dyDescent="0.3">
      <c r="A25" s="2" t="s">
        <v>1568</v>
      </c>
      <c r="B25" s="2">
        <v>21</v>
      </c>
      <c r="C25" s="2" t="s">
        <v>1897</v>
      </c>
      <c r="D25" s="3" t="s">
        <v>69</v>
      </c>
      <c r="E25" s="2" t="s">
        <v>1735</v>
      </c>
      <c r="G25" s="2">
        <f t="shared" si="2"/>
        <v>21</v>
      </c>
      <c r="H25" s="2" t="s">
        <v>0</v>
      </c>
      <c r="I25" s="2" t="s">
        <v>1898</v>
      </c>
      <c r="J25" s="4" t="str">
        <f t="shared" si="0"/>
        <v>MAY</v>
      </c>
      <c r="K25" s="2" t="s">
        <v>1565</v>
      </c>
      <c r="L25" s="2" t="s">
        <v>68</v>
      </c>
      <c r="M25" s="2" t="s">
        <v>1899</v>
      </c>
      <c r="N25" s="28">
        <f t="shared" si="4"/>
        <v>21</v>
      </c>
      <c r="O25" s="2" t="s">
        <v>1</v>
      </c>
      <c r="P25" s="2" t="str">
        <f t="shared" si="1"/>
        <v>{id:21,year: "2007",dateAcuerdo:"13-MAY",numAcuerdo:"CG 21-2007",monthAcuerdo:"MAY",nameAcuerdo:"DICTAMEN DEL PAN",link: Acuerdos__pdfpath(`./${"2007/"}${"21.pdf"}`),},</v>
      </c>
    </row>
    <row r="26" spans="1:16" x14ac:dyDescent="0.3">
      <c r="A26" s="2" t="s">
        <v>1568</v>
      </c>
      <c r="B26" s="2">
        <v>22</v>
      </c>
      <c r="C26" s="2" t="s">
        <v>1897</v>
      </c>
      <c r="D26" s="3" t="s">
        <v>69</v>
      </c>
      <c r="E26" s="2" t="s">
        <v>1735</v>
      </c>
      <c r="G26" s="2">
        <f t="shared" si="2"/>
        <v>22</v>
      </c>
      <c r="H26" s="2" t="s">
        <v>0</v>
      </c>
      <c r="I26" s="2" t="s">
        <v>1898</v>
      </c>
      <c r="J26" s="4" t="str">
        <f t="shared" si="0"/>
        <v>MAY</v>
      </c>
      <c r="K26" s="2" t="s">
        <v>1565</v>
      </c>
      <c r="L26" s="2" t="s">
        <v>70</v>
      </c>
      <c r="M26" s="2" t="s">
        <v>1899</v>
      </c>
      <c r="N26" s="28">
        <f t="shared" si="4"/>
        <v>22</v>
      </c>
      <c r="O26" s="2" t="s">
        <v>1</v>
      </c>
      <c r="P26" s="2" t="str">
        <f t="shared" si="1"/>
        <v>{id:22,year: "2007",dateAcuerdo:"13-MAY",numAcuerdo:"CG 22-2007",monthAcuerdo:"MAY",nameAcuerdo:"DICTAMEN DEL PRI",link: Acuerdos__pdfpath(`./${"2007/"}${"22.pdf"}`),},</v>
      </c>
    </row>
    <row r="27" spans="1:16" x14ac:dyDescent="0.3">
      <c r="A27" s="2" t="s">
        <v>1568</v>
      </c>
      <c r="B27" s="2">
        <v>23</v>
      </c>
      <c r="C27" s="2" t="s">
        <v>1897</v>
      </c>
      <c r="D27" s="3" t="s">
        <v>69</v>
      </c>
      <c r="E27" s="2" t="s">
        <v>1735</v>
      </c>
      <c r="G27" s="2">
        <f t="shared" si="2"/>
        <v>23</v>
      </c>
      <c r="H27" s="2" t="s">
        <v>0</v>
      </c>
      <c r="I27" s="2" t="s">
        <v>1898</v>
      </c>
      <c r="J27" s="4" t="str">
        <f t="shared" si="0"/>
        <v>MAY</v>
      </c>
      <c r="K27" s="2" t="s">
        <v>1565</v>
      </c>
      <c r="L27" s="2" t="s">
        <v>71</v>
      </c>
      <c r="M27" s="2" t="s">
        <v>1899</v>
      </c>
      <c r="N27" s="28">
        <f t="shared" si="4"/>
        <v>23</v>
      </c>
      <c r="O27" s="2" t="s">
        <v>1</v>
      </c>
      <c r="P27" s="2" t="str">
        <f t="shared" si="1"/>
        <v>{id:23,year: "2007",dateAcuerdo:"13-MAY",numAcuerdo:"CG 23-2007",monthAcuerdo:"MAY",nameAcuerdo:"DICTAMEN DEL PRD",link: Acuerdos__pdfpath(`./${"2007/"}${"23.pdf"}`),},</v>
      </c>
    </row>
    <row r="28" spans="1:16" x14ac:dyDescent="0.3">
      <c r="A28" s="2" t="s">
        <v>1568</v>
      </c>
      <c r="B28" s="2">
        <v>24</v>
      </c>
      <c r="C28" s="2" t="s">
        <v>1897</v>
      </c>
      <c r="D28" s="3" t="s">
        <v>69</v>
      </c>
      <c r="E28" s="2" t="s">
        <v>1735</v>
      </c>
      <c r="G28" s="2">
        <f t="shared" si="2"/>
        <v>24</v>
      </c>
      <c r="H28" s="2" t="s">
        <v>0</v>
      </c>
      <c r="I28" s="2" t="s">
        <v>1898</v>
      </c>
      <c r="J28" s="4" t="str">
        <f t="shared" si="0"/>
        <v>MAY</v>
      </c>
      <c r="K28" s="2" t="s">
        <v>1565</v>
      </c>
      <c r="L28" s="2" t="s">
        <v>72</v>
      </c>
      <c r="M28" s="2" t="s">
        <v>1899</v>
      </c>
      <c r="N28" s="28">
        <f t="shared" si="4"/>
        <v>24</v>
      </c>
      <c r="O28" s="2" t="s">
        <v>1</v>
      </c>
      <c r="P28" s="2" t="str">
        <f t="shared" si="1"/>
        <v>{id:24,year: "2007",dateAcuerdo:"13-MAY",numAcuerdo:"CG 24-2007",monthAcuerdo:"MAY",nameAcuerdo:"DICTAMEN DEL PT",link: Acuerdos__pdfpath(`./${"2007/"}${"24.pdf"}`),},</v>
      </c>
    </row>
    <row r="29" spans="1:16" x14ac:dyDescent="0.3">
      <c r="A29" s="2" t="s">
        <v>1568</v>
      </c>
      <c r="B29" s="2">
        <v>25</v>
      </c>
      <c r="C29" s="2" t="s">
        <v>1897</v>
      </c>
      <c r="D29" s="3" t="s">
        <v>69</v>
      </c>
      <c r="E29" s="2" t="s">
        <v>1735</v>
      </c>
      <c r="G29" s="2">
        <f t="shared" si="2"/>
        <v>25</v>
      </c>
      <c r="H29" s="2" t="s">
        <v>0</v>
      </c>
      <c r="I29" s="2" t="s">
        <v>1898</v>
      </c>
      <c r="J29" s="4" t="str">
        <f t="shared" si="0"/>
        <v>MAY</v>
      </c>
      <c r="K29" s="2" t="s">
        <v>1565</v>
      </c>
      <c r="L29" s="2" t="s">
        <v>73</v>
      </c>
      <c r="M29" s="2" t="s">
        <v>1899</v>
      </c>
      <c r="N29" s="28">
        <f t="shared" si="4"/>
        <v>25</v>
      </c>
      <c r="O29" s="2" t="s">
        <v>1</v>
      </c>
      <c r="P29" s="2" t="str">
        <f t="shared" si="1"/>
        <v>{id:25,year: "2007",dateAcuerdo:"13-MAY",numAcuerdo:"CG 25-2007",monthAcuerdo:"MAY",nameAcuerdo:"DICTAMEN DEL PVEM",link: Acuerdos__pdfpath(`./${"2007/"}${"25.pdf"}`),},</v>
      </c>
    </row>
    <row r="30" spans="1:16" x14ac:dyDescent="0.3">
      <c r="A30" s="2" t="s">
        <v>1568</v>
      </c>
      <c r="B30" s="2">
        <v>26</v>
      </c>
      <c r="C30" s="2" t="s">
        <v>1897</v>
      </c>
      <c r="D30" s="3" t="s">
        <v>69</v>
      </c>
      <c r="E30" s="2" t="s">
        <v>1735</v>
      </c>
      <c r="G30" s="2">
        <f t="shared" si="2"/>
        <v>26</v>
      </c>
      <c r="H30" s="2" t="s">
        <v>0</v>
      </c>
      <c r="I30" s="2" t="s">
        <v>1898</v>
      </c>
      <c r="J30" s="4" t="str">
        <f t="shared" si="0"/>
        <v>MAY</v>
      </c>
      <c r="K30" s="2" t="s">
        <v>1565</v>
      </c>
      <c r="L30" s="4" t="s">
        <v>74</v>
      </c>
      <c r="M30" s="2" t="s">
        <v>1899</v>
      </c>
      <c r="N30" s="28">
        <f t="shared" si="4"/>
        <v>26</v>
      </c>
      <c r="O30" s="2" t="s">
        <v>1</v>
      </c>
      <c r="P30" s="2" t="str">
        <f t="shared" si="1"/>
        <v>{id:26,year: "2007",dateAcuerdo:"13-MAY",numAcuerdo:"CG 26-2007",monthAcuerdo:"MAY",nameAcuerdo:"DICTAMEN DEL CONVERGENCIA",link: Acuerdos__pdfpath(`./${"2007/"}${"26.pdf"}`),},</v>
      </c>
    </row>
    <row r="31" spans="1:16" x14ac:dyDescent="0.3">
      <c r="A31" s="2" t="s">
        <v>1568</v>
      </c>
      <c r="B31" s="2">
        <v>27</v>
      </c>
      <c r="C31" s="2" t="s">
        <v>1897</v>
      </c>
      <c r="D31" s="3" t="s">
        <v>69</v>
      </c>
      <c r="E31" s="2" t="s">
        <v>1735</v>
      </c>
      <c r="G31" s="2">
        <f t="shared" si="2"/>
        <v>27</v>
      </c>
      <c r="H31" s="2" t="s">
        <v>0</v>
      </c>
      <c r="I31" s="2" t="s">
        <v>1898</v>
      </c>
      <c r="J31" s="4" t="str">
        <f t="shared" si="0"/>
        <v>MAY</v>
      </c>
      <c r="K31" s="2" t="s">
        <v>1565</v>
      </c>
      <c r="L31" s="4" t="s">
        <v>75</v>
      </c>
      <c r="M31" s="2" t="s">
        <v>1899</v>
      </c>
      <c r="N31" s="28">
        <f t="shared" si="4"/>
        <v>27</v>
      </c>
      <c r="O31" s="2" t="s">
        <v>1</v>
      </c>
      <c r="P31" s="2" t="str">
        <f t="shared" si="1"/>
        <v>{id:27,year: "2007",dateAcuerdo:"13-MAY",numAcuerdo:"CG 27-2007",monthAcuerdo:"MAY",nameAcuerdo:"DICTAMEN DEL PCDT",link: Acuerdos__pdfpath(`./${"2007/"}${"27.pdf"}`),},</v>
      </c>
    </row>
    <row r="32" spans="1:16" x14ac:dyDescent="0.3">
      <c r="A32" s="2" t="s">
        <v>1568</v>
      </c>
      <c r="B32" s="2">
        <v>28</v>
      </c>
      <c r="C32" s="2" t="s">
        <v>1897</v>
      </c>
      <c r="D32" s="3" t="s">
        <v>69</v>
      </c>
      <c r="E32" s="2" t="s">
        <v>1735</v>
      </c>
      <c r="G32" s="2">
        <f t="shared" si="2"/>
        <v>28</v>
      </c>
      <c r="H32" s="2" t="s">
        <v>0</v>
      </c>
      <c r="I32" s="2" t="s">
        <v>1898</v>
      </c>
      <c r="J32" s="4" t="str">
        <f t="shared" si="0"/>
        <v>MAY</v>
      </c>
      <c r="K32" s="2" t="s">
        <v>1565</v>
      </c>
      <c r="L32" s="4" t="s">
        <v>76</v>
      </c>
      <c r="M32" s="2" t="s">
        <v>1899</v>
      </c>
      <c r="N32" s="28">
        <f t="shared" si="4"/>
        <v>28</v>
      </c>
      <c r="O32" s="2" t="s">
        <v>1</v>
      </c>
      <c r="P32" s="2" t="str">
        <f t="shared" si="1"/>
        <v>{id:28,year: "2007",dateAcuerdo:"13-MAY",numAcuerdo:"CG 28-2007",monthAcuerdo:"MAY",nameAcuerdo:"DICTAMEN DEL NUEVA ALIANZA",link: Acuerdos__pdfpath(`./${"2007/"}${"28.pdf"}`),},</v>
      </c>
    </row>
    <row r="33" spans="1:16" x14ac:dyDescent="0.3">
      <c r="A33" s="2" t="s">
        <v>1568</v>
      </c>
      <c r="B33" s="2">
        <v>29</v>
      </c>
      <c r="C33" s="2" t="s">
        <v>1897</v>
      </c>
      <c r="D33" s="3" t="s">
        <v>69</v>
      </c>
      <c r="E33" s="2" t="s">
        <v>1735</v>
      </c>
      <c r="G33" s="2">
        <f t="shared" si="2"/>
        <v>29</v>
      </c>
      <c r="H33" s="2" t="s">
        <v>0</v>
      </c>
      <c r="I33" s="2" t="s">
        <v>1898</v>
      </c>
      <c r="J33" s="4" t="str">
        <f t="shared" si="0"/>
        <v>MAY</v>
      </c>
      <c r="K33" s="2" t="s">
        <v>1565</v>
      </c>
      <c r="L33" s="4" t="s">
        <v>171</v>
      </c>
      <c r="M33" s="2" t="s">
        <v>1899</v>
      </c>
      <c r="N33" s="28">
        <f t="shared" si="4"/>
        <v>29</v>
      </c>
      <c r="O33" s="2" t="s">
        <v>1</v>
      </c>
      <c r="P33" s="2" t="str">
        <f t="shared" si="1"/>
        <v>{id:29,year: "2007",dateAcuerdo:"13-MAY",numAcuerdo:"CG 29-2007",monthAcuerdo:"MAY",nameAcuerdo:"DICTAMEN DE ALTERNATIVA SOCIAL DEMÓCRATA Y CAMPESINA",link: Acuerdos__pdfpath(`./${"2007/"}${"29.pdf"}`),},</v>
      </c>
    </row>
    <row r="34" spans="1:16" x14ac:dyDescent="0.3">
      <c r="A34" s="2" t="s">
        <v>1568</v>
      </c>
      <c r="B34" s="2">
        <v>30</v>
      </c>
      <c r="C34" s="2" t="s">
        <v>1897</v>
      </c>
      <c r="D34" s="3" t="s">
        <v>77</v>
      </c>
      <c r="E34" s="2" t="s">
        <v>1735</v>
      </c>
      <c r="G34" s="2">
        <f t="shared" si="2"/>
        <v>30</v>
      </c>
      <c r="H34" s="2" t="s">
        <v>0</v>
      </c>
      <c r="I34" s="2" t="s">
        <v>1898</v>
      </c>
      <c r="J34" s="4" t="str">
        <f t="shared" si="0"/>
        <v>MAY</v>
      </c>
      <c r="K34" s="2" t="s">
        <v>1565</v>
      </c>
      <c r="L34" s="4" t="s">
        <v>78</v>
      </c>
      <c r="M34" s="2" t="s">
        <v>1899</v>
      </c>
      <c r="N34" s="28">
        <f t="shared" si="4"/>
        <v>30</v>
      </c>
      <c r="O34" s="2" t="s">
        <v>1</v>
      </c>
      <c r="P34" s="2" t="str">
        <f t="shared" si="1"/>
        <v>{id:30,year: "2007",dateAcuerdo:"25-MAY",numAcuerdo:"CG 30-2007",monthAcuerdo:"MAY",nameAcuerdo:"ACUERDO LINEAMIENTOS Y CONVOCATORIA PARA OBSERVADORES",link: Acuerdos__pdfpath(`./${"2007/"}${"30.pdf"}`),},</v>
      </c>
    </row>
    <row r="35" spans="1:16" x14ac:dyDescent="0.3">
      <c r="A35" s="2" t="s">
        <v>1568</v>
      </c>
      <c r="B35" s="2">
        <v>31</v>
      </c>
      <c r="C35" s="2" t="s">
        <v>1897</v>
      </c>
      <c r="D35" s="3" t="s">
        <v>79</v>
      </c>
      <c r="E35" s="2" t="s">
        <v>1735</v>
      </c>
      <c r="G35" s="2">
        <f t="shared" si="2"/>
        <v>31</v>
      </c>
      <c r="H35" s="2" t="s">
        <v>0</v>
      </c>
      <c r="I35" s="2" t="s">
        <v>1898</v>
      </c>
      <c r="J35" s="4" t="str">
        <f t="shared" si="0"/>
        <v>MAY</v>
      </c>
      <c r="K35" s="2" t="s">
        <v>1565</v>
      </c>
      <c r="L35" s="4" t="s">
        <v>80</v>
      </c>
      <c r="M35" s="2" t="s">
        <v>1899</v>
      </c>
      <c r="N35" s="28">
        <f t="shared" si="4"/>
        <v>31</v>
      </c>
      <c r="O35" s="2" t="s">
        <v>1</v>
      </c>
      <c r="P35" s="2" t="str">
        <f t="shared" si="1"/>
        <v>{id:31,year: "2007",dateAcuerdo:"31-MAY",numAcuerdo:"CG 31-2007",monthAcuerdo:"MAY",nameAcuerdo:"ACUERDO IFE-IET",link: Acuerdos__pdfpath(`./${"2007/"}${"31.pdf"}`),},</v>
      </c>
    </row>
    <row r="36" spans="1:16" x14ac:dyDescent="0.3">
      <c r="A36" s="2" t="s">
        <v>1568</v>
      </c>
      <c r="B36" s="2">
        <v>32</v>
      </c>
      <c r="C36" s="2" t="s">
        <v>1897</v>
      </c>
      <c r="D36" s="3" t="s">
        <v>79</v>
      </c>
      <c r="E36" s="2" t="s">
        <v>1735</v>
      </c>
      <c r="G36" s="2">
        <f t="shared" si="2"/>
        <v>32</v>
      </c>
      <c r="H36" s="2" t="s">
        <v>0</v>
      </c>
      <c r="I36" s="2" t="s">
        <v>1898</v>
      </c>
      <c r="J36" s="4" t="str">
        <f t="shared" si="0"/>
        <v>MAY</v>
      </c>
      <c r="K36" s="2" t="s">
        <v>1565</v>
      </c>
      <c r="L36" s="4" t="s">
        <v>81</v>
      </c>
      <c r="M36" s="2" t="s">
        <v>1899</v>
      </c>
      <c r="N36" s="28">
        <f t="shared" si="4"/>
        <v>32</v>
      </c>
      <c r="O36" s="2" t="s">
        <v>1</v>
      </c>
      <c r="P36" s="2" t="str">
        <f t="shared" si="1"/>
        <v>{id:32,year: "2007",dateAcuerdo:"31-MAY",numAcuerdo:"CG 32-2007",monthAcuerdo:"MAY",nameAcuerdo:"SANCIÓN ",link: Acuerdos__pdfpath(`./${"2007/"}${"32.pdf"}`),},</v>
      </c>
    </row>
    <row r="37" spans="1:16" x14ac:dyDescent="0.3">
      <c r="A37" s="2" t="s">
        <v>1568</v>
      </c>
      <c r="B37" s="2">
        <v>33</v>
      </c>
      <c r="C37" s="2" t="s">
        <v>1897</v>
      </c>
      <c r="D37" s="3" t="s">
        <v>79</v>
      </c>
      <c r="E37" s="2" t="s">
        <v>1735</v>
      </c>
      <c r="G37" s="2">
        <f t="shared" si="2"/>
        <v>33</v>
      </c>
      <c r="H37" s="2" t="s">
        <v>0</v>
      </c>
      <c r="I37" s="2" t="s">
        <v>1898</v>
      </c>
      <c r="J37" s="4" t="str">
        <f t="shared" si="0"/>
        <v>MAY</v>
      </c>
      <c r="K37" s="2" t="s">
        <v>1565</v>
      </c>
      <c r="L37" s="2" t="s">
        <v>81</v>
      </c>
      <c r="M37" s="2" t="s">
        <v>1899</v>
      </c>
      <c r="N37" s="28">
        <f t="shared" si="4"/>
        <v>33</v>
      </c>
      <c r="O37" s="2" t="s">
        <v>1</v>
      </c>
      <c r="P37" s="2" t="str">
        <f t="shared" si="1"/>
        <v>{id:33,year: "2007",dateAcuerdo:"31-MAY",numAcuerdo:"CG 33-2007",monthAcuerdo:"MAY",nameAcuerdo:"SANCIÓN ",link: Acuerdos__pdfpath(`./${"2007/"}${"33.pdf"}`),},</v>
      </c>
    </row>
    <row r="38" spans="1:16" x14ac:dyDescent="0.3">
      <c r="A38" s="2" t="s">
        <v>1568</v>
      </c>
      <c r="B38" s="2">
        <v>34</v>
      </c>
      <c r="C38" s="2" t="s">
        <v>1897</v>
      </c>
      <c r="D38" s="3" t="s">
        <v>79</v>
      </c>
      <c r="E38" s="2" t="s">
        <v>1735</v>
      </c>
      <c r="G38" s="2">
        <f t="shared" si="2"/>
        <v>34</v>
      </c>
      <c r="H38" s="2" t="s">
        <v>0</v>
      </c>
      <c r="I38" s="2" t="s">
        <v>1898</v>
      </c>
      <c r="J38" s="4" t="str">
        <f t="shared" si="0"/>
        <v>MAY</v>
      </c>
      <c r="K38" s="2" t="s">
        <v>1565</v>
      </c>
      <c r="L38" s="2" t="s">
        <v>81</v>
      </c>
      <c r="M38" s="2" t="s">
        <v>1899</v>
      </c>
      <c r="N38" s="28">
        <f t="shared" si="4"/>
        <v>34</v>
      </c>
      <c r="O38" s="2" t="s">
        <v>1</v>
      </c>
      <c r="P38" s="2" t="str">
        <f t="shared" si="1"/>
        <v>{id:34,year: "2007",dateAcuerdo:"31-MAY",numAcuerdo:"CG 34-2007",monthAcuerdo:"MAY",nameAcuerdo:"SANCIÓN ",link: Acuerdos__pdfpath(`./${"2007/"}${"34.pdf"}`),},</v>
      </c>
    </row>
    <row r="39" spans="1:16" x14ac:dyDescent="0.3">
      <c r="A39" s="2" t="s">
        <v>1568</v>
      </c>
      <c r="B39" s="2">
        <v>35</v>
      </c>
      <c r="C39" s="2" t="s">
        <v>1897</v>
      </c>
      <c r="D39" s="3" t="s">
        <v>79</v>
      </c>
      <c r="E39" s="2" t="s">
        <v>1735</v>
      </c>
      <c r="G39" s="2">
        <f t="shared" si="2"/>
        <v>35</v>
      </c>
      <c r="H39" s="2" t="s">
        <v>0</v>
      </c>
      <c r="I39" s="2" t="s">
        <v>1898</v>
      </c>
      <c r="J39" s="4" t="str">
        <f t="shared" si="0"/>
        <v>MAY</v>
      </c>
      <c r="K39" s="2" t="s">
        <v>1565</v>
      </c>
      <c r="L39" s="2" t="s">
        <v>81</v>
      </c>
      <c r="M39" s="2" t="s">
        <v>1899</v>
      </c>
      <c r="N39" s="28">
        <f t="shared" si="4"/>
        <v>35</v>
      </c>
      <c r="O39" s="2" t="s">
        <v>1</v>
      </c>
      <c r="P39" s="2" t="str">
        <f t="shared" si="1"/>
        <v>{id:35,year: "2007",dateAcuerdo:"31-MAY",numAcuerdo:"CG 35-2007",monthAcuerdo:"MAY",nameAcuerdo:"SANCIÓN ",link: Acuerdos__pdfpath(`./${"2007/"}${"35.pdf"}`),},</v>
      </c>
    </row>
    <row r="40" spans="1:16" x14ac:dyDescent="0.3">
      <c r="A40" s="2" t="s">
        <v>1568</v>
      </c>
      <c r="B40" s="2">
        <v>36</v>
      </c>
      <c r="C40" s="2" t="s">
        <v>1897</v>
      </c>
      <c r="D40" s="3" t="s">
        <v>79</v>
      </c>
      <c r="E40" s="2" t="s">
        <v>1735</v>
      </c>
      <c r="G40" s="2">
        <f t="shared" si="2"/>
        <v>36</v>
      </c>
      <c r="H40" s="2" t="s">
        <v>0</v>
      </c>
      <c r="I40" s="2" t="s">
        <v>1898</v>
      </c>
      <c r="J40" s="4" t="str">
        <f t="shared" si="0"/>
        <v>MAY</v>
      </c>
      <c r="K40" s="2" t="s">
        <v>1565</v>
      </c>
      <c r="L40" s="2" t="s">
        <v>81</v>
      </c>
      <c r="M40" s="2" t="s">
        <v>1899</v>
      </c>
      <c r="N40" s="28">
        <f t="shared" si="4"/>
        <v>36</v>
      </c>
      <c r="O40" s="2" t="s">
        <v>1</v>
      </c>
      <c r="P40" s="2" t="str">
        <f t="shared" si="1"/>
        <v>{id:36,year: "2007",dateAcuerdo:"31-MAY",numAcuerdo:"CG 36-2007",monthAcuerdo:"MAY",nameAcuerdo:"SANCIÓN ",link: Acuerdos__pdfpath(`./${"2007/"}${"36.pdf"}`),},</v>
      </c>
    </row>
    <row r="41" spans="1:16" x14ac:dyDescent="0.3">
      <c r="A41" s="2" t="s">
        <v>1568</v>
      </c>
      <c r="B41" s="2">
        <v>37</v>
      </c>
      <c r="C41" s="2" t="s">
        <v>1897</v>
      </c>
      <c r="D41" s="3" t="s">
        <v>79</v>
      </c>
      <c r="E41" s="2" t="s">
        <v>1735</v>
      </c>
      <c r="G41" s="2">
        <f t="shared" si="2"/>
        <v>37</v>
      </c>
      <c r="H41" s="2" t="s">
        <v>0</v>
      </c>
      <c r="I41" s="2" t="s">
        <v>1898</v>
      </c>
      <c r="J41" s="4" t="str">
        <f t="shared" si="0"/>
        <v>MAY</v>
      </c>
      <c r="K41" s="2" t="s">
        <v>1565</v>
      </c>
      <c r="L41" s="2" t="s">
        <v>81</v>
      </c>
      <c r="M41" s="2" t="s">
        <v>1899</v>
      </c>
      <c r="N41" s="28">
        <f t="shared" si="4"/>
        <v>37</v>
      </c>
      <c r="O41" s="2" t="s">
        <v>1</v>
      </c>
      <c r="P41" s="2" t="str">
        <f t="shared" si="1"/>
        <v>{id:37,year: "2007",dateAcuerdo:"31-MAY",numAcuerdo:"CG 37-2007",monthAcuerdo:"MAY",nameAcuerdo:"SANCIÓN ",link: Acuerdos__pdfpath(`./${"2007/"}${"37.pdf"}`),},</v>
      </c>
    </row>
    <row r="42" spans="1:16" x14ac:dyDescent="0.3">
      <c r="A42" s="2" t="s">
        <v>1568</v>
      </c>
      <c r="B42" s="2">
        <v>38</v>
      </c>
      <c r="C42" s="2" t="s">
        <v>1897</v>
      </c>
      <c r="D42" s="3" t="s">
        <v>79</v>
      </c>
      <c r="E42" s="2" t="s">
        <v>1735</v>
      </c>
      <c r="G42" s="2">
        <f t="shared" si="2"/>
        <v>38</v>
      </c>
      <c r="H42" s="2" t="s">
        <v>0</v>
      </c>
      <c r="I42" s="2" t="s">
        <v>1898</v>
      </c>
      <c r="J42" s="4" t="str">
        <f t="shared" si="0"/>
        <v>MAY</v>
      </c>
      <c r="K42" s="2" t="s">
        <v>1565</v>
      </c>
      <c r="L42" s="2" t="s">
        <v>81</v>
      </c>
      <c r="M42" s="2" t="s">
        <v>1899</v>
      </c>
      <c r="N42" s="28">
        <f t="shared" si="4"/>
        <v>38</v>
      </c>
      <c r="O42" s="2" t="s">
        <v>1</v>
      </c>
      <c r="P42" s="2" t="str">
        <f t="shared" si="1"/>
        <v>{id:38,year: "2007",dateAcuerdo:"31-MAY",numAcuerdo:"CG 38-2007",monthAcuerdo:"MAY",nameAcuerdo:"SANCIÓN ",link: Acuerdos__pdfpath(`./${"2007/"}${"38.pdf"}`),},</v>
      </c>
    </row>
    <row r="43" spans="1:16" x14ac:dyDescent="0.3">
      <c r="A43" s="2" t="s">
        <v>1568</v>
      </c>
      <c r="B43" s="2">
        <v>39</v>
      </c>
      <c r="C43" s="2" t="s">
        <v>1897</v>
      </c>
      <c r="D43" s="3" t="s">
        <v>82</v>
      </c>
      <c r="E43" s="2" t="s">
        <v>1735</v>
      </c>
      <c r="G43" s="2">
        <f t="shared" si="2"/>
        <v>39</v>
      </c>
      <c r="H43" s="2" t="s">
        <v>0</v>
      </c>
      <c r="I43" s="2" t="s">
        <v>1898</v>
      </c>
      <c r="J43" s="4" t="str">
        <f t="shared" si="0"/>
        <v>JUN</v>
      </c>
      <c r="K43" s="2" t="s">
        <v>1565</v>
      </c>
      <c r="L43" s="2" t="s">
        <v>1902</v>
      </c>
      <c r="M43" s="2" t="s">
        <v>1899</v>
      </c>
      <c r="N43" s="28">
        <f t="shared" si="4"/>
        <v>39</v>
      </c>
      <c r="O43" s="2" t="s">
        <v>1</v>
      </c>
      <c r="P43" s="2" t="str">
        <f t="shared" si="1"/>
        <v>{id:39,year: "2007",dateAcuerdo:"12-JUN",numAcuerdo:"CG 39-2007",monthAcuerdo:"JUN",nameAcuerdo:"AMPLIACIÓN PLAZO OBSERVADORES 2007",link: Acuerdos__pdfpath(`./${"2007/"}${"39.pdf"}`),},</v>
      </c>
    </row>
    <row r="44" spans="1:16" x14ac:dyDescent="0.3">
      <c r="A44" s="2" t="s">
        <v>1568</v>
      </c>
      <c r="B44" s="2">
        <v>40</v>
      </c>
      <c r="C44" s="2" t="s">
        <v>1897</v>
      </c>
      <c r="D44" s="3" t="s">
        <v>83</v>
      </c>
      <c r="E44" s="2" t="s">
        <v>1735</v>
      </c>
      <c r="G44" s="2">
        <f t="shared" si="2"/>
        <v>40</v>
      </c>
      <c r="H44" s="2" t="s">
        <v>0</v>
      </c>
      <c r="I44" s="2" t="s">
        <v>1898</v>
      </c>
      <c r="J44" s="4" t="str">
        <f t="shared" si="0"/>
        <v>JUN</v>
      </c>
      <c r="K44" s="2" t="s">
        <v>1565</v>
      </c>
      <c r="L44" s="2" t="s">
        <v>84</v>
      </c>
      <c r="M44" s="2" t="s">
        <v>1899</v>
      </c>
      <c r="N44" s="28">
        <f t="shared" si="4"/>
        <v>40</v>
      </c>
      <c r="O44" s="2" t="s">
        <v>1</v>
      </c>
      <c r="P44" s="2" t="str">
        <f t="shared" si="1"/>
        <v>{id:40,year: "2007",dateAcuerdo:"15-JUN",numAcuerdo:"CG 40-2007",monthAcuerdo:"JUN",nameAcuerdo:"CONVOCATORIA CONSEJOS DISTRITALES Y MUNICIPALES 2007",link: Acuerdos__pdfpath(`./${"2007/"}${"40.pdf"}`),},</v>
      </c>
    </row>
    <row r="45" spans="1:16" x14ac:dyDescent="0.3">
      <c r="A45" s="2" t="s">
        <v>1568</v>
      </c>
      <c r="B45" s="2">
        <v>41</v>
      </c>
      <c r="C45" s="2" t="s">
        <v>1897</v>
      </c>
      <c r="D45" s="3" t="s">
        <v>85</v>
      </c>
      <c r="E45" s="2" t="s">
        <v>1735</v>
      </c>
      <c r="G45" s="2">
        <f t="shared" si="2"/>
        <v>41</v>
      </c>
      <c r="H45" s="2" t="s">
        <v>0</v>
      </c>
      <c r="I45" s="2" t="s">
        <v>1898</v>
      </c>
      <c r="J45" s="4" t="str">
        <f t="shared" si="0"/>
        <v>JUN</v>
      </c>
      <c r="K45" s="2" t="s">
        <v>1565</v>
      </c>
      <c r="L45" s="2" t="s">
        <v>86</v>
      </c>
      <c r="M45" s="2" t="s">
        <v>1899</v>
      </c>
      <c r="N45" s="28">
        <f t="shared" si="4"/>
        <v>41</v>
      </c>
      <c r="O45" s="2" t="s">
        <v>1</v>
      </c>
      <c r="P45" s="2" t="str">
        <f t="shared" si="1"/>
        <v>{id:41,year: "2007",dateAcuerdo:"26-JUN",numAcuerdo:"CG 41-2007",monthAcuerdo:"JUN",nameAcuerdo:"ACUERDO PT",link: Acuerdos__pdfpath(`./${"2007/"}${"41.pdf"}`),},</v>
      </c>
    </row>
    <row r="46" spans="1:16" x14ac:dyDescent="0.3">
      <c r="A46" s="2" t="s">
        <v>1568</v>
      </c>
      <c r="B46" s="2">
        <v>42</v>
      </c>
      <c r="C46" s="2" t="s">
        <v>1897</v>
      </c>
      <c r="D46" s="3" t="s">
        <v>87</v>
      </c>
      <c r="E46" s="2" t="s">
        <v>1735</v>
      </c>
      <c r="G46" s="2">
        <f t="shared" si="2"/>
        <v>42</v>
      </c>
      <c r="H46" s="2" t="s">
        <v>0</v>
      </c>
      <c r="I46" s="2" t="s">
        <v>1898</v>
      </c>
      <c r="J46" s="4" t="str">
        <f t="shared" si="0"/>
        <v>JUN</v>
      </c>
      <c r="K46" s="2" t="s">
        <v>1565</v>
      </c>
      <c r="L46" s="2" t="s">
        <v>88</v>
      </c>
      <c r="M46" s="2" t="s">
        <v>1899</v>
      </c>
      <c r="N46" s="28">
        <f t="shared" si="4"/>
        <v>42</v>
      </c>
      <c r="O46" s="2" t="s">
        <v>1</v>
      </c>
      <c r="P46" s="2" t="str">
        <f t="shared" si="1"/>
        <v>{id:42,year: "2007",dateAcuerdo:"28-JUN",numAcuerdo:"CG 42-2007",monthAcuerdo:"JUN",nameAcuerdo:"ACUERDO DIRECTOR DE ORGANIZACIÓN",link: Acuerdos__pdfpath(`./${"2007/"}${"42.pdf"}`),},</v>
      </c>
    </row>
    <row r="47" spans="1:16" x14ac:dyDescent="0.3">
      <c r="A47" s="2" t="s">
        <v>1568</v>
      </c>
      <c r="B47" s="2">
        <v>43</v>
      </c>
      <c r="C47" s="2" t="s">
        <v>1897</v>
      </c>
      <c r="D47" s="3" t="s">
        <v>87</v>
      </c>
      <c r="E47" s="2" t="s">
        <v>1735</v>
      </c>
      <c r="G47" s="2">
        <f t="shared" si="2"/>
        <v>43</v>
      </c>
      <c r="H47" s="2" t="s">
        <v>0</v>
      </c>
      <c r="I47" s="2" t="s">
        <v>1898</v>
      </c>
      <c r="J47" s="4" t="str">
        <f t="shared" si="0"/>
        <v>JUN</v>
      </c>
      <c r="K47" s="2" t="s">
        <v>1565</v>
      </c>
      <c r="L47" s="2" t="s">
        <v>172</v>
      </c>
      <c r="M47" s="2" t="s">
        <v>1899</v>
      </c>
      <c r="N47" s="28">
        <f t="shared" si="4"/>
        <v>43</v>
      </c>
      <c r="O47" s="2" t="s">
        <v>1</v>
      </c>
      <c r="P47" s="2" t="str">
        <f t="shared" si="1"/>
        <v>{id:43,year: "2007",dateAcuerdo:"28-JUN",numAcuerdo:"CG 43-2007",monthAcuerdo:"JUN",nameAcuerdo:"AMPLIACIÓN PLAZO CONSEJOS DISTRITALES Y MUNICIPALES",link: Acuerdos__pdfpath(`./${"2007/"}${"43.pdf"}`),},</v>
      </c>
    </row>
    <row r="48" spans="1:16" x14ac:dyDescent="0.3">
      <c r="A48" s="2" t="s">
        <v>1568</v>
      </c>
      <c r="B48" s="2">
        <v>44</v>
      </c>
      <c r="C48" s="2" t="s">
        <v>1897</v>
      </c>
      <c r="D48" s="3" t="s">
        <v>89</v>
      </c>
      <c r="E48" s="2" t="s">
        <v>1735</v>
      </c>
      <c r="G48" s="2">
        <f t="shared" si="2"/>
        <v>44</v>
      </c>
      <c r="H48" s="2" t="s">
        <v>0</v>
      </c>
      <c r="I48" s="2" t="s">
        <v>1898</v>
      </c>
      <c r="J48" s="4" t="str">
        <f t="shared" si="0"/>
        <v>JUL</v>
      </c>
      <c r="K48" s="2" t="s">
        <v>1565</v>
      </c>
      <c r="L48" s="4" t="s">
        <v>90</v>
      </c>
      <c r="M48" s="2" t="s">
        <v>1899</v>
      </c>
      <c r="N48" s="28">
        <f t="shared" si="4"/>
        <v>44</v>
      </c>
      <c r="O48" s="2" t="s">
        <v>1</v>
      </c>
      <c r="P48" s="2" t="str">
        <f t="shared" si="1"/>
        <v>{id:44,year: "2007",dateAcuerdo:"13-JUL",numAcuerdo:"CG 44-2007",monthAcuerdo:"JUL",nameAcuerdo:"ACUERDO INSACULACIÓN",link: Acuerdos__pdfpath(`./${"2007/"}${"44.pdf"}`),},</v>
      </c>
    </row>
    <row r="49" spans="1:16" x14ac:dyDescent="0.3">
      <c r="A49" s="2" t="s">
        <v>1568</v>
      </c>
      <c r="B49" s="2">
        <v>45</v>
      </c>
      <c r="C49" s="2" t="s">
        <v>1897</v>
      </c>
      <c r="D49" s="3" t="s">
        <v>92</v>
      </c>
      <c r="E49" s="2" t="s">
        <v>1735</v>
      </c>
      <c r="G49" s="2">
        <f t="shared" si="2"/>
        <v>45</v>
      </c>
      <c r="H49" s="2" t="s">
        <v>0</v>
      </c>
      <c r="I49" s="2" t="s">
        <v>1898</v>
      </c>
      <c r="J49" s="4" t="str">
        <f t="shared" si="0"/>
        <v>JUL</v>
      </c>
      <c r="K49" s="2" t="s">
        <v>1565</v>
      </c>
      <c r="L49" s="2" t="s">
        <v>91</v>
      </c>
      <c r="M49" s="2" t="s">
        <v>1899</v>
      </c>
      <c r="N49" s="28">
        <f t="shared" si="4"/>
        <v>45</v>
      </c>
      <c r="O49" s="2" t="s">
        <v>1</v>
      </c>
      <c r="P49" s="2" t="str">
        <f t="shared" si="1"/>
        <v>{id:45,year: "2007",dateAcuerdo:"27-JUL",numAcuerdo:"CG 45-2007",monthAcuerdo:"JUL",nameAcuerdo:"ACUERDO CUMPLIMIENTO PT",link: Acuerdos__pdfpath(`./${"2007/"}${"45.pdf"}`),},</v>
      </c>
    </row>
    <row r="50" spans="1:16" x14ac:dyDescent="0.3">
      <c r="A50" s="2" t="s">
        <v>1568</v>
      </c>
      <c r="B50" s="2">
        <v>46</v>
      </c>
      <c r="C50" s="2" t="s">
        <v>1897</v>
      </c>
      <c r="D50" s="3" t="s">
        <v>31</v>
      </c>
      <c r="E50" s="2" t="s">
        <v>1735</v>
      </c>
      <c r="G50" s="2">
        <f t="shared" si="2"/>
        <v>46</v>
      </c>
      <c r="H50" s="2" t="s">
        <v>0</v>
      </c>
      <c r="I50" s="2" t="s">
        <v>1898</v>
      </c>
      <c r="J50" s="4" t="str">
        <f t="shared" si="0"/>
        <v>JUL</v>
      </c>
      <c r="K50" s="2" t="s">
        <v>1565</v>
      </c>
      <c r="L50" s="2" t="s">
        <v>173</v>
      </c>
      <c r="M50" s="2" t="s">
        <v>1899</v>
      </c>
      <c r="N50" s="28">
        <f t="shared" si="4"/>
        <v>46</v>
      </c>
      <c r="O50" s="2" t="s">
        <v>1</v>
      </c>
      <c r="P50" s="2" t="str">
        <f t="shared" si="1"/>
        <v>{id:46,year: "2007",dateAcuerdo:"31-JUL",numAcuerdo:"CG 46-2007",monthAcuerdo:"JUL",nameAcuerdo:"ACUERDO DE PROTECCIÓN DE ZONAS",link: Acuerdos__pdfpath(`./${"2007/"}${"46.pdf"}`),},</v>
      </c>
    </row>
    <row r="51" spans="1:16" x14ac:dyDescent="0.3">
      <c r="A51" s="2" t="s">
        <v>1568</v>
      </c>
      <c r="B51" s="2">
        <v>47</v>
      </c>
      <c r="C51" s="2" t="s">
        <v>1897</v>
      </c>
      <c r="D51" s="3" t="s">
        <v>93</v>
      </c>
      <c r="E51" s="2" t="s">
        <v>1735</v>
      </c>
      <c r="G51" s="2">
        <f t="shared" si="2"/>
        <v>47</v>
      </c>
      <c r="H51" s="2" t="s">
        <v>0</v>
      </c>
      <c r="I51" s="2" t="s">
        <v>1898</v>
      </c>
      <c r="J51" s="4" t="str">
        <f t="shared" si="0"/>
        <v>AGO</v>
      </c>
      <c r="K51" s="2" t="s">
        <v>1565</v>
      </c>
      <c r="L51" s="4" t="s">
        <v>174</v>
      </c>
      <c r="M51" s="2" t="s">
        <v>1899</v>
      </c>
      <c r="N51" s="28">
        <f t="shared" ref="N51:N82" si="5">B51</f>
        <v>47</v>
      </c>
      <c r="O51" s="2" t="s">
        <v>1</v>
      </c>
      <c r="P51" s="2" t="str">
        <f t="shared" si="1"/>
        <v>{id:47,year: "2007",dateAcuerdo:"03-AGO",numAcuerdo:"CG 47-2007",monthAcuerdo:"AGO",nameAcuerdo:"COALICIÓN ALIANZA PROGRESO PARA TLAXCALA",link: Acuerdos__pdfpath(`./${"2007/"}${"47.pdf"}`),},</v>
      </c>
    </row>
    <row r="52" spans="1:16" x14ac:dyDescent="0.3">
      <c r="A52" s="2" t="s">
        <v>1568</v>
      </c>
      <c r="B52" s="2">
        <v>48</v>
      </c>
      <c r="C52" s="2" t="s">
        <v>1897</v>
      </c>
      <c r="D52" s="3" t="s">
        <v>93</v>
      </c>
      <c r="E52" s="2" t="s">
        <v>1735</v>
      </c>
      <c r="G52" s="2">
        <f t="shared" si="2"/>
        <v>48</v>
      </c>
      <c r="H52" s="2" t="s">
        <v>0</v>
      </c>
      <c r="I52" s="2" t="s">
        <v>1898</v>
      </c>
      <c r="J52" s="4" t="str">
        <f t="shared" si="0"/>
        <v>AGO</v>
      </c>
      <c r="K52" s="2" t="s">
        <v>1565</v>
      </c>
      <c r="L52" s="2" t="s">
        <v>105</v>
      </c>
      <c r="M52" s="2" t="s">
        <v>1899</v>
      </c>
      <c r="N52" s="28">
        <f t="shared" si="5"/>
        <v>48</v>
      </c>
      <c r="O52" s="2" t="s">
        <v>1</v>
      </c>
      <c r="P52" s="2" t="str">
        <f t="shared" si="1"/>
        <v>{id:48,year: "2007",dateAcuerdo:"03-AGO",numAcuerdo:"CG 48-2007",monthAcuerdo:"AGO",nameAcuerdo:"COALICIÓN ALIANZA SIGLO XXI",link: Acuerdos__pdfpath(`./${"2007/"}${"48.pdf"}`),},</v>
      </c>
    </row>
    <row r="53" spans="1:16" x14ac:dyDescent="0.3">
      <c r="A53" s="2" t="s">
        <v>1568</v>
      </c>
      <c r="B53" s="2">
        <v>49</v>
      </c>
      <c r="C53" s="2" t="s">
        <v>1897</v>
      </c>
      <c r="D53" s="3" t="s">
        <v>94</v>
      </c>
      <c r="E53" s="2" t="s">
        <v>1735</v>
      </c>
      <c r="G53" s="2">
        <f t="shared" si="2"/>
        <v>49</v>
      </c>
      <c r="H53" s="2" t="s">
        <v>0</v>
      </c>
      <c r="I53" s="2" t="s">
        <v>1898</v>
      </c>
      <c r="J53" s="4" t="str">
        <f t="shared" si="0"/>
        <v>AGO</v>
      </c>
      <c r="K53" s="2" t="s">
        <v>1565</v>
      </c>
      <c r="L53" s="4" t="s">
        <v>175</v>
      </c>
      <c r="M53" s="2" t="s">
        <v>1899</v>
      </c>
      <c r="N53" s="28">
        <f t="shared" si="5"/>
        <v>49</v>
      </c>
      <c r="O53" s="2" t="s">
        <v>1</v>
      </c>
      <c r="P53" s="2" t="str">
        <f t="shared" si="1"/>
        <v>{id:49,year: "2007",dateAcuerdo:"09-AGO",numAcuerdo:"CG 49-2007",monthAcuerdo:"AGO",nameAcuerdo:"ACUERDO RESULTADO INSACULACIÓN",link: Acuerdos__pdfpath(`./${"2007/"}${"49.pdf"}`),},</v>
      </c>
    </row>
    <row r="54" spans="1:16" x14ac:dyDescent="0.3">
      <c r="A54" s="2" t="s">
        <v>1568</v>
      </c>
      <c r="B54" s="2">
        <v>50</v>
      </c>
      <c r="C54" s="2" t="s">
        <v>1897</v>
      </c>
      <c r="D54" s="3" t="s">
        <v>35</v>
      </c>
      <c r="E54" s="2" t="s">
        <v>1735</v>
      </c>
      <c r="G54" s="2">
        <f t="shared" si="2"/>
        <v>50</v>
      </c>
      <c r="H54" s="2" t="s">
        <v>0</v>
      </c>
      <c r="I54" s="2" t="s">
        <v>1898</v>
      </c>
      <c r="J54" s="4" t="str">
        <f t="shared" si="0"/>
        <v>AGO</v>
      </c>
      <c r="K54" s="2" t="s">
        <v>1565</v>
      </c>
      <c r="L54" s="4" t="s">
        <v>95</v>
      </c>
      <c r="M54" s="2" t="s">
        <v>1899</v>
      </c>
      <c r="N54" s="28">
        <f t="shared" si="5"/>
        <v>50</v>
      </c>
      <c r="O54" s="2" t="s">
        <v>1</v>
      </c>
      <c r="P54" s="2" t="str">
        <f t="shared" si="1"/>
        <v>{id:50,year: "2007",dateAcuerdo:"15-AGO",numAcuerdo:"CG 50-2007",monthAcuerdo:"AGO",nameAcuerdo:"ACUERDO DE LA INTEGRACIÓN DE LOS CONSEJOS DISTRITALES",link: Acuerdos__pdfpath(`./${"2007/"}${"50.pdf"}`),},</v>
      </c>
    </row>
    <row r="55" spans="1:16" x14ac:dyDescent="0.3">
      <c r="A55" s="2" t="s">
        <v>1568</v>
      </c>
      <c r="B55" s="2">
        <v>51</v>
      </c>
      <c r="C55" s="2" t="s">
        <v>1897</v>
      </c>
      <c r="D55" s="3" t="s">
        <v>35</v>
      </c>
      <c r="E55" s="2" t="s">
        <v>1735</v>
      </c>
      <c r="G55" s="2">
        <f t="shared" si="2"/>
        <v>51</v>
      </c>
      <c r="H55" s="2" t="s">
        <v>0</v>
      </c>
      <c r="I55" s="2" t="s">
        <v>1898</v>
      </c>
      <c r="J55" s="4" t="str">
        <f t="shared" si="0"/>
        <v>AGO</v>
      </c>
      <c r="K55" s="2" t="s">
        <v>1565</v>
      </c>
      <c r="L55" s="2" t="s">
        <v>96</v>
      </c>
      <c r="M55" s="2" t="s">
        <v>1899</v>
      </c>
      <c r="N55" s="28">
        <f t="shared" si="5"/>
        <v>51</v>
      </c>
      <c r="O55" s="2" t="s">
        <v>1</v>
      </c>
      <c r="P55" s="2" t="str">
        <f t="shared" si="1"/>
        <v>{id:51,year: "2007",dateAcuerdo:"15-AGO",numAcuerdo:"CG 51-2007",monthAcuerdo:"AGO",nameAcuerdo:"CRITERIOS CANDIDATOS",link: Acuerdos__pdfpath(`./${"2007/"}${"51.pdf"}`),},</v>
      </c>
    </row>
    <row r="56" spans="1:16" x14ac:dyDescent="0.3">
      <c r="A56" s="2" t="s">
        <v>1568</v>
      </c>
      <c r="B56" s="2">
        <v>52</v>
      </c>
      <c r="C56" s="2" t="s">
        <v>1897</v>
      </c>
      <c r="D56" s="3" t="s">
        <v>35</v>
      </c>
      <c r="E56" s="2" t="s">
        <v>1735</v>
      </c>
      <c r="G56" s="2">
        <f t="shared" si="2"/>
        <v>52</v>
      </c>
      <c r="H56" s="2" t="s">
        <v>0</v>
      </c>
      <c r="I56" s="2" t="s">
        <v>1898</v>
      </c>
      <c r="J56" s="4" t="str">
        <f t="shared" si="0"/>
        <v>AGO</v>
      </c>
      <c r="K56" s="2" t="s">
        <v>1565</v>
      </c>
      <c r="L56" s="4" t="s">
        <v>97</v>
      </c>
      <c r="M56" s="2" t="s">
        <v>1899</v>
      </c>
      <c r="N56" s="28">
        <f t="shared" si="5"/>
        <v>52</v>
      </c>
      <c r="O56" s="2" t="s">
        <v>1</v>
      </c>
      <c r="P56" s="2" t="str">
        <f t="shared" si="1"/>
        <v>{id:52,year: "2007",dateAcuerdo:"15-AGO",numAcuerdo:"CG 52-2007",monthAcuerdo:"AGO",nameAcuerdo:"ACUERDO PLATAFORMAS PRD",link: Acuerdos__pdfpath(`./${"2007/"}${"52.pdf"}`),},</v>
      </c>
    </row>
    <row r="57" spans="1:16" x14ac:dyDescent="0.3">
      <c r="A57" s="2" t="s">
        <v>1568</v>
      </c>
      <c r="B57" s="2">
        <v>53</v>
      </c>
      <c r="C57" s="2" t="s">
        <v>1897</v>
      </c>
      <c r="D57" s="3" t="s">
        <v>35</v>
      </c>
      <c r="E57" s="2" t="s">
        <v>1735</v>
      </c>
      <c r="G57" s="2">
        <f t="shared" si="2"/>
        <v>53</v>
      </c>
      <c r="H57" s="2" t="s">
        <v>0</v>
      </c>
      <c r="I57" s="2" t="s">
        <v>1898</v>
      </c>
      <c r="J57" s="4" t="str">
        <f t="shared" si="0"/>
        <v>AGO</v>
      </c>
      <c r="K57" s="2" t="s">
        <v>1565</v>
      </c>
      <c r="L57" s="4" t="s">
        <v>98</v>
      </c>
      <c r="M57" s="2" t="s">
        <v>1899</v>
      </c>
      <c r="N57" s="28">
        <f t="shared" si="5"/>
        <v>53</v>
      </c>
      <c r="O57" s="2" t="s">
        <v>1</v>
      </c>
      <c r="P57" s="2" t="str">
        <f t="shared" si="1"/>
        <v>{id:53,year: "2007",dateAcuerdo:"15-AGO",numAcuerdo:"CG 53-2007",monthAcuerdo:"AGO",nameAcuerdo:"PROYECTO DE ACUERDO PLATAFORMA ELECTORAL PT",link: Acuerdos__pdfpath(`./${"2007/"}${"53.pdf"}`),},</v>
      </c>
    </row>
    <row r="58" spans="1:16" x14ac:dyDescent="0.3">
      <c r="A58" s="2" t="s">
        <v>1568</v>
      </c>
      <c r="B58" s="2">
        <v>54</v>
      </c>
      <c r="C58" s="2" t="s">
        <v>1897</v>
      </c>
      <c r="D58" s="3" t="s">
        <v>35</v>
      </c>
      <c r="E58" s="2" t="s">
        <v>1735</v>
      </c>
      <c r="G58" s="2">
        <f t="shared" si="2"/>
        <v>54</v>
      </c>
      <c r="H58" s="2" t="s">
        <v>0</v>
      </c>
      <c r="I58" s="2" t="s">
        <v>1898</v>
      </c>
      <c r="J58" s="4" t="str">
        <f t="shared" si="0"/>
        <v>AGO</v>
      </c>
      <c r="K58" s="2" t="s">
        <v>1565</v>
      </c>
      <c r="L58" s="2" t="s">
        <v>99</v>
      </c>
      <c r="M58" s="2" t="s">
        <v>1899</v>
      </c>
      <c r="N58" s="28">
        <f t="shared" si="5"/>
        <v>54</v>
      </c>
      <c r="O58" s="2" t="s">
        <v>1</v>
      </c>
      <c r="P58" s="2" t="str">
        <f t="shared" si="1"/>
        <v>{id:54,year: "2007",dateAcuerdo:"15-AGO",numAcuerdo:"CG 54-2007",monthAcuerdo:"AGO",nameAcuerdo:"PLATAFORMA CONVERGENCIA",link: Acuerdos__pdfpath(`./${"2007/"}${"54.pdf"}`),},</v>
      </c>
    </row>
    <row r="59" spans="1:16" x14ac:dyDescent="0.3">
      <c r="A59" s="2" t="s">
        <v>1568</v>
      </c>
      <c r="B59" s="2">
        <v>55</v>
      </c>
      <c r="C59" s="2" t="s">
        <v>1897</v>
      </c>
      <c r="D59" s="3" t="s">
        <v>35</v>
      </c>
      <c r="E59" s="2" t="s">
        <v>1735</v>
      </c>
      <c r="G59" s="2">
        <f t="shared" si="2"/>
        <v>55</v>
      </c>
      <c r="H59" s="2" t="s">
        <v>0</v>
      </c>
      <c r="I59" s="2" t="s">
        <v>1898</v>
      </c>
      <c r="J59" s="4" t="str">
        <f t="shared" si="0"/>
        <v>AGO</v>
      </c>
      <c r="K59" s="2" t="s">
        <v>1565</v>
      </c>
      <c r="L59" s="2" t="s">
        <v>100</v>
      </c>
      <c r="M59" s="2" t="s">
        <v>1899</v>
      </c>
      <c r="N59" s="28">
        <f t="shared" si="5"/>
        <v>55</v>
      </c>
      <c r="O59" s="2" t="s">
        <v>1</v>
      </c>
      <c r="P59" s="2" t="str">
        <f t="shared" si="1"/>
        <v>{id:55,year: "2007",dateAcuerdo:"15-AGO",numAcuerdo:"CG 55-2007",monthAcuerdo:"AGO",nameAcuerdo:"ACUERDO PLATAFORMA PCDT",link: Acuerdos__pdfpath(`./${"2007/"}${"55.pdf"}`),},</v>
      </c>
    </row>
    <row r="60" spans="1:16" x14ac:dyDescent="0.3">
      <c r="A60" s="2" t="s">
        <v>1568</v>
      </c>
      <c r="B60" s="2">
        <v>56</v>
      </c>
      <c r="C60" s="2" t="s">
        <v>1897</v>
      </c>
      <c r="D60" s="3" t="s">
        <v>35</v>
      </c>
      <c r="E60" s="2" t="s">
        <v>1735</v>
      </c>
      <c r="G60" s="2">
        <f t="shared" si="2"/>
        <v>56</v>
      </c>
      <c r="H60" s="2" t="s">
        <v>0</v>
      </c>
      <c r="I60" s="2" t="s">
        <v>1898</v>
      </c>
      <c r="J60" s="4" t="str">
        <f t="shared" si="0"/>
        <v>AGO</v>
      </c>
      <c r="K60" s="2" t="s">
        <v>1565</v>
      </c>
      <c r="L60" s="2" t="s">
        <v>101</v>
      </c>
      <c r="M60" s="2" t="s">
        <v>1899</v>
      </c>
      <c r="N60" s="28">
        <f t="shared" si="5"/>
        <v>56</v>
      </c>
      <c r="O60" s="2" t="s">
        <v>1</v>
      </c>
      <c r="P60" s="2" t="str">
        <f t="shared" si="1"/>
        <v>{id:56,year: "2007",dateAcuerdo:"15-AGO",numAcuerdo:"CG 56-2007",monthAcuerdo:"AGO",nameAcuerdo:"PLATAFORMA NUEVA ALIANZA",link: Acuerdos__pdfpath(`./${"2007/"}${"56.pdf"}`),},</v>
      </c>
    </row>
    <row r="61" spans="1:16" x14ac:dyDescent="0.3">
      <c r="A61" s="2" t="s">
        <v>1568</v>
      </c>
      <c r="B61" s="2">
        <v>57</v>
      </c>
      <c r="C61" s="2" t="s">
        <v>1897</v>
      </c>
      <c r="D61" s="3" t="s">
        <v>35</v>
      </c>
      <c r="E61" s="2" t="s">
        <v>1735</v>
      </c>
      <c r="G61" s="2">
        <f t="shared" si="2"/>
        <v>57</v>
      </c>
      <c r="H61" s="2" t="s">
        <v>0</v>
      </c>
      <c r="I61" s="2" t="s">
        <v>1898</v>
      </c>
      <c r="J61" s="4" t="str">
        <f t="shared" si="0"/>
        <v>AGO</v>
      </c>
      <c r="K61" s="2" t="s">
        <v>1565</v>
      </c>
      <c r="L61" s="2" t="s">
        <v>176</v>
      </c>
      <c r="M61" s="2" t="s">
        <v>1899</v>
      </c>
      <c r="N61" s="28">
        <f t="shared" si="5"/>
        <v>57</v>
      </c>
      <c r="O61" s="2" t="s">
        <v>1</v>
      </c>
      <c r="P61" s="2" t="str">
        <f t="shared" si="1"/>
        <v>{id:57,year: "2007",dateAcuerdo:"15-AGO",numAcuerdo:"CG 57-2007",monthAcuerdo:"AGO",nameAcuerdo:"PLATAFORMA ALTERNATIVA SOCIAL DEMÓCRATA",link: Acuerdos__pdfpath(`./${"2007/"}${"57.pdf"}`),},</v>
      </c>
    </row>
    <row r="62" spans="1:16" x14ac:dyDescent="0.3">
      <c r="A62" s="2" t="s">
        <v>1568</v>
      </c>
      <c r="B62" s="2">
        <v>58</v>
      </c>
      <c r="C62" s="2" t="s">
        <v>1897</v>
      </c>
      <c r="D62" s="3" t="s">
        <v>35</v>
      </c>
      <c r="E62" s="2" t="s">
        <v>1735</v>
      </c>
      <c r="G62" s="2">
        <f t="shared" si="2"/>
        <v>58</v>
      </c>
      <c r="H62" s="2" t="s">
        <v>0</v>
      </c>
      <c r="I62" s="2" t="s">
        <v>1898</v>
      </c>
      <c r="J62" s="4" t="str">
        <f t="shared" si="0"/>
        <v>AGO</v>
      </c>
      <c r="K62" s="2" t="s">
        <v>1565</v>
      </c>
      <c r="L62" s="2" t="s">
        <v>102</v>
      </c>
      <c r="M62" s="2" t="s">
        <v>1899</v>
      </c>
      <c r="N62" s="28">
        <f t="shared" si="5"/>
        <v>58</v>
      </c>
      <c r="O62" s="2" t="s">
        <v>1</v>
      </c>
      <c r="P62" s="2" t="str">
        <f t="shared" si="1"/>
        <v>{id:58,year: "2007",dateAcuerdo:"15-AGO",numAcuerdo:"CG 58-2007",monthAcuerdo:"AGO",nameAcuerdo:"PROYECTO DE ACUERDO PLATAFORMA ELECTORAL PS",link: Acuerdos__pdfpath(`./${"2007/"}${"58.pdf"}`),},</v>
      </c>
    </row>
    <row r="63" spans="1:16" x14ac:dyDescent="0.3">
      <c r="A63" s="2" t="s">
        <v>1568</v>
      </c>
      <c r="B63" s="2">
        <v>59</v>
      </c>
      <c r="C63" s="2" t="s">
        <v>1897</v>
      </c>
      <c r="D63" s="3" t="s">
        <v>35</v>
      </c>
      <c r="E63" s="2" t="s">
        <v>1735</v>
      </c>
      <c r="G63" s="2">
        <f t="shared" si="2"/>
        <v>59</v>
      </c>
      <c r="H63" s="2" t="s">
        <v>0</v>
      </c>
      <c r="I63" s="2" t="s">
        <v>1898</v>
      </c>
      <c r="J63" s="4" t="str">
        <f t="shared" si="0"/>
        <v>AGO</v>
      </c>
      <c r="K63" s="2" t="s">
        <v>1565</v>
      </c>
      <c r="L63" s="2" t="s">
        <v>103</v>
      </c>
      <c r="M63" s="2" t="s">
        <v>1899</v>
      </c>
      <c r="N63" s="28">
        <f t="shared" si="5"/>
        <v>59</v>
      </c>
      <c r="O63" s="2" t="s">
        <v>1</v>
      </c>
      <c r="P63" s="2" t="str">
        <f t="shared" si="1"/>
        <v>{id:59,year: "2007",dateAcuerdo:"15-AGO",numAcuerdo:"CG 59-2007",monthAcuerdo:"AGO",nameAcuerdo:"ACUERDO DE COMISIÓN DE MEDIOS DE COMUNICACIÓN",link: Acuerdos__pdfpath(`./${"2007/"}${"59.pdf"}`),},</v>
      </c>
    </row>
    <row r="64" spans="1:16" x14ac:dyDescent="0.3">
      <c r="A64" s="2" t="s">
        <v>1568</v>
      </c>
      <c r="B64" s="2">
        <v>60</v>
      </c>
      <c r="C64" s="2" t="s">
        <v>1897</v>
      </c>
      <c r="D64" s="3" t="s">
        <v>35</v>
      </c>
      <c r="E64" s="2" t="s">
        <v>1735</v>
      </c>
      <c r="G64" s="2">
        <f t="shared" si="2"/>
        <v>60</v>
      </c>
      <c r="H64" s="2" t="s">
        <v>0</v>
      </c>
      <c r="I64" s="2" t="s">
        <v>1898</v>
      </c>
      <c r="J64" s="4" t="str">
        <f t="shared" si="0"/>
        <v>AGO</v>
      </c>
      <c r="K64" s="2" t="s">
        <v>1565</v>
      </c>
      <c r="L64" s="2" t="s">
        <v>177</v>
      </c>
      <c r="M64" s="2" t="s">
        <v>1899</v>
      </c>
      <c r="N64" s="28">
        <f t="shared" si="5"/>
        <v>60</v>
      </c>
      <c r="O64" s="2" t="s">
        <v>1</v>
      </c>
      <c r="P64" s="2" t="str">
        <f t="shared" si="1"/>
        <v>{id:60,year: "2007",dateAcuerdo:"15-AGO",numAcuerdo:"CG 60-2007",monthAcuerdo:"AGO",nameAcuerdo:"ACUERDO COMISIONES BOLETAS Y REGISTRO CANDIDATOS",link: Acuerdos__pdfpath(`./${"2007/"}${"60.pdf"}`),},</v>
      </c>
    </row>
    <row r="65" spans="1:16" x14ac:dyDescent="0.3">
      <c r="A65" s="2" t="s">
        <v>1568</v>
      </c>
      <c r="B65" s="2">
        <v>61</v>
      </c>
      <c r="C65" s="2" t="s">
        <v>1897</v>
      </c>
      <c r="D65" s="3" t="s">
        <v>104</v>
      </c>
      <c r="E65" s="2" t="s">
        <v>1735</v>
      </c>
      <c r="G65" s="2">
        <f t="shared" si="2"/>
        <v>61</v>
      </c>
      <c r="H65" s="2" t="s">
        <v>0</v>
      </c>
      <c r="I65" s="2" t="s">
        <v>1898</v>
      </c>
      <c r="J65" s="4" t="str">
        <f t="shared" si="0"/>
        <v>AGO</v>
      </c>
      <c r="K65" s="2" t="s">
        <v>1565</v>
      </c>
      <c r="L65" s="4" t="s">
        <v>178</v>
      </c>
      <c r="M65" s="2" t="s">
        <v>1899</v>
      </c>
      <c r="N65" s="28">
        <f t="shared" si="5"/>
        <v>61</v>
      </c>
      <c r="O65" s="2" t="s">
        <v>1</v>
      </c>
      <c r="P65" s="2" t="str">
        <f t="shared" si="1"/>
        <v>{id:61,year: "2007",dateAcuerdo:"31-AGO",numAcuerdo:"CG 61-2007",monthAcuerdo:"AGO",nameAcuerdo:"ACUERDO COALICIÓN APIZACO",link: Acuerdos__pdfpath(`./${"2007/"}${"61.pdf"}`),},</v>
      </c>
    </row>
    <row r="66" spans="1:16" x14ac:dyDescent="0.3">
      <c r="A66" s="2" t="s">
        <v>1568</v>
      </c>
      <c r="B66" s="2">
        <v>62</v>
      </c>
      <c r="C66" s="2" t="s">
        <v>1897</v>
      </c>
      <c r="D66" s="3" t="s">
        <v>104</v>
      </c>
      <c r="E66" s="2" t="s">
        <v>1735</v>
      </c>
      <c r="G66" s="2">
        <f t="shared" si="2"/>
        <v>62</v>
      </c>
      <c r="H66" s="2" t="s">
        <v>0</v>
      </c>
      <c r="I66" s="2" t="s">
        <v>1898</v>
      </c>
      <c r="J66" s="4" t="str">
        <f t="shared" si="0"/>
        <v>AGO</v>
      </c>
      <c r="K66" s="2" t="s">
        <v>1565</v>
      </c>
      <c r="L66" s="2" t="s">
        <v>105</v>
      </c>
      <c r="M66" s="2" t="s">
        <v>1899</v>
      </c>
      <c r="N66" s="28">
        <f t="shared" si="5"/>
        <v>62</v>
      </c>
      <c r="O66" s="2" t="s">
        <v>1</v>
      </c>
      <c r="P66" s="2" t="str">
        <f t="shared" si="1"/>
        <v>{id:62,year: "2007",dateAcuerdo:"31-AGO",numAcuerdo:"CG 62-2007",monthAcuerdo:"AGO",nameAcuerdo:"COALICIÓN ALIANZA SIGLO XXI",link: Acuerdos__pdfpath(`./${"2007/"}${"62.pdf"}`),},</v>
      </c>
    </row>
    <row r="67" spans="1:16" x14ac:dyDescent="0.3">
      <c r="A67" s="2" t="s">
        <v>1568</v>
      </c>
      <c r="B67" s="2">
        <v>63</v>
      </c>
      <c r="C67" s="2" t="s">
        <v>1897</v>
      </c>
      <c r="D67" s="3" t="s">
        <v>104</v>
      </c>
      <c r="E67" s="2" t="s">
        <v>1735</v>
      </c>
      <c r="G67" s="2">
        <f t="shared" si="2"/>
        <v>63</v>
      </c>
      <c r="H67" s="2" t="s">
        <v>0</v>
      </c>
      <c r="I67" s="2" t="s">
        <v>1898</v>
      </c>
      <c r="J67" s="4" t="str">
        <f t="shared" ref="J67:J130" si="6">MID(D67,4,3)</f>
        <v>AGO</v>
      </c>
      <c r="K67" s="2" t="s">
        <v>1565</v>
      </c>
      <c r="L67" s="2" t="s">
        <v>179</v>
      </c>
      <c r="M67" s="2" t="s">
        <v>1899</v>
      </c>
      <c r="N67" s="28">
        <f t="shared" si="5"/>
        <v>63</v>
      </c>
      <c r="O67" s="2" t="s">
        <v>1</v>
      </c>
      <c r="P67" s="2" t="str">
        <f t="shared" si="1"/>
        <v>{id:63,year: "2007",dateAcuerdo:"31-AGO",numAcuerdo:"CG 63-2007",monthAcuerdo:"AGO",nameAcuerdo:"COAL.AYUN. PRI, VERDE,PS. MPIO. TENANCINGO Y TLAX",link: Acuerdos__pdfpath(`./${"2007/"}${"63.pdf"}`),},</v>
      </c>
    </row>
    <row r="68" spans="1:16" x14ac:dyDescent="0.3">
      <c r="A68" s="2" t="s">
        <v>1568</v>
      </c>
      <c r="B68" s="2">
        <v>64</v>
      </c>
      <c r="C68" s="2" t="s">
        <v>1897</v>
      </c>
      <c r="D68" s="3" t="s">
        <v>104</v>
      </c>
      <c r="E68" s="2" t="s">
        <v>1735</v>
      </c>
      <c r="G68" s="2">
        <f t="shared" si="2"/>
        <v>64</v>
      </c>
      <c r="H68" s="2" t="s">
        <v>0</v>
      </c>
      <c r="I68" s="2" t="s">
        <v>1898</v>
      </c>
      <c r="J68" s="4" t="str">
        <f t="shared" si="6"/>
        <v>AGO</v>
      </c>
      <c r="K68" s="2" t="s">
        <v>1565</v>
      </c>
      <c r="L68" s="2" t="s">
        <v>106</v>
      </c>
      <c r="M68" s="2" t="s">
        <v>1899</v>
      </c>
      <c r="N68" s="28">
        <f t="shared" si="5"/>
        <v>64</v>
      </c>
      <c r="O68" s="2" t="s">
        <v>1</v>
      </c>
      <c r="P68" s="2" t="str">
        <f t="shared" si="1"/>
        <v>{id:64,year: "2007",dateAcuerdo:"31-AGO",numAcuerdo:"CG 64-2007",monthAcuerdo:"AGO",nameAcuerdo:"COALICIÓN PAN-PAC AYUNTAMIENTOS",link: Acuerdos__pdfpath(`./${"2007/"}${"64.pdf"}`),},</v>
      </c>
    </row>
    <row r="69" spans="1:16" x14ac:dyDescent="0.3">
      <c r="A69" s="2" t="s">
        <v>1568</v>
      </c>
      <c r="B69" s="2">
        <v>65</v>
      </c>
      <c r="C69" s="2" t="s">
        <v>1897</v>
      </c>
      <c r="D69" s="3" t="s">
        <v>104</v>
      </c>
      <c r="E69" s="2" t="s">
        <v>1735</v>
      </c>
      <c r="G69" s="2">
        <f t="shared" si="2"/>
        <v>65</v>
      </c>
      <c r="H69" s="2" t="s">
        <v>0</v>
      </c>
      <c r="I69" s="2" t="s">
        <v>1898</v>
      </c>
      <c r="J69" s="4" t="str">
        <f t="shared" si="6"/>
        <v>AGO</v>
      </c>
      <c r="K69" s="2" t="s">
        <v>1565</v>
      </c>
      <c r="L69" s="2" t="s">
        <v>107</v>
      </c>
      <c r="M69" s="2" t="s">
        <v>1899</v>
      </c>
      <c r="N69" s="28">
        <f t="shared" si="5"/>
        <v>65</v>
      </c>
      <c r="O69" s="2" t="s">
        <v>1</v>
      </c>
      <c r="P69" s="2" t="str">
        <f t="shared" ref="P69:P125" si="7">CONCATENATE(A69,B69,C69,D69,E69,F69,G69,H69,I69,J69,K69,L69,M69,N69,O69)</f>
        <v>{id:65,year: "2007",dateAcuerdo:"31-AGO",numAcuerdo:"CG 65-2007",monthAcuerdo:"AGO",nameAcuerdo:"COALICIÓN PAN-PAN PRESIDENTES DE COMUNIDAD",link: Acuerdos__pdfpath(`./${"2007/"}${"65.pdf"}`),},</v>
      </c>
    </row>
    <row r="70" spans="1:16" x14ac:dyDescent="0.3">
      <c r="A70" s="2" t="s">
        <v>1568</v>
      </c>
      <c r="B70" s="2">
        <v>66</v>
      </c>
      <c r="C70" s="2" t="s">
        <v>1897</v>
      </c>
      <c r="D70" s="3" t="s">
        <v>104</v>
      </c>
      <c r="E70" s="2" t="s">
        <v>1735</v>
      </c>
      <c r="G70" s="2">
        <f t="shared" ref="G70:G109" si="8">B70</f>
        <v>66</v>
      </c>
      <c r="H70" s="2" t="s">
        <v>0</v>
      </c>
      <c r="I70" s="2" t="s">
        <v>1898</v>
      </c>
      <c r="J70" s="4" t="str">
        <f t="shared" si="6"/>
        <v>AGO</v>
      </c>
      <c r="K70" s="2" t="s">
        <v>1565</v>
      </c>
      <c r="L70" s="2" t="s">
        <v>108</v>
      </c>
      <c r="M70" s="2" t="s">
        <v>1899</v>
      </c>
      <c r="N70" s="28">
        <f t="shared" si="5"/>
        <v>66</v>
      </c>
      <c r="O70" s="2" t="s">
        <v>1</v>
      </c>
      <c r="P70" s="2" t="str">
        <f t="shared" si="7"/>
        <v>{id:66,year: "2007",dateAcuerdo:"31-AGO",numAcuerdo:"CG 66-2007",monthAcuerdo:"AGO",nameAcuerdo:"ACUERDO PLATAFORMA PRD",link: Acuerdos__pdfpath(`./${"2007/"}${"66.pdf"}`),},</v>
      </c>
    </row>
    <row r="71" spans="1:16" x14ac:dyDescent="0.3">
      <c r="A71" s="2" t="s">
        <v>1568</v>
      </c>
      <c r="B71" s="2">
        <v>67</v>
      </c>
      <c r="C71" s="2" t="s">
        <v>1897</v>
      </c>
      <c r="D71" s="3" t="s">
        <v>109</v>
      </c>
      <c r="E71" s="2" t="s">
        <v>1735</v>
      </c>
      <c r="G71" s="2">
        <f t="shared" si="8"/>
        <v>67</v>
      </c>
      <c r="H71" s="2" t="s">
        <v>0</v>
      </c>
      <c r="I71" s="2" t="s">
        <v>1898</v>
      </c>
      <c r="J71" s="4" t="str">
        <f t="shared" si="6"/>
        <v>SEP</v>
      </c>
      <c r="K71" s="2" t="s">
        <v>1565</v>
      </c>
      <c r="L71" s="2" t="s">
        <v>110</v>
      </c>
      <c r="M71" s="2" t="s">
        <v>1899</v>
      </c>
      <c r="N71" s="28">
        <f t="shared" si="5"/>
        <v>67</v>
      </c>
      <c r="O71" s="2" t="s">
        <v>1</v>
      </c>
      <c r="P71" s="2" t="str">
        <f t="shared" si="7"/>
        <v>{id:67,year: "2007",dateAcuerdo:"03-SEP",numAcuerdo:"CG 67-2007",monthAcuerdo:"SEP",nameAcuerdo:"REGISTRO DIPUTADOS PARTIDO DEL TRABAJO",link: Acuerdos__pdfpath(`./${"2007/"}${"67.pdf"}`),},</v>
      </c>
    </row>
    <row r="72" spans="1:16" x14ac:dyDescent="0.3">
      <c r="A72" s="2" t="s">
        <v>1568</v>
      </c>
      <c r="B72" s="2">
        <v>68</v>
      </c>
      <c r="C72" s="2" t="s">
        <v>1897</v>
      </c>
      <c r="D72" s="3" t="s">
        <v>109</v>
      </c>
      <c r="E72" s="2" t="s">
        <v>1735</v>
      </c>
      <c r="G72" s="2">
        <f t="shared" si="8"/>
        <v>68</v>
      </c>
      <c r="H72" s="2" t="s">
        <v>0</v>
      </c>
      <c r="I72" s="2" t="s">
        <v>1898</v>
      </c>
      <c r="J72" s="4" t="str">
        <f t="shared" si="6"/>
        <v>SEP</v>
      </c>
      <c r="K72" s="2" t="s">
        <v>1565</v>
      </c>
      <c r="L72" s="2" t="s">
        <v>111</v>
      </c>
      <c r="M72" s="2" t="s">
        <v>1899</v>
      </c>
      <c r="N72" s="28">
        <f t="shared" si="5"/>
        <v>68</v>
      </c>
      <c r="O72" s="2" t="s">
        <v>1</v>
      </c>
      <c r="P72" s="2" t="str">
        <f t="shared" si="7"/>
        <v>{id:68,year: "2007",dateAcuerdo:"03-SEP",numAcuerdo:"CG 68-2007",monthAcuerdo:"SEP",nameAcuerdo:"REGISTRO DE CANDIDATOS A DIPUTADOS ALTERNATIVA SOCIALDEMÓCRATA",link: Acuerdos__pdfpath(`./${"2007/"}${"68.pdf"}`),},</v>
      </c>
    </row>
    <row r="73" spans="1:16" x14ac:dyDescent="0.3">
      <c r="A73" s="2" t="s">
        <v>1568</v>
      </c>
      <c r="B73" s="2">
        <v>69</v>
      </c>
      <c r="C73" s="2" t="s">
        <v>1897</v>
      </c>
      <c r="D73" s="3" t="s">
        <v>109</v>
      </c>
      <c r="E73" s="2" t="s">
        <v>1735</v>
      </c>
      <c r="G73" s="2">
        <f t="shared" si="8"/>
        <v>69</v>
      </c>
      <c r="H73" s="2" t="s">
        <v>0</v>
      </c>
      <c r="I73" s="2" t="s">
        <v>1898</v>
      </c>
      <c r="J73" s="4" t="str">
        <f t="shared" si="6"/>
        <v>SEP</v>
      </c>
      <c r="K73" s="2" t="s">
        <v>1565</v>
      </c>
      <c r="L73" s="2" t="s">
        <v>112</v>
      </c>
      <c r="M73" s="2" t="s">
        <v>1899</v>
      </c>
      <c r="N73" s="28">
        <f t="shared" si="5"/>
        <v>69</v>
      </c>
      <c r="O73" s="2" t="s">
        <v>1</v>
      </c>
      <c r="P73" s="2" t="str">
        <f t="shared" si="7"/>
        <v>{id:69,year: "2007",dateAcuerdo:"03-SEP",numAcuerdo:"CG 69-2007",monthAcuerdo:"SEP",nameAcuerdo:"REGISTRO DE CANDIDATOS A DIPUTADOS CONVERGENCIA",link: Acuerdos__pdfpath(`./${"2007/"}${"69.pdf"}`),},</v>
      </c>
    </row>
    <row r="74" spans="1:16" x14ac:dyDescent="0.3">
      <c r="A74" s="2" t="s">
        <v>1568</v>
      </c>
      <c r="B74" s="2">
        <v>70</v>
      </c>
      <c r="C74" s="2" t="s">
        <v>1897</v>
      </c>
      <c r="D74" s="3" t="s">
        <v>109</v>
      </c>
      <c r="E74" s="2" t="s">
        <v>1735</v>
      </c>
      <c r="G74" s="2">
        <f t="shared" si="8"/>
        <v>70</v>
      </c>
      <c r="H74" s="2" t="s">
        <v>0</v>
      </c>
      <c r="I74" s="2" t="s">
        <v>1898</v>
      </c>
      <c r="J74" s="4" t="str">
        <f t="shared" si="6"/>
        <v>SEP</v>
      </c>
      <c r="K74" s="2" t="s">
        <v>1565</v>
      </c>
      <c r="L74" s="2" t="s">
        <v>113</v>
      </c>
      <c r="M74" s="2" t="s">
        <v>1899</v>
      </c>
      <c r="N74" s="28">
        <f t="shared" si="5"/>
        <v>70</v>
      </c>
      <c r="O74" s="2" t="s">
        <v>1</v>
      </c>
      <c r="P74" s="2" t="str">
        <f t="shared" si="7"/>
        <v>{id:70,year: "2007",dateAcuerdo:"03-SEP",numAcuerdo:"CG 70-2007",monthAcuerdo:"SEP",nameAcuerdo:"REGISTRO DE CANDIDATOS A DIPUTADOS PAN-PAC",link: Acuerdos__pdfpath(`./${"2007/"}${"70.pdf"}`),},</v>
      </c>
    </row>
    <row r="75" spans="1:16" x14ac:dyDescent="0.3">
      <c r="A75" s="2" t="s">
        <v>1568</v>
      </c>
      <c r="B75" s="2">
        <v>71</v>
      </c>
      <c r="C75" s="2" t="s">
        <v>1897</v>
      </c>
      <c r="D75" s="3" t="s">
        <v>109</v>
      </c>
      <c r="E75" s="2" t="s">
        <v>1735</v>
      </c>
      <c r="G75" s="2">
        <f t="shared" si="8"/>
        <v>71</v>
      </c>
      <c r="H75" s="2" t="s">
        <v>0</v>
      </c>
      <c r="I75" s="2" t="s">
        <v>1898</v>
      </c>
      <c r="J75" s="4" t="str">
        <f t="shared" si="6"/>
        <v>SEP</v>
      </c>
      <c r="K75" s="2" t="s">
        <v>1565</v>
      </c>
      <c r="L75" s="2" t="s">
        <v>114</v>
      </c>
      <c r="M75" s="2" t="s">
        <v>1899</v>
      </c>
      <c r="N75" s="28">
        <f t="shared" si="5"/>
        <v>71</v>
      </c>
      <c r="O75" s="2" t="s">
        <v>1</v>
      </c>
      <c r="P75" s="2" t="str">
        <f t="shared" si="7"/>
        <v>{id:71,year: "2007",dateAcuerdo:"03-SEP",numAcuerdo:"CG 71-2007",monthAcuerdo:"SEP",nameAcuerdo:"REGISTRO DE CANDIDATOS A DIPUTADOS PRI-PVEM",link: Acuerdos__pdfpath(`./${"2007/"}${"71.pdf"}`),},</v>
      </c>
    </row>
    <row r="76" spans="1:16" x14ac:dyDescent="0.3">
      <c r="A76" s="2" t="s">
        <v>1568</v>
      </c>
      <c r="B76" s="2">
        <v>72</v>
      </c>
      <c r="C76" s="2" t="s">
        <v>1897</v>
      </c>
      <c r="D76" s="3" t="s">
        <v>109</v>
      </c>
      <c r="E76" s="2" t="s">
        <v>1735</v>
      </c>
      <c r="G76" s="2">
        <f t="shared" si="8"/>
        <v>72</v>
      </c>
      <c r="H76" s="2" t="s">
        <v>0</v>
      </c>
      <c r="I76" s="2" t="s">
        <v>1898</v>
      </c>
      <c r="J76" s="4" t="str">
        <f t="shared" si="6"/>
        <v>SEP</v>
      </c>
      <c r="K76" s="2" t="s">
        <v>1565</v>
      </c>
      <c r="L76" s="2" t="s">
        <v>115</v>
      </c>
      <c r="M76" s="2" t="s">
        <v>1899</v>
      </c>
      <c r="N76" s="28">
        <f t="shared" si="5"/>
        <v>72</v>
      </c>
      <c r="O76" s="2" t="s">
        <v>1</v>
      </c>
      <c r="P76" s="2" t="str">
        <f t="shared" si="7"/>
        <v>{id:72,year: "2007",dateAcuerdo:"03-SEP",numAcuerdo:"CG 72-2007",monthAcuerdo:"SEP",nameAcuerdo:"REGISTRO DE CANDIDATOS A DIPUTADOS PARTIDO NUEVA ALIANZA",link: Acuerdos__pdfpath(`./${"2007/"}${"72.pdf"}`),},</v>
      </c>
    </row>
    <row r="77" spans="1:16" x14ac:dyDescent="0.3">
      <c r="A77" s="2" t="s">
        <v>1568</v>
      </c>
      <c r="B77" s="2">
        <v>73</v>
      </c>
      <c r="C77" s="2" t="s">
        <v>1897</v>
      </c>
      <c r="D77" s="3" t="s">
        <v>109</v>
      </c>
      <c r="E77" s="2" t="s">
        <v>1735</v>
      </c>
      <c r="G77" s="2">
        <f t="shared" si="8"/>
        <v>73</v>
      </c>
      <c r="H77" s="2" t="s">
        <v>0</v>
      </c>
      <c r="I77" s="2" t="s">
        <v>1898</v>
      </c>
      <c r="J77" s="4" t="str">
        <f t="shared" si="6"/>
        <v>SEP</v>
      </c>
      <c r="K77" s="2" t="s">
        <v>1565</v>
      </c>
      <c r="L77" s="2" t="s">
        <v>116</v>
      </c>
      <c r="M77" s="2" t="s">
        <v>1899</v>
      </c>
      <c r="N77" s="28">
        <f t="shared" si="5"/>
        <v>73</v>
      </c>
      <c r="O77" s="2" t="s">
        <v>1</v>
      </c>
      <c r="P77" s="2" t="str">
        <f t="shared" si="7"/>
        <v>{id:73,year: "2007",dateAcuerdo:"03-SEP",numAcuerdo:"CG 73-2007",monthAcuerdo:"SEP",nameAcuerdo:"REGISTRO DE CANDIDATOS A DIPUTADOS PARTIDO DEL CENTRO DEMOCRÁTICO DE TLAXCALA",link: Acuerdos__pdfpath(`./${"2007/"}${"73.pdf"}`),},</v>
      </c>
    </row>
    <row r="78" spans="1:16" x14ac:dyDescent="0.3">
      <c r="A78" s="2" t="s">
        <v>1568</v>
      </c>
      <c r="B78" s="2">
        <v>74</v>
      </c>
      <c r="C78" s="2" t="s">
        <v>1897</v>
      </c>
      <c r="D78" s="3" t="s">
        <v>109</v>
      </c>
      <c r="E78" s="2" t="s">
        <v>1735</v>
      </c>
      <c r="G78" s="2">
        <f t="shared" si="8"/>
        <v>74</v>
      </c>
      <c r="H78" s="2" t="s">
        <v>0</v>
      </c>
      <c r="I78" s="2" t="s">
        <v>1898</v>
      </c>
      <c r="J78" s="4" t="str">
        <f t="shared" si="6"/>
        <v>SEP</v>
      </c>
      <c r="K78" s="2" t="s">
        <v>1565</v>
      </c>
      <c r="L78" s="2" t="s">
        <v>117</v>
      </c>
      <c r="M78" s="2" t="s">
        <v>1899</v>
      </c>
      <c r="N78" s="28">
        <f t="shared" si="5"/>
        <v>74</v>
      </c>
      <c r="O78" s="2" t="s">
        <v>1</v>
      </c>
      <c r="P78" s="2" t="str">
        <f t="shared" si="7"/>
        <v>{id:74,year: "2007",dateAcuerdo:"03-SEP",numAcuerdo:"CG 74-2007",monthAcuerdo:"SEP",nameAcuerdo:"REGISTRO DE CANDIDATOS A DIPUTADOS PARTIDO SOCIALISTA",link: Acuerdos__pdfpath(`./${"2007/"}${"74.pdf"}`),},</v>
      </c>
    </row>
    <row r="79" spans="1:16" x14ac:dyDescent="0.3">
      <c r="A79" s="2" t="s">
        <v>1568</v>
      </c>
      <c r="B79" s="2">
        <v>75</v>
      </c>
      <c r="C79" s="2" t="s">
        <v>1897</v>
      </c>
      <c r="D79" s="3" t="s">
        <v>109</v>
      </c>
      <c r="E79" s="2" t="s">
        <v>1735</v>
      </c>
      <c r="G79" s="2">
        <f t="shared" si="8"/>
        <v>75</v>
      </c>
      <c r="H79" s="2" t="s">
        <v>0</v>
      </c>
      <c r="I79" s="2" t="s">
        <v>1898</v>
      </c>
      <c r="J79" s="4" t="str">
        <f t="shared" si="6"/>
        <v>SEP</v>
      </c>
      <c r="K79" s="2" t="s">
        <v>1565</v>
      </c>
      <c r="L79" s="2" t="s">
        <v>118</v>
      </c>
      <c r="M79" s="2" t="s">
        <v>1899</v>
      </c>
      <c r="N79" s="28">
        <f t="shared" si="5"/>
        <v>75</v>
      </c>
      <c r="O79" s="2" t="s">
        <v>1</v>
      </c>
      <c r="P79" s="2" t="str">
        <f t="shared" si="7"/>
        <v>{id:75,year: "2007",dateAcuerdo:"03-SEP",numAcuerdo:"CG 75-2007",monthAcuerdo:"SEP",nameAcuerdo:"REGISTRO DE CANDIDATOS A DIPUTADOS PARTIDO DE LA REVOLUCIÓN DEMOCRÁTICA",link: Acuerdos__pdfpath(`./${"2007/"}${"75.pdf"}`),},</v>
      </c>
    </row>
    <row r="80" spans="1:16" x14ac:dyDescent="0.3">
      <c r="A80" s="2" t="s">
        <v>1568</v>
      </c>
      <c r="B80" s="2">
        <v>76</v>
      </c>
      <c r="C80" s="2" t="s">
        <v>1897</v>
      </c>
      <c r="D80" s="3" t="s">
        <v>109</v>
      </c>
      <c r="E80" s="2" t="s">
        <v>1735</v>
      </c>
      <c r="G80" s="2">
        <f t="shared" si="8"/>
        <v>76</v>
      </c>
      <c r="H80" s="2" t="s">
        <v>0</v>
      </c>
      <c r="I80" s="2" t="s">
        <v>1898</v>
      </c>
      <c r="J80" s="4" t="str">
        <f t="shared" si="6"/>
        <v>SEP</v>
      </c>
      <c r="K80" s="2" t="s">
        <v>1565</v>
      </c>
      <c r="L80" s="2" t="s">
        <v>119</v>
      </c>
      <c r="M80" s="2" t="s">
        <v>1899</v>
      </c>
      <c r="N80" s="28">
        <f t="shared" si="5"/>
        <v>76</v>
      </c>
      <c r="O80" s="2" t="s">
        <v>1</v>
      </c>
      <c r="P80" s="2" t="str">
        <f t="shared" si="7"/>
        <v>{id:76,year: "2007",dateAcuerdo:"03-SEP",numAcuerdo:"CG 76-2007",monthAcuerdo:"SEP",nameAcuerdo:"ACUERDO DISTRIBUCIÓN FINANCIAMIENTO OBTENCIÓN DEL VOTO",link: Acuerdos__pdfpath(`./${"2007/"}${"76.pdf"}`),},</v>
      </c>
    </row>
    <row r="81" spans="1:16" x14ac:dyDescent="0.3">
      <c r="A81" s="2" t="s">
        <v>1568</v>
      </c>
      <c r="B81" s="2">
        <v>77</v>
      </c>
      <c r="C81" s="2" t="s">
        <v>1897</v>
      </c>
      <c r="D81" s="3" t="s">
        <v>109</v>
      </c>
      <c r="E81" s="2" t="s">
        <v>1735</v>
      </c>
      <c r="G81" s="2">
        <f t="shared" si="8"/>
        <v>77</v>
      </c>
      <c r="H81" s="2" t="s">
        <v>0</v>
      </c>
      <c r="I81" s="2" t="s">
        <v>1898</v>
      </c>
      <c r="J81" s="4" t="str">
        <f t="shared" si="6"/>
        <v>SEP</v>
      </c>
      <c r="K81" s="2" t="s">
        <v>1565</v>
      </c>
      <c r="L81" s="2" t="s">
        <v>122</v>
      </c>
      <c r="M81" s="2" t="s">
        <v>1899</v>
      </c>
      <c r="N81" s="28">
        <f t="shared" si="5"/>
        <v>77</v>
      </c>
      <c r="O81" s="2" t="s">
        <v>1</v>
      </c>
      <c r="P81" s="2" t="str">
        <f t="shared" si="7"/>
        <v>{id:77,year: "2007",dateAcuerdo:"03-SEP",numAcuerdo:"CG 77-2007",monthAcuerdo:"SEP",nameAcuerdo:"ACUERDO TOPES DE CAMPAÑA 2007",link: Acuerdos__pdfpath(`./${"2007/"}${"77.pdf"}`),},</v>
      </c>
    </row>
    <row r="82" spans="1:16" x14ac:dyDescent="0.3">
      <c r="A82" s="2" t="s">
        <v>1568</v>
      </c>
      <c r="B82" s="2">
        <v>78</v>
      </c>
      <c r="C82" s="2" t="s">
        <v>1897</v>
      </c>
      <c r="D82" s="3" t="s">
        <v>109</v>
      </c>
      <c r="E82" s="2" t="s">
        <v>1735</v>
      </c>
      <c r="G82" s="2">
        <f t="shared" si="8"/>
        <v>78</v>
      </c>
      <c r="H82" s="2" t="s">
        <v>0</v>
      </c>
      <c r="I82" s="2" t="s">
        <v>1898</v>
      </c>
      <c r="J82" s="4" t="str">
        <f t="shared" si="6"/>
        <v>SEP</v>
      </c>
      <c r="K82" s="2" t="s">
        <v>1565</v>
      </c>
      <c r="L82" s="2" t="s">
        <v>123</v>
      </c>
      <c r="M82" s="2" t="s">
        <v>1899</v>
      </c>
      <c r="N82" s="28">
        <f t="shared" si="5"/>
        <v>78</v>
      </c>
      <c r="O82" s="2" t="s">
        <v>1</v>
      </c>
      <c r="P82" s="2" t="str">
        <f t="shared" si="7"/>
        <v>{id:78,year: "2007",dateAcuerdo:"03-SEP",numAcuerdo:"CG 78-2007",monthAcuerdo:"SEP",nameAcuerdo:"ACUERDO ASIGNACIÓN TIEMPOS Y ESPACIOS",link: Acuerdos__pdfpath(`./${"2007/"}${"78.pdf"}`),},</v>
      </c>
    </row>
    <row r="83" spans="1:16" x14ac:dyDescent="0.3">
      <c r="A83" s="2" t="s">
        <v>1568</v>
      </c>
      <c r="B83" s="2">
        <v>79</v>
      </c>
      <c r="C83" s="2" t="s">
        <v>1897</v>
      </c>
      <c r="D83" s="3" t="s">
        <v>109</v>
      </c>
      <c r="E83" s="2" t="s">
        <v>1735</v>
      </c>
      <c r="G83" s="2">
        <f t="shared" si="8"/>
        <v>79</v>
      </c>
      <c r="H83" s="2" t="s">
        <v>0</v>
      </c>
      <c r="I83" s="2" t="s">
        <v>1898</v>
      </c>
      <c r="J83" s="4" t="str">
        <f t="shared" si="6"/>
        <v>SEP</v>
      </c>
      <c r="K83" s="2" t="s">
        <v>1565</v>
      </c>
      <c r="L83" s="2" t="s">
        <v>180</v>
      </c>
      <c r="M83" s="2" t="s">
        <v>1899</v>
      </c>
      <c r="N83" s="28">
        <f t="shared" ref="N83:N101" si="9">B83</f>
        <v>79</v>
      </c>
      <c r="O83" s="2" t="s">
        <v>1</v>
      </c>
      <c r="P83" s="2" t="str">
        <f t="shared" si="7"/>
        <v>{id:79,year: "2007",dateAcuerdo:"03-SEP",numAcuerdo:"CG 79-2007",monthAcuerdo:"SEP",nameAcuerdo:"ACUERDO CARACTERÍSTICAS BASES LICITACIÓN Y ANEXO",link: Acuerdos__pdfpath(`./${"2007/"}${"79.pdf"}`),},</v>
      </c>
    </row>
    <row r="84" spans="1:16" x14ac:dyDescent="0.3">
      <c r="A84" s="2" t="s">
        <v>1568</v>
      </c>
      <c r="B84" s="2">
        <v>80</v>
      </c>
      <c r="C84" s="2" t="s">
        <v>1897</v>
      </c>
      <c r="D84" s="3" t="s">
        <v>120</v>
      </c>
      <c r="E84" s="2" t="s">
        <v>1735</v>
      </c>
      <c r="G84" s="2">
        <f t="shared" si="8"/>
        <v>80</v>
      </c>
      <c r="H84" s="2" t="s">
        <v>0</v>
      </c>
      <c r="I84" s="2" t="s">
        <v>1898</v>
      </c>
      <c r="J84" s="4" t="str">
        <f t="shared" si="6"/>
        <v>SEP</v>
      </c>
      <c r="K84" s="2" t="s">
        <v>1565</v>
      </c>
      <c r="L84" s="4" t="s">
        <v>124</v>
      </c>
      <c r="M84" s="2" t="s">
        <v>1899</v>
      </c>
      <c r="N84" s="28">
        <f t="shared" si="9"/>
        <v>80</v>
      </c>
      <c r="O84" s="2" t="s">
        <v>1</v>
      </c>
      <c r="P84" s="2" t="str">
        <f t="shared" si="7"/>
        <v>{id:80,year: "2007",dateAcuerdo:"12-SEP",numAcuerdo:"CG 80-2007",monthAcuerdo:"SEP",nameAcuerdo:"ACUERDO INTEGRACIÓN DE CONSEJOS MUNICIPALES 2007",link: Acuerdos__pdfpath(`./${"2007/"}${"80.pdf"}`),},</v>
      </c>
    </row>
    <row r="85" spans="1:16" x14ac:dyDescent="0.3">
      <c r="A85" s="2" t="s">
        <v>1568</v>
      </c>
      <c r="B85" s="2">
        <v>81</v>
      </c>
      <c r="C85" s="2" t="s">
        <v>1897</v>
      </c>
      <c r="D85" s="3" t="s">
        <v>121</v>
      </c>
      <c r="E85" s="2" t="s">
        <v>1735</v>
      </c>
      <c r="G85" s="2">
        <f t="shared" si="8"/>
        <v>81</v>
      </c>
      <c r="H85" s="2" t="s">
        <v>0</v>
      </c>
      <c r="I85" s="2" t="s">
        <v>1898</v>
      </c>
      <c r="J85" s="4" t="str">
        <f t="shared" si="6"/>
        <v>SEP</v>
      </c>
      <c r="K85" s="2" t="s">
        <v>1565</v>
      </c>
      <c r="L85" s="4" t="s">
        <v>125</v>
      </c>
      <c r="M85" s="2" t="s">
        <v>1899</v>
      </c>
      <c r="N85" s="28">
        <f t="shared" si="9"/>
        <v>81</v>
      </c>
      <c r="O85" s="2" t="s">
        <v>1</v>
      </c>
      <c r="P85" s="2" t="str">
        <f t="shared" si="7"/>
        <v>{id:81,year: "2007",dateAcuerdo:"14-SEP",numAcuerdo:"CG 81-2007",monthAcuerdo:"SEP",nameAcuerdo:"PLATAFORMA PARTIDO REVOLUCIONARIO INSTITUCIONAL",link: Acuerdos__pdfpath(`./${"2007/"}${"81.pdf"}`),},</v>
      </c>
    </row>
    <row r="86" spans="1:16" x14ac:dyDescent="0.3">
      <c r="A86" s="2" t="s">
        <v>1568</v>
      </c>
      <c r="B86" s="2">
        <v>82</v>
      </c>
      <c r="C86" s="2" t="s">
        <v>1897</v>
      </c>
      <c r="D86" s="3" t="s">
        <v>121</v>
      </c>
      <c r="E86" s="2" t="s">
        <v>1735</v>
      </c>
      <c r="G86" s="2">
        <f t="shared" si="8"/>
        <v>82</v>
      </c>
      <c r="H86" s="2" t="s">
        <v>0</v>
      </c>
      <c r="I86" s="2" t="s">
        <v>1898</v>
      </c>
      <c r="J86" s="4" t="str">
        <f t="shared" si="6"/>
        <v>SEP</v>
      </c>
      <c r="K86" s="2" t="s">
        <v>1565</v>
      </c>
      <c r="L86" s="4" t="s">
        <v>126</v>
      </c>
      <c r="M86" s="2" t="s">
        <v>1899</v>
      </c>
      <c r="N86" s="28">
        <f t="shared" si="9"/>
        <v>82</v>
      </c>
      <c r="O86" s="2" t="s">
        <v>1</v>
      </c>
      <c r="P86" s="2" t="str">
        <f t="shared" si="7"/>
        <v>{id:82,year: "2007",dateAcuerdo:"14-SEP",numAcuerdo:"CG 82-2007",monthAcuerdo:"SEP",nameAcuerdo:"ACUERDO PLATAFORMA PVEM",link: Acuerdos__pdfpath(`./${"2007/"}${"82.pdf"}`),},</v>
      </c>
    </row>
    <row r="87" spans="1:16" x14ac:dyDescent="0.3">
      <c r="A87" s="2" t="s">
        <v>1568</v>
      </c>
      <c r="B87" s="2">
        <v>83</v>
      </c>
      <c r="C87" s="2" t="s">
        <v>1897</v>
      </c>
      <c r="D87" s="3" t="s">
        <v>121</v>
      </c>
      <c r="E87" s="2" t="s">
        <v>1735</v>
      </c>
      <c r="G87" s="2">
        <f t="shared" si="8"/>
        <v>83</v>
      </c>
      <c r="H87" s="2" t="s">
        <v>0</v>
      </c>
      <c r="I87" s="2" t="s">
        <v>1898</v>
      </c>
      <c r="J87" s="4" t="str">
        <f t="shared" si="6"/>
        <v>SEP</v>
      </c>
      <c r="K87" s="2" t="s">
        <v>1565</v>
      </c>
      <c r="L87" s="4" t="s">
        <v>181</v>
      </c>
      <c r="M87" s="2" t="s">
        <v>1899</v>
      </c>
      <c r="N87" s="28">
        <f t="shared" si="9"/>
        <v>83</v>
      </c>
      <c r="O87" s="2" t="s">
        <v>1</v>
      </c>
      <c r="P87" s="2" t="str">
        <f t="shared" si="7"/>
        <v>{id:83,year: "2007",dateAcuerdo:"14-SEP",numAcuerdo:"CG 83-2007",monthAcuerdo:"SEP",nameAcuerdo:"MODIFICACIÓN COALICIÓN PRI-PVEM-CONV",link: Acuerdos__pdfpath(`./${"2007/"}${"83.pdf"}`),},</v>
      </c>
    </row>
    <row r="88" spans="1:16" x14ac:dyDescent="0.3">
      <c r="A88" s="2" t="s">
        <v>1568</v>
      </c>
      <c r="B88" s="2">
        <v>84</v>
      </c>
      <c r="C88" s="2" t="s">
        <v>1897</v>
      </c>
      <c r="D88" s="3" t="s">
        <v>121</v>
      </c>
      <c r="E88" s="2" t="s">
        <v>1735</v>
      </c>
      <c r="G88" s="2">
        <f t="shared" si="8"/>
        <v>84</v>
      </c>
      <c r="H88" s="2" t="s">
        <v>0</v>
      </c>
      <c r="I88" s="2" t="s">
        <v>1898</v>
      </c>
      <c r="J88" s="4" t="str">
        <f t="shared" si="6"/>
        <v>SEP</v>
      </c>
      <c r="K88" s="2" t="s">
        <v>1565</v>
      </c>
      <c r="L88" s="4" t="s">
        <v>127</v>
      </c>
      <c r="M88" s="2" t="s">
        <v>1899</v>
      </c>
      <c r="N88" s="28">
        <f t="shared" si="9"/>
        <v>84</v>
      </c>
      <c r="O88" s="2" t="s">
        <v>1</v>
      </c>
      <c r="P88" s="2" t="str">
        <f t="shared" si="7"/>
        <v>{id:84,year: "2007",dateAcuerdo:"14-SEP",numAcuerdo:"CG 84-2007",monthAcuerdo:"SEP",nameAcuerdo:"PLATAFORMA CONVERGENCIA AY PC",link: Acuerdos__pdfpath(`./${"2007/"}${"84.pdf"}`),},</v>
      </c>
    </row>
    <row r="89" spans="1:16" x14ac:dyDescent="0.3">
      <c r="A89" s="2" t="s">
        <v>1568</v>
      </c>
      <c r="B89" s="2">
        <v>85</v>
      </c>
      <c r="C89" s="2" t="s">
        <v>1897</v>
      </c>
      <c r="D89" s="3" t="s">
        <v>121</v>
      </c>
      <c r="E89" s="2" t="s">
        <v>1735</v>
      </c>
      <c r="G89" s="2">
        <f t="shared" si="8"/>
        <v>85</v>
      </c>
      <c r="H89" s="2" t="s">
        <v>0</v>
      </c>
      <c r="I89" s="2" t="s">
        <v>1898</v>
      </c>
      <c r="J89" s="4" t="str">
        <f t="shared" si="6"/>
        <v>SEP</v>
      </c>
      <c r="K89" s="2" t="s">
        <v>1565</v>
      </c>
      <c r="L89" s="4" t="s">
        <v>167</v>
      </c>
      <c r="M89" s="2" t="s">
        <v>1899</v>
      </c>
      <c r="N89" s="28">
        <f t="shared" si="9"/>
        <v>85</v>
      </c>
      <c r="O89" s="2" t="s">
        <v>1</v>
      </c>
      <c r="P89" s="2" t="str">
        <f t="shared" si="7"/>
        <v>{id:85,year: "2007",dateAcuerdo:"14-SEP",numAcuerdo:"CG 85-2007",monthAcuerdo:"SEP",nameAcuerdo:"PLATAFORMA NUEVA ALIANZA AY PC",link: Acuerdos__pdfpath(`./${"2007/"}${"85.pdf"}`),},</v>
      </c>
    </row>
    <row r="90" spans="1:16" x14ac:dyDescent="0.3">
      <c r="A90" s="2" t="s">
        <v>1568</v>
      </c>
      <c r="B90" s="2">
        <v>86</v>
      </c>
      <c r="C90" s="2" t="s">
        <v>1897</v>
      </c>
      <c r="D90" s="3" t="s">
        <v>121</v>
      </c>
      <c r="E90" s="2" t="s">
        <v>1735</v>
      </c>
      <c r="G90" s="2">
        <f t="shared" si="8"/>
        <v>86</v>
      </c>
      <c r="H90" s="2" t="s">
        <v>0</v>
      </c>
      <c r="I90" s="2" t="s">
        <v>1898</v>
      </c>
      <c r="J90" s="4" t="str">
        <f t="shared" si="6"/>
        <v>SEP</v>
      </c>
      <c r="K90" s="2" t="s">
        <v>1565</v>
      </c>
      <c r="L90" s="4" t="s">
        <v>182</v>
      </c>
      <c r="M90" s="2" t="s">
        <v>1899</v>
      </c>
      <c r="N90" s="28">
        <f t="shared" si="9"/>
        <v>86</v>
      </c>
      <c r="O90" s="2" t="s">
        <v>1</v>
      </c>
      <c r="P90" s="2" t="str">
        <f t="shared" si="7"/>
        <v>{id:86,year: "2007",dateAcuerdo:"14-SEP",numAcuerdo:"CG 86-2007",monthAcuerdo:"SEP",nameAcuerdo:"PLATAFORMA ALTERNATIVA SOCIAL DEMÓCRATA MUNICIPIOS",link: Acuerdos__pdfpath(`./${"2007/"}${"86.pdf"}`),},</v>
      </c>
    </row>
    <row r="91" spans="1:16" x14ac:dyDescent="0.3">
      <c r="A91" s="2" t="s">
        <v>1568</v>
      </c>
      <c r="B91" s="2">
        <v>87</v>
      </c>
      <c r="C91" s="2" t="s">
        <v>1897</v>
      </c>
      <c r="D91" s="3" t="s">
        <v>121</v>
      </c>
      <c r="E91" s="2" t="s">
        <v>1735</v>
      </c>
      <c r="G91" s="2">
        <f t="shared" si="8"/>
        <v>87</v>
      </c>
      <c r="H91" s="2" t="s">
        <v>0</v>
      </c>
      <c r="I91" s="2" t="s">
        <v>1898</v>
      </c>
      <c r="J91" s="4" t="str">
        <f t="shared" si="6"/>
        <v>SEP</v>
      </c>
      <c r="K91" s="2" t="s">
        <v>1565</v>
      </c>
      <c r="L91" s="2" t="s">
        <v>183</v>
      </c>
      <c r="M91" s="2" t="s">
        <v>1899</v>
      </c>
      <c r="N91" s="28">
        <f t="shared" si="9"/>
        <v>87</v>
      </c>
      <c r="O91" s="2" t="s">
        <v>1</v>
      </c>
      <c r="P91" s="2" t="str">
        <f t="shared" si="7"/>
        <v>{id:87,year: "2007",dateAcuerdo:"14-SEP",numAcuerdo:"CG 87-2007",monthAcuerdo:"SEP",nameAcuerdo:"SUSTITUCIÓN CONVERGENCIA DIP PROP DTTO. XV",link: Acuerdos__pdfpath(`./${"2007/"}${"87.pdf"}`),},</v>
      </c>
    </row>
    <row r="92" spans="1:16" x14ac:dyDescent="0.3">
      <c r="A92" s="2" t="s">
        <v>1568</v>
      </c>
      <c r="B92" s="2">
        <v>88</v>
      </c>
      <c r="C92" s="2" t="s">
        <v>1897</v>
      </c>
      <c r="D92" s="3" t="s">
        <v>121</v>
      </c>
      <c r="E92" s="2" t="s">
        <v>1735</v>
      </c>
      <c r="G92" s="2">
        <f t="shared" si="8"/>
        <v>88</v>
      </c>
      <c r="H92" s="2" t="s">
        <v>0</v>
      </c>
      <c r="I92" s="2" t="s">
        <v>1898</v>
      </c>
      <c r="J92" s="4" t="str">
        <f t="shared" si="6"/>
        <v>SEP</v>
      </c>
      <c r="K92" s="2" t="s">
        <v>1565</v>
      </c>
      <c r="L92" s="2" t="s">
        <v>184</v>
      </c>
      <c r="M92" s="2" t="s">
        <v>1899</v>
      </c>
      <c r="N92" s="28">
        <f t="shared" si="9"/>
        <v>88</v>
      </c>
      <c r="O92" s="2" t="s">
        <v>1</v>
      </c>
      <c r="P92" s="2" t="str">
        <f t="shared" si="7"/>
        <v>{id:88,year: "2007",dateAcuerdo:"14-SEP",numAcuerdo:"CG 88-2007",monthAcuerdo:"SEP",nameAcuerdo:"SUSTITUCIÓN DE CANDIDATO DIP PROP DISTRITO XVI CONVERGENCIA",link: Acuerdos__pdfpath(`./${"2007/"}${"88.pdf"}`),},</v>
      </c>
    </row>
    <row r="93" spans="1:16" x14ac:dyDescent="0.3">
      <c r="A93" s="2" t="s">
        <v>1568</v>
      </c>
      <c r="B93" s="2">
        <v>89</v>
      </c>
      <c r="C93" s="2" t="s">
        <v>1897</v>
      </c>
      <c r="D93" s="3" t="s">
        <v>121</v>
      </c>
      <c r="E93" s="2" t="s">
        <v>1735</v>
      </c>
      <c r="G93" s="2">
        <f t="shared" si="8"/>
        <v>89</v>
      </c>
      <c r="H93" s="2" t="s">
        <v>0</v>
      </c>
      <c r="I93" s="2" t="s">
        <v>1898</v>
      </c>
      <c r="J93" s="4" t="str">
        <f t="shared" si="6"/>
        <v>SEP</v>
      </c>
      <c r="K93" s="2" t="s">
        <v>1565</v>
      </c>
      <c r="L93" s="2" t="s">
        <v>185</v>
      </c>
      <c r="M93" s="2" t="s">
        <v>1899</v>
      </c>
      <c r="N93" s="28">
        <f t="shared" si="9"/>
        <v>89</v>
      </c>
      <c r="O93" s="2" t="s">
        <v>1</v>
      </c>
      <c r="P93" s="2" t="str">
        <f t="shared" si="7"/>
        <v>{id:89,year: "2007",dateAcuerdo:"14-SEP",numAcuerdo:"CG 89-2007",monthAcuerdo:"SEP",nameAcuerdo:"SUSTITUCIÓN DE CANDIDATO IV CONVERGENCIA",link: Acuerdos__pdfpath(`./${"2007/"}${"89.pdf"}`),},</v>
      </c>
    </row>
    <row r="94" spans="1:16" x14ac:dyDescent="0.3">
      <c r="A94" s="2" t="s">
        <v>1568</v>
      </c>
      <c r="B94" s="2">
        <v>90</v>
      </c>
      <c r="C94" s="2" t="s">
        <v>1897</v>
      </c>
      <c r="D94" s="3" t="s">
        <v>121</v>
      </c>
      <c r="E94" s="2" t="s">
        <v>1735</v>
      </c>
      <c r="G94" s="2">
        <f t="shared" si="8"/>
        <v>90</v>
      </c>
      <c r="H94" s="2" t="s">
        <v>0</v>
      </c>
      <c r="I94" s="2" t="s">
        <v>1898</v>
      </c>
      <c r="J94" s="4" t="str">
        <f t="shared" si="6"/>
        <v>SEP</v>
      </c>
      <c r="K94" s="2" t="s">
        <v>1565</v>
      </c>
      <c r="L94" s="2" t="s">
        <v>186</v>
      </c>
      <c r="M94" s="2" t="s">
        <v>1899</v>
      </c>
      <c r="N94" s="28">
        <f t="shared" si="9"/>
        <v>90</v>
      </c>
      <c r="O94" s="2" t="s">
        <v>1</v>
      </c>
      <c r="P94" s="2" t="str">
        <f t="shared" si="7"/>
        <v>{id:90,year: "2007",dateAcuerdo:"14-SEP",numAcuerdo:"CG 90-2007",monthAcuerdo:"SEP",nameAcuerdo:"SUSTITUCIÓN DE CANDIDATO DIPUTADO SUPLENTE I - PRD",link: Acuerdos__pdfpath(`./${"2007/"}${"90.pdf"}`),},</v>
      </c>
    </row>
    <row r="95" spans="1:16" x14ac:dyDescent="0.3">
      <c r="A95" s="2" t="s">
        <v>1568</v>
      </c>
      <c r="B95" s="2">
        <v>91</v>
      </c>
      <c r="C95" s="2" t="s">
        <v>1897</v>
      </c>
      <c r="D95" s="3" t="s">
        <v>121</v>
      </c>
      <c r="E95" s="2" t="s">
        <v>1735</v>
      </c>
      <c r="G95" s="2">
        <f t="shared" si="8"/>
        <v>91</v>
      </c>
      <c r="H95" s="2" t="s">
        <v>0</v>
      </c>
      <c r="I95" s="2" t="s">
        <v>1898</v>
      </c>
      <c r="J95" s="4" t="str">
        <f t="shared" si="6"/>
        <v>SEP</v>
      </c>
      <c r="K95" s="2" t="s">
        <v>1565</v>
      </c>
      <c r="L95" s="2" t="s">
        <v>187</v>
      </c>
      <c r="M95" s="2" t="s">
        <v>1899</v>
      </c>
      <c r="N95" s="28">
        <f t="shared" si="9"/>
        <v>91</v>
      </c>
      <c r="O95" s="2" t="s">
        <v>1</v>
      </c>
      <c r="P95" s="2" t="str">
        <f t="shared" si="7"/>
        <v>{id:91,year: "2007",dateAcuerdo:"14-SEP",numAcuerdo:"CG 91-2007",monthAcuerdo:"SEP",nameAcuerdo:"SUSTITUCIÓN DE CANDIDATO SUPLENTE FORMULA 4 ALIANZA PROGRESO PARA TLAXCALA",link: Acuerdos__pdfpath(`./${"2007/"}${"91.pdf"}`),},</v>
      </c>
    </row>
    <row r="96" spans="1:16" x14ac:dyDescent="0.3">
      <c r="A96" s="2" t="s">
        <v>1568</v>
      </c>
      <c r="B96" s="2">
        <v>92</v>
      </c>
      <c r="C96" s="2" t="s">
        <v>1897</v>
      </c>
      <c r="D96" s="3" t="s">
        <v>121</v>
      </c>
      <c r="E96" s="2" t="s">
        <v>1735</v>
      </c>
      <c r="G96" s="2">
        <f t="shared" si="8"/>
        <v>92</v>
      </c>
      <c r="H96" s="2" t="s">
        <v>0</v>
      </c>
      <c r="I96" s="2" t="s">
        <v>1898</v>
      </c>
      <c r="J96" s="4" t="str">
        <f t="shared" si="6"/>
        <v>SEP</v>
      </c>
      <c r="K96" s="2" t="s">
        <v>1565</v>
      </c>
      <c r="L96" s="2" t="s">
        <v>188</v>
      </c>
      <c r="M96" s="2" t="s">
        <v>1899</v>
      </c>
      <c r="N96" s="28">
        <f t="shared" si="9"/>
        <v>92</v>
      </c>
      <c r="O96" s="2" t="s">
        <v>1</v>
      </c>
      <c r="P96" s="2" t="str">
        <f t="shared" si="7"/>
        <v>{id:92,year: "2007",dateAcuerdo:"14-SEP",numAcuerdo:"CG 92-2007",monthAcuerdo:"SEP",nameAcuerdo:"SUSTITUCIÓN NUEVA ALIANZA PROPIETARIO FORMULA",link: Acuerdos__pdfpath(`./${"2007/"}${"92.pdf"}`),},</v>
      </c>
    </row>
    <row r="97" spans="1:16" x14ac:dyDescent="0.3">
      <c r="A97" s="2" t="s">
        <v>1568</v>
      </c>
      <c r="B97" s="2">
        <v>93</v>
      </c>
      <c r="C97" s="2" t="s">
        <v>1897</v>
      </c>
      <c r="D97" s="3" t="s">
        <v>121</v>
      </c>
      <c r="E97" s="2" t="s">
        <v>1735</v>
      </c>
      <c r="G97" s="2">
        <f t="shared" si="8"/>
        <v>93</v>
      </c>
      <c r="H97" s="2" t="s">
        <v>0</v>
      </c>
      <c r="I97" s="2" t="s">
        <v>1898</v>
      </c>
      <c r="J97" s="4" t="str">
        <f t="shared" si="6"/>
        <v>SEP</v>
      </c>
      <c r="K97" s="2" t="s">
        <v>1565</v>
      </c>
      <c r="L97" s="4" t="s">
        <v>189</v>
      </c>
      <c r="M97" s="2" t="s">
        <v>1899</v>
      </c>
      <c r="N97" s="28">
        <f t="shared" si="9"/>
        <v>93</v>
      </c>
      <c r="O97" s="2" t="s">
        <v>1</v>
      </c>
      <c r="P97" s="2" t="str">
        <f t="shared" si="7"/>
        <v>{id:93,year: "2007",dateAcuerdo:"14-SEP",numAcuerdo:"CG 93-2007",monthAcuerdo:"SEP",nameAcuerdo:"SUSTITUCIÓN SUPLENTE NUEVA ALIANZA 1",link: Acuerdos__pdfpath(`./${"2007/"}${"93.pdf"}`),},</v>
      </c>
    </row>
    <row r="98" spans="1:16" x14ac:dyDescent="0.3">
      <c r="A98" s="2" t="s">
        <v>1568</v>
      </c>
      <c r="B98" s="2">
        <v>94</v>
      </c>
      <c r="C98" s="2" t="s">
        <v>1897</v>
      </c>
      <c r="D98" s="3" t="s">
        <v>121</v>
      </c>
      <c r="E98" s="2" t="s">
        <v>1735</v>
      </c>
      <c r="G98" s="2">
        <f t="shared" si="8"/>
        <v>94</v>
      </c>
      <c r="H98" s="2" t="s">
        <v>0</v>
      </c>
      <c r="I98" s="2" t="s">
        <v>1898</v>
      </c>
      <c r="J98" s="4" t="str">
        <f t="shared" si="6"/>
        <v>SEP</v>
      </c>
      <c r="K98" s="2" t="s">
        <v>1565</v>
      </c>
      <c r="L98" s="4" t="s">
        <v>130</v>
      </c>
      <c r="M98" s="2" t="s">
        <v>1899</v>
      </c>
      <c r="N98" s="28">
        <f t="shared" si="9"/>
        <v>94</v>
      </c>
      <c r="O98" s="2" t="s">
        <v>1</v>
      </c>
      <c r="P98" s="2" t="str">
        <f t="shared" si="7"/>
        <v>{id:94,year: "2007",dateAcuerdo:"14-SEP",numAcuerdo:"CG 94-2007",monthAcuerdo:"SEP",nameAcuerdo:"SUSTITUCIÓN SUPLENTE DTTO V ALIANZA PROGRESO P TLAX",link: Acuerdos__pdfpath(`./${"2007/"}${"94.pdf"}`),},</v>
      </c>
    </row>
    <row r="99" spans="1:16" s="4" customFormat="1" x14ac:dyDescent="0.3">
      <c r="A99" s="2" t="s">
        <v>1568</v>
      </c>
      <c r="B99" s="2">
        <v>95</v>
      </c>
      <c r="C99" s="2" t="s">
        <v>1897</v>
      </c>
      <c r="D99" s="8" t="s">
        <v>121</v>
      </c>
      <c r="E99" s="4" t="s">
        <v>1735</v>
      </c>
      <c r="G99" s="4">
        <f t="shared" si="8"/>
        <v>95</v>
      </c>
      <c r="H99" s="4" t="s">
        <v>0</v>
      </c>
      <c r="I99" s="2" t="s">
        <v>1898</v>
      </c>
      <c r="J99" s="4" t="str">
        <f t="shared" si="6"/>
        <v>SEP</v>
      </c>
      <c r="K99" s="2" t="s">
        <v>1565</v>
      </c>
      <c r="L99" s="4" t="s">
        <v>132</v>
      </c>
      <c r="M99" s="2" t="s">
        <v>1899</v>
      </c>
      <c r="N99" s="32">
        <f t="shared" si="9"/>
        <v>95</v>
      </c>
      <c r="O99" s="4" t="s">
        <v>1</v>
      </c>
      <c r="P99" s="2" t="str">
        <f t="shared" si="7"/>
        <v>{id:95,year: "2007",dateAcuerdo:"14-SEP",numAcuerdo:"CG 95-2007",monthAcuerdo:"SEP",nameAcuerdo:"SUSTITUCIÓN DE PRD DISTRITO XIX, PROPIETARIOS",link: Acuerdos__pdfpath(`./${"2007/"}${"95.pdf"}`),},</v>
      </c>
    </row>
    <row r="100" spans="1:16" ht="15" thickBot="1" x14ac:dyDescent="0.35">
      <c r="A100" s="2" t="s">
        <v>1568</v>
      </c>
      <c r="B100" s="2">
        <v>96</v>
      </c>
      <c r="C100" s="2" t="s">
        <v>1897</v>
      </c>
      <c r="D100" s="3" t="s">
        <v>121</v>
      </c>
      <c r="E100" s="2" t="s">
        <v>1735</v>
      </c>
      <c r="G100" s="2">
        <f t="shared" si="8"/>
        <v>96</v>
      </c>
      <c r="H100" s="2" t="s">
        <v>0</v>
      </c>
      <c r="I100" s="2" t="s">
        <v>1898</v>
      </c>
      <c r="J100" s="4" t="str">
        <f t="shared" si="6"/>
        <v>SEP</v>
      </c>
      <c r="K100" s="2" t="s">
        <v>1565</v>
      </c>
      <c r="L100" s="2" t="s">
        <v>131</v>
      </c>
      <c r="M100" s="2" t="s">
        <v>1899</v>
      </c>
      <c r="N100" s="28">
        <f t="shared" si="9"/>
        <v>96</v>
      </c>
      <c r="O100" s="2" t="s">
        <v>1</v>
      </c>
      <c r="P100" s="2" t="str">
        <f t="shared" si="7"/>
        <v>{id:96,year: "2007",dateAcuerdo:"14-SEP",numAcuerdo:"CG 96-2007",monthAcuerdo:"SEP",nameAcuerdo:"MODIFICACIÓN DEL ACUERDO CG 51-2007",link: Acuerdos__pdfpath(`./${"2007/"}${"96.pdf"}`),},</v>
      </c>
    </row>
    <row r="101" spans="1:16" x14ac:dyDescent="0.3">
      <c r="A101" s="9" t="s">
        <v>1568</v>
      </c>
      <c r="B101" s="9">
        <v>97</v>
      </c>
      <c r="C101" s="9" t="s">
        <v>1897</v>
      </c>
      <c r="D101" s="10" t="s">
        <v>128</v>
      </c>
      <c r="E101" s="9" t="s">
        <v>1735</v>
      </c>
      <c r="F101" s="9"/>
      <c r="G101" s="9">
        <f>B101</f>
        <v>97</v>
      </c>
      <c r="H101" s="9" t="s">
        <v>0</v>
      </c>
      <c r="I101" s="9" t="s">
        <v>1898</v>
      </c>
      <c r="J101" s="9" t="str">
        <f t="shared" si="6"/>
        <v>SEP</v>
      </c>
      <c r="K101" s="9" t="s">
        <v>1565</v>
      </c>
      <c r="L101" s="9" t="s">
        <v>1903</v>
      </c>
      <c r="M101" s="9" t="s">
        <v>1899</v>
      </c>
      <c r="N101" s="29">
        <f t="shared" si="9"/>
        <v>97</v>
      </c>
      <c r="O101" s="9" t="s">
        <v>1051</v>
      </c>
      <c r="P101" s="12"/>
    </row>
    <row r="102" spans="1:16" ht="15" thickBot="1" x14ac:dyDescent="0.35">
      <c r="A102" s="14" t="s">
        <v>1568</v>
      </c>
      <c r="B102" s="14" t="s">
        <v>1049</v>
      </c>
      <c r="C102" s="14" t="s">
        <v>1897</v>
      </c>
      <c r="D102" s="15"/>
      <c r="E102" s="14" t="s">
        <v>1736</v>
      </c>
      <c r="F102" s="14"/>
      <c r="G102" s="14"/>
      <c r="H102" s="14"/>
      <c r="I102" s="14" t="s">
        <v>1738</v>
      </c>
      <c r="J102" s="14" t="str">
        <f t="shared" si="6"/>
        <v/>
      </c>
      <c r="K102" s="14" t="s">
        <v>1565</v>
      </c>
      <c r="L102" s="16" t="s">
        <v>1904</v>
      </c>
      <c r="M102" s="14" t="s">
        <v>1899</v>
      </c>
      <c r="N102" s="30" t="str">
        <f>CONCATENATE(B101,".1")</f>
        <v>97.1</v>
      </c>
      <c r="O102" s="14" t="s">
        <v>1076</v>
      </c>
      <c r="P102" s="17" t="str">
        <f>CONCATENATE(A101,B101,C101,D101,E101,F101,G101,H101,I101,J101,K101,L101,M101,N101,O101,A102,B102,C102,D102,E102,F102,G102,H102,I102,J102,K102,L102,M102,N102,O102)</f>
        <v>{id:97,year: "2007",dateAcuerdo:"25-SEP",numAcuerdo:"CG 97-2007",monthAcuerdo:"SEP",nameAcuerdo:"ACUERDO LICITACIÓN ADQUISIÓN MATERIAL ELECTORAL",link: Acuerdos__pdfpath(`./${"2007/"}${"97.pdf"}`),subRows:[{id:"",year: "2007",dateAcuerdo:"",numAcuerdo:"",monthAcuerdo:"",nameAcuerdo:"ANEXO 1 DICTAMEN LICITACIÓN ADQUISIÓN MATERIAL ELECTORAL",link: Acuerdos__pdfpath(`./${"2007/"}${"97.1.pdf"}`),},],},</v>
      </c>
    </row>
    <row r="103" spans="1:16" x14ac:dyDescent="0.3">
      <c r="A103" s="2" t="s">
        <v>1568</v>
      </c>
      <c r="B103" s="2">
        <v>98</v>
      </c>
      <c r="C103" s="2" t="s">
        <v>1897</v>
      </c>
      <c r="D103" s="3" t="s">
        <v>129</v>
      </c>
      <c r="E103" s="2" t="s">
        <v>1735</v>
      </c>
      <c r="G103" s="2">
        <f t="shared" si="8"/>
        <v>98</v>
      </c>
      <c r="H103" s="2" t="s">
        <v>0</v>
      </c>
      <c r="I103" s="2" t="s">
        <v>1898</v>
      </c>
      <c r="J103" s="4" t="str">
        <f t="shared" si="6"/>
        <v>SEP</v>
      </c>
      <c r="K103" s="2" t="s">
        <v>1565</v>
      </c>
      <c r="L103" s="2" t="s">
        <v>133</v>
      </c>
      <c r="M103" s="2" t="s">
        <v>1899</v>
      </c>
      <c r="N103" s="28">
        <f t="shared" ref="N103:N134" si="10">B103</f>
        <v>98</v>
      </c>
      <c r="O103" s="2" t="s">
        <v>1</v>
      </c>
      <c r="P103" s="2" t="str">
        <f t="shared" si="7"/>
        <v>{id:98,year: "2007",dateAcuerdo:"28-SEP",numAcuerdo:"CG 98-2007",monthAcuerdo:"SEP",nameAcuerdo:"PRESUPUESTO 2008",link: Acuerdos__pdfpath(`./${"2007/"}${"98.pdf"}`),},</v>
      </c>
    </row>
    <row r="104" spans="1:16" x14ac:dyDescent="0.3">
      <c r="A104" s="2" t="s">
        <v>1568</v>
      </c>
      <c r="B104" s="2">
        <v>99</v>
      </c>
      <c r="C104" s="2" t="s">
        <v>1897</v>
      </c>
      <c r="D104" s="3" t="s">
        <v>37</v>
      </c>
      <c r="E104" s="2" t="s">
        <v>1735</v>
      </c>
      <c r="G104" s="2">
        <f t="shared" si="8"/>
        <v>99</v>
      </c>
      <c r="H104" s="2" t="s">
        <v>0</v>
      </c>
      <c r="I104" s="2" t="s">
        <v>1898</v>
      </c>
      <c r="J104" s="4" t="str">
        <f t="shared" si="6"/>
        <v>SEP</v>
      </c>
      <c r="K104" s="2" t="s">
        <v>1565</v>
      </c>
      <c r="L104" s="2" t="s">
        <v>134</v>
      </c>
      <c r="M104" s="2" t="s">
        <v>1899</v>
      </c>
      <c r="N104" s="28">
        <f t="shared" si="10"/>
        <v>99</v>
      </c>
      <c r="O104" s="2" t="s">
        <v>1</v>
      </c>
      <c r="P104" s="2" t="str">
        <f t="shared" si="7"/>
        <v>{id:99,year: "2007",dateAcuerdo:"30-SEP",numAcuerdo:"CG 99-2007",monthAcuerdo:"SEP",nameAcuerdo:"SUST. DIP. PS DTTO. XIV",link: Acuerdos__pdfpath(`./${"2007/"}${"99.pdf"}`),},</v>
      </c>
    </row>
    <row r="105" spans="1:16" x14ac:dyDescent="0.3">
      <c r="A105" s="2" t="s">
        <v>1568</v>
      </c>
      <c r="B105" s="2">
        <v>100</v>
      </c>
      <c r="C105" s="2" t="s">
        <v>1897</v>
      </c>
      <c r="D105" s="3" t="s">
        <v>37</v>
      </c>
      <c r="E105" s="2" t="s">
        <v>1735</v>
      </c>
      <c r="G105" s="2">
        <f t="shared" si="8"/>
        <v>100</v>
      </c>
      <c r="H105" s="2" t="s">
        <v>0</v>
      </c>
      <c r="I105" s="2" t="s">
        <v>1898</v>
      </c>
      <c r="J105" s="4" t="str">
        <f t="shared" si="6"/>
        <v>SEP</v>
      </c>
      <c r="K105" s="2" t="s">
        <v>1565</v>
      </c>
      <c r="L105" s="2" t="s">
        <v>135</v>
      </c>
      <c r="M105" s="2" t="s">
        <v>1899</v>
      </c>
      <c r="N105" s="28">
        <f t="shared" si="10"/>
        <v>100</v>
      </c>
      <c r="O105" s="2" t="s">
        <v>1</v>
      </c>
      <c r="P105" s="2" t="str">
        <f t="shared" si="7"/>
        <v>{id:100,year: "2007",dateAcuerdo:"30-SEP",numAcuerdo:"CG 100-2007",monthAcuerdo:"SEP",nameAcuerdo:"SUST. DIP. PS DTTO. II",link: Acuerdos__pdfpath(`./${"2007/"}${"100.pdf"}`),},</v>
      </c>
    </row>
    <row r="106" spans="1:16" x14ac:dyDescent="0.3">
      <c r="A106" s="5" t="s">
        <v>1568</v>
      </c>
      <c r="B106" s="5">
        <v>101</v>
      </c>
      <c r="C106" s="5" t="s">
        <v>1897</v>
      </c>
      <c r="D106" s="6"/>
      <c r="E106" s="5" t="s">
        <v>1735</v>
      </c>
      <c r="F106" s="5"/>
      <c r="G106" s="5">
        <f t="shared" si="8"/>
        <v>101</v>
      </c>
      <c r="H106" s="5" t="s">
        <v>0</v>
      </c>
      <c r="I106" s="5" t="s">
        <v>1898</v>
      </c>
      <c r="J106" s="5" t="str">
        <f t="shared" si="6"/>
        <v/>
      </c>
      <c r="K106" s="5" t="s">
        <v>1565</v>
      </c>
      <c r="L106" s="5"/>
      <c r="M106" s="5" t="s">
        <v>1899</v>
      </c>
      <c r="N106" s="31">
        <f t="shared" si="10"/>
        <v>101</v>
      </c>
      <c r="O106" s="5" t="s">
        <v>1</v>
      </c>
      <c r="P106" s="5"/>
    </row>
    <row r="107" spans="1:16" x14ac:dyDescent="0.3">
      <c r="A107" s="2" t="s">
        <v>1568</v>
      </c>
      <c r="B107" s="2">
        <v>102</v>
      </c>
      <c r="C107" s="2" t="s">
        <v>1897</v>
      </c>
      <c r="D107" s="3" t="s">
        <v>37</v>
      </c>
      <c r="E107" s="2" t="s">
        <v>1735</v>
      </c>
      <c r="G107" s="2">
        <f t="shared" si="8"/>
        <v>102</v>
      </c>
      <c r="H107" s="2" t="s">
        <v>0</v>
      </c>
      <c r="I107" s="2" t="s">
        <v>1898</v>
      </c>
      <c r="J107" s="4" t="str">
        <f t="shared" si="6"/>
        <v>SEP</v>
      </c>
      <c r="K107" s="2" t="s">
        <v>1565</v>
      </c>
      <c r="L107" s="2" t="s">
        <v>190</v>
      </c>
      <c r="M107" s="2" t="s">
        <v>1899</v>
      </c>
      <c r="N107" s="28">
        <f t="shared" si="10"/>
        <v>102</v>
      </c>
      <c r="O107" s="2" t="s">
        <v>1</v>
      </c>
      <c r="P107" s="2" t="str">
        <f t="shared" si="7"/>
        <v>{id:102,year: "2007",dateAcuerdo:"30-SEP",numAcuerdo:"CG 102-2007",monthAcuerdo:"SEP",nameAcuerdo:"SUSTITUCIÓN DE CANDIDATO DIP PT DTTO",link: Acuerdos__pdfpath(`./${"2007/"}${"102.pdf"}`),},</v>
      </c>
    </row>
    <row r="108" spans="1:16" x14ac:dyDescent="0.3">
      <c r="A108" s="2" t="s">
        <v>1568</v>
      </c>
      <c r="B108" s="2">
        <v>103</v>
      </c>
      <c r="C108" s="2" t="s">
        <v>1897</v>
      </c>
      <c r="D108" s="3" t="s">
        <v>37</v>
      </c>
      <c r="E108" s="2" t="s">
        <v>1735</v>
      </c>
      <c r="G108" s="2">
        <f t="shared" si="8"/>
        <v>103</v>
      </c>
      <c r="H108" s="2" t="s">
        <v>0</v>
      </c>
      <c r="I108" s="2" t="s">
        <v>1898</v>
      </c>
      <c r="J108" s="4" t="str">
        <f t="shared" si="6"/>
        <v>SEP</v>
      </c>
      <c r="K108" s="2" t="s">
        <v>1565</v>
      </c>
      <c r="L108" s="2" t="s">
        <v>191</v>
      </c>
      <c r="M108" s="2" t="s">
        <v>1899</v>
      </c>
      <c r="N108" s="28">
        <f t="shared" si="10"/>
        <v>103</v>
      </c>
      <c r="O108" s="2" t="s">
        <v>1</v>
      </c>
      <c r="P108" s="2" t="str">
        <f t="shared" si="7"/>
        <v>{id:103,year: "2007",dateAcuerdo:"30-SEP",numAcuerdo:"CG 103-2007",monthAcuerdo:"SEP",nameAcuerdo:"SUSTITUCIÓN DE CANDIDATO PROPIETARIO DISTRITO XVIII PRD",link: Acuerdos__pdfpath(`./${"2007/"}${"103.pdf"}`),},</v>
      </c>
    </row>
    <row r="109" spans="1:16" x14ac:dyDescent="0.3">
      <c r="A109" s="2" t="s">
        <v>1568</v>
      </c>
      <c r="B109" s="2">
        <v>104</v>
      </c>
      <c r="C109" s="2" t="s">
        <v>1897</v>
      </c>
      <c r="D109" s="3" t="s">
        <v>37</v>
      </c>
      <c r="E109" s="2" t="s">
        <v>1735</v>
      </c>
      <c r="G109" s="2">
        <f t="shared" si="8"/>
        <v>104</v>
      </c>
      <c r="H109" s="2" t="s">
        <v>0</v>
      </c>
      <c r="I109" s="2" t="s">
        <v>1898</v>
      </c>
      <c r="J109" s="4" t="str">
        <f t="shared" si="6"/>
        <v>SEP</v>
      </c>
      <c r="K109" s="2" t="s">
        <v>1565</v>
      </c>
      <c r="L109" s="2" t="s">
        <v>192</v>
      </c>
      <c r="M109" s="2" t="s">
        <v>1899</v>
      </c>
      <c r="N109" s="28">
        <f t="shared" si="10"/>
        <v>104</v>
      </c>
      <c r="O109" s="2" t="s">
        <v>1</v>
      </c>
      <c r="P109" s="2" t="str">
        <f t="shared" si="7"/>
        <v>{id:104,year: "2007",dateAcuerdo:"30-SEP",numAcuerdo:"CG 104-2007",monthAcuerdo:"SEP",nameAcuerdo:"SUSTITUCIÓN DE CANDIDATO SUPLENTE DISTRITO XVIII PRD",link: Acuerdos__pdfpath(`./${"2007/"}${"104.pdf"}`),},</v>
      </c>
    </row>
    <row r="110" spans="1:16" x14ac:dyDescent="0.3">
      <c r="A110" s="2" t="s">
        <v>1568</v>
      </c>
      <c r="B110" s="2">
        <v>105</v>
      </c>
      <c r="C110" s="2" t="s">
        <v>1897</v>
      </c>
      <c r="D110" s="3" t="s">
        <v>37</v>
      </c>
      <c r="E110" s="2" t="s">
        <v>1735</v>
      </c>
      <c r="G110" s="2">
        <f t="shared" ref="G110:G146" si="11">B110</f>
        <v>105</v>
      </c>
      <c r="H110" s="2" t="s">
        <v>0</v>
      </c>
      <c r="I110" s="2" t="s">
        <v>1898</v>
      </c>
      <c r="J110" s="4" t="str">
        <f t="shared" si="6"/>
        <v>SEP</v>
      </c>
      <c r="K110" s="2" t="s">
        <v>1565</v>
      </c>
      <c r="L110" s="2" t="s">
        <v>193</v>
      </c>
      <c r="M110" s="2" t="s">
        <v>1899</v>
      </c>
      <c r="N110" s="28">
        <f t="shared" si="10"/>
        <v>105</v>
      </c>
      <c r="O110" s="2" t="s">
        <v>1</v>
      </c>
      <c r="P110" s="2" t="str">
        <f t="shared" si="7"/>
        <v>{id:105,year: "2007",dateAcuerdo:"30-SEP",numAcuerdo:"CG 105-2007",monthAcuerdo:"SEP",nameAcuerdo:"SUSTITUCIÓN DE CANDIDATO SUPLENTE FORMULA 13 CONVERGENCIA",link: Acuerdos__pdfpath(`./${"2007/"}${"105.pdf"}`),},</v>
      </c>
    </row>
    <row r="111" spans="1:16" x14ac:dyDescent="0.3">
      <c r="A111" s="2" t="s">
        <v>1568</v>
      </c>
      <c r="B111" s="2">
        <v>106</v>
      </c>
      <c r="C111" s="2" t="s">
        <v>1897</v>
      </c>
      <c r="D111" s="3" t="s">
        <v>37</v>
      </c>
      <c r="E111" s="2" t="s">
        <v>1735</v>
      </c>
      <c r="G111" s="2">
        <f t="shared" si="11"/>
        <v>106</v>
      </c>
      <c r="H111" s="2" t="s">
        <v>0</v>
      </c>
      <c r="I111" s="2" t="s">
        <v>1898</v>
      </c>
      <c r="J111" s="4" t="str">
        <f t="shared" si="6"/>
        <v>SEP</v>
      </c>
      <c r="K111" s="2" t="s">
        <v>1565</v>
      </c>
      <c r="L111" s="2" t="s">
        <v>194</v>
      </c>
      <c r="M111" s="2" t="s">
        <v>1899</v>
      </c>
      <c r="N111" s="28">
        <f t="shared" si="10"/>
        <v>106</v>
      </c>
      <c r="O111" s="2" t="s">
        <v>1</v>
      </c>
      <c r="P111" s="2" t="str">
        <f t="shared" si="7"/>
        <v>{id:106,year: "2007",dateAcuerdo:"30-SEP",numAcuerdo:"CG 106-2007",monthAcuerdo:"SEP",nameAcuerdo:"SUST DIP PROP. DTTO XIX PS",link: Acuerdos__pdfpath(`./${"2007/"}${"106.pdf"}`),},</v>
      </c>
    </row>
    <row r="112" spans="1:16" x14ac:dyDescent="0.3">
      <c r="A112" s="2" t="s">
        <v>1568</v>
      </c>
      <c r="B112" s="2">
        <v>107</v>
      </c>
      <c r="C112" s="2" t="s">
        <v>1897</v>
      </c>
      <c r="D112" s="3" t="s">
        <v>37</v>
      </c>
      <c r="E112" s="2" t="s">
        <v>1735</v>
      </c>
      <c r="G112" s="2">
        <f t="shared" si="11"/>
        <v>107</v>
      </c>
      <c r="H112" s="2" t="s">
        <v>0</v>
      </c>
      <c r="I112" s="2" t="s">
        <v>1898</v>
      </c>
      <c r="J112" s="4" t="str">
        <f t="shared" si="6"/>
        <v>SEP</v>
      </c>
      <c r="K112" s="2" t="s">
        <v>1565</v>
      </c>
      <c r="L112" s="2" t="s">
        <v>195</v>
      </c>
      <c r="M112" s="2" t="s">
        <v>1899</v>
      </c>
      <c r="N112" s="28">
        <f t="shared" si="10"/>
        <v>107</v>
      </c>
      <c r="O112" s="2" t="s">
        <v>1</v>
      </c>
      <c r="P112" s="2" t="str">
        <f t="shared" si="7"/>
        <v>{id:107,year: "2007",dateAcuerdo:"30-SEP",numAcuerdo:"CG 107-2007",monthAcuerdo:"SEP",nameAcuerdo:"SUSTITUCIÓN ALTERNATIVA VI PROPIETARIO",link: Acuerdos__pdfpath(`./${"2007/"}${"107.pdf"}`),},</v>
      </c>
    </row>
    <row r="113" spans="1:16" x14ac:dyDescent="0.3">
      <c r="A113" s="2" t="s">
        <v>1568</v>
      </c>
      <c r="B113" s="2">
        <v>108</v>
      </c>
      <c r="C113" s="2" t="s">
        <v>1897</v>
      </c>
      <c r="D113" s="3" t="s">
        <v>37</v>
      </c>
      <c r="E113" s="2" t="s">
        <v>1735</v>
      </c>
      <c r="G113" s="2">
        <f t="shared" si="11"/>
        <v>108</v>
      </c>
      <c r="H113" s="2" t="s">
        <v>0</v>
      </c>
      <c r="I113" s="2" t="s">
        <v>1898</v>
      </c>
      <c r="J113" s="4" t="str">
        <f t="shared" si="6"/>
        <v>SEP</v>
      </c>
      <c r="K113" s="2" t="s">
        <v>1565</v>
      </c>
      <c r="L113" s="2" t="s">
        <v>196</v>
      </c>
      <c r="M113" s="2" t="s">
        <v>1899</v>
      </c>
      <c r="N113" s="28">
        <f t="shared" si="10"/>
        <v>108</v>
      </c>
      <c r="O113" s="2" t="s">
        <v>1</v>
      </c>
      <c r="P113" s="2" t="str">
        <f t="shared" si="7"/>
        <v>{id:108,year: "2007",dateAcuerdo:"30-SEP",numAcuerdo:"CG 108-2007",monthAcuerdo:"SEP",nameAcuerdo:"SUSTITUCIÓN ALTERNATIVA VI SUPLENTE",link: Acuerdos__pdfpath(`./${"2007/"}${"108.pdf"}`),},</v>
      </c>
    </row>
    <row r="114" spans="1:16" x14ac:dyDescent="0.3">
      <c r="A114" s="2" t="s">
        <v>1568</v>
      </c>
      <c r="B114" s="2">
        <v>109</v>
      </c>
      <c r="C114" s="2" t="s">
        <v>1897</v>
      </c>
      <c r="D114" s="3" t="s">
        <v>37</v>
      </c>
      <c r="E114" s="2" t="s">
        <v>1735</v>
      </c>
      <c r="G114" s="2">
        <f t="shared" si="11"/>
        <v>109</v>
      </c>
      <c r="H114" s="2" t="s">
        <v>0</v>
      </c>
      <c r="I114" s="2" t="s">
        <v>1898</v>
      </c>
      <c r="J114" s="4" t="str">
        <f t="shared" si="6"/>
        <v>SEP</v>
      </c>
      <c r="K114" s="2" t="s">
        <v>1565</v>
      </c>
      <c r="L114" s="2" t="s">
        <v>197</v>
      </c>
      <c r="M114" s="2" t="s">
        <v>1899</v>
      </c>
      <c r="N114" s="28">
        <f t="shared" si="10"/>
        <v>109</v>
      </c>
      <c r="O114" s="2" t="s">
        <v>1</v>
      </c>
      <c r="P114" s="2" t="str">
        <f t="shared" si="7"/>
        <v>{id:109,year: "2007",dateAcuerdo:"30-SEP",numAcuerdo:"CG 109-2007",monthAcuerdo:"SEP",nameAcuerdo:"ACUERDO SUSTITUCIÓN CONSEJEROS DISTRITALES 30 SEPTIEMBRE ULTIMO",link: Acuerdos__pdfpath(`./${"2007/"}${"109.pdf"}`),},</v>
      </c>
    </row>
    <row r="115" spans="1:16" x14ac:dyDescent="0.3">
      <c r="A115" s="2" t="s">
        <v>1568</v>
      </c>
      <c r="B115" s="2">
        <v>110</v>
      </c>
      <c r="C115" s="2" t="s">
        <v>1897</v>
      </c>
      <c r="D115" s="3" t="s">
        <v>37</v>
      </c>
      <c r="E115" s="2" t="s">
        <v>1735</v>
      </c>
      <c r="G115" s="2">
        <f t="shared" si="11"/>
        <v>110</v>
      </c>
      <c r="H115" s="2" t="s">
        <v>0</v>
      </c>
      <c r="I115" s="2" t="s">
        <v>1898</v>
      </c>
      <c r="J115" s="4" t="str">
        <f t="shared" si="6"/>
        <v>SEP</v>
      </c>
      <c r="K115" s="2" t="s">
        <v>1565</v>
      </c>
      <c r="L115" s="2" t="s">
        <v>198</v>
      </c>
      <c r="M115" s="2" t="s">
        <v>1899</v>
      </c>
      <c r="N115" s="28">
        <f t="shared" si="10"/>
        <v>110</v>
      </c>
      <c r="O115" s="2" t="s">
        <v>1</v>
      </c>
      <c r="P115" s="2" t="str">
        <f t="shared" si="7"/>
        <v>{id:110,year: "2007",dateAcuerdo:"30-SEP",numAcuerdo:"CG 110-2007",monthAcuerdo:"SEP",nameAcuerdo:"ACUERDO SUSTITUCIÓN CONSEJEROS MUNICIPALES 30 SEPTIEMBRE",link: Acuerdos__pdfpath(`./${"2007/"}${"110.pdf"}`),},</v>
      </c>
    </row>
    <row r="116" spans="1:16" x14ac:dyDescent="0.3">
      <c r="A116" s="2" t="s">
        <v>1568</v>
      </c>
      <c r="B116" s="2">
        <v>111</v>
      </c>
      <c r="C116" s="2" t="s">
        <v>1897</v>
      </c>
      <c r="D116" s="3" t="s">
        <v>145</v>
      </c>
      <c r="E116" s="2" t="s">
        <v>1735</v>
      </c>
      <c r="G116" s="2">
        <f t="shared" si="11"/>
        <v>111</v>
      </c>
      <c r="H116" s="2" t="s">
        <v>0</v>
      </c>
      <c r="I116" s="2" t="s">
        <v>1898</v>
      </c>
      <c r="J116" s="4" t="str">
        <f t="shared" si="6"/>
        <v>OCT</v>
      </c>
      <c r="K116" s="2" t="s">
        <v>1565</v>
      </c>
      <c r="L116" s="2" t="s">
        <v>140</v>
      </c>
      <c r="M116" s="2" t="s">
        <v>1899</v>
      </c>
      <c r="N116" s="28">
        <f t="shared" si="10"/>
        <v>111</v>
      </c>
      <c r="O116" s="2" t="s">
        <v>1</v>
      </c>
      <c r="P116" s="2" t="str">
        <f t="shared" si="7"/>
        <v>{id:111,year: "2007",dateAcuerdo:"01-OCT",numAcuerdo:"CG 111-2007",monthAcuerdo:"OCT",nameAcuerdo:"ACUERDO DE CUMPLIMIENTO RESOLUCIÓN TOCA 182-2007 PRD",link: Acuerdos__pdfpath(`./${"2007/"}${"111.pdf"}`),},</v>
      </c>
    </row>
    <row r="117" spans="1:16" x14ac:dyDescent="0.3">
      <c r="A117" s="2" t="s">
        <v>1568</v>
      </c>
      <c r="B117" s="2">
        <v>112</v>
      </c>
      <c r="C117" s="2" t="s">
        <v>1897</v>
      </c>
      <c r="D117" s="3" t="s">
        <v>146</v>
      </c>
      <c r="E117" s="2" t="s">
        <v>1735</v>
      </c>
      <c r="G117" s="2">
        <f t="shared" si="11"/>
        <v>112</v>
      </c>
      <c r="H117" s="2" t="s">
        <v>0</v>
      </c>
      <c r="I117" s="2" t="s">
        <v>1898</v>
      </c>
      <c r="J117" s="4" t="str">
        <f t="shared" si="6"/>
        <v>OCT</v>
      </c>
      <c r="K117" s="2" t="s">
        <v>1565</v>
      </c>
      <c r="L117" s="2" t="s">
        <v>136</v>
      </c>
      <c r="M117" s="2" t="s">
        <v>1899</v>
      </c>
      <c r="N117" s="28">
        <f t="shared" si="10"/>
        <v>112</v>
      </c>
      <c r="O117" s="2" t="s">
        <v>1</v>
      </c>
      <c r="P117" s="2" t="str">
        <f t="shared" si="7"/>
        <v>{id:112,year: "2007",dateAcuerdo:"04-OCT",numAcuerdo:"CG 112-2007",monthAcuerdo:"OCT",nameAcuerdo:"REG. AYTO. Y PTES COM. PAN-PAC2007",link: Acuerdos__pdfpath(`./${"2007/"}${"112.pdf"}`),},</v>
      </c>
    </row>
    <row r="118" spans="1:16" x14ac:dyDescent="0.3">
      <c r="A118" s="2" t="s">
        <v>1568</v>
      </c>
      <c r="B118" s="2">
        <v>113</v>
      </c>
      <c r="C118" s="2" t="s">
        <v>1897</v>
      </c>
      <c r="D118" s="3" t="s">
        <v>146</v>
      </c>
      <c r="E118" s="2" t="s">
        <v>1735</v>
      </c>
      <c r="G118" s="2">
        <f t="shared" si="11"/>
        <v>113</v>
      </c>
      <c r="H118" s="2" t="s">
        <v>0</v>
      </c>
      <c r="I118" s="2" t="s">
        <v>1898</v>
      </c>
      <c r="J118" s="4" t="str">
        <f t="shared" si="6"/>
        <v>OCT</v>
      </c>
      <c r="K118" s="2" t="s">
        <v>1565</v>
      </c>
      <c r="L118" s="2" t="s">
        <v>141</v>
      </c>
      <c r="M118" s="2" t="s">
        <v>1899</v>
      </c>
      <c r="N118" s="28">
        <f t="shared" si="10"/>
        <v>113</v>
      </c>
      <c r="O118" s="2" t="s">
        <v>1</v>
      </c>
      <c r="P118" s="2" t="str">
        <f t="shared" si="7"/>
        <v>{id:113,year: "2007",dateAcuerdo:"04-OCT",numAcuerdo:"CG 113-2007",monthAcuerdo:"OCT",nameAcuerdo:"ALIANZA SIGLO XXI INTEGRANTES DE AYUNTAMIENTO",link: Acuerdos__pdfpath(`./${"2007/"}${"113.pdf"}`),},</v>
      </c>
    </row>
    <row r="119" spans="1:16" x14ac:dyDescent="0.3">
      <c r="A119" s="2" t="s">
        <v>1568</v>
      </c>
      <c r="B119" s="2">
        <v>114</v>
      </c>
      <c r="C119" s="2" t="s">
        <v>1897</v>
      </c>
      <c r="D119" s="3" t="s">
        <v>146</v>
      </c>
      <c r="E119" s="2" t="s">
        <v>1735</v>
      </c>
      <c r="G119" s="2">
        <f t="shared" si="11"/>
        <v>114</v>
      </c>
      <c r="H119" s="2" t="s">
        <v>0</v>
      </c>
      <c r="I119" s="2" t="s">
        <v>1898</v>
      </c>
      <c r="J119" s="4" t="str">
        <f t="shared" si="6"/>
        <v>OCT</v>
      </c>
      <c r="K119" s="2" t="s">
        <v>1565</v>
      </c>
      <c r="L119" s="2" t="s">
        <v>137</v>
      </c>
      <c r="M119" s="2" t="s">
        <v>1899</v>
      </c>
      <c r="N119" s="28">
        <f t="shared" si="10"/>
        <v>114</v>
      </c>
      <c r="O119" s="2" t="s">
        <v>1</v>
      </c>
      <c r="P119" s="2" t="str">
        <f t="shared" si="7"/>
        <v>{id:114,year: "2007",dateAcuerdo:"04-OCT",numAcuerdo:"CG 114-2007",monthAcuerdo:"OCT",nameAcuerdo:"AYUNTAMIENTOS DE TLAXCALA, TENANCINGO. ALIANZA SIGLO XXI",link: Acuerdos__pdfpath(`./${"2007/"}${"114.pdf"}`),},</v>
      </c>
    </row>
    <row r="120" spans="1:16" x14ac:dyDescent="0.3">
      <c r="A120" s="2" t="s">
        <v>1568</v>
      </c>
      <c r="B120" s="2">
        <v>115</v>
      </c>
      <c r="C120" s="2" t="s">
        <v>1897</v>
      </c>
      <c r="D120" s="3" t="s">
        <v>146</v>
      </c>
      <c r="E120" s="2" t="s">
        <v>1735</v>
      </c>
      <c r="G120" s="2">
        <f t="shared" si="11"/>
        <v>115</v>
      </c>
      <c r="H120" s="2" t="s">
        <v>0</v>
      </c>
      <c r="I120" s="2" t="s">
        <v>1898</v>
      </c>
      <c r="J120" s="4" t="str">
        <f t="shared" si="6"/>
        <v>OCT</v>
      </c>
      <c r="K120" s="2" t="s">
        <v>1565</v>
      </c>
      <c r="L120" s="2" t="s">
        <v>138</v>
      </c>
      <c r="M120" s="2" t="s">
        <v>1899</v>
      </c>
      <c r="N120" s="28">
        <f t="shared" si="10"/>
        <v>115</v>
      </c>
      <c r="O120" s="2" t="s">
        <v>1</v>
      </c>
      <c r="P120" s="2" t="str">
        <f t="shared" si="7"/>
        <v>{id:115,year: "2007",dateAcuerdo:"04-OCT",numAcuerdo:"CG 115-2007",monthAcuerdo:"OCT",nameAcuerdo:"ALIANZA POR APIZACO",link: Acuerdos__pdfpath(`./${"2007/"}${"115.pdf"}`),},</v>
      </c>
    </row>
    <row r="121" spans="1:16" x14ac:dyDescent="0.3">
      <c r="A121" s="2" t="s">
        <v>1568</v>
      </c>
      <c r="B121" s="2">
        <v>116</v>
      </c>
      <c r="C121" s="2" t="s">
        <v>1897</v>
      </c>
      <c r="D121" s="3" t="s">
        <v>146</v>
      </c>
      <c r="E121" s="2" t="s">
        <v>1735</v>
      </c>
      <c r="G121" s="2">
        <f t="shared" si="11"/>
        <v>116</v>
      </c>
      <c r="H121" s="2" t="s">
        <v>0</v>
      </c>
      <c r="I121" s="2" t="s">
        <v>1898</v>
      </c>
      <c r="J121" s="4" t="str">
        <f t="shared" si="6"/>
        <v>OCT</v>
      </c>
      <c r="K121" s="2" t="s">
        <v>1565</v>
      </c>
      <c r="L121" s="2" t="s">
        <v>142</v>
      </c>
      <c r="M121" s="2" t="s">
        <v>1899</v>
      </c>
      <c r="N121" s="28">
        <f t="shared" si="10"/>
        <v>116</v>
      </c>
      <c r="O121" s="2" t="s">
        <v>1</v>
      </c>
      <c r="P121" s="2" t="str">
        <f t="shared" si="7"/>
        <v>{id:116,year: "2007",dateAcuerdo:"04-OCT",numAcuerdo:"CG 116-2007",monthAcuerdo:"OCT",nameAcuerdo:"PRI INTEGRANTES DE AYUNTAMIENTO",link: Acuerdos__pdfpath(`./${"2007/"}${"116.pdf"}`),},</v>
      </c>
    </row>
    <row r="122" spans="1:16" x14ac:dyDescent="0.3">
      <c r="A122" s="2" t="s">
        <v>1568</v>
      </c>
      <c r="B122" s="2">
        <v>117</v>
      </c>
      <c r="C122" s="2" t="s">
        <v>1897</v>
      </c>
      <c r="D122" s="3" t="s">
        <v>146</v>
      </c>
      <c r="E122" s="2" t="s">
        <v>1735</v>
      </c>
      <c r="G122" s="2">
        <f t="shared" si="11"/>
        <v>117</v>
      </c>
      <c r="H122" s="2" t="s">
        <v>0</v>
      </c>
      <c r="I122" s="2" t="s">
        <v>1898</v>
      </c>
      <c r="J122" s="4" t="str">
        <f t="shared" si="6"/>
        <v>OCT</v>
      </c>
      <c r="K122" s="2" t="s">
        <v>1565</v>
      </c>
      <c r="L122" s="2" t="s">
        <v>139</v>
      </c>
      <c r="M122" s="2" t="s">
        <v>1899</v>
      </c>
      <c r="N122" s="28">
        <f t="shared" si="10"/>
        <v>117</v>
      </c>
      <c r="O122" s="2" t="s">
        <v>1</v>
      </c>
      <c r="P122" s="2" t="str">
        <f t="shared" si="7"/>
        <v>{id:117,year: "2007",dateAcuerdo:"04-OCT",numAcuerdo:"CG 117-2007",monthAcuerdo:"OCT",nameAcuerdo:"ACUERDO REGISTRO AYUNTAMIENTOS PRD",link: Acuerdos__pdfpath(`./${"2007/"}${"117.pdf"}`),},</v>
      </c>
    </row>
    <row r="123" spans="1:16" x14ac:dyDescent="0.3">
      <c r="A123" s="2" t="s">
        <v>1568</v>
      </c>
      <c r="B123" s="2">
        <v>118</v>
      </c>
      <c r="C123" s="2" t="s">
        <v>1897</v>
      </c>
      <c r="D123" s="3" t="s">
        <v>146</v>
      </c>
      <c r="E123" s="2" t="s">
        <v>1735</v>
      </c>
      <c r="G123" s="2">
        <f t="shared" si="11"/>
        <v>118</v>
      </c>
      <c r="H123" s="2" t="s">
        <v>0</v>
      </c>
      <c r="I123" s="2" t="s">
        <v>1898</v>
      </c>
      <c r="J123" s="4" t="str">
        <f t="shared" si="6"/>
        <v>OCT</v>
      </c>
      <c r="K123" s="2" t="s">
        <v>1565</v>
      </c>
      <c r="L123" s="2" t="s">
        <v>143</v>
      </c>
      <c r="M123" s="2" t="s">
        <v>1899</v>
      </c>
      <c r="N123" s="28">
        <f t="shared" si="10"/>
        <v>118</v>
      </c>
      <c r="O123" s="2" t="s">
        <v>1</v>
      </c>
      <c r="P123" s="2" t="str">
        <f t="shared" si="7"/>
        <v>{id:118,year: "2007",dateAcuerdo:"04-OCT",numAcuerdo:"CG 118-2007",monthAcuerdo:"OCT",nameAcuerdo:"ACUERDO REGISTRO AYTOS Y PCS PT (DE ACDO A MODELO)",link: Acuerdos__pdfpath(`./${"2007/"}${"118.pdf"}`),},</v>
      </c>
    </row>
    <row r="124" spans="1:16" x14ac:dyDescent="0.3">
      <c r="A124" s="2" t="s">
        <v>1568</v>
      </c>
      <c r="B124" s="2">
        <v>119</v>
      </c>
      <c r="C124" s="2" t="s">
        <v>1897</v>
      </c>
      <c r="D124" s="3" t="s">
        <v>146</v>
      </c>
      <c r="E124" s="2" t="s">
        <v>1735</v>
      </c>
      <c r="G124" s="2">
        <f t="shared" si="11"/>
        <v>119</v>
      </c>
      <c r="H124" s="2" t="s">
        <v>0</v>
      </c>
      <c r="I124" s="2" t="s">
        <v>1898</v>
      </c>
      <c r="J124" s="4" t="str">
        <f t="shared" si="6"/>
        <v>OCT</v>
      </c>
      <c r="K124" s="2" t="s">
        <v>1565</v>
      </c>
      <c r="L124" s="2" t="s">
        <v>144</v>
      </c>
      <c r="M124" s="2" t="s">
        <v>1899</v>
      </c>
      <c r="N124" s="28">
        <f t="shared" si="10"/>
        <v>119</v>
      </c>
      <c r="O124" s="2" t="s">
        <v>1</v>
      </c>
      <c r="P124" s="2" t="str">
        <f t="shared" si="7"/>
        <v>{id:119,year: "2007",dateAcuerdo:"04-OCT",numAcuerdo:"CG 119-2007",monthAcuerdo:"OCT",nameAcuerdo:"ACUERDO PVEM INTEGRANTES DE AYUNTAMIENTO",link: Acuerdos__pdfpath(`./${"2007/"}${"119.pdf"}`),},</v>
      </c>
    </row>
    <row r="125" spans="1:16" x14ac:dyDescent="0.3">
      <c r="A125" s="2" t="s">
        <v>1568</v>
      </c>
      <c r="B125" s="2">
        <v>120</v>
      </c>
      <c r="C125" s="2" t="s">
        <v>1897</v>
      </c>
      <c r="D125" s="3" t="s">
        <v>146</v>
      </c>
      <c r="E125" s="2" t="s">
        <v>1735</v>
      </c>
      <c r="G125" s="2">
        <f t="shared" si="11"/>
        <v>120</v>
      </c>
      <c r="H125" s="2" t="s">
        <v>0</v>
      </c>
      <c r="I125" s="2" t="s">
        <v>1898</v>
      </c>
      <c r="J125" s="4" t="str">
        <f t="shared" si="6"/>
        <v>OCT</v>
      </c>
      <c r="K125" s="2" t="s">
        <v>1565</v>
      </c>
      <c r="L125" s="2" t="s">
        <v>147</v>
      </c>
      <c r="M125" s="2" t="s">
        <v>1899</v>
      </c>
      <c r="N125" s="28">
        <f t="shared" si="10"/>
        <v>120</v>
      </c>
      <c r="O125" s="2" t="s">
        <v>1</v>
      </c>
      <c r="P125" s="2" t="str">
        <f t="shared" si="7"/>
        <v>{id:120,year: "2007",dateAcuerdo:"04-OCT",numAcuerdo:"CG 120-2007",monthAcuerdo:"OCT",nameAcuerdo:"INTEGRANTES AYUNTAMIENTO CONVERGENCIA",link: Acuerdos__pdfpath(`./${"2007/"}${"120.pdf"}`),},</v>
      </c>
    </row>
    <row r="126" spans="1:16" x14ac:dyDescent="0.3">
      <c r="A126" s="2" t="s">
        <v>1568</v>
      </c>
      <c r="B126" s="2">
        <v>121</v>
      </c>
      <c r="C126" s="2" t="s">
        <v>1897</v>
      </c>
      <c r="D126" s="3" t="s">
        <v>146</v>
      </c>
      <c r="E126" s="2" t="s">
        <v>1735</v>
      </c>
      <c r="G126" s="2">
        <f t="shared" si="11"/>
        <v>121</v>
      </c>
      <c r="H126" s="2" t="s">
        <v>0</v>
      </c>
      <c r="I126" s="2" t="s">
        <v>1898</v>
      </c>
      <c r="J126" s="4" t="str">
        <f t="shared" si="6"/>
        <v>OCT</v>
      </c>
      <c r="K126" s="2" t="s">
        <v>1565</v>
      </c>
      <c r="L126" s="2" t="s">
        <v>148</v>
      </c>
      <c r="M126" s="2" t="s">
        <v>1899</v>
      </c>
      <c r="N126" s="28">
        <f t="shared" si="10"/>
        <v>121</v>
      </c>
      <c r="O126" s="2" t="s">
        <v>1</v>
      </c>
      <c r="P126" s="2" t="str">
        <f t="shared" ref="P126:P182" si="12">CONCATENATE(A126,B126,C126,D126,E126,F126,G126,H126,I126,J126,K126,L126,M126,N126,O126)</f>
        <v>{id:121,year: "2007",dateAcuerdo:"04-OCT",numAcuerdo:"CG 121-2007",monthAcuerdo:"OCT",nameAcuerdo:"INTEGRANTES AYUNTAMIENTO PCDT",link: Acuerdos__pdfpath(`./${"2007/"}${"121.pdf"}`),},</v>
      </c>
    </row>
    <row r="127" spans="1:16" x14ac:dyDescent="0.3">
      <c r="A127" s="2" t="s">
        <v>1568</v>
      </c>
      <c r="B127" s="2">
        <v>122</v>
      </c>
      <c r="C127" s="2" t="s">
        <v>1897</v>
      </c>
      <c r="D127" s="3" t="s">
        <v>146</v>
      </c>
      <c r="E127" s="2" t="s">
        <v>1735</v>
      </c>
      <c r="G127" s="2">
        <f t="shared" si="11"/>
        <v>122</v>
      </c>
      <c r="H127" s="2" t="s">
        <v>0</v>
      </c>
      <c r="I127" s="2" t="s">
        <v>1898</v>
      </c>
      <c r="J127" s="4" t="str">
        <f t="shared" si="6"/>
        <v>OCT</v>
      </c>
      <c r="K127" s="2" t="s">
        <v>1565</v>
      </c>
      <c r="L127" s="2" t="s">
        <v>153</v>
      </c>
      <c r="M127" s="2" t="s">
        <v>1899</v>
      </c>
      <c r="N127" s="28">
        <f t="shared" si="10"/>
        <v>122</v>
      </c>
      <c r="O127" s="2" t="s">
        <v>1</v>
      </c>
      <c r="P127" s="2" t="str">
        <f t="shared" si="12"/>
        <v>{id:122,year: "2007",dateAcuerdo:"04-OCT",numAcuerdo:"CG 122-2007",monthAcuerdo:"OCT",nameAcuerdo:"INTEGRANTES AYUNTAMIENTO NUEVA ALIANZA",link: Acuerdos__pdfpath(`./${"2007/"}${"122.pdf"}`),},</v>
      </c>
    </row>
    <row r="128" spans="1:16" x14ac:dyDescent="0.3">
      <c r="A128" s="2" t="s">
        <v>1568</v>
      </c>
      <c r="B128" s="2">
        <v>123</v>
      </c>
      <c r="C128" s="2" t="s">
        <v>1897</v>
      </c>
      <c r="D128" s="3" t="s">
        <v>146</v>
      </c>
      <c r="E128" s="2" t="s">
        <v>1735</v>
      </c>
      <c r="G128" s="2">
        <f t="shared" si="11"/>
        <v>123</v>
      </c>
      <c r="H128" s="2" t="s">
        <v>0</v>
      </c>
      <c r="I128" s="2" t="s">
        <v>1898</v>
      </c>
      <c r="J128" s="4" t="str">
        <f t="shared" si="6"/>
        <v>OCT</v>
      </c>
      <c r="K128" s="2" t="s">
        <v>1565</v>
      </c>
      <c r="L128" s="2" t="s">
        <v>149</v>
      </c>
      <c r="M128" s="2" t="s">
        <v>1899</v>
      </c>
      <c r="N128" s="28">
        <f t="shared" si="10"/>
        <v>123</v>
      </c>
      <c r="O128" s="2" t="s">
        <v>1</v>
      </c>
      <c r="P128" s="2" t="str">
        <f t="shared" si="12"/>
        <v>{id:123,year: "2007",dateAcuerdo:"04-OCT",numAcuerdo:"CG 123-2007",monthAcuerdo:"OCT",nameAcuerdo:"INTEGRANTES AYUNTAMIENTO ALTERNATIVA",link: Acuerdos__pdfpath(`./${"2007/"}${"123.pdf"}`),},</v>
      </c>
    </row>
    <row r="129" spans="1:16" x14ac:dyDescent="0.3">
      <c r="A129" s="2" t="s">
        <v>1568</v>
      </c>
      <c r="B129" s="2">
        <v>124</v>
      </c>
      <c r="C129" s="2" t="s">
        <v>1897</v>
      </c>
      <c r="D129" s="3" t="s">
        <v>146</v>
      </c>
      <c r="E129" s="2" t="s">
        <v>1735</v>
      </c>
      <c r="G129" s="2">
        <f t="shared" si="11"/>
        <v>124</v>
      </c>
      <c r="H129" s="2" t="s">
        <v>0</v>
      </c>
      <c r="I129" s="2" t="s">
        <v>1898</v>
      </c>
      <c r="J129" s="4" t="str">
        <f t="shared" si="6"/>
        <v>OCT</v>
      </c>
      <c r="K129" s="2" t="s">
        <v>1565</v>
      </c>
      <c r="L129" s="2" t="s">
        <v>150</v>
      </c>
      <c r="M129" s="2" t="s">
        <v>1899</v>
      </c>
      <c r="N129" s="28">
        <f t="shared" si="10"/>
        <v>124</v>
      </c>
      <c r="O129" s="2" t="s">
        <v>1</v>
      </c>
      <c r="P129" s="2" t="str">
        <f t="shared" si="12"/>
        <v>{id:124,year: "2007",dateAcuerdo:"04-OCT",numAcuerdo:"CG 124-2007",monthAcuerdo:"OCT",nameAcuerdo:"INTEGRANTES AYUNTAMIENTO PARTIDO SOCIALISTA",link: Acuerdos__pdfpath(`./${"2007/"}${"124.pdf"}`),},</v>
      </c>
    </row>
    <row r="130" spans="1:16" x14ac:dyDescent="0.3">
      <c r="A130" s="2" t="s">
        <v>1568</v>
      </c>
      <c r="B130" s="2">
        <v>125</v>
      </c>
      <c r="C130" s="2" t="s">
        <v>1897</v>
      </c>
      <c r="D130" s="3" t="s">
        <v>146</v>
      </c>
      <c r="E130" s="2" t="s">
        <v>1735</v>
      </c>
      <c r="G130" s="2">
        <f t="shared" si="11"/>
        <v>125</v>
      </c>
      <c r="H130" s="2" t="s">
        <v>0</v>
      </c>
      <c r="I130" s="2" t="s">
        <v>1898</v>
      </c>
      <c r="J130" s="4" t="str">
        <f t="shared" si="6"/>
        <v>OCT</v>
      </c>
      <c r="K130" s="2" t="s">
        <v>1565</v>
      </c>
      <c r="L130" s="2" t="s">
        <v>151</v>
      </c>
      <c r="M130" s="2" t="s">
        <v>1899</v>
      </c>
      <c r="N130" s="28">
        <f t="shared" si="10"/>
        <v>125</v>
      </c>
      <c r="O130" s="2" t="s">
        <v>1</v>
      </c>
      <c r="P130" s="2" t="str">
        <f t="shared" si="12"/>
        <v>{id:125,year: "2007",dateAcuerdo:"04-OCT",numAcuerdo:"CG 125-2007",monthAcuerdo:"OCT",nameAcuerdo:"REGISTRO PRESIDENTES DE COMUNIDAD",link: Acuerdos__pdfpath(`./${"2007/"}${"125.pdf"}`),},</v>
      </c>
    </row>
    <row r="131" spans="1:16" x14ac:dyDescent="0.3">
      <c r="A131" s="2" t="s">
        <v>1568</v>
      </c>
      <c r="B131" s="2">
        <v>126</v>
      </c>
      <c r="C131" s="2" t="s">
        <v>1897</v>
      </c>
      <c r="D131" s="3" t="s">
        <v>146</v>
      </c>
      <c r="E131" s="2" t="s">
        <v>1735</v>
      </c>
      <c r="G131" s="2">
        <f t="shared" si="11"/>
        <v>126</v>
      </c>
      <c r="H131" s="2" t="s">
        <v>0</v>
      </c>
      <c r="I131" s="2" t="s">
        <v>1898</v>
      </c>
      <c r="J131" s="4" t="str">
        <f t="shared" ref="J131:J194" si="13">MID(D131,4,3)</f>
        <v>OCT</v>
      </c>
      <c r="K131" s="2" t="s">
        <v>1565</v>
      </c>
      <c r="L131" s="2" t="s">
        <v>154</v>
      </c>
      <c r="M131" s="2" t="s">
        <v>1899</v>
      </c>
      <c r="N131" s="28">
        <f t="shared" si="10"/>
        <v>126</v>
      </c>
      <c r="O131" s="2" t="s">
        <v>1</v>
      </c>
      <c r="P131" s="2" t="str">
        <f t="shared" si="12"/>
        <v>{id:126,year: "2007",dateAcuerdo:"04-OCT",numAcuerdo:"CG 126-2007",monthAcuerdo:"OCT",nameAcuerdo:"SUSTITUCIÓN DE PARTIDO DEL TRABAJO DISTRITO XIX PROPIETARIO",link: Acuerdos__pdfpath(`./${"2007/"}${"126.pdf"}`),},</v>
      </c>
    </row>
    <row r="132" spans="1:16" x14ac:dyDescent="0.3">
      <c r="A132" s="2" t="s">
        <v>1568</v>
      </c>
      <c r="B132" s="2">
        <v>127</v>
      </c>
      <c r="C132" s="2" t="s">
        <v>1897</v>
      </c>
      <c r="D132" s="3" t="s">
        <v>146</v>
      </c>
      <c r="E132" s="2" t="s">
        <v>1735</v>
      </c>
      <c r="G132" s="2">
        <f t="shared" si="11"/>
        <v>127</v>
      </c>
      <c r="H132" s="2" t="s">
        <v>0</v>
      </c>
      <c r="I132" s="2" t="s">
        <v>1898</v>
      </c>
      <c r="J132" s="4" t="str">
        <f t="shared" si="13"/>
        <v>OCT</v>
      </c>
      <c r="K132" s="2" t="s">
        <v>1565</v>
      </c>
      <c r="L132" s="2" t="s">
        <v>199</v>
      </c>
      <c r="M132" s="2" t="s">
        <v>1899</v>
      </c>
      <c r="N132" s="28">
        <f t="shared" si="10"/>
        <v>127</v>
      </c>
      <c r="O132" s="2" t="s">
        <v>1</v>
      </c>
      <c r="P132" s="2" t="str">
        <f t="shared" si="12"/>
        <v>{id:127,year: "2007",dateAcuerdo:"04-OCT",numAcuerdo:"CG 127-2007",monthAcuerdo:"OCT",nameAcuerdo:"ACUERDO PRESIDENTE COMUNIDAD JOSÉ NAZARIO RAFAEL MONTIEL ESTRELLA",link: Acuerdos__pdfpath(`./${"2007/"}${"127.pdf"}`),},</v>
      </c>
    </row>
    <row r="133" spans="1:16" x14ac:dyDescent="0.3">
      <c r="A133" s="2" t="s">
        <v>1568</v>
      </c>
      <c r="B133" s="2">
        <v>128</v>
      </c>
      <c r="C133" s="2" t="s">
        <v>1897</v>
      </c>
      <c r="D133" s="3" t="s">
        <v>146</v>
      </c>
      <c r="E133" s="2" t="s">
        <v>1735</v>
      </c>
      <c r="G133" s="2">
        <f t="shared" si="11"/>
        <v>128</v>
      </c>
      <c r="H133" s="2" t="s">
        <v>0</v>
      </c>
      <c r="I133" s="2" t="s">
        <v>1898</v>
      </c>
      <c r="J133" s="4" t="str">
        <f t="shared" si="13"/>
        <v>OCT</v>
      </c>
      <c r="K133" s="2" t="s">
        <v>1565</v>
      </c>
      <c r="L133" s="2" t="s">
        <v>152</v>
      </c>
      <c r="M133" s="2" t="s">
        <v>1899</v>
      </c>
      <c r="N133" s="28">
        <f t="shared" si="10"/>
        <v>128</v>
      </c>
      <c r="O133" s="2" t="s">
        <v>1</v>
      </c>
      <c r="P133" s="2" t="str">
        <f t="shared" si="12"/>
        <v>{id:128,year: "2007",dateAcuerdo:"04-OCT",numAcuerdo:"CG 128-2007",monthAcuerdo:"OCT",nameAcuerdo:"ACUERDO PRESIDENTE COMUNIDAD JOSE PEDRO TRINIDAD BARRIO SAN ANTONIO",link: Acuerdos__pdfpath(`./${"2007/"}${"128.pdf"}`),},</v>
      </c>
    </row>
    <row r="134" spans="1:16" x14ac:dyDescent="0.3">
      <c r="A134" s="2" t="s">
        <v>1568</v>
      </c>
      <c r="B134" s="2">
        <v>129</v>
      </c>
      <c r="C134" s="2" t="s">
        <v>1897</v>
      </c>
      <c r="D134" s="3" t="s">
        <v>146</v>
      </c>
      <c r="E134" s="2" t="s">
        <v>1735</v>
      </c>
      <c r="G134" s="2">
        <f t="shared" si="11"/>
        <v>129</v>
      </c>
      <c r="H134" s="2" t="s">
        <v>0</v>
      </c>
      <c r="I134" s="2" t="s">
        <v>1898</v>
      </c>
      <c r="J134" s="4" t="str">
        <f t="shared" si="13"/>
        <v>OCT</v>
      </c>
      <c r="K134" s="2" t="s">
        <v>1565</v>
      </c>
      <c r="L134" s="2" t="s">
        <v>200</v>
      </c>
      <c r="M134" s="2" t="s">
        <v>1899</v>
      </c>
      <c r="N134" s="28">
        <f t="shared" si="10"/>
        <v>129</v>
      </c>
      <c r="O134" s="2" t="s">
        <v>1</v>
      </c>
      <c r="P134" s="2" t="str">
        <f t="shared" si="12"/>
        <v>{id:129,year: "2007",dateAcuerdo:"04-OCT",numAcuerdo:"CG 129-2007",monthAcuerdo:"OCT",nameAcuerdo:"ACUERDO DE NEGACIÓN DE REGISTRO DEL SR. OLIMPO-ATÍPICO",link: Acuerdos__pdfpath(`./${"2007/"}${"129.pdf"}`),},</v>
      </c>
    </row>
    <row r="135" spans="1:16" x14ac:dyDescent="0.3">
      <c r="A135" s="2" t="s">
        <v>1568</v>
      </c>
      <c r="B135" s="2">
        <v>130</v>
      </c>
      <c r="C135" s="2" t="s">
        <v>1897</v>
      </c>
      <c r="D135" s="3" t="s">
        <v>146</v>
      </c>
      <c r="E135" s="2" t="s">
        <v>1735</v>
      </c>
      <c r="G135" s="2">
        <f t="shared" si="11"/>
        <v>130</v>
      </c>
      <c r="H135" s="2" t="s">
        <v>0</v>
      </c>
      <c r="I135" s="2" t="s">
        <v>1898</v>
      </c>
      <c r="J135" s="4" t="str">
        <f t="shared" si="13"/>
        <v>OCT</v>
      </c>
      <c r="K135" s="2" t="s">
        <v>1565</v>
      </c>
      <c r="L135" s="2" t="s">
        <v>201</v>
      </c>
      <c r="M135" s="2" t="s">
        <v>1899</v>
      </c>
      <c r="N135" s="28">
        <f t="shared" ref="N135:N166" si="14">B135</f>
        <v>130</v>
      </c>
      <c r="O135" s="2" t="s">
        <v>1</v>
      </c>
      <c r="P135" s="2" t="str">
        <f t="shared" si="12"/>
        <v>{id:130,year: "2007",dateAcuerdo:"04-OCT",numAcuerdo:"CG 130-2007",monthAcuerdo:"OCT",nameAcuerdo:"ACUERDO FALTA CREDENCIAL PARA VOTAR VÍCTOR FERNANDO GALLEGOS",link: Acuerdos__pdfpath(`./${"2007/"}${"130.pdf"}`),},</v>
      </c>
    </row>
    <row r="136" spans="1:16" x14ac:dyDescent="0.3">
      <c r="A136" s="2" t="s">
        <v>1568</v>
      </c>
      <c r="B136" s="2">
        <v>131</v>
      </c>
      <c r="C136" s="2" t="s">
        <v>1897</v>
      </c>
      <c r="D136" s="3" t="s">
        <v>146</v>
      </c>
      <c r="E136" s="2" t="s">
        <v>1735</v>
      </c>
      <c r="G136" s="2">
        <f t="shared" si="11"/>
        <v>131</v>
      </c>
      <c r="H136" s="2" t="s">
        <v>0</v>
      </c>
      <c r="I136" s="2" t="s">
        <v>1898</v>
      </c>
      <c r="J136" s="4" t="str">
        <f t="shared" si="13"/>
        <v>OCT</v>
      </c>
      <c r="K136" s="2" t="s">
        <v>1565</v>
      </c>
      <c r="L136" s="2" t="s">
        <v>202</v>
      </c>
      <c r="M136" s="2" t="s">
        <v>1899</v>
      </c>
      <c r="N136" s="28">
        <f t="shared" si="14"/>
        <v>131</v>
      </c>
      <c r="O136" s="2" t="s">
        <v>1</v>
      </c>
      <c r="P136" s="2" t="str">
        <f t="shared" si="12"/>
        <v>{id:131,year: "2007",dateAcuerdo:"04-OCT",numAcuerdo:"CG 131-2007",monthAcuerdo:"OCT",nameAcuerdo:"ACUERDO FALTA CREDENCIAL PARA VOTAR CASO ATÍPICO",link: Acuerdos__pdfpath(`./${"2007/"}${"131.pdf"}`),},</v>
      </c>
    </row>
    <row r="137" spans="1:16" x14ac:dyDescent="0.3">
      <c r="A137" s="2" t="s">
        <v>1568</v>
      </c>
      <c r="B137" s="2">
        <v>132</v>
      </c>
      <c r="C137" s="2" t="s">
        <v>1897</v>
      </c>
      <c r="D137" s="3" t="s">
        <v>146</v>
      </c>
      <c r="E137" s="2" t="s">
        <v>1735</v>
      </c>
      <c r="G137" s="2">
        <f t="shared" si="11"/>
        <v>132</v>
      </c>
      <c r="H137" s="2" t="s">
        <v>0</v>
      </c>
      <c r="I137" s="2" t="s">
        <v>1898</v>
      </c>
      <c r="J137" s="4" t="str">
        <f t="shared" si="13"/>
        <v>OCT</v>
      </c>
      <c r="K137" s="2" t="s">
        <v>1565</v>
      </c>
      <c r="L137" s="2" t="s">
        <v>157</v>
      </c>
      <c r="M137" s="2" t="s">
        <v>1899</v>
      </c>
      <c r="N137" s="28">
        <f t="shared" si="14"/>
        <v>132</v>
      </c>
      <c r="O137" s="2" t="s">
        <v>1</v>
      </c>
      <c r="P137" s="2" t="str">
        <f t="shared" si="12"/>
        <v>{id:132,year: "2007",dateAcuerdo:"04-OCT",numAcuerdo:"CG 132-2007",monthAcuerdo:"OCT",nameAcuerdo:"DISTRIBUCIÓN DE FINANCIAMIENTO PÚBLICO PARA AYUNTAMIENTOS",link: Acuerdos__pdfpath(`./${"2007/"}${"132.pdf"}`),},</v>
      </c>
    </row>
    <row r="138" spans="1:16" x14ac:dyDescent="0.3">
      <c r="A138" s="2" t="s">
        <v>1568</v>
      </c>
      <c r="B138" s="2">
        <v>133</v>
      </c>
      <c r="C138" s="2" t="s">
        <v>1897</v>
      </c>
      <c r="D138" s="3" t="s">
        <v>146</v>
      </c>
      <c r="E138" s="2" t="s">
        <v>1735</v>
      </c>
      <c r="G138" s="2">
        <f t="shared" si="11"/>
        <v>133</v>
      </c>
      <c r="H138" s="2" t="s">
        <v>0</v>
      </c>
      <c r="I138" s="2" t="s">
        <v>1898</v>
      </c>
      <c r="J138" s="4" t="str">
        <f t="shared" si="13"/>
        <v>OCT</v>
      </c>
      <c r="K138" s="2" t="s">
        <v>1565</v>
      </c>
      <c r="L138" s="2" t="s">
        <v>203</v>
      </c>
      <c r="M138" s="2" t="s">
        <v>1899</v>
      </c>
      <c r="N138" s="28">
        <f t="shared" si="14"/>
        <v>133</v>
      </c>
      <c r="O138" s="2" t="s">
        <v>1</v>
      </c>
      <c r="P138" s="2" t="str">
        <f t="shared" si="12"/>
        <v>{id:133,year: "2007",dateAcuerdo:"04-OCT",numAcuerdo:"CG 133-2007",monthAcuerdo:"OCT",nameAcuerdo:"ACREDITACIÓN REPRESENTANTES MESAS DIRECTIVAS DE CASILLA GENERALES 2007",link: Acuerdos__pdfpath(`./${"2007/"}${"133.pdf"}`),},</v>
      </c>
    </row>
    <row r="139" spans="1:16" x14ac:dyDescent="0.3">
      <c r="A139" s="2" t="s">
        <v>1568</v>
      </c>
      <c r="B139" s="2">
        <v>134</v>
      </c>
      <c r="C139" s="2" t="s">
        <v>1897</v>
      </c>
      <c r="D139" s="3" t="s">
        <v>159</v>
      </c>
      <c r="E139" s="2" t="s">
        <v>1735</v>
      </c>
      <c r="G139" s="2">
        <f t="shared" si="11"/>
        <v>134</v>
      </c>
      <c r="H139" s="2" t="s">
        <v>0</v>
      </c>
      <c r="I139" s="2" t="s">
        <v>1898</v>
      </c>
      <c r="J139" s="4" t="str">
        <f t="shared" si="13"/>
        <v>OCT</v>
      </c>
      <c r="K139" s="2" t="s">
        <v>1565</v>
      </c>
      <c r="L139" s="2" t="s">
        <v>158</v>
      </c>
      <c r="M139" s="2" t="s">
        <v>1899</v>
      </c>
      <c r="N139" s="28">
        <f t="shared" si="14"/>
        <v>134</v>
      </c>
      <c r="O139" s="2" t="s">
        <v>1</v>
      </c>
      <c r="P139" s="2" t="str">
        <f t="shared" si="12"/>
        <v>{id:134,year: "2007",dateAcuerdo:"10-OCT",numAcuerdo:"CG 134-2007",monthAcuerdo:"OCT",nameAcuerdo:"ACUERDO CUMPL. RESOLUCIÓN TOCA 184-2007 ACUERDO CG 75-2007 PRD",link: Acuerdos__pdfpath(`./${"2007/"}${"134.pdf"}`),},</v>
      </c>
    </row>
    <row r="140" spans="1:16" x14ac:dyDescent="0.3">
      <c r="A140" s="2" t="s">
        <v>1568</v>
      </c>
      <c r="B140" s="2">
        <v>135</v>
      </c>
      <c r="C140" s="2" t="s">
        <v>1897</v>
      </c>
      <c r="D140" s="3" t="s">
        <v>160</v>
      </c>
      <c r="E140" s="2" t="s">
        <v>1735</v>
      </c>
      <c r="G140" s="2">
        <f t="shared" si="11"/>
        <v>135</v>
      </c>
      <c r="H140" s="2" t="s">
        <v>0</v>
      </c>
      <c r="I140" s="2" t="s">
        <v>1898</v>
      </c>
      <c r="J140" s="4" t="str">
        <f t="shared" si="13"/>
        <v>OCT</v>
      </c>
      <c r="K140" s="2" t="s">
        <v>1565</v>
      </c>
      <c r="L140" s="2" t="s">
        <v>155</v>
      </c>
      <c r="M140" s="2" t="s">
        <v>1899</v>
      </c>
      <c r="N140" s="28">
        <f t="shared" si="14"/>
        <v>135</v>
      </c>
      <c r="O140" s="2" t="s">
        <v>1</v>
      </c>
      <c r="P140" s="2" t="str">
        <f t="shared" si="12"/>
        <v>{id:135,year: "2007",dateAcuerdo:"12-OCT",numAcuerdo:"CG 135-2007",monthAcuerdo:"OCT",nameAcuerdo:"ACUERDO POR EL QUE SE AUTORIZA LA COMPRA DE BOLETAS Y ACTAS 2007",link: Acuerdos__pdfpath(`./${"2007/"}${"135.pdf"}`),},</v>
      </c>
    </row>
    <row r="141" spans="1:16" x14ac:dyDescent="0.3">
      <c r="A141" s="2" t="s">
        <v>1568</v>
      </c>
      <c r="B141" s="2">
        <v>136</v>
      </c>
      <c r="C141" s="2" t="s">
        <v>1897</v>
      </c>
      <c r="D141" s="3" t="s">
        <v>160</v>
      </c>
      <c r="E141" s="2" t="s">
        <v>1735</v>
      </c>
      <c r="G141" s="2">
        <f t="shared" si="11"/>
        <v>136</v>
      </c>
      <c r="H141" s="2" t="s">
        <v>0</v>
      </c>
      <c r="I141" s="2" t="s">
        <v>1898</v>
      </c>
      <c r="J141" s="4" t="str">
        <f t="shared" si="13"/>
        <v>OCT</v>
      </c>
      <c r="K141" s="2" t="s">
        <v>1565</v>
      </c>
      <c r="L141" s="2" t="s">
        <v>204</v>
      </c>
      <c r="M141" s="2" t="s">
        <v>1899</v>
      </c>
      <c r="N141" s="28">
        <f t="shared" si="14"/>
        <v>136</v>
      </c>
      <c r="O141" s="2" t="s">
        <v>1</v>
      </c>
      <c r="P141" s="2" t="str">
        <f t="shared" si="12"/>
        <v>{id:136,year: "2007",dateAcuerdo:"12-OCT",numAcuerdo:"CG 136-2007",monthAcuerdo:"OCT",nameAcuerdo:"CARACTERÍSTICAS, MODELOS Y MEDIDAS DE SEGURIDAD DE BOLETAS Y ACTAS",link: Acuerdos__pdfpath(`./${"2007/"}${"136.pdf"}`),},</v>
      </c>
    </row>
    <row r="142" spans="1:16" x14ac:dyDescent="0.3">
      <c r="A142" s="2" t="s">
        <v>1568</v>
      </c>
      <c r="B142" s="2">
        <v>137</v>
      </c>
      <c r="C142" s="2" t="s">
        <v>1897</v>
      </c>
      <c r="D142" s="3" t="s">
        <v>160</v>
      </c>
      <c r="E142" s="2" t="s">
        <v>1735</v>
      </c>
      <c r="G142" s="2">
        <f t="shared" si="11"/>
        <v>137</v>
      </c>
      <c r="H142" s="2" t="s">
        <v>0</v>
      </c>
      <c r="I142" s="2" t="s">
        <v>1898</v>
      </c>
      <c r="J142" s="4" t="str">
        <f t="shared" si="13"/>
        <v>OCT</v>
      </c>
      <c r="K142" s="2" t="s">
        <v>1565</v>
      </c>
      <c r="L142" s="2" t="s">
        <v>205</v>
      </c>
      <c r="M142" s="2" t="s">
        <v>1899</v>
      </c>
      <c r="N142" s="28">
        <f t="shared" si="14"/>
        <v>137</v>
      </c>
      <c r="O142" s="2" t="s">
        <v>1</v>
      </c>
      <c r="P142" s="2" t="str">
        <f t="shared" si="12"/>
        <v>{id:137,year: "2007",dateAcuerdo:"12-OCT",numAcuerdo:"CG 137-2007",monthAcuerdo:"OCT",nameAcuerdo:"SUSTITUCIÓN REGISTRO SINDICO PANAL",link: Acuerdos__pdfpath(`./${"2007/"}${"137.pdf"}`),},</v>
      </c>
    </row>
    <row r="143" spans="1:16" x14ac:dyDescent="0.3">
      <c r="A143" s="2" t="s">
        <v>1568</v>
      </c>
      <c r="B143" s="2">
        <v>138</v>
      </c>
      <c r="C143" s="2" t="s">
        <v>1897</v>
      </c>
      <c r="D143" s="3" t="s">
        <v>160</v>
      </c>
      <c r="E143" s="2" t="s">
        <v>1735</v>
      </c>
      <c r="G143" s="2">
        <f t="shared" si="11"/>
        <v>138</v>
      </c>
      <c r="H143" s="2" t="s">
        <v>0</v>
      </c>
      <c r="I143" s="2" t="s">
        <v>1898</v>
      </c>
      <c r="J143" s="4" t="str">
        <f t="shared" si="13"/>
        <v>OCT</v>
      </c>
      <c r="K143" s="2" t="s">
        <v>1565</v>
      </c>
      <c r="L143" s="2" t="s">
        <v>156</v>
      </c>
      <c r="M143" s="2" t="s">
        <v>1899</v>
      </c>
      <c r="N143" s="28">
        <f t="shared" si="14"/>
        <v>138</v>
      </c>
      <c r="O143" s="2" t="s">
        <v>1</v>
      </c>
      <c r="P143" s="2" t="str">
        <f t="shared" si="12"/>
        <v>{id:138,year: "2007",dateAcuerdo:"12-OCT",numAcuerdo:"CG 138-2007",monthAcuerdo:"OCT",nameAcuerdo:"SUSTITUCIÓN REGIDOR QUINTO Y SEXTO DEL PT, TEPETITLA",link: Acuerdos__pdfpath(`./${"2007/"}${"138.pdf"}`),},</v>
      </c>
    </row>
    <row r="144" spans="1:16" x14ac:dyDescent="0.3">
      <c r="A144" s="2" t="s">
        <v>1568</v>
      </c>
      <c r="B144" s="2">
        <v>139</v>
      </c>
      <c r="C144" s="2" t="s">
        <v>1897</v>
      </c>
      <c r="D144" s="3" t="s">
        <v>160</v>
      </c>
      <c r="E144" s="2" t="s">
        <v>1735</v>
      </c>
      <c r="G144" s="2">
        <f t="shared" si="11"/>
        <v>139</v>
      </c>
      <c r="H144" s="2" t="s">
        <v>0</v>
      </c>
      <c r="I144" s="2" t="s">
        <v>1898</v>
      </c>
      <c r="J144" s="4" t="str">
        <f t="shared" si="13"/>
        <v>OCT</v>
      </c>
      <c r="K144" s="2" t="s">
        <v>1565</v>
      </c>
      <c r="L144" s="2" t="s">
        <v>206</v>
      </c>
      <c r="M144" s="2" t="s">
        <v>1899</v>
      </c>
      <c r="N144" s="28">
        <f t="shared" si="14"/>
        <v>139</v>
      </c>
      <c r="O144" s="2" t="s">
        <v>1</v>
      </c>
      <c r="P144" s="2" t="str">
        <f t="shared" si="12"/>
        <v>{id:139,year: "2007",dateAcuerdo:"12-OCT",numAcuerdo:"CG 139-2007",monthAcuerdo:"OCT",nameAcuerdo:"SUSTITUCIÓN PAPALOTLA SEGUNDO REGIDOR ALIANZA PROGRESO PARA TLAXCALA",link: Acuerdos__pdfpath(`./${"2007/"}${"139.pdf"}`),},</v>
      </c>
    </row>
    <row r="145" spans="1:16" x14ac:dyDescent="0.3">
      <c r="A145" s="2" t="s">
        <v>1568</v>
      </c>
      <c r="B145" s="2">
        <v>140</v>
      </c>
      <c r="C145" s="2" t="s">
        <v>1897</v>
      </c>
      <c r="D145" s="3" t="s">
        <v>160</v>
      </c>
      <c r="E145" s="2" t="s">
        <v>1735</v>
      </c>
      <c r="G145" s="2">
        <f t="shared" si="11"/>
        <v>140</v>
      </c>
      <c r="H145" s="2" t="s">
        <v>0</v>
      </c>
      <c r="I145" s="2" t="s">
        <v>1898</v>
      </c>
      <c r="J145" s="4" t="str">
        <f t="shared" si="13"/>
        <v>OCT</v>
      </c>
      <c r="K145" s="2" t="s">
        <v>1565</v>
      </c>
      <c r="L145" s="2" t="s">
        <v>166</v>
      </c>
      <c r="M145" s="2" t="s">
        <v>1899</v>
      </c>
      <c r="N145" s="28">
        <f t="shared" si="14"/>
        <v>140</v>
      </c>
      <c r="O145" s="2" t="s">
        <v>1</v>
      </c>
      <c r="P145" s="2" t="str">
        <f t="shared" si="12"/>
        <v>{id:140,year: "2007",dateAcuerdo:"12-OCT",numAcuerdo:"CG 140-2007",monthAcuerdo:"OCT",nameAcuerdo:"SUSTITUCIÓN DIP. SUPL. PARTIDO DEL TRABAJO DISTRITO IV",link: Acuerdos__pdfpath(`./${"2007/"}${"140.pdf"}`),},</v>
      </c>
    </row>
    <row r="146" spans="1:16" x14ac:dyDescent="0.3">
      <c r="A146" s="2" t="s">
        <v>1568</v>
      </c>
      <c r="B146" s="2">
        <v>141</v>
      </c>
      <c r="C146" s="2" t="s">
        <v>1897</v>
      </c>
      <c r="D146" s="3" t="s">
        <v>160</v>
      </c>
      <c r="E146" s="2" t="s">
        <v>1735</v>
      </c>
      <c r="G146" s="2">
        <f t="shared" si="11"/>
        <v>141</v>
      </c>
      <c r="H146" s="2" t="s">
        <v>0</v>
      </c>
      <c r="I146" s="2" t="s">
        <v>1898</v>
      </c>
      <c r="J146" s="4" t="str">
        <f t="shared" si="13"/>
        <v>OCT</v>
      </c>
      <c r="K146" s="2" t="s">
        <v>1565</v>
      </c>
      <c r="L146" s="2" t="s">
        <v>161</v>
      </c>
      <c r="M146" s="2" t="s">
        <v>1899</v>
      </c>
      <c r="N146" s="28">
        <f t="shared" si="14"/>
        <v>141</v>
      </c>
      <c r="O146" s="2" t="s">
        <v>1</v>
      </c>
      <c r="P146" s="2" t="str">
        <f t="shared" si="12"/>
        <v>{id:141,year: "2007",dateAcuerdo:"12-OCT",numAcuerdo:"CG 141-2007",monthAcuerdo:"OCT",nameAcuerdo:"SUSTITUCIÓN SINDICO PT SANTA CRUZ TLAX",link: Acuerdos__pdfpath(`./${"2007/"}${"141.pdf"}`),},</v>
      </c>
    </row>
    <row r="147" spans="1:16" x14ac:dyDescent="0.3">
      <c r="A147" s="2" t="s">
        <v>1568</v>
      </c>
      <c r="B147" s="2">
        <v>142</v>
      </c>
      <c r="C147" s="2" t="s">
        <v>1897</v>
      </c>
      <c r="D147" s="3" t="s">
        <v>160</v>
      </c>
      <c r="E147" s="2" t="s">
        <v>1735</v>
      </c>
      <c r="G147" s="2">
        <f t="shared" ref="G147:G203" si="15">B147</f>
        <v>142</v>
      </c>
      <c r="H147" s="2" t="s">
        <v>0</v>
      </c>
      <c r="I147" s="2" t="s">
        <v>1898</v>
      </c>
      <c r="J147" s="4" t="str">
        <f t="shared" si="13"/>
        <v>OCT</v>
      </c>
      <c r="K147" s="2" t="s">
        <v>1565</v>
      </c>
      <c r="L147" s="2" t="s">
        <v>207</v>
      </c>
      <c r="M147" s="2" t="s">
        <v>1899</v>
      </c>
      <c r="N147" s="28">
        <f t="shared" si="14"/>
        <v>142</v>
      </c>
      <c r="O147" s="2" t="s">
        <v>1</v>
      </c>
      <c r="P147" s="2" t="str">
        <f t="shared" si="12"/>
        <v>{id:142,year: "2007",dateAcuerdo:"12-OCT",numAcuerdo:"CG 142-2007",monthAcuerdo:"OCT",nameAcuerdo:"SUSTITUCIÓN DE PRESIDENTE DE COMUNIDAD COL.EL MIRADOR CALP. TLAX",link: Acuerdos__pdfpath(`./${"2007/"}${"142.pdf"}`),},</v>
      </c>
    </row>
    <row r="148" spans="1:16" x14ac:dyDescent="0.3">
      <c r="A148" s="2" t="s">
        <v>1568</v>
      </c>
      <c r="B148" s="2">
        <v>143</v>
      </c>
      <c r="C148" s="2" t="s">
        <v>1897</v>
      </c>
      <c r="D148" s="3" t="s">
        <v>160</v>
      </c>
      <c r="E148" s="2" t="s">
        <v>1735</v>
      </c>
      <c r="G148" s="2">
        <f t="shared" si="15"/>
        <v>143</v>
      </c>
      <c r="H148" s="2" t="s">
        <v>0</v>
      </c>
      <c r="I148" s="2" t="s">
        <v>1898</v>
      </c>
      <c r="J148" s="4" t="str">
        <f t="shared" si="13"/>
        <v>OCT</v>
      </c>
      <c r="K148" s="2" t="s">
        <v>1565</v>
      </c>
      <c r="L148" s="2" t="s">
        <v>162</v>
      </c>
      <c r="M148" s="2" t="s">
        <v>1899</v>
      </c>
      <c r="N148" s="28">
        <f t="shared" si="14"/>
        <v>143</v>
      </c>
      <c r="O148" s="2" t="s">
        <v>1</v>
      </c>
      <c r="P148" s="2" t="str">
        <f t="shared" si="12"/>
        <v>{id:143,year: "2007",dateAcuerdo:"12-OCT",numAcuerdo:"CG 143-2007",monthAcuerdo:"OCT",nameAcuerdo:"SUSTITUCIÓN QUINTO REGIDOR ALIANZA PROGRESO PARA TLAXCALA",link: Acuerdos__pdfpath(`./${"2007/"}${"143.pdf"}`),},</v>
      </c>
    </row>
    <row r="149" spans="1:16" x14ac:dyDescent="0.3">
      <c r="A149" s="2" t="s">
        <v>1568</v>
      </c>
      <c r="B149" s="2">
        <v>144</v>
      </c>
      <c r="C149" s="2" t="s">
        <v>1897</v>
      </c>
      <c r="D149" s="3" t="s">
        <v>160</v>
      </c>
      <c r="E149" s="2" t="s">
        <v>1735</v>
      </c>
      <c r="G149" s="2">
        <f t="shared" si="15"/>
        <v>144</v>
      </c>
      <c r="H149" s="2" t="s">
        <v>0</v>
      </c>
      <c r="I149" s="2" t="s">
        <v>1898</v>
      </c>
      <c r="J149" s="4" t="str">
        <f t="shared" si="13"/>
        <v>OCT</v>
      </c>
      <c r="K149" s="2" t="s">
        <v>1565</v>
      </c>
      <c r="L149" s="2" t="s">
        <v>163</v>
      </c>
      <c r="M149" s="2" t="s">
        <v>1899</v>
      </c>
      <c r="N149" s="28">
        <f t="shared" si="14"/>
        <v>144</v>
      </c>
      <c r="O149" s="2" t="s">
        <v>1</v>
      </c>
      <c r="P149" s="2" t="str">
        <f t="shared" si="12"/>
        <v>{id:144,year: "2007",dateAcuerdo:"12-OCT",numAcuerdo:"CG 144-2007",monthAcuerdo:"OCT",nameAcuerdo:"SUSTITUCIÓN PRIMER REGIDOR PARTIDO SOCIALISTA",link: Acuerdos__pdfpath(`./${"2007/"}${"144.pdf"}`),},</v>
      </c>
    </row>
    <row r="150" spans="1:16" x14ac:dyDescent="0.3">
      <c r="A150" s="2" t="s">
        <v>1568</v>
      </c>
      <c r="B150" s="2">
        <v>145</v>
      </c>
      <c r="C150" s="2" t="s">
        <v>1897</v>
      </c>
      <c r="D150" s="3" t="s">
        <v>160</v>
      </c>
      <c r="E150" s="2" t="s">
        <v>1735</v>
      </c>
      <c r="G150" s="2">
        <f t="shared" si="15"/>
        <v>145</v>
      </c>
      <c r="H150" s="2" t="s">
        <v>0</v>
      </c>
      <c r="I150" s="2" t="s">
        <v>1898</v>
      </c>
      <c r="J150" s="4" t="str">
        <f t="shared" si="13"/>
        <v>OCT</v>
      </c>
      <c r="K150" s="2" t="s">
        <v>1565</v>
      </c>
      <c r="L150" s="2" t="s">
        <v>208</v>
      </c>
      <c r="M150" s="2" t="s">
        <v>1899</v>
      </c>
      <c r="N150" s="28">
        <f t="shared" si="14"/>
        <v>145</v>
      </c>
      <c r="O150" s="2" t="s">
        <v>1</v>
      </c>
      <c r="P150" s="2" t="str">
        <f t="shared" si="12"/>
        <v>{id:145,year: "2007",dateAcuerdo:"12-OCT",numAcuerdo:"CG 145-2007",monthAcuerdo:"OCT",nameAcuerdo:"SUSTITUCIÓN CANDIDATO A PC DE TLATEMPA, MUNICIPIO DE APETATITLÁN",link: Acuerdos__pdfpath(`./${"2007/"}${"145.pdf"}`),},</v>
      </c>
    </row>
    <row r="151" spans="1:16" x14ac:dyDescent="0.3">
      <c r="A151" s="2" t="s">
        <v>1568</v>
      </c>
      <c r="B151" s="2">
        <v>146</v>
      </c>
      <c r="C151" s="2" t="s">
        <v>1897</v>
      </c>
      <c r="D151" s="3" t="s">
        <v>160</v>
      </c>
      <c r="E151" s="2" t="s">
        <v>1735</v>
      </c>
      <c r="G151" s="2">
        <f t="shared" si="15"/>
        <v>146</v>
      </c>
      <c r="H151" s="2" t="s">
        <v>0</v>
      </c>
      <c r="I151" s="2" t="s">
        <v>1898</v>
      </c>
      <c r="J151" s="4" t="str">
        <f t="shared" si="13"/>
        <v>OCT</v>
      </c>
      <c r="K151" s="2" t="s">
        <v>1565</v>
      </c>
      <c r="L151" s="2" t="s">
        <v>164</v>
      </c>
      <c r="M151" s="2" t="s">
        <v>1899</v>
      </c>
      <c r="N151" s="28">
        <f t="shared" si="14"/>
        <v>146</v>
      </c>
      <c r="O151" s="2" t="s">
        <v>1</v>
      </c>
      <c r="P151" s="2" t="str">
        <f t="shared" si="12"/>
        <v>{id:146,year: "2007",dateAcuerdo:"12-OCT",numAcuerdo:"CG 146-2007",monthAcuerdo:"OCT",nameAcuerdo:"SUSTITUCIÓN PC TEPATLAXCO, PARTIDO SOCIALISTA",link: Acuerdos__pdfpath(`./${"2007/"}${"146.pdf"}`),},</v>
      </c>
    </row>
    <row r="152" spans="1:16" x14ac:dyDescent="0.3">
      <c r="A152" s="2" t="s">
        <v>1568</v>
      </c>
      <c r="B152" s="2">
        <v>147</v>
      </c>
      <c r="C152" s="2" t="s">
        <v>1897</v>
      </c>
      <c r="D152" s="3" t="s">
        <v>160</v>
      </c>
      <c r="E152" s="2" t="s">
        <v>1735</v>
      </c>
      <c r="G152" s="2">
        <f t="shared" si="15"/>
        <v>147</v>
      </c>
      <c r="H152" s="2" t="s">
        <v>0</v>
      </c>
      <c r="I152" s="2" t="s">
        <v>1898</v>
      </c>
      <c r="J152" s="4" t="str">
        <f t="shared" si="13"/>
        <v>OCT</v>
      </c>
      <c r="K152" s="2" t="s">
        <v>1565</v>
      </c>
      <c r="L152" s="2" t="s">
        <v>165</v>
      </c>
      <c r="M152" s="2" t="s">
        <v>1899</v>
      </c>
      <c r="N152" s="28">
        <f t="shared" si="14"/>
        <v>147</v>
      </c>
      <c r="O152" s="2" t="s">
        <v>1</v>
      </c>
      <c r="P152" s="2" t="str">
        <f t="shared" si="12"/>
        <v>{id:147,year: "2007",dateAcuerdo:"12-OCT",numAcuerdo:"CG 147-2007",monthAcuerdo:"OCT",nameAcuerdo:"SUST. REGIDORES.AYTO. CALPULALPAN.07",link: Acuerdos__pdfpath(`./${"2007/"}${"147.pdf"}`),},</v>
      </c>
    </row>
    <row r="153" spans="1:16" x14ac:dyDescent="0.3">
      <c r="A153" s="2" t="s">
        <v>1568</v>
      </c>
      <c r="B153" s="2">
        <v>148</v>
      </c>
      <c r="C153" s="2" t="s">
        <v>1897</v>
      </c>
      <c r="D153" s="3" t="s">
        <v>160</v>
      </c>
      <c r="E153" s="2" t="s">
        <v>1735</v>
      </c>
      <c r="G153" s="2">
        <f t="shared" si="15"/>
        <v>148</v>
      </c>
      <c r="H153" s="2" t="s">
        <v>0</v>
      </c>
      <c r="I153" s="2" t="s">
        <v>1898</v>
      </c>
      <c r="J153" s="4" t="str">
        <f t="shared" si="13"/>
        <v>OCT</v>
      </c>
      <c r="K153" s="2" t="s">
        <v>1565</v>
      </c>
      <c r="L153" s="2" t="s">
        <v>209</v>
      </c>
      <c r="M153" s="2" t="s">
        <v>1899</v>
      </c>
      <c r="N153" s="28">
        <f t="shared" si="14"/>
        <v>148</v>
      </c>
      <c r="O153" s="2" t="s">
        <v>1</v>
      </c>
      <c r="P153" s="2" t="str">
        <f t="shared" si="12"/>
        <v>{id:148,year: "2007",dateAcuerdo:"12-OCT",numAcuerdo:"CG 148-2007",monthAcuerdo:"OCT",nameAcuerdo:"SUSTITUCIÓN TETLATLAHUACA CASTRO",link: Acuerdos__pdfpath(`./${"2007/"}${"148.pdf"}`),},</v>
      </c>
    </row>
    <row r="154" spans="1:16" x14ac:dyDescent="0.3">
      <c r="A154" s="2" t="s">
        <v>1568</v>
      </c>
      <c r="B154" s="2">
        <v>149</v>
      </c>
      <c r="C154" s="2" t="s">
        <v>1897</v>
      </c>
      <c r="D154" s="3" t="s">
        <v>160</v>
      </c>
      <c r="E154" s="2" t="s">
        <v>1735</v>
      </c>
      <c r="G154" s="2">
        <f t="shared" si="15"/>
        <v>149</v>
      </c>
      <c r="H154" s="2" t="s">
        <v>0</v>
      </c>
      <c r="I154" s="2" t="s">
        <v>1898</v>
      </c>
      <c r="J154" s="4" t="str">
        <f t="shared" si="13"/>
        <v>OCT</v>
      </c>
      <c r="K154" s="2" t="s">
        <v>1565</v>
      </c>
      <c r="L154" s="2" t="s">
        <v>210</v>
      </c>
      <c r="M154" s="2" t="s">
        <v>1899</v>
      </c>
      <c r="N154" s="28">
        <f t="shared" si="14"/>
        <v>149</v>
      </c>
      <c r="O154" s="2" t="s">
        <v>1</v>
      </c>
      <c r="P154" s="2" t="str">
        <f t="shared" si="12"/>
        <v>{id:149,year: "2007",dateAcuerdo:"12-OCT",numAcuerdo:"CG 149-2007",monthAcuerdo:"OCT",nameAcuerdo:"SUSTITUCIÓN DE CANDIDATO SUPLENTE FORMULA 4 ALIANZA",link: Acuerdos__pdfpath(`./${"2007/"}${"149.pdf"}`),},</v>
      </c>
    </row>
    <row r="155" spans="1:16" x14ac:dyDescent="0.3">
      <c r="A155" s="2" t="s">
        <v>1568</v>
      </c>
      <c r="B155" s="2">
        <v>150</v>
      </c>
      <c r="C155" s="2" t="s">
        <v>1897</v>
      </c>
      <c r="D155" s="3" t="s">
        <v>160</v>
      </c>
      <c r="E155" s="2" t="s">
        <v>1735</v>
      </c>
      <c r="G155" s="2">
        <f t="shared" si="15"/>
        <v>150</v>
      </c>
      <c r="H155" s="2" t="s">
        <v>0</v>
      </c>
      <c r="I155" s="2" t="s">
        <v>1898</v>
      </c>
      <c r="J155" s="4" t="str">
        <f t="shared" si="13"/>
        <v>OCT</v>
      </c>
      <c r="K155" s="2" t="s">
        <v>1565</v>
      </c>
      <c r="L155" s="2" t="s">
        <v>211</v>
      </c>
      <c r="M155" s="2" t="s">
        <v>1899</v>
      </c>
      <c r="N155" s="28">
        <f t="shared" si="14"/>
        <v>150</v>
      </c>
      <c r="O155" s="2" t="s">
        <v>1</v>
      </c>
      <c r="P155" s="2" t="str">
        <f t="shared" si="12"/>
        <v>{id:150,year: "2007",dateAcuerdo:"12-OCT",numAcuerdo:"CG 150-2007",monthAcuerdo:"OCT",nameAcuerdo:"RENUNCIA DE PRES.DE COM.TEXCALAC TLAX",link: Acuerdos__pdfpath(`./${"2007/"}${"150.pdf"}`),},</v>
      </c>
    </row>
    <row r="156" spans="1:16" x14ac:dyDescent="0.3">
      <c r="A156" s="2" t="s">
        <v>1568</v>
      </c>
      <c r="B156" s="2">
        <v>151</v>
      </c>
      <c r="C156" s="2" t="s">
        <v>1897</v>
      </c>
      <c r="D156" s="3" t="s">
        <v>220</v>
      </c>
      <c r="E156" s="2" t="s">
        <v>1735</v>
      </c>
      <c r="G156" s="2">
        <f t="shared" si="15"/>
        <v>151</v>
      </c>
      <c r="H156" s="2" t="s">
        <v>0</v>
      </c>
      <c r="I156" s="2" t="s">
        <v>1898</v>
      </c>
      <c r="J156" s="4" t="str">
        <f t="shared" si="13"/>
        <v>OCT</v>
      </c>
      <c r="K156" s="2" t="s">
        <v>1565</v>
      </c>
      <c r="L156" s="2" t="s">
        <v>216</v>
      </c>
      <c r="M156" s="2" t="s">
        <v>1899</v>
      </c>
      <c r="N156" s="28">
        <f t="shared" si="14"/>
        <v>151</v>
      </c>
      <c r="O156" s="2" t="s">
        <v>1</v>
      </c>
      <c r="P156" s="2" t="str">
        <f t="shared" si="12"/>
        <v>{id:151,year: "2007",dateAcuerdo:"15-OCT",numAcuerdo:"CG 151-2007",monthAcuerdo:"OCT",nameAcuerdo:"ACUERDO CUMPLIMIENTO TOCA 185-2007. LIC. EZEQUIEL",link: Acuerdos__pdfpath(`./${"2007/"}${"151.pdf"}`),},</v>
      </c>
    </row>
    <row r="157" spans="1:16" x14ac:dyDescent="0.3">
      <c r="A157" s="2" t="s">
        <v>1568</v>
      </c>
      <c r="B157" s="2">
        <v>152</v>
      </c>
      <c r="C157" s="2" t="s">
        <v>1897</v>
      </c>
      <c r="D157" s="3" t="s">
        <v>221</v>
      </c>
      <c r="E157" s="2" t="s">
        <v>1735</v>
      </c>
      <c r="G157" s="2">
        <f t="shared" si="15"/>
        <v>152</v>
      </c>
      <c r="H157" s="2" t="s">
        <v>0</v>
      </c>
      <c r="I157" s="2" t="s">
        <v>1898</v>
      </c>
      <c r="J157" s="4" t="str">
        <f t="shared" si="13"/>
        <v>OCT</v>
      </c>
      <c r="K157" s="2" t="s">
        <v>1565</v>
      </c>
      <c r="L157" s="2" t="s">
        <v>212</v>
      </c>
      <c r="M157" s="2" t="s">
        <v>1899</v>
      </c>
      <c r="N157" s="28">
        <f t="shared" si="14"/>
        <v>152</v>
      </c>
      <c r="O157" s="2" t="s">
        <v>1</v>
      </c>
      <c r="P157" s="2" t="str">
        <f t="shared" si="12"/>
        <v>{id:152,year: "2007",dateAcuerdo:"19-OCT",numAcuerdo:"CG 152-2007",monthAcuerdo:"OCT",nameAcuerdo:"ACUERDO NUMERO E INTEGRACION DE CASILLAS 2007",link: Acuerdos__pdfpath(`./${"2007/"}${"152.pdf"}`),},</v>
      </c>
    </row>
    <row r="158" spans="1:16" x14ac:dyDescent="0.3">
      <c r="A158" s="2" t="s">
        <v>1568</v>
      </c>
      <c r="B158" s="2">
        <v>153</v>
      </c>
      <c r="C158" s="2" t="s">
        <v>1897</v>
      </c>
      <c r="D158" s="3" t="s">
        <v>221</v>
      </c>
      <c r="E158" s="2" t="s">
        <v>1735</v>
      </c>
      <c r="G158" s="2">
        <f t="shared" si="15"/>
        <v>153</v>
      </c>
      <c r="H158" s="2" t="s">
        <v>0</v>
      </c>
      <c r="I158" s="2" t="s">
        <v>1898</v>
      </c>
      <c r="J158" s="4" t="str">
        <f t="shared" si="13"/>
        <v>OCT</v>
      </c>
      <c r="K158" s="2" t="s">
        <v>1565</v>
      </c>
      <c r="L158" s="2" t="s">
        <v>211</v>
      </c>
      <c r="M158" s="2" t="s">
        <v>1899</v>
      </c>
      <c r="N158" s="28">
        <f t="shared" si="14"/>
        <v>153</v>
      </c>
      <c r="O158" s="2" t="s">
        <v>1</v>
      </c>
      <c r="P158" s="2" t="str">
        <f t="shared" si="12"/>
        <v>{id:153,year: "2007",dateAcuerdo:"19-OCT",numAcuerdo:"CG 153-2007",monthAcuerdo:"OCT",nameAcuerdo:"RENUNCIA DE PRES.DE COM.TEXCALAC TLAX",link: Acuerdos__pdfpath(`./${"2007/"}${"153.pdf"}`),},</v>
      </c>
    </row>
    <row r="159" spans="1:16" x14ac:dyDescent="0.3">
      <c r="A159" s="2" t="s">
        <v>1568</v>
      </c>
      <c r="B159" s="2">
        <v>154</v>
      </c>
      <c r="C159" s="2" t="s">
        <v>1897</v>
      </c>
      <c r="D159" s="3" t="s">
        <v>221</v>
      </c>
      <c r="E159" s="2" t="s">
        <v>1735</v>
      </c>
      <c r="G159" s="2">
        <f t="shared" si="15"/>
        <v>154</v>
      </c>
      <c r="H159" s="2" t="s">
        <v>0</v>
      </c>
      <c r="I159" s="2" t="s">
        <v>1898</v>
      </c>
      <c r="J159" s="4" t="str">
        <f t="shared" si="13"/>
        <v>OCT</v>
      </c>
      <c r="K159" s="2" t="s">
        <v>1565</v>
      </c>
      <c r="L159" s="2" t="s">
        <v>213</v>
      </c>
      <c r="M159" s="2" t="s">
        <v>1899</v>
      </c>
      <c r="N159" s="28">
        <f t="shared" si="14"/>
        <v>154</v>
      </c>
      <c r="O159" s="2" t="s">
        <v>1</v>
      </c>
      <c r="P159" s="2" t="str">
        <f t="shared" si="12"/>
        <v>{id:154,year: "2007",dateAcuerdo:"19-OCT",numAcuerdo:"CG 154-2007",monthAcuerdo:"OCT",nameAcuerdo:"SUST. SINDICO AYTO. NATIVITAS",link: Acuerdos__pdfpath(`./${"2007/"}${"154.pdf"}`),},</v>
      </c>
    </row>
    <row r="160" spans="1:16" x14ac:dyDescent="0.3">
      <c r="A160" s="2" t="s">
        <v>1568</v>
      </c>
      <c r="B160" s="2">
        <v>155</v>
      </c>
      <c r="C160" s="2" t="s">
        <v>1897</v>
      </c>
      <c r="D160" s="3" t="s">
        <v>221</v>
      </c>
      <c r="E160" s="2" t="s">
        <v>1735</v>
      </c>
      <c r="G160" s="2">
        <f t="shared" si="15"/>
        <v>155</v>
      </c>
      <c r="H160" s="2" t="s">
        <v>0</v>
      </c>
      <c r="I160" s="2" t="s">
        <v>1898</v>
      </c>
      <c r="J160" s="4" t="str">
        <f t="shared" si="13"/>
        <v>OCT</v>
      </c>
      <c r="K160" s="2" t="s">
        <v>1565</v>
      </c>
      <c r="L160" s="2" t="s">
        <v>217</v>
      </c>
      <c r="M160" s="2" t="s">
        <v>1899</v>
      </c>
      <c r="N160" s="28">
        <f t="shared" si="14"/>
        <v>155</v>
      </c>
      <c r="O160" s="2" t="s">
        <v>1</v>
      </c>
      <c r="P160" s="2" t="str">
        <f t="shared" si="12"/>
        <v>{id:155,year: "2007",dateAcuerdo:"19-OCT",numAcuerdo:"CG 155-2007",monthAcuerdo:"OCT",nameAcuerdo:"SUSTITUCIÓN REGISTRO SINDICO PARTIDO CONVERGENCIA TEOLOCH LIC OLVERA",link: Acuerdos__pdfpath(`./${"2007/"}${"155.pdf"}`),},</v>
      </c>
    </row>
    <row r="161" spans="1:16" x14ac:dyDescent="0.3">
      <c r="A161" s="2" t="s">
        <v>1568</v>
      </c>
      <c r="B161" s="2">
        <v>156</v>
      </c>
      <c r="C161" s="2" t="s">
        <v>1897</v>
      </c>
      <c r="D161" s="3" t="s">
        <v>221</v>
      </c>
      <c r="E161" s="2" t="s">
        <v>1735</v>
      </c>
      <c r="G161" s="2">
        <f t="shared" si="15"/>
        <v>156</v>
      </c>
      <c r="H161" s="2" t="s">
        <v>0</v>
      </c>
      <c r="I161" s="2" t="s">
        <v>1898</v>
      </c>
      <c r="J161" s="4" t="str">
        <f t="shared" si="13"/>
        <v>OCT</v>
      </c>
      <c r="K161" s="2" t="s">
        <v>1565</v>
      </c>
      <c r="L161" s="2" t="s">
        <v>218</v>
      </c>
      <c r="M161" s="2" t="s">
        <v>1899</v>
      </c>
      <c r="N161" s="28">
        <f t="shared" si="14"/>
        <v>156</v>
      </c>
      <c r="O161" s="2" t="s">
        <v>1</v>
      </c>
      <c r="P161" s="2" t="str">
        <f t="shared" si="12"/>
        <v>{id:156,year: "2007",dateAcuerdo:"19-OCT",numAcuerdo:"CG 156-2007",monthAcuerdo:"OCT",nameAcuerdo:"SUSTITUCIÓN PRIMER REGIDOR ALTZAYANCAHERLINDO",link: Acuerdos__pdfpath(`./${"2007/"}${"156.pdf"}`),},</v>
      </c>
    </row>
    <row r="162" spans="1:16" x14ac:dyDescent="0.3">
      <c r="A162" s="2" t="s">
        <v>1568</v>
      </c>
      <c r="B162" s="2">
        <v>157</v>
      </c>
      <c r="C162" s="2" t="s">
        <v>1897</v>
      </c>
      <c r="D162" s="3" t="s">
        <v>221</v>
      </c>
      <c r="E162" s="2" t="s">
        <v>1735</v>
      </c>
      <c r="G162" s="2">
        <f t="shared" si="15"/>
        <v>157</v>
      </c>
      <c r="H162" s="2" t="s">
        <v>0</v>
      </c>
      <c r="I162" s="2" t="s">
        <v>1898</v>
      </c>
      <c r="J162" s="4" t="str">
        <f t="shared" si="13"/>
        <v>OCT</v>
      </c>
      <c r="K162" s="2" t="s">
        <v>1565</v>
      </c>
      <c r="L162" s="2" t="s">
        <v>214</v>
      </c>
      <c r="M162" s="2" t="s">
        <v>1899</v>
      </c>
      <c r="N162" s="28">
        <f t="shared" si="14"/>
        <v>157</v>
      </c>
      <c r="O162" s="2" t="s">
        <v>1</v>
      </c>
      <c r="P162" s="2" t="str">
        <f t="shared" si="12"/>
        <v>{id:157,year: "2007",dateAcuerdo:"19-OCT",numAcuerdo:"CG 157-2007",monthAcuerdo:"OCT",nameAcuerdo:"SUST. DTO. XVI ALTERNATIVA",link: Acuerdos__pdfpath(`./${"2007/"}${"157.pdf"}`),},</v>
      </c>
    </row>
    <row r="163" spans="1:16" x14ac:dyDescent="0.3">
      <c r="A163" s="2" t="s">
        <v>1568</v>
      </c>
      <c r="B163" s="2">
        <v>158</v>
      </c>
      <c r="C163" s="2" t="s">
        <v>1897</v>
      </c>
      <c r="D163" s="3" t="s">
        <v>221</v>
      </c>
      <c r="E163" s="2" t="s">
        <v>1735</v>
      </c>
      <c r="G163" s="2">
        <f t="shared" si="15"/>
        <v>158</v>
      </c>
      <c r="H163" s="2" t="s">
        <v>0</v>
      </c>
      <c r="I163" s="2" t="s">
        <v>1898</v>
      </c>
      <c r="J163" s="4" t="str">
        <f t="shared" si="13"/>
        <v>OCT</v>
      </c>
      <c r="K163" s="2" t="s">
        <v>1565</v>
      </c>
      <c r="L163" s="2" t="s">
        <v>219</v>
      </c>
      <c r="M163" s="2" t="s">
        <v>1899</v>
      </c>
      <c r="N163" s="28">
        <f t="shared" si="14"/>
        <v>158</v>
      </c>
      <c r="O163" s="2" t="s">
        <v>1</v>
      </c>
      <c r="P163" s="2" t="str">
        <f t="shared" si="12"/>
        <v>{id:158,year: "2007",dateAcuerdo:"19-OCT",numAcuerdo:"CG 158-2007",monthAcuerdo:"OCT",nameAcuerdo:"SUST. SINDICO, PROP Y SUPLET. ATLANGATEPEC",link: Acuerdos__pdfpath(`./${"2007/"}${"158.pdf"}`),},</v>
      </c>
    </row>
    <row r="164" spans="1:16" x14ac:dyDescent="0.3">
      <c r="A164" s="2" t="s">
        <v>1568</v>
      </c>
      <c r="B164" s="2">
        <v>159</v>
      </c>
      <c r="C164" s="2" t="s">
        <v>1897</v>
      </c>
      <c r="D164" s="3" t="s">
        <v>221</v>
      </c>
      <c r="E164" s="2" t="s">
        <v>1735</v>
      </c>
      <c r="G164" s="2">
        <f t="shared" si="15"/>
        <v>159</v>
      </c>
      <c r="H164" s="2" t="s">
        <v>0</v>
      </c>
      <c r="I164" s="2" t="s">
        <v>1898</v>
      </c>
      <c r="J164" s="4" t="str">
        <f t="shared" si="13"/>
        <v>OCT</v>
      </c>
      <c r="K164" s="2" t="s">
        <v>1565</v>
      </c>
      <c r="L164" s="2" t="s">
        <v>215</v>
      </c>
      <c r="M164" s="2" t="s">
        <v>1899</v>
      </c>
      <c r="N164" s="28">
        <f t="shared" si="14"/>
        <v>159</v>
      </c>
      <c r="O164" s="2" t="s">
        <v>1</v>
      </c>
      <c r="P164" s="2" t="str">
        <f t="shared" si="12"/>
        <v>{id:159,year: "2007",dateAcuerdo:"19-OCT",numAcuerdo:"CG 159-2007",monthAcuerdo:"OCT",nameAcuerdo:"SUSTITUCIÓN SR TEPETITLA DE LARDIZABAL CASTRO",link: Acuerdos__pdfpath(`./${"2007/"}${"159.pdf"}`),},</v>
      </c>
    </row>
    <row r="165" spans="1:16" x14ac:dyDescent="0.3">
      <c r="A165" s="2" t="s">
        <v>1568</v>
      </c>
      <c r="B165" s="2">
        <v>160</v>
      </c>
      <c r="C165" s="2" t="s">
        <v>1897</v>
      </c>
      <c r="D165" s="3" t="s">
        <v>221</v>
      </c>
      <c r="E165" s="2" t="s">
        <v>1735</v>
      </c>
      <c r="G165" s="2">
        <f t="shared" si="15"/>
        <v>160</v>
      </c>
      <c r="H165" s="2" t="s">
        <v>0</v>
      </c>
      <c r="I165" s="2" t="s">
        <v>1898</v>
      </c>
      <c r="J165" s="4" t="str">
        <f t="shared" si="13"/>
        <v>OCT</v>
      </c>
      <c r="K165" s="2" t="s">
        <v>1565</v>
      </c>
      <c r="L165" s="2" t="s">
        <v>225</v>
      </c>
      <c r="M165" s="2" t="s">
        <v>1899</v>
      </c>
      <c r="N165" s="28">
        <f t="shared" si="14"/>
        <v>160</v>
      </c>
      <c r="O165" s="2" t="s">
        <v>1</v>
      </c>
      <c r="P165" s="2" t="str">
        <f t="shared" si="12"/>
        <v>{id:160,year: "2007",dateAcuerdo:"19-OCT",numAcuerdo:"CG 160-2007",monthAcuerdo:"OCT",nameAcuerdo:"SUSTITUCIÓN QUINTO REGIDOR PARTIDO DEL TRABAJO",link: Acuerdos__pdfpath(`./${"2007/"}${"160.pdf"}`),},</v>
      </c>
    </row>
    <row r="166" spans="1:16" x14ac:dyDescent="0.3">
      <c r="A166" s="2" t="s">
        <v>1568</v>
      </c>
      <c r="B166" s="2">
        <v>161</v>
      </c>
      <c r="C166" s="2" t="s">
        <v>1897</v>
      </c>
      <c r="D166" s="3" t="s">
        <v>221</v>
      </c>
      <c r="E166" s="2" t="s">
        <v>1735</v>
      </c>
      <c r="G166" s="2">
        <f t="shared" si="15"/>
        <v>161</v>
      </c>
      <c r="H166" s="2" t="s">
        <v>0</v>
      </c>
      <c r="I166" s="2" t="s">
        <v>1898</v>
      </c>
      <c r="J166" s="4" t="str">
        <f t="shared" si="13"/>
        <v>OCT</v>
      </c>
      <c r="K166" s="2" t="s">
        <v>1565</v>
      </c>
      <c r="L166" s="2" t="s">
        <v>226</v>
      </c>
      <c r="M166" s="2" t="s">
        <v>1899</v>
      </c>
      <c r="N166" s="28">
        <f t="shared" si="14"/>
        <v>161</v>
      </c>
      <c r="O166" s="2" t="s">
        <v>1</v>
      </c>
      <c r="P166" s="2" t="str">
        <f t="shared" si="12"/>
        <v>{id:161,year: "2007",dateAcuerdo:"19-OCT",numAcuerdo:"CG 161-2007",monthAcuerdo:"OCT",nameAcuerdo:"TERCER REGIDOR SN. PABLO MONTE",link: Acuerdos__pdfpath(`./${"2007/"}${"161.pdf"}`),},</v>
      </c>
    </row>
    <row r="167" spans="1:16" x14ac:dyDescent="0.3">
      <c r="A167" s="2" t="s">
        <v>1568</v>
      </c>
      <c r="B167" s="2">
        <v>162</v>
      </c>
      <c r="C167" s="2" t="s">
        <v>1897</v>
      </c>
      <c r="D167" s="3" t="s">
        <v>221</v>
      </c>
      <c r="E167" s="2" t="s">
        <v>1735</v>
      </c>
      <c r="G167" s="2">
        <f t="shared" si="15"/>
        <v>162</v>
      </c>
      <c r="H167" s="2" t="s">
        <v>0</v>
      </c>
      <c r="I167" s="2" t="s">
        <v>1898</v>
      </c>
      <c r="J167" s="4" t="str">
        <f t="shared" si="13"/>
        <v>OCT</v>
      </c>
      <c r="K167" s="2" t="s">
        <v>1565</v>
      </c>
      <c r="L167" s="2" t="s">
        <v>222</v>
      </c>
      <c r="M167" s="2" t="s">
        <v>1899</v>
      </c>
      <c r="N167" s="28">
        <f t="shared" ref="N167:N198" si="16">B167</f>
        <v>162</v>
      </c>
      <c r="O167" s="2" t="s">
        <v>1</v>
      </c>
      <c r="P167" s="2" t="str">
        <f t="shared" si="12"/>
        <v>{id:162,year: "2007",dateAcuerdo:"19-OCT",numAcuerdo:"CG 162-2007",monthAcuerdo:"OCT",nameAcuerdo:"SUST.DIP. XV.ALTER.SOCIALDEM",link: Acuerdos__pdfpath(`./${"2007/"}${"162.pdf"}`),},</v>
      </c>
    </row>
    <row r="168" spans="1:16" x14ac:dyDescent="0.3">
      <c r="A168" s="2" t="s">
        <v>1568</v>
      </c>
      <c r="B168" s="2">
        <v>163</v>
      </c>
      <c r="C168" s="2" t="s">
        <v>1897</v>
      </c>
      <c r="D168" s="3" t="s">
        <v>221</v>
      </c>
      <c r="E168" s="2" t="s">
        <v>1735</v>
      </c>
      <c r="G168" s="2">
        <f t="shared" si="15"/>
        <v>163</v>
      </c>
      <c r="H168" s="2" t="s">
        <v>0</v>
      </c>
      <c r="I168" s="2" t="s">
        <v>1898</v>
      </c>
      <c r="J168" s="4" t="str">
        <f t="shared" si="13"/>
        <v>OCT</v>
      </c>
      <c r="K168" s="2" t="s">
        <v>1565</v>
      </c>
      <c r="L168" s="2" t="s">
        <v>209</v>
      </c>
      <c r="M168" s="2" t="s">
        <v>1899</v>
      </c>
      <c r="N168" s="28">
        <f t="shared" si="16"/>
        <v>163</v>
      </c>
      <c r="O168" s="2" t="s">
        <v>1</v>
      </c>
      <c r="P168" s="2" t="str">
        <f t="shared" si="12"/>
        <v>{id:163,year: "2007",dateAcuerdo:"19-OCT",numAcuerdo:"CG 163-2007",monthAcuerdo:"OCT",nameAcuerdo:"SUSTITUCIÓN TETLATLAHUACA CASTRO",link: Acuerdos__pdfpath(`./${"2007/"}${"163.pdf"}`),},</v>
      </c>
    </row>
    <row r="169" spans="1:16" x14ac:dyDescent="0.3">
      <c r="A169" s="2" t="s">
        <v>1568</v>
      </c>
      <c r="B169" s="2">
        <v>164</v>
      </c>
      <c r="C169" s="2" t="s">
        <v>1897</v>
      </c>
      <c r="D169" s="3" t="s">
        <v>221</v>
      </c>
      <c r="E169" s="2" t="s">
        <v>1735</v>
      </c>
      <c r="G169" s="2">
        <f t="shared" si="15"/>
        <v>164</v>
      </c>
      <c r="H169" s="2" t="s">
        <v>0</v>
      </c>
      <c r="I169" s="2" t="s">
        <v>1898</v>
      </c>
      <c r="J169" s="4" t="str">
        <f t="shared" si="13"/>
        <v>OCT</v>
      </c>
      <c r="K169" s="2" t="s">
        <v>1565</v>
      </c>
      <c r="L169" s="2" t="s">
        <v>227</v>
      </c>
      <c r="M169" s="2" t="s">
        <v>1899</v>
      </c>
      <c r="N169" s="28">
        <f t="shared" si="16"/>
        <v>164</v>
      </c>
      <c r="O169" s="2" t="s">
        <v>1</v>
      </c>
      <c r="P169" s="2" t="str">
        <f t="shared" si="12"/>
        <v>{id:164,year: "2007",dateAcuerdo:"19-OCT",numAcuerdo:"CG 164-2007",monthAcuerdo:"OCT",nameAcuerdo:"PRIMER REGIDOR PROPIETARIO HUAMANTLA PT",link: Acuerdos__pdfpath(`./${"2007/"}${"164.pdf"}`),},</v>
      </c>
    </row>
    <row r="170" spans="1:16" x14ac:dyDescent="0.3">
      <c r="A170" s="2" t="s">
        <v>1568</v>
      </c>
      <c r="B170" s="2">
        <v>165</v>
      </c>
      <c r="C170" s="2" t="s">
        <v>1897</v>
      </c>
      <c r="D170" s="3" t="s">
        <v>221</v>
      </c>
      <c r="E170" s="2" t="s">
        <v>1735</v>
      </c>
      <c r="G170" s="2">
        <f t="shared" si="15"/>
        <v>165</v>
      </c>
      <c r="H170" s="2" t="s">
        <v>0</v>
      </c>
      <c r="I170" s="2" t="s">
        <v>1898</v>
      </c>
      <c r="J170" s="4" t="str">
        <f t="shared" si="13"/>
        <v>OCT</v>
      </c>
      <c r="K170" s="2" t="s">
        <v>1565</v>
      </c>
      <c r="L170" s="2" t="s">
        <v>228</v>
      </c>
      <c r="M170" s="2" t="s">
        <v>1899</v>
      </c>
      <c r="N170" s="28">
        <f t="shared" si="16"/>
        <v>165</v>
      </c>
      <c r="O170" s="2" t="s">
        <v>1</v>
      </c>
      <c r="P170" s="2" t="str">
        <f t="shared" si="12"/>
        <v>{id:165,year: "2007",dateAcuerdo:"19-OCT",numAcuerdo:"CG 165-2007",monthAcuerdo:"OCT",nameAcuerdo:"SUST. PC SEGUNDA SECCION MAZATECOCHCO PT",link: Acuerdos__pdfpath(`./${"2007/"}${"165.pdf"}`),},</v>
      </c>
    </row>
    <row r="171" spans="1:16" x14ac:dyDescent="0.3">
      <c r="A171" s="2" t="s">
        <v>1568</v>
      </c>
      <c r="B171" s="2">
        <v>166</v>
      </c>
      <c r="C171" s="2" t="s">
        <v>1897</v>
      </c>
      <c r="D171" s="3" t="s">
        <v>221</v>
      </c>
      <c r="E171" s="2" t="s">
        <v>1735</v>
      </c>
      <c r="G171" s="2">
        <f t="shared" si="15"/>
        <v>166</v>
      </c>
      <c r="H171" s="2" t="s">
        <v>0</v>
      </c>
      <c r="I171" s="2" t="s">
        <v>1898</v>
      </c>
      <c r="J171" s="4" t="str">
        <f t="shared" si="13"/>
        <v>OCT</v>
      </c>
      <c r="K171" s="2" t="s">
        <v>1565</v>
      </c>
      <c r="L171" s="2" t="s">
        <v>223</v>
      </c>
      <c r="M171" s="2" t="s">
        <v>1899</v>
      </c>
      <c r="N171" s="28">
        <f t="shared" si="16"/>
        <v>166</v>
      </c>
      <c r="O171" s="2" t="s">
        <v>1</v>
      </c>
      <c r="P171" s="2" t="str">
        <f t="shared" si="12"/>
        <v>{id:166,year: "2007",dateAcuerdo:"19-OCT",numAcuerdo:"CG 166-2007",monthAcuerdo:"OCT",nameAcuerdo:"PARTIDO SOCIALISTA SUSTITUCION PRIMERO Y SEGUNDO REGIDOR",link: Acuerdos__pdfpath(`./${"2007/"}${"166.pdf"}`),},</v>
      </c>
    </row>
    <row r="172" spans="1:16" x14ac:dyDescent="0.3">
      <c r="A172" s="2" t="s">
        <v>1568</v>
      </c>
      <c r="B172" s="2">
        <v>167</v>
      </c>
      <c r="C172" s="2" t="s">
        <v>1897</v>
      </c>
      <c r="D172" s="3" t="s">
        <v>221</v>
      </c>
      <c r="E172" s="2" t="s">
        <v>1735</v>
      </c>
      <c r="G172" s="2">
        <f t="shared" si="15"/>
        <v>167</v>
      </c>
      <c r="H172" s="2" t="s">
        <v>0</v>
      </c>
      <c r="I172" s="2" t="s">
        <v>1898</v>
      </c>
      <c r="J172" s="4" t="str">
        <f t="shared" si="13"/>
        <v>OCT</v>
      </c>
      <c r="K172" s="2" t="s">
        <v>1565</v>
      </c>
      <c r="L172" s="2" t="s">
        <v>224</v>
      </c>
      <c r="M172" s="2" t="s">
        <v>1899</v>
      </c>
      <c r="N172" s="28">
        <f t="shared" si="16"/>
        <v>167</v>
      </c>
      <c r="O172" s="2" t="s">
        <v>1</v>
      </c>
      <c r="P172" s="2" t="str">
        <f t="shared" si="12"/>
        <v>{id:167,year: "2007",dateAcuerdo:"19-OCT",numAcuerdo:"CG 167-2007",monthAcuerdo:"OCT",nameAcuerdo:"SUSTITUCIÓN CONSEJEROS ELECTORALES MUNICIPALES 19 OCTUBRE",link: Acuerdos__pdfpath(`./${"2007/"}${"167.pdf"}`),},</v>
      </c>
    </row>
    <row r="173" spans="1:16" x14ac:dyDescent="0.3">
      <c r="A173" s="2" t="s">
        <v>1568</v>
      </c>
      <c r="B173" s="2">
        <v>168</v>
      </c>
      <c r="C173" s="2" t="s">
        <v>1897</v>
      </c>
      <c r="D173" s="3" t="s">
        <v>221</v>
      </c>
      <c r="E173" s="2" t="s">
        <v>1735</v>
      </c>
      <c r="G173" s="2">
        <f t="shared" si="15"/>
        <v>168</v>
      </c>
      <c r="H173" s="2" t="s">
        <v>0</v>
      </c>
      <c r="I173" s="2" t="s">
        <v>1898</v>
      </c>
      <c r="J173" s="4" t="str">
        <f t="shared" si="13"/>
        <v>OCT</v>
      </c>
      <c r="K173" s="2" t="s">
        <v>1565</v>
      </c>
      <c r="L173" s="2" t="s">
        <v>229</v>
      </c>
      <c r="M173" s="2" t="s">
        <v>1899</v>
      </c>
      <c r="N173" s="28">
        <f t="shared" si="16"/>
        <v>168</v>
      </c>
      <c r="O173" s="2" t="s">
        <v>1</v>
      </c>
      <c r="P173" s="2" t="str">
        <f t="shared" si="12"/>
        <v>{id:168,year: "2007",dateAcuerdo:"19-OCT",numAcuerdo:"CG 168-2007",monthAcuerdo:"OCT",nameAcuerdo:"SUSTITUCIÓN PT SINDICO TERRENATE",link: Acuerdos__pdfpath(`./${"2007/"}${"168.pdf"}`),},</v>
      </c>
    </row>
    <row r="174" spans="1:16" x14ac:dyDescent="0.3">
      <c r="A174" s="2" t="s">
        <v>1568</v>
      </c>
      <c r="B174" s="2">
        <v>169</v>
      </c>
      <c r="C174" s="2" t="s">
        <v>1897</v>
      </c>
      <c r="D174" s="3" t="s">
        <v>231</v>
      </c>
      <c r="E174" s="2" t="s">
        <v>1735</v>
      </c>
      <c r="G174" s="2">
        <f t="shared" si="15"/>
        <v>169</v>
      </c>
      <c r="H174" s="2" t="s">
        <v>0</v>
      </c>
      <c r="I174" s="2" t="s">
        <v>1898</v>
      </c>
      <c r="J174" s="4" t="str">
        <f t="shared" si="13"/>
        <v>OCT</v>
      </c>
      <c r="K174" s="2" t="s">
        <v>1565</v>
      </c>
      <c r="L174" s="2" t="s">
        <v>230</v>
      </c>
      <c r="M174" s="2" t="s">
        <v>1899</v>
      </c>
      <c r="N174" s="28">
        <f t="shared" si="16"/>
        <v>169</v>
      </c>
      <c r="O174" s="2" t="s">
        <v>1</v>
      </c>
      <c r="P174" s="2" t="str">
        <f t="shared" si="12"/>
        <v>{id:169,year: "2007",dateAcuerdo:"20-OCT",numAcuerdo:"CG 169-2007",monthAcuerdo:"OCT",nameAcuerdo:"ACUERDO CUMPLIMIENTO TOCA 202-2007 VÍCTOR FERNANDO GALLEGOS",link: Acuerdos__pdfpath(`./${"2007/"}${"169.pdf"}`),},</v>
      </c>
    </row>
    <row r="175" spans="1:16" x14ac:dyDescent="0.3">
      <c r="A175" s="2" t="s">
        <v>1568</v>
      </c>
      <c r="B175" s="2">
        <v>170</v>
      </c>
      <c r="C175" s="2" t="s">
        <v>1897</v>
      </c>
      <c r="D175" s="3" t="s">
        <v>242</v>
      </c>
      <c r="E175" s="2" t="s">
        <v>1735</v>
      </c>
      <c r="G175" s="2">
        <f t="shared" si="15"/>
        <v>170</v>
      </c>
      <c r="H175" s="2" t="s">
        <v>0</v>
      </c>
      <c r="I175" s="2" t="s">
        <v>1898</v>
      </c>
      <c r="J175" s="4" t="str">
        <f t="shared" si="13"/>
        <v>OCT</v>
      </c>
      <c r="K175" s="2" t="s">
        <v>1565</v>
      </c>
      <c r="L175" s="2" t="s">
        <v>232</v>
      </c>
      <c r="M175" s="2" t="s">
        <v>1899</v>
      </c>
      <c r="N175" s="28">
        <f t="shared" si="16"/>
        <v>170</v>
      </c>
      <c r="O175" s="2" t="s">
        <v>1</v>
      </c>
      <c r="P175" s="2" t="str">
        <f t="shared" si="12"/>
        <v>{id:170,year: "2007",dateAcuerdo:"21-OCT",numAcuerdo:"CG 170-2007",monthAcuerdo:"OCT",nameAcuerdo:"ACUERDO COMUNIDAD ZARAGOZA SECCIÓN 0335",link: Acuerdos__pdfpath(`./${"2007/"}${"170.pdf"}`),},</v>
      </c>
    </row>
    <row r="176" spans="1:16" x14ac:dyDescent="0.3">
      <c r="A176" s="2" t="s">
        <v>1568</v>
      </c>
      <c r="B176" s="2">
        <v>171</v>
      </c>
      <c r="C176" s="2" t="s">
        <v>1897</v>
      </c>
      <c r="D176" s="3" t="s">
        <v>242</v>
      </c>
      <c r="E176" s="2" t="s">
        <v>1735</v>
      </c>
      <c r="G176" s="2">
        <f t="shared" si="15"/>
        <v>171</v>
      </c>
      <c r="H176" s="2" t="s">
        <v>0</v>
      </c>
      <c r="I176" s="2" t="s">
        <v>1898</v>
      </c>
      <c r="J176" s="4" t="str">
        <f t="shared" si="13"/>
        <v>OCT</v>
      </c>
      <c r="K176" s="2" t="s">
        <v>1565</v>
      </c>
      <c r="L176" s="2" t="s">
        <v>233</v>
      </c>
      <c r="M176" s="2" t="s">
        <v>1899</v>
      </c>
      <c r="N176" s="28">
        <f t="shared" si="16"/>
        <v>171</v>
      </c>
      <c r="O176" s="2" t="s">
        <v>1</v>
      </c>
      <c r="P176" s="2" t="str">
        <f t="shared" si="12"/>
        <v>{id:171,year: "2007",dateAcuerdo:"21-OCT",numAcuerdo:"CG 171-2007",monthAcuerdo:"OCT",nameAcuerdo:"ACUERDO SANTA CRUZ TETELA SECCIÓN 0150-1",link: Acuerdos__pdfpath(`./${"2007/"}${"171.pdf"}`),},</v>
      </c>
    </row>
    <row r="177" spans="1:16" x14ac:dyDescent="0.3">
      <c r="A177" s="2" t="s">
        <v>1568</v>
      </c>
      <c r="B177" s="2">
        <v>172</v>
      </c>
      <c r="C177" s="2" t="s">
        <v>1897</v>
      </c>
      <c r="D177" s="3" t="s">
        <v>242</v>
      </c>
      <c r="E177" s="2" t="s">
        <v>1735</v>
      </c>
      <c r="G177" s="2">
        <f t="shared" si="15"/>
        <v>172</v>
      </c>
      <c r="H177" s="2" t="s">
        <v>0</v>
      </c>
      <c r="I177" s="2" t="s">
        <v>1898</v>
      </c>
      <c r="J177" s="4" t="str">
        <f t="shared" si="13"/>
        <v>OCT</v>
      </c>
      <c r="K177" s="2" t="s">
        <v>1565</v>
      </c>
      <c r="L177" s="2" t="s">
        <v>234</v>
      </c>
      <c r="M177" s="2" t="s">
        <v>1899</v>
      </c>
      <c r="N177" s="28">
        <f t="shared" si="16"/>
        <v>172</v>
      </c>
      <c r="O177" s="2" t="s">
        <v>1</v>
      </c>
      <c r="P177" s="2" t="str">
        <f t="shared" si="12"/>
        <v>{id:172,year: "2007",dateAcuerdo:"21-OCT",numAcuerdo:"CG 172-2007",monthAcuerdo:"OCT",nameAcuerdo:"ACUERDO DISTINCION LISTA NOMINAL COMUNIDADES 2007-1",link: Acuerdos__pdfpath(`./${"2007/"}${"172.pdf"}`),},</v>
      </c>
    </row>
    <row r="178" spans="1:16" x14ac:dyDescent="0.3">
      <c r="A178" s="2" t="s">
        <v>1568</v>
      </c>
      <c r="B178" s="2">
        <v>173</v>
      </c>
      <c r="C178" s="2" t="s">
        <v>1897</v>
      </c>
      <c r="D178" s="3" t="s">
        <v>242</v>
      </c>
      <c r="E178" s="2" t="s">
        <v>1735</v>
      </c>
      <c r="G178" s="2">
        <f t="shared" si="15"/>
        <v>173</v>
      </c>
      <c r="H178" s="2" t="s">
        <v>0</v>
      </c>
      <c r="I178" s="2" t="s">
        <v>1898</v>
      </c>
      <c r="J178" s="4" t="str">
        <f t="shared" si="13"/>
        <v>OCT</v>
      </c>
      <c r="K178" s="2" t="s">
        <v>1565</v>
      </c>
      <c r="L178" s="2" t="s">
        <v>235</v>
      </c>
      <c r="M178" s="2" t="s">
        <v>1899</v>
      </c>
      <c r="N178" s="28">
        <f t="shared" si="16"/>
        <v>173</v>
      </c>
      <c r="O178" s="2" t="s">
        <v>1</v>
      </c>
      <c r="P178" s="2" t="str">
        <f t="shared" si="12"/>
        <v>{id:173,year: "2007",dateAcuerdo:"21-OCT",numAcuerdo:"CG 173-2007",monthAcuerdo:"OCT",nameAcuerdo:"CIERRE CAMPAÑAS 2007",link: Acuerdos__pdfpath(`./${"2007/"}${"173.pdf"}`),},</v>
      </c>
    </row>
    <row r="179" spans="1:16" x14ac:dyDescent="0.3">
      <c r="A179" s="2" t="s">
        <v>1568</v>
      </c>
      <c r="B179" s="2">
        <v>174</v>
      </c>
      <c r="C179" s="2" t="s">
        <v>1897</v>
      </c>
      <c r="D179" s="3" t="s">
        <v>242</v>
      </c>
      <c r="E179" s="2" t="s">
        <v>1735</v>
      </c>
      <c r="G179" s="2">
        <f t="shared" si="15"/>
        <v>174</v>
      </c>
      <c r="H179" s="2" t="s">
        <v>0</v>
      </c>
      <c r="I179" s="2" t="s">
        <v>1898</v>
      </c>
      <c r="J179" s="4" t="str">
        <f t="shared" si="13"/>
        <v>OCT</v>
      </c>
      <c r="K179" s="2" t="s">
        <v>1565</v>
      </c>
      <c r="L179" s="2" t="s">
        <v>236</v>
      </c>
      <c r="M179" s="2" t="s">
        <v>1899</v>
      </c>
      <c r="N179" s="28">
        <f t="shared" si="16"/>
        <v>174</v>
      </c>
      <c r="O179" s="2" t="s">
        <v>1</v>
      </c>
      <c r="P179" s="2" t="str">
        <f t="shared" si="12"/>
        <v>{id:174,year: "2007",dateAcuerdo:"21-OCT",numAcuerdo:"CG 174-2007",monthAcuerdo:"OCT",nameAcuerdo:"SUSTIT.PRIM. REGIDOR. DEL PAN-PAC, SAN J. ZACUALPAN",link: Acuerdos__pdfpath(`./${"2007/"}${"174.pdf"}`),},</v>
      </c>
    </row>
    <row r="180" spans="1:16" x14ac:dyDescent="0.3">
      <c r="A180" s="2" t="s">
        <v>1568</v>
      </c>
      <c r="B180" s="2">
        <v>175</v>
      </c>
      <c r="C180" s="2" t="s">
        <v>1897</v>
      </c>
      <c r="D180" s="3" t="s">
        <v>242</v>
      </c>
      <c r="E180" s="2" t="s">
        <v>1735</v>
      </c>
      <c r="G180" s="2">
        <f t="shared" si="15"/>
        <v>175</v>
      </c>
      <c r="H180" s="2" t="s">
        <v>0</v>
      </c>
      <c r="I180" s="2" t="s">
        <v>1898</v>
      </c>
      <c r="J180" s="4" t="str">
        <f t="shared" si="13"/>
        <v>OCT</v>
      </c>
      <c r="K180" s="2" t="s">
        <v>1565</v>
      </c>
      <c r="L180" s="2" t="s">
        <v>237</v>
      </c>
      <c r="M180" s="2" t="s">
        <v>1899</v>
      </c>
      <c r="N180" s="28">
        <f t="shared" si="16"/>
        <v>175</v>
      </c>
      <c r="O180" s="2" t="s">
        <v>1</v>
      </c>
      <c r="P180" s="2" t="str">
        <f t="shared" si="12"/>
        <v>{id:175,year: "2007",dateAcuerdo:"21-OCT",numAcuerdo:"CG 175-2007",monthAcuerdo:"OCT",nameAcuerdo:"TERCER REGIDOR PROPIETARIO NANACAMILPA PAN-PAC",link: Acuerdos__pdfpath(`./${"2007/"}${"175.pdf"}`),},</v>
      </c>
    </row>
    <row r="181" spans="1:16" x14ac:dyDescent="0.3">
      <c r="A181" s="2" t="s">
        <v>1568</v>
      </c>
      <c r="B181" s="2">
        <v>176</v>
      </c>
      <c r="C181" s="2" t="s">
        <v>1897</v>
      </c>
      <c r="D181" s="3" t="s">
        <v>242</v>
      </c>
      <c r="E181" s="2" t="s">
        <v>1735</v>
      </c>
      <c r="G181" s="2">
        <f t="shared" si="15"/>
        <v>176</v>
      </c>
      <c r="H181" s="2" t="s">
        <v>0</v>
      </c>
      <c r="I181" s="2" t="s">
        <v>1898</v>
      </c>
      <c r="J181" s="4" t="str">
        <f t="shared" si="13"/>
        <v>OCT</v>
      </c>
      <c r="K181" s="2" t="s">
        <v>1565</v>
      </c>
      <c r="L181" s="2" t="s">
        <v>238</v>
      </c>
      <c r="M181" s="2" t="s">
        <v>1899</v>
      </c>
      <c r="N181" s="28">
        <f t="shared" si="16"/>
        <v>176</v>
      </c>
      <c r="O181" s="2" t="s">
        <v>1</v>
      </c>
      <c r="P181" s="2" t="str">
        <f t="shared" si="12"/>
        <v>{id:176,year: "2007",dateAcuerdo:"21-OCT",numAcuerdo:"CG 176-2007",monthAcuerdo:"OCT",nameAcuerdo:"SUST. PRESIDENTE DE COM. TERRENATE PRD",link: Acuerdos__pdfpath(`./${"2007/"}${"176.pdf"}`),},</v>
      </c>
    </row>
    <row r="182" spans="1:16" x14ac:dyDescent="0.3">
      <c r="A182" s="2" t="s">
        <v>1568</v>
      </c>
      <c r="B182" s="2">
        <v>177</v>
      </c>
      <c r="C182" s="2" t="s">
        <v>1897</v>
      </c>
      <c r="D182" s="3" t="s">
        <v>242</v>
      </c>
      <c r="E182" s="2" t="s">
        <v>1735</v>
      </c>
      <c r="G182" s="2">
        <f t="shared" si="15"/>
        <v>177</v>
      </c>
      <c r="H182" s="2" t="s">
        <v>0</v>
      </c>
      <c r="I182" s="2" t="s">
        <v>1898</v>
      </c>
      <c r="J182" s="4" t="str">
        <f t="shared" si="13"/>
        <v>OCT</v>
      </c>
      <c r="K182" s="2" t="s">
        <v>1565</v>
      </c>
      <c r="L182" s="2" t="s">
        <v>239</v>
      </c>
      <c r="M182" s="2" t="s">
        <v>1899</v>
      </c>
      <c r="N182" s="28">
        <f t="shared" si="16"/>
        <v>177</v>
      </c>
      <c r="O182" s="2" t="s">
        <v>1</v>
      </c>
      <c r="P182" s="2" t="str">
        <f t="shared" si="12"/>
        <v>{id:177,year: "2007",dateAcuerdo:"21-OCT",numAcuerdo:"CG 177-2007",monthAcuerdo:"OCT",nameAcuerdo:"SUSTICIÓN REGISTRO SINDICO PROPIETARIO PRD HUAMANTLA",link: Acuerdos__pdfpath(`./${"2007/"}${"177.pdf"}`),},</v>
      </c>
    </row>
    <row r="183" spans="1:16" x14ac:dyDescent="0.3">
      <c r="A183" s="2" t="s">
        <v>1568</v>
      </c>
      <c r="B183" s="2">
        <v>178</v>
      </c>
      <c r="C183" s="2" t="s">
        <v>1897</v>
      </c>
      <c r="D183" s="3" t="s">
        <v>242</v>
      </c>
      <c r="E183" s="2" t="s">
        <v>1735</v>
      </c>
      <c r="G183" s="2">
        <f t="shared" si="15"/>
        <v>178</v>
      </c>
      <c r="H183" s="2" t="s">
        <v>0</v>
      </c>
      <c r="I183" s="2" t="s">
        <v>1898</v>
      </c>
      <c r="J183" s="4" t="str">
        <f t="shared" si="13"/>
        <v>OCT</v>
      </c>
      <c r="K183" s="2" t="s">
        <v>1565</v>
      </c>
      <c r="L183" s="2" t="s">
        <v>240</v>
      </c>
      <c r="M183" s="2" t="s">
        <v>1899</v>
      </c>
      <c r="N183" s="28">
        <f t="shared" si="16"/>
        <v>178</v>
      </c>
      <c r="O183" s="2" t="s">
        <v>1</v>
      </c>
      <c r="P183" s="2" t="str">
        <f t="shared" ref="P183:P280" si="17">CONCATENATE(A183,B183,C183,D183,E183,F183,G183,H183,I183,J183,K183,L183,M183,N183,O183)</f>
        <v>{id:178,year: "2007",dateAcuerdo:"21-OCT",numAcuerdo:"CG 178-2007",monthAcuerdo:"OCT",nameAcuerdo:"SUST. SEGUNDA SECCION MAZATECOCHCO PT",link: Acuerdos__pdfpath(`./${"2007/"}${"178.pdf"}`),},</v>
      </c>
    </row>
    <row r="184" spans="1:16" x14ac:dyDescent="0.3">
      <c r="A184" s="2" t="s">
        <v>1568</v>
      </c>
      <c r="B184" s="2">
        <v>179</v>
      </c>
      <c r="C184" s="2" t="s">
        <v>1897</v>
      </c>
      <c r="D184" s="3" t="s">
        <v>242</v>
      </c>
      <c r="E184" s="2" t="s">
        <v>1735</v>
      </c>
      <c r="G184" s="2">
        <f t="shared" si="15"/>
        <v>179</v>
      </c>
      <c r="H184" s="2" t="s">
        <v>0</v>
      </c>
      <c r="I184" s="2" t="s">
        <v>1898</v>
      </c>
      <c r="J184" s="4" t="str">
        <f t="shared" si="13"/>
        <v>OCT</v>
      </c>
      <c r="K184" s="2" t="s">
        <v>1565</v>
      </c>
      <c r="L184" s="2" t="s">
        <v>241</v>
      </c>
      <c r="M184" s="2" t="s">
        <v>1899</v>
      </c>
      <c r="N184" s="28">
        <f t="shared" si="16"/>
        <v>179</v>
      </c>
      <c r="O184" s="2" t="s">
        <v>1</v>
      </c>
      <c r="P184" s="2" t="str">
        <f t="shared" si="17"/>
        <v>{id:179,year: "2007",dateAcuerdo:"21-OCT",numAcuerdo:"CG 179-2007",monthAcuerdo:"OCT",nameAcuerdo:"SUST. SR SAN PABLO DEL MONTE PT",link: Acuerdos__pdfpath(`./${"2007/"}${"179.pdf"}`),},</v>
      </c>
    </row>
    <row r="185" spans="1:16" x14ac:dyDescent="0.3">
      <c r="A185" s="2" t="s">
        <v>1568</v>
      </c>
      <c r="B185" s="2">
        <v>180</v>
      </c>
      <c r="C185" s="2" t="s">
        <v>1897</v>
      </c>
      <c r="D185" s="3" t="s">
        <v>242</v>
      </c>
      <c r="E185" s="2" t="s">
        <v>1735</v>
      </c>
      <c r="G185" s="2">
        <f t="shared" si="15"/>
        <v>180</v>
      </c>
      <c r="H185" s="2" t="s">
        <v>0</v>
      </c>
      <c r="I185" s="2" t="s">
        <v>1898</v>
      </c>
      <c r="J185" s="4" t="str">
        <f t="shared" si="13"/>
        <v>OCT</v>
      </c>
      <c r="K185" s="2" t="s">
        <v>1565</v>
      </c>
      <c r="L185" s="2" t="s">
        <v>244</v>
      </c>
      <c r="M185" s="2" t="s">
        <v>1899</v>
      </c>
      <c r="N185" s="28">
        <f t="shared" si="16"/>
        <v>180</v>
      </c>
      <c r="O185" s="2" t="s">
        <v>1</v>
      </c>
      <c r="P185" s="2" t="str">
        <f t="shared" si="17"/>
        <v>{id:180,year: "2007",dateAcuerdo:"21-OCT",numAcuerdo:"CG 180-2007",monthAcuerdo:"OCT",nameAcuerdo:"SUSTITUCIÓN PRESIDENTE MUNICIPAL PARTIDO DEL TRABAJO",link: Acuerdos__pdfpath(`./${"2007/"}${"180.pdf"}`),},</v>
      </c>
    </row>
    <row r="186" spans="1:16" x14ac:dyDescent="0.3">
      <c r="A186" s="2" t="s">
        <v>1568</v>
      </c>
      <c r="B186" s="2">
        <v>181</v>
      </c>
      <c r="C186" s="2" t="s">
        <v>1897</v>
      </c>
      <c r="D186" s="3" t="s">
        <v>242</v>
      </c>
      <c r="E186" s="2" t="s">
        <v>1735</v>
      </c>
      <c r="G186" s="2">
        <f t="shared" si="15"/>
        <v>181</v>
      </c>
      <c r="H186" s="2" t="s">
        <v>0</v>
      </c>
      <c r="I186" s="2" t="s">
        <v>1898</v>
      </c>
      <c r="J186" s="4" t="str">
        <f t="shared" si="13"/>
        <v>OCT</v>
      </c>
      <c r="K186" s="2" t="s">
        <v>1565</v>
      </c>
      <c r="L186" s="2" t="s">
        <v>245</v>
      </c>
      <c r="M186" s="2" t="s">
        <v>1899</v>
      </c>
      <c r="N186" s="28">
        <f t="shared" si="16"/>
        <v>181</v>
      </c>
      <c r="O186" s="2" t="s">
        <v>1</v>
      </c>
      <c r="P186" s="2" t="str">
        <f t="shared" si="17"/>
        <v>{id:181,year: "2007",dateAcuerdo:"21-OCT",numAcuerdo:"CG 181-2007",monthAcuerdo:"OCT",nameAcuerdo:"TERCER REGIDOR TERRENATE PT",link: Acuerdos__pdfpath(`./${"2007/"}${"181.pdf"}`),},</v>
      </c>
    </row>
    <row r="187" spans="1:16" x14ac:dyDescent="0.3">
      <c r="A187" s="2" t="s">
        <v>1568</v>
      </c>
      <c r="B187" s="2">
        <v>182</v>
      </c>
      <c r="C187" s="2" t="s">
        <v>1897</v>
      </c>
      <c r="D187" s="3" t="s">
        <v>242</v>
      </c>
      <c r="E187" s="2" t="s">
        <v>1735</v>
      </c>
      <c r="G187" s="2">
        <f t="shared" si="15"/>
        <v>182</v>
      </c>
      <c r="H187" s="2" t="s">
        <v>0</v>
      </c>
      <c r="I187" s="2" t="s">
        <v>1898</v>
      </c>
      <c r="J187" s="4" t="str">
        <f t="shared" si="13"/>
        <v>OCT</v>
      </c>
      <c r="K187" s="2" t="s">
        <v>1565</v>
      </c>
      <c r="L187" s="2" t="s">
        <v>246</v>
      </c>
      <c r="M187" s="2" t="s">
        <v>1899</v>
      </c>
      <c r="N187" s="28">
        <f t="shared" si="16"/>
        <v>182</v>
      </c>
      <c r="O187" s="2" t="s">
        <v>1</v>
      </c>
      <c r="P187" s="2" t="str">
        <f t="shared" si="17"/>
        <v>{id:182,year: "2007",dateAcuerdo:"21-OCT",numAcuerdo:"CG 182-2007",monthAcuerdo:"OCT",nameAcuerdo:"SUSTITUCIÓN REGISTRO TERCER REGIDOR PANOTLA PNA",link: Acuerdos__pdfpath(`./${"2007/"}${"182.pdf"}`),},</v>
      </c>
    </row>
    <row r="188" spans="1:16" x14ac:dyDescent="0.3">
      <c r="A188" s="2" t="s">
        <v>1568</v>
      </c>
      <c r="B188" s="2">
        <v>183</v>
      </c>
      <c r="C188" s="2" t="s">
        <v>1897</v>
      </c>
      <c r="D188" s="3" t="s">
        <v>242</v>
      </c>
      <c r="E188" s="2" t="s">
        <v>1735</v>
      </c>
      <c r="G188" s="2">
        <f t="shared" si="15"/>
        <v>183</v>
      </c>
      <c r="H188" s="2" t="s">
        <v>0</v>
      </c>
      <c r="I188" s="2" t="s">
        <v>1898</v>
      </c>
      <c r="J188" s="4" t="str">
        <f t="shared" si="13"/>
        <v>OCT</v>
      </c>
      <c r="K188" s="2" t="s">
        <v>1565</v>
      </c>
      <c r="L188" s="2" t="s">
        <v>247</v>
      </c>
      <c r="M188" s="2" t="s">
        <v>1899</v>
      </c>
      <c r="N188" s="28">
        <f t="shared" si="16"/>
        <v>183</v>
      </c>
      <c r="O188" s="2" t="s">
        <v>1</v>
      </c>
      <c r="P188" s="2" t="str">
        <f t="shared" si="17"/>
        <v>{id:183,year: "2007",dateAcuerdo:"21-OCT",numAcuerdo:"CG 183-2007",monthAcuerdo:"OCT",nameAcuerdo:"SUSTITUCIÓN NUEVA ALIANZA SINDICO",link: Acuerdos__pdfpath(`./${"2007/"}${"183.pdf"}`),},</v>
      </c>
    </row>
    <row r="189" spans="1:16" x14ac:dyDescent="0.3">
      <c r="A189" s="2" t="s">
        <v>1568</v>
      </c>
      <c r="B189" s="2">
        <v>184</v>
      </c>
      <c r="C189" s="2" t="s">
        <v>1897</v>
      </c>
      <c r="D189" s="3" t="s">
        <v>242</v>
      </c>
      <c r="E189" s="2" t="s">
        <v>1735</v>
      </c>
      <c r="G189" s="2">
        <f t="shared" si="15"/>
        <v>184</v>
      </c>
      <c r="H189" s="2" t="s">
        <v>0</v>
      </c>
      <c r="I189" s="2" t="s">
        <v>1898</v>
      </c>
      <c r="J189" s="4" t="str">
        <f t="shared" si="13"/>
        <v>OCT</v>
      </c>
      <c r="K189" s="2" t="s">
        <v>1565</v>
      </c>
      <c r="L189" s="2" t="s">
        <v>248</v>
      </c>
      <c r="M189" s="2" t="s">
        <v>1899</v>
      </c>
      <c r="N189" s="28">
        <f t="shared" si="16"/>
        <v>184</v>
      </c>
      <c r="O189" s="2" t="s">
        <v>1</v>
      </c>
      <c r="P189" s="2" t="str">
        <f t="shared" si="17"/>
        <v>{id:184,year: "2007",dateAcuerdo:"21-OCT",numAcuerdo:"CG 184-2007",monthAcuerdo:"OCT",nameAcuerdo:"SUSTITUCION TERCER, CUARTO Y QUINTO SEXTOREGIDOR STACRUZ TLAXCALA ALTERNATIVA",link: Acuerdos__pdfpath(`./${"2007/"}${"184.pdf"}`),},</v>
      </c>
    </row>
    <row r="190" spans="1:16" x14ac:dyDescent="0.3">
      <c r="A190" s="2" t="s">
        <v>1568</v>
      </c>
      <c r="B190" s="2">
        <v>185</v>
      </c>
      <c r="C190" s="2" t="s">
        <v>1897</v>
      </c>
      <c r="D190" s="3" t="s">
        <v>242</v>
      </c>
      <c r="E190" s="2" t="s">
        <v>1735</v>
      </c>
      <c r="G190" s="2">
        <f t="shared" si="15"/>
        <v>185</v>
      </c>
      <c r="H190" s="2" t="s">
        <v>0</v>
      </c>
      <c r="I190" s="2" t="s">
        <v>1898</v>
      </c>
      <c r="J190" s="4" t="str">
        <f t="shared" si="13"/>
        <v>OCT</v>
      </c>
      <c r="K190" s="2" t="s">
        <v>1565</v>
      </c>
      <c r="L190" s="2" t="s">
        <v>249</v>
      </c>
      <c r="M190" s="2" t="s">
        <v>1899</v>
      </c>
      <c r="N190" s="28">
        <f t="shared" si="16"/>
        <v>185</v>
      </c>
      <c r="O190" s="2" t="s">
        <v>1</v>
      </c>
      <c r="P190" s="2" t="str">
        <f t="shared" si="17"/>
        <v>{id:185,year: "2007",dateAcuerdo:"21-OCT",numAcuerdo:"CG 185-2007",monthAcuerdo:"OCT",nameAcuerdo:"ACUERDO SUSTITUCIÓN DIPUTADO SUPLENTE ALTERNATIVA",link: Acuerdos__pdfpath(`./${"2007/"}${"185.pdf"}`),},</v>
      </c>
    </row>
    <row r="191" spans="1:16" x14ac:dyDescent="0.3">
      <c r="A191" s="2" t="s">
        <v>1568</v>
      </c>
      <c r="B191" s="2">
        <v>186</v>
      </c>
      <c r="C191" s="2" t="s">
        <v>1897</v>
      </c>
      <c r="D191" s="3" t="s">
        <v>242</v>
      </c>
      <c r="E191" s="2" t="s">
        <v>1735</v>
      </c>
      <c r="G191" s="2">
        <f t="shared" si="15"/>
        <v>186</v>
      </c>
      <c r="H191" s="2" t="s">
        <v>0</v>
      </c>
      <c r="I191" s="2" t="s">
        <v>1898</v>
      </c>
      <c r="J191" s="4" t="str">
        <f t="shared" si="13"/>
        <v>OCT</v>
      </c>
      <c r="K191" s="2" t="s">
        <v>1565</v>
      </c>
      <c r="L191" s="2" t="s">
        <v>250</v>
      </c>
      <c r="M191" s="2" t="s">
        <v>1899</v>
      </c>
      <c r="N191" s="28">
        <f t="shared" si="16"/>
        <v>186</v>
      </c>
      <c r="O191" s="2" t="s">
        <v>1</v>
      </c>
      <c r="P191" s="2" t="str">
        <f t="shared" si="17"/>
        <v>{id:186,year: "2007",dateAcuerdo:"21-OCT",numAcuerdo:"CG 186-2007",monthAcuerdo:"OCT",nameAcuerdo:"SUSTITUCION ALTERNATIVA SOCIAL DEMOCRATA DIPUTADO DISTRITO X",link: Acuerdos__pdfpath(`./${"2007/"}${"186.pdf"}`),},</v>
      </c>
    </row>
    <row r="192" spans="1:16" x14ac:dyDescent="0.3">
      <c r="A192" s="2" t="s">
        <v>1568</v>
      </c>
      <c r="B192" s="2">
        <v>187</v>
      </c>
      <c r="C192" s="2" t="s">
        <v>1897</v>
      </c>
      <c r="D192" s="3" t="s">
        <v>242</v>
      </c>
      <c r="E192" s="2" t="s">
        <v>1735</v>
      </c>
      <c r="G192" s="2">
        <f t="shared" si="15"/>
        <v>187</v>
      </c>
      <c r="H192" s="2" t="s">
        <v>0</v>
      </c>
      <c r="I192" s="2" t="s">
        <v>1898</v>
      </c>
      <c r="J192" s="4" t="str">
        <f t="shared" si="13"/>
        <v>OCT</v>
      </c>
      <c r="K192" s="2" t="s">
        <v>1565</v>
      </c>
      <c r="L192" s="2" t="s">
        <v>251</v>
      </c>
      <c r="M192" s="2" t="s">
        <v>1899</v>
      </c>
      <c r="N192" s="28">
        <f t="shared" si="16"/>
        <v>187</v>
      </c>
      <c r="O192" s="2" t="s">
        <v>1</v>
      </c>
      <c r="P192" s="2" t="str">
        <f t="shared" si="17"/>
        <v>{id:187,year: "2007",dateAcuerdo:"21-OCT",numAcuerdo:"CG 187-2007",monthAcuerdo:"OCT",nameAcuerdo:"QUINTO REGIDOR SAN JUAN HUACTZINCO PS",link: Acuerdos__pdfpath(`./${"2007/"}${"187.pdf"}`),},</v>
      </c>
    </row>
    <row r="193" spans="1:16" x14ac:dyDescent="0.3">
      <c r="A193" s="2" t="s">
        <v>1568</v>
      </c>
      <c r="B193" s="2">
        <v>188</v>
      </c>
      <c r="C193" s="2" t="s">
        <v>1897</v>
      </c>
      <c r="D193" s="3" t="s">
        <v>242</v>
      </c>
      <c r="E193" s="2" t="s">
        <v>1735</v>
      </c>
      <c r="G193" s="2">
        <f t="shared" si="15"/>
        <v>188</v>
      </c>
      <c r="H193" s="2" t="s">
        <v>0</v>
      </c>
      <c r="I193" s="2" t="s">
        <v>1898</v>
      </c>
      <c r="J193" s="4" t="str">
        <f t="shared" si="13"/>
        <v>OCT</v>
      </c>
      <c r="K193" s="2" t="s">
        <v>1565</v>
      </c>
      <c r="L193" s="2" t="s">
        <v>243</v>
      </c>
      <c r="M193" s="2" t="s">
        <v>1899</v>
      </c>
      <c r="N193" s="28">
        <f t="shared" si="16"/>
        <v>188</v>
      </c>
      <c r="O193" s="2" t="s">
        <v>1</v>
      </c>
      <c r="P193" s="2" t="str">
        <f t="shared" si="17"/>
        <v>{id:188,year: "2007",dateAcuerdo:"21-OCT",numAcuerdo:"CG 188-2007",monthAcuerdo:"OCT",nameAcuerdo:"SUSTITUCIÓN PDTE.COMUNIDADTLAXCO PS",link: Acuerdos__pdfpath(`./${"2007/"}${"188.pdf"}`),},</v>
      </c>
    </row>
    <row r="194" spans="1:16" x14ac:dyDescent="0.3">
      <c r="A194" s="2" t="s">
        <v>1568</v>
      </c>
      <c r="B194" s="2">
        <v>189</v>
      </c>
      <c r="C194" s="2" t="s">
        <v>1897</v>
      </c>
      <c r="D194" s="3" t="s">
        <v>242</v>
      </c>
      <c r="E194" s="2" t="s">
        <v>1735</v>
      </c>
      <c r="G194" s="2">
        <f t="shared" si="15"/>
        <v>189</v>
      </c>
      <c r="H194" s="2" t="s">
        <v>0</v>
      </c>
      <c r="I194" s="2" t="s">
        <v>1898</v>
      </c>
      <c r="J194" s="4" t="str">
        <f t="shared" si="13"/>
        <v>OCT</v>
      </c>
      <c r="K194" s="2" t="s">
        <v>1565</v>
      </c>
      <c r="L194" s="2" t="s">
        <v>252</v>
      </c>
      <c r="M194" s="2" t="s">
        <v>1899</v>
      </c>
      <c r="N194" s="28">
        <f t="shared" si="16"/>
        <v>189</v>
      </c>
      <c r="O194" s="2" t="s">
        <v>1</v>
      </c>
      <c r="P194" s="2" t="str">
        <f t="shared" si="17"/>
        <v>{id:189,year: "2007",dateAcuerdo:"21-OCT",numAcuerdo:"CG 189-2007",monthAcuerdo:"OCT",nameAcuerdo:"SUSTITUCIÓN REGIDOR ALIANZA SIGLO XXI",link: Acuerdos__pdfpath(`./${"2007/"}${"189.pdf"}`),},</v>
      </c>
    </row>
    <row r="195" spans="1:16" x14ac:dyDescent="0.3">
      <c r="A195" s="2" t="s">
        <v>1568</v>
      </c>
      <c r="B195" s="2">
        <v>190</v>
      </c>
      <c r="C195" s="2" t="s">
        <v>1897</v>
      </c>
      <c r="D195" s="3" t="s">
        <v>242</v>
      </c>
      <c r="E195" s="2" t="s">
        <v>1735</v>
      </c>
      <c r="G195" s="2">
        <f t="shared" si="15"/>
        <v>190</v>
      </c>
      <c r="H195" s="2" t="s">
        <v>0</v>
      </c>
      <c r="I195" s="2" t="s">
        <v>1898</v>
      </c>
      <c r="J195" s="4" t="str">
        <f t="shared" ref="J195:J253" si="18">MID(D195,4,3)</f>
        <v>OCT</v>
      </c>
      <c r="K195" s="2" t="s">
        <v>1565</v>
      </c>
      <c r="L195" s="2" t="s">
        <v>253</v>
      </c>
      <c r="M195" s="2" t="s">
        <v>1899</v>
      </c>
      <c r="N195" s="28">
        <f t="shared" si="16"/>
        <v>190</v>
      </c>
      <c r="O195" s="2" t="s">
        <v>1</v>
      </c>
      <c r="P195" s="2" t="str">
        <f t="shared" si="17"/>
        <v>{id:190,year: "2007",dateAcuerdo:"21-OCT",numAcuerdo:"CG 190-2007",monthAcuerdo:"OCT",nameAcuerdo:"SUSTITUCIÓN regiDOR ALIANZA siglo xxI xicotzigo",link: Acuerdos__pdfpath(`./${"2007/"}${"190.pdf"}`),},</v>
      </c>
    </row>
    <row r="196" spans="1:16" x14ac:dyDescent="0.3">
      <c r="A196" s="2" t="s">
        <v>1568</v>
      </c>
      <c r="B196" s="2">
        <v>191</v>
      </c>
      <c r="C196" s="2" t="s">
        <v>1897</v>
      </c>
      <c r="D196" s="3" t="s">
        <v>242</v>
      </c>
      <c r="E196" s="2" t="s">
        <v>1735</v>
      </c>
      <c r="G196" s="2">
        <f t="shared" si="15"/>
        <v>191</v>
      </c>
      <c r="H196" s="2" t="s">
        <v>0</v>
      </c>
      <c r="I196" s="2" t="s">
        <v>1898</v>
      </c>
      <c r="J196" s="4" t="str">
        <f t="shared" si="18"/>
        <v>OCT</v>
      </c>
      <c r="K196" s="2" t="s">
        <v>1565</v>
      </c>
      <c r="L196" s="2" t="s">
        <v>254</v>
      </c>
      <c r="M196" s="2" t="s">
        <v>1899</v>
      </c>
      <c r="N196" s="28">
        <f t="shared" si="16"/>
        <v>191</v>
      </c>
      <c r="O196" s="2" t="s">
        <v>1</v>
      </c>
      <c r="P196" s="2" t="str">
        <f t="shared" si="17"/>
        <v>{id:191,year: "2007",dateAcuerdo:"21-OCT",numAcuerdo:"CG 191-2007",monthAcuerdo:"OCT",nameAcuerdo:"SUSTI. PRI-VERDE TEPEYANCO PRIMER REGIDOR",link: Acuerdos__pdfpath(`./${"2007/"}${"191.pdf"}`),},</v>
      </c>
    </row>
    <row r="197" spans="1:16" x14ac:dyDescent="0.3">
      <c r="A197" s="2" t="s">
        <v>1568</v>
      </c>
      <c r="B197" s="2">
        <v>192</v>
      </c>
      <c r="C197" s="2" t="s">
        <v>1897</v>
      </c>
      <c r="D197" s="3" t="s">
        <v>242</v>
      </c>
      <c r="E197" s="2" t="s">
        <v>1735</v>
      </c>
      <c r="G197" s="2">
        <f t="shared" si="15"/>
        <v>192</v>
      </c>
      <c r="H197" s="2" t="s">
        <v>0</v>
      </c>
      <c r="I197" s="2" t="s">
        <v>1898</v>
      </c>
      <c r="J197" s="4" t="str">
        <f t="shared" si="18"/>
        <v>OCT</v>
      </c>
      <c r="K197" s="2" t="s">
        <v>1565</v>
      </c>
      <c r="L197" s="2" t="s">
        <v>255</v>
      </c>
      <c r="M197" s="2" t="s">
        <v>1899</v>
      </c>
      <c r="N197" s="28">
        <f t="shared" si="16"/>
        <v>192</v>
      </c>
      <c r="O197" s="2" t="s">
        <v>1</v>
      </c>
      <c r="P197" s="2" t="str">
        <f t="shared" si="17"/>
        <v>{id:192,year: "2007",dateAcuerdo:"21-OCT",numAcuerdo:"CG 192-2007",monthAcuerdo:"OCT",nameAcuerdo:"SUSTI. PRI-VERDE ACUAMANALA DE MIGUEL HIDALGO SEGUNDO REGIDOR",link: Acuerdos__pdfpath(`./${"2007/"}${"192.pdf"}`),},</v>
      </c>
    </row>
    <row r="198" spans="1:16" x14ac:dyDescent="0.3">
      <c r="A198" s="2" t="s">
        <v>1568</v>
      </c>
      <c r="B198" s="2">
        <v>193</v>
      </c>
      <c r="C198" s="2" t="s">
        <v>1897</v>
      </c>
      <c r="D198" s="3" t="s">
        <v>242</v>
      </c>
      <c r="E198" s="2" t="s">
        <v>1735</v>
      </c>
      <c r="G198" s="2">
        <f t="shared" si="15"/>
        <v>193</v>
      </c>
      <c r="H198" s="2" t="s">
        <v>0</v>
      </c>
      <c r="I198" s="2" t="s">
        <v>1898</v>
      </c>
      <c r="J198" s="4" t="str">
        <f t="shared" si="18"/>
        <v>OCT</v>
      </c>
      <c r="K198" s="2" t="s">
        <v>1565</v>
      </c>
      <c r="L198" s="2" t="s">
        <v>256</v>
      </c>
      <c r="M198" s="2" t="s">
        <v>1899</v>
      </c>
      <c r="N198" s="28">
        <f t="shared" si="16"/>
        <v>193</v>
      </c>
      <c r="O198" s="2" t="s">
        <v>1</v>
      </c>
      <c r="P198" s="2" t="str">
        <f t="shared" si="17"/>
        <v>{id:193,year: "2007",dateAcuerdo:"21-OCT",numAcuerdo:"CG 193-2007",monthAcuerdo:"OCT",nameAcuerdo:"SUSTITUCIÓN ACUAMANALA EA",link: Acuerdos__pdfpath(`./${"2007/"}${"193.pdf"}`),},</v>
      </c>
    </row>
    <row r="199" spans="1:16" x14ac:dyDescent="0.3">
      <c r="A199" s="2" t="s">
        <v>1568</v>
      </c>
      <c r="B199" s="2">
        <v>194</v>
      </c>
      <c r="C199" s="2" t="s">
        <v>1897</v>
      </c>
      <c r="D199" s="3" t="s">
        <v>242</v>
      </c>
      <c r="E199" s="2" t="s">
        <v>1735</v>
      </c>
      <c r="G199" s="2">
        <f t="shared" si="15"/>
        <v>194</v>
      </c>
      <c r="H199" s="2" t="s">
        <v>0</v>
      </c>
      <c r="I199" s="2" t="s">
        <v>1898</v>
      </c>
      <c r="J199" s="4" t="str">
        <f t="shared" si="18"/>
        <v>OCT</v>
      </c>
      <c r="K199" s="2" t="s">
        <v>1565</v>
      </c>
      <c r="L199" s="2" t="s">
        <v>257</v>
      </c>
      <c r="M199" s="2" t="s">
        <v>1899</v>
      </c>
      <c r="N199" s="28">
        <f t="shared" ref="N199:N228" si="19">B199</f>
        <v>194</v>
      </c>
      <c r="O199" s="2" t="s">
        <v>1</v>
      </c>
      <c r="P199" s="2" t="str">
        <f t="shared" si="17"/>
        <v>{id:194,year: "2007",dateAcuerdo:"21-OCT",numAcuerdo:"CG 194-2007",monthAcuerdo:"OCT",nameAcuerdo:"SUSTITUCIÓN TEPEYANCO EA",link: Acuerdos__pdfpath(`./${"2007/"}${"194.pdf"}`),},</v>
      </c>
    </row>
    <row r="200" spans="1:16" x14ac:dyDescent="0.3">
      <c r="A200" s="2" t="s">
        <v>1568</v>
      </c>
      <c r="B200" s="2">
        <v>195</v>
      </c>
      <c r="C200" s="2" t="s">
        <v>1897</v>
      </c>
      <c r="D200" s="3" t="s">
        <v>242</v>
      </c>
      <c r="E200" s="2" t="s">
        <v>1735</v>
      </c>
      <c r="G200" s="2">
        <f t="shared" si="15"/>
        <v>195</v>
      </c>
      <c r="H200" s="2" t="s">
        <v>0</v>
      </c>
      <c r="I200" s="2" t="s">
        <v>1898</v>
      </c>
      <c r="J200" s="4" t="str">
        <f t="shared" si="18"/>
        <v>OCT</v>
      </c>
      <c r="K200" s="2" t="s">
        <v>1565</v>
      </c>
      <c r="L200" s="2" t="s">
        <v>258</v>
      </c>
      <c r="M200" s="2" t="s">
        <v>1899</v>
      </c>
      <c r="N200" s="28">
        <f t="shared" si="19"/>
        <v>195</v>
      </c>
      <c r="O200" s="2" t="s">
        <v>1</v>
      </c>
      <c r="P200" s="2" t="str">
        <f t="shared" si="17"/>
        <v>{id:195,year: "2007",dateAcuerdo:"21-OCT",numAcuerdo:"CG 195-2007",monthAcuerdo:"OCT",nameAcuerdo:"ACUERDO SUSTITUCIÓN PRIMER REGIDOR Psocialista HUAMANTLA",link: Acuerdos__pdfpath(`./${"2007/"}${"195.pdf"}`),},</v>
      </c>
    </row>
    <row r="201" spans="1:16" x14ac:dyDescent="0.3">
      <c r="A201" s="2" t="s">
        <v>1568</v>
      </c>
      <c r="B201" s="2">
        <v>196</v>
      </c>
      <c r="C201" s="2" t="s">
        <v>1897</v>
      </c>
      <c r="D201" s="3" t="s">
        <v>242</v>
      </c>
      <c r="E201" s="2" t="s">
        <v>1735</v>
      </c>
      <c r="G201" s="2">
        <f t="shared" si="15"/>
        <v>196</v>
      </c>
      <c r="H201" s="2" t="s">
        <v>0</v>
      </c>
      <c r="I201" s="2" t="s">
        <v>1898</v>
      </c>
      <c r="J201" s="4" t="str">
        <f t="shared" si="18"/>
        <v>OCT</v>
      </c>
      <c r="K201" s="2" t="s">
        <v>1565</v>
      </c>
      <c r="L201" s="2" t="s">
        <v>259</v>
      </c>
      <c r="M201" s="2" t="s">
        <v>1899</v>
      </c>
      <c r="N201" s="28">
        <f t="shared" si="19"/>
        <v>196</v>
      </c>
      <c r="O201" s="2" t="s">
        <v>1</v>
      </c>
      <c r="P201" s="2" t="str">
        <f t="shared" si="17"/>
        <v>{id:196,year: "2007",dateAcuerdo:"21-OCT",numAcuerdo:"CG 196-2007",monthAcuerdo:"OCT",nameAcuerdo:"SUSTITUCIÓN Tercer Regidor Calpulalapan Alianza Siglo XXI",link: Acuerdos__pdfpath(`./${"2007/"}${"196.pdf"}`),},</v>
      </c>
    </row>
    <row r="202" spans="1:16" x14ac:dyDescent="0.3">
      <c r="A202" s="2" t="s">
        <v>1568</v>
      </c>
      <c r="B202" s="2">
        <v>197</v>
      </c>
      <c r="C202" s="2" t="s">
        <v>1897</v>
      </c>
      <c r="D202" s="3" t="s">
        <v>242</v>
      </c>
      <c r="E202" s="2" t="s">
        <v>1735</v>
      </c>
      <c r="G202" s="2">
        <f t="shared" si="15"/>
        <v>197</v>
      </c>
      <c r="H202" s="2" t="s">
        <v>0</v>
      </c>
      <c r="I202" s="2" t="s">
        <v>1898</v>
      </c>
      <c r="J202" s="4" t="str">
        <f t="shared" si="18"/>
        <v>OCT</v>
      </c>
      <c r="K202" s="2" t="s">
        <v>1565</v>
      </c>
      <c r="L202" s="2" t="s">
        <v>260</v>
      </c>
      <c r="M202" s="2" t="s">
        <v>1899</v>
      </c>
      <c r="N202" s="28">
        <f t="shared" si="19"/>
        <v>197</v>
      </c>
      <c r="O202" s="2" t="s">
        <v>1</v>
      </c>
      <c r="P202" s="2" t="str">
        <f t="shared" si="17"/>
        <v>{id:197,year: "2007",dateAcuerdo:"21-OCT",numAcuerdo:"CG 197-2007",monthAcuerdo:"OCT",nameAcuerdo:"SUSTITUCIÓN PRIMER REGIDOR ALIANZA SIGLO XXI SANCTORUM",link: Acuerdos__pdfpath(`./${"2007/"}${"197.pdf"}`),},</v>
      </c>
    </row>
    <row r="203" spans="1:16" x14ac:dyDescent="0.3">
      <c r="A203" s="2" t="s">
        <v>1568</v>
      </c>
      <c r="B203" s="2">
        <v>198</v>
      </c>
      <c r="C203" s="2" t="s">
        <v>1897</v>
      </c>
      <c r="D203" s="3" t="s">
        <v>242</v>
      </c>
      <c r="E203" s="2" t="s">
        <v>1735</v>
      </c>
      <c r="G203" s="2">
        <f t="shared" si="15"/>
        <v>198</v>
      </c>
      <c r="H203" s="2" t="s">
        <v>0</v>
      </c>
      <c r="I203" s="2" t="s">
        <v>1898</v>
      </c>
      <c r="J203" s="4" t="str">
        <f t="shared" si="18"/>
        <v>OCT</v>
      </c>
      <c r="K203" s="2" t="s">
        <v>1565</v>
      </c>
      <c r="L203" s="2" t="s">
        <v>261</v>
      </c>
      <c r="M203" s="2" t="s">
        <v>1899</v>
      </c>
      <c r="N203" s="28">
        <f t="shared" si="19"/>
        <v>198</v>
      </c>
      <c r="O203" s="2" t="s">
        <v>1</v>
      </c>
      <c r="P203" s="2" t="str">
        <f t="shared" si="17"/>
        <v>{id:198,year: "2007",dateAcuerdo:"21-OCT",numAcuerdo:"CG 198-2007",monthAcuerdo:"OCT",nameAcuerdo:"SUSTITUCIÓN Segundo Regidor Yauhquemecan Alianza Siglo XXI",link: Acuerdos__pdfpath(`./${"2007/"}${"198.pdf"}`),},</v>
      </c>
    </row>
    <row r="204" spans="1:16" x14ac:dyDescent="0.3">
      <c r="A204" s="2" t="s">
        <v>1568</v>
      </c>
      <c r="B204" s="2">
        <v>199</v>
      </c>
      <c r="C204" s="2" t="s">
        <v>1897</v>
      </c>
      <c r="D204" s="3" t="s">
        <v>242</v>
      </c>
      <c r="E204" s="2" t="s">
        <v>1735</v>
      </c>
      <c r="G204" s="2">
        <f t="shared" ref="G204:G280" si="20">B204</f>
        <v>199</v>
      </c>
      <c r="H204" s="2" t="s">
        <v>0</v>
      </c>
      <c r="I204" s="2" t="s">
        <v>1898</v>
      </c>
      <c r="J204" s="4" t="str">
        <f t="shared" si="18"/>
        <v>OCT</v>
      </c>
      <c r="K204" s="2" t="s">
        <v>1565</v>
      </c>
      <c r="L204" s="2" t="s">
        <v>262</v>
      </c>
      <c r="M204" s="2" t="s">
        <v>1899</v>
      </c>
      <c r="N204" s="28">
        <f t="shared" si="19"/>
        <v>199</v>
      </c>
      <c r="O204" s="2" t="s">
        <v>1</v>
      </c>
      <c r="P204" s="2" t="str">
        <f t="shared" si="17"/>
        <v>{id:199,year: "2007",dateAcuerdo:"21-OCT",numAcuerdo:"CG 199-2007",monthAcuerdo:"OCT",nameAcuerdo:"SUSTITUCIÓN DE CANDIDATO SUPLENTE FORMULA 4 alianza SIGLO XXI",link: Acuerdos__pdfpath(`./${"2007/"}${"199.pdf"}`),},</v>
      </c>
    </row>
    <row r="205" spans="1:16" x14ac:dyDescent="0.3">
      <c r="A205" s="2" t="s">
        <v>1568</v>
      </c>
      <c r="B205" s="2">
        <v>200</v>
      </c>
      <c r="C205" s="2" t="s">
        <v>1897</v>
      </c>
      <c r="D205" s="3" t="s">
        <v>242</v>
      </c>
      <c r="E205" s="2" t="s">
        <v>1735</v>
      </c>
      <c r="G205" s="2">
        <f t="shared" si="20"/>
        <v>200</v>
      </c>
      <c r="H205" s="2" t="s">
        <v>0</v>
      </c>
      <c r="I205" s="2" t="s">
        <v>1898</v>
      </c>
      <c r="J205" s="4" t="str">
        <f t="shared" si="18"/>
        <v>OCT</v>
      </c>
      <c r="K205" s="2" t="s">
        <v>1565</v>
      </c>
      <c r="L205" s="2" t="s">
        <v>268</v>
      </c>
      <c r="M205" s="2" t="s">
        <v>1899</v>
      </c>
      <c r="N205" s="28">
        <f t="shared" si="19"/>
        <v>200</v>
      </c>
      <c r="O205" s="2" t="s">
        <v>1</v>
      </c>
      <c r="P205" s="2" t="str">
        <f t="shared" si="17"/>
        <v>{id:200,year: "2007",dateAcuerdo:"21-OCT",numAcuerdo:"CG 200-2007",monthAcuerdo:"OCT",nameAcuerdo:"SUSTITUCIÓN CONTLA PARTIDOSOCIALISTA",link: Acuerdos__pdfpath(`./${"2007/"}${"200.pdf"}`),},</v>
      </c>
    </row>
    <row r="206" spans="1:16" x14ac:dyDescent="0.3">
      <c r="A206" s="2" t="s">
        <v>1568</v>
      </c>
      <c r="B206" s="2">
        <v>201</v>
      </c>
      <c r="C206" s="2" t="s">
        <v>1897</v>
      </c>
      <c r="D206" s="3" t="s">
        <v>242</v>
      </c>
      <c r="E206" s="2" t="s">
        <v>1735</v>
      </c>
      <c r="G206" s="2">
        <f t="shared" si="20"/>
        <v>201</v>
      </c>
      <c r="H206" s="2" t="s">
        <v>0</v>
      </c>
      <c r="I206" s="2" t="s">
        <v>1898</v>
      </c>
      <c r="J206" s="4" t="str">
        <f t="shared" si="18"/>
        <v>OCT</v>
      </c>
      <c r="K206" s="2" t="s">
        <v>1565</v>
      </c>
      <c r="L206" s="2" t="s">
        <v>263</v>
      </c>
      <c r="M206" s="2" t="s">
        <v>1899</v>
      </c>
      <c r="N206" s="28">
        <f t="shared" si="19"/>
        <v>201</v>
      </c>
      <c r="O206" s="2" t="s">
        <v>1</v>
      </c>
      <c r="P206" s="2" t="str">
        <f t="shared" si="17"/>
        <v>{id:201,year: "2007",dateAcuerdo:"21-OCT",numAcuerdo:"CG 201-2007",monthAcuerdo:"OCT",nameAcuerdo:"SUSTITUCIÓN CONSEJEROS ELECTORALES MUNICIPALES 21 OCTUBRE",link: Acuerdos__pdfpath(`./${"2007/"}${"201.pdf"}`),},</v>
      </c>
    </row>
    <row r="207" spans="1:16" x14ac:dyDescent="0.3">
      <c r="A207" s="2" t="s">
        <v>1568</v>
      </c>
      <c r="B207" s="2">
        <v>202</v>
      </c>
      <c r="C207" s="2" t="s">
        <v>1897</v>
      </c>
      <c r="D207" s="3" t="s">
        <v>242</v>
      </c>
      <c r="E207" s="2" t="s">
        <v>1735</v>
      </c>
      <c r="G207" s="2">
        <f t="shared" si="20"/>
        <v>202</v>
      </c>
      <c r="H207" s="2" t="s">
        <v>0</v>
      </c>
      <c r="I207" s="2" t="s">
        <v>1898</v>
      </c>
      <c r="J207" s="4" t="str">
        <f t="shared" si="18"/>
        <v>OCT</v>
      </c>
      <c r="K207" s="2" t="s">
        <v>1565</v>
      </c>
      <c r="L207" s="2" t="s">
        <v>264</v>
      </c>
      <c r="M207" s="2" t="s">
        <v>1899</v>
      </c>
      <c r="N207" s="28">
        <f t="shared" si="19"/>
        <v>202</v>
      </c>
      <c r="O207" s="2" t="s">
        <v>1</v>
      </c>
      <c r="P207" s="2" t="str">
        <f t="shared" si="17"/>
        <v>{id:202,year: "2007",dateAcuerdo:"21-OCT",numAcuerdo:"CG 202-2007",monthAcuerdo:"OCT",nameAcuerdo:"SUSTITUCIÓN REGIDORES.AYTO, TEPEYANCO. P.R.D.07",link: Acuerdos__pdfpath(`./${"2007/"}${"202.pdf"}`),},</v>
      </c>
    </row>
    <row r="208" spans="1:16" x14ac:dyDescent="0.3">
      <c r="A208" s="2" t="s">
        <v>1568</v>
      </c>
      <c r="B208" s="2">
        <v>203</v>
      </c>
      <c r="C208" s="2" t="s">
        <v>1897</v>
      </c>
      <c r="D208" s="3" t="s">
        <v>273</v>
      </c>
      <c r="E208" s="2" t="s">
        <v>1735</v>
      </c>
      <c r="G208" s="2">
        <f t="shared" si="20"/>
        <v>203</v>
      </c>
      <c r="H208" s="2" t="s">
        <v>0</v>
      </c>
      <c r="I208" s="2" t="s">
        <v>1898</v>
      </c>
      <c r="J208" s="4" t="str">
        <f t="shared" si="18"/>
        <v>OCT</v>
      </c>
      <c r="K208" s="2" t="s">
        <v>1565</v>
      </c>
      <c r="L208" s="2" t="s">
        <v>269</v>
      </c>
      <c r="M208" s="2" t="s">
        <v>1899</v>
      </c>
      <c r="N208" s="28">
        <f t="shared" si="19"/>
        <v>203</v>
      </c>
      <c r="O208" s="2" t="s">
        <v>1</v>
      </c>
      <c r="P208" s="2" t="str">
        <f t="shared" si="17"/>
        <v>{id:203,year: "2007",dateAcuerdo:"23-OCT",numAcuerdo:"CG 203-2007",monthAcuerdo:"OCT",nameAcuerdo:"NÚMERO Y UBICACIÓN DE CASILLAS",link: Acuerdos__pdfpath(`./${"2007/"}${"203.pdf"}`),},</v>
      </c>
    </row>
    <row r="209" spans="1:16" x14ac:dyDescent="0.3">
      <c r="A209" s="2" t="s">
        <v>1568</v>
      </c>
      <c r="B209" s="2">
        <v>204</v>
      </c>
      <c r="C209" s="2" t="s">
        <v>1897</v>
      </c>
      <c r="D209" s="3" t="s">
        <v>274</v>
      </c>
      <c r="E209" s="2" t="s">
        <v>1735</v>
      </c>
      <c r="G209" s="2">
        <f t="shared" si="20"/>
        <v>204</v>
      </c>
      <c r="H209" s="2" t="s">
        <v>0</v>
      </c>
      <c r="I209" s="2" t="s">
        <v>1898</v>
      </c>
      <c r="J209" s="4" t="str">
        <f t="shared" si="18"/>
        <v>OCT</v>
      </c>
      <c r="K209" s="2" t="s">
        <v>1565</v>
      </c>
      <c r="L209" s="2" t="s">
        <v>270</v>
      </c>
      <c r="M209" s="2" t="s">
        <v>1899</v>
      </c>
      <c r="N209" s="28">
        <f t="shared" si="19"/>
        <v>204</v>
      </c>
      <c r="O209" s="2" t="s">
        <v>1</v>
      </c>
      <c r="P209" s="2" t="str">
        <f t="shared" si="17"/>
        <v>{id:204,year: "2007",dateAcuerdo:"24-OCT",numAcuerdo:"CG 204-2007",monthAcuerdo:"OCT",nameAcuerdo:"ACUERDO SANTA CRUZ TETELA SECCIÓN 0150",link: Acuerdos__pdfpath(`./${"2007/"}${"204.pdf"}`),},</v>
      </c>
    </row>
    <row r="210" spans="1:16" x14ac:dyDescent="0.3">
      <c r="A210" s="2" t="s">
        <v>1568</v>
      </c>
      <c r="B210" s="2">
        <v>205</v>
      </c>
      <c r="C210" s="2" t="s">
        <v>1897</v>
      </c>
      <c r="D210" s="3" t="s">
        <v>274</v>
      </c>
      <c r="E210" s="2" t="s">
        <v>1735</v>
      </c>
      <c r="G210" s="2">
        <f t="shared" si="20"/>
        <v>205</v>
      </c>
      <c r="H210" s="2" t="s">
        <v>0</v>
      </c>
      <c r="I210" s="2" t="s">
        <v>1898</v>
      </c>
      <c r="J210" s="4" t="str">
        <f t="shared" si="18"/>
        <v>OCT</v>
      </c>
      <c r="K210" s="2" t="s">
        <v>1565</v>
      </c>
      <c r="L210" s="2" t="s">
        <v>265</v>
      </c>
      <c r="M210" s="2" t="s">
        <v>1899</v>
      </c>
      <c r="N210" s="28">
        <f t="shared" si="19"/>
        <v>205</v>
      </c>
      <c r="O210" s="2" t="s">
        <v>1</v>
      </c>
      <c r="P210" s="2" t="str">
        <f t="shared" si="17"/>
        <v>{id:205,year: "2007",dateAcuerdo:"24-OCT",numAcuerdo:"CG 205-2007",monthAcuerdo:"OCT",nameAcuerdo:"SUSTITUCIÓN XALTOCAN ALIANZA PROGRESO P TLAX",link: Acuerdos__pdfpath(`./${"2007/"}${"205.pdf"}`),},</v>
      </c>
    </row>
    <row r="211" spans="1:16" x14ac:dyDescent="0.3">
      <c r="A211" s="2" t="s">
        <v>1568</v>
      </c>
      <c r="B211" s="2">
        <v>206</v>
      </c>
      <c r="C211" s="2" t="s">
        <v>1897</v>
      </c>
      <c r="D211" s="3" t="s">
        <v>274</v>
      </c>
      <c r="E211" s="2" t="s">
        <v>1735</v>
      </c>
      <c r="G211" s="2">
        <f t="shared" si="20"/>
        <v>206</v>
      </c>
      <c r="H211" s="2" t="s">
        <v>0</v>
      </c>
      <c r="I211" s="2" t="s">
        <v>1898</v>
      </c>
      <c r="J211" s="4" t="str">
        <f t="shared" si="18"/>
        <v>OCT</v>
      </c>
      <c r="K211" s="2" t="s">
        <v>1565</v>
      </c>
      <c r="L211" s="2" t="s">
        <v>266</v>
      </c>
      <c r="M211" s="2" t="s">
        <v>1899</v>
      </c>
      <c r="N211" s="28">
        <f t="shared" si="19"/>
        <v>206</v>
      </c>
      <c r="O211" s="2" t="s">
        <v>1</v>
      </c>
      <c r="P211" s="2" t="str">
        <f t="shared" si="17"/>
        <v>{id:206,year: "2007",dateAcuerdo:"24-OCT",numAcuerdo:"CG 206-2007",monthAcuerdo:"OCT",nameAcuerdo:"ACUERDO CONVERGENCIA SEXTO SUPLENTE",link: Acuerdos__pdfpath(`./${"2007/"}${"206.pdf"}`),},</v>
      </c>
    </row>
    <row r="212" spans="1:16" x14ac:dyDescent="0.3">
      <c r="A212" s="2" t="s">
        <v>1568</v>
      </c>
      <c r="B212" s="2">
        <v>207</v>
      </c>
      <c r="C212" s="2" t="s">
        <v>1897</v>
      </c>
      <c r="D212" s="3" t="s">
        <v>274</v>
      </c>
      <c r="E212" s="2" t="s">
        <v>1735</v>
      </c>
      <c r="G212" s="2">
        <f t="shared" si="20"/>
        <v>207</v>
      </c>
      <c r="H212" s="2" t="s">
        <v>0</v>
      </c>
      <c r="I212" s="2" t="s">
        <v>1898</v>
      </c>
      <c r="J212" s="4" t="str">
        <f t="shared" si="18"/>
        <v>OCT</v>
      </c>
      <c r="K212" s="2" t="s">
        <v>1565</v>
      </c>
      <c r="L212" s="2" t="s">
        <v>267</v>
      </c>
      <c r="M212" s="2" t="s">
        <v>1899</v>
      </c>
      <c r="N212" s="28">
        <f t="shared" si="19"/>
        <v>207</v>
      </c>
      <c r="O212" s="2" t="s">
        <v>1</v>
      </c>
      <c r="P212" s="2" t="str">
        <f t="shared" si="17"/>
        <v>{id:207,year: "2007",dateAcuerdo:"24-OCT",numAcuerdo:"CG 207-2007",monthAcuerdo:"OCT",nameAcuerdo:"SEGUNDO REGIDOR YAUHQUEMECAN PCDT",link: Acuerdos__pdfpath(`./${"2007/"}${"207.pdf"}`),},</v>
      </c>
    </row>
    <row r="213" spans="1:16" x14ac:dyDescent="0.3">
      <c r="A213" s="2" t="s">
        <v>1568</v>
      </c>
      <c r="B213" s="2">
        <v>208</v>
      </c>
      <c r="C213" s="2" t="s">
        <v>1897</v>
      </c>
      <c r="D213" s="3" t="s">
        <v>274</v>
      </c>
      <c r="E213" s="2" t="s">
        <v>1735</v>
      </c>
      <c r="G213" s="2">
        <f t="shared" si="20"/>
        <v>208</v>
      </c>
      <c r="H213" s="2" t="s">
        <v>0</v>
      </c>
      <c r="I213" s="2" t="s">
        <v>1898</v>
      </c>
      <c r="J213" s="4" t="str">
        <f t="shared" si="18"/>
        <v>OCT</v>
      </c>
      <c r="K213" s="2" t="s">
        <v>1565</v>
      </c>
      <c r="L213" s="2" t="s">
        <v>271</v>
      </c>
      <c r="M213" s="2" t="s">
        <v>1899</v>
      </c>
      <c r="N213" s="28">
        <f t="shared" si="19"/>
        <v>208</v>
      </c>
      <c r="O213" s="2" t="s">
        <v>1</v>
      </c>
      <c r="P213" s="2" t="str">
        <f t="shared" si="17"/>
        <v>{id:208,year: "2007",dateAcuerdo:"24-OCT",numAcuerdo:"CG 208-2007",monthAcuerdo:"OCT",nameAcuerdo:"ACUERDO SUSTITUCIÓN SEGUNDO REGIDOR PSOCIALISTA HUAMANTLA",link: Acuerdos__pdfpath(`./${"2007/"}${"208.pdf"}`),},</v>
      </c>
    </row>
    <row r="214" spans="1:16" x14ac:dyDescent="0.3">
      <c r="A214" s="2" t="s">
        <v>1568</v>
      </c>
      <c r="B214" s="2">
        <v>209</v>
      </c>
      <c r="C214" s="2" t="s">
        <v>1897</v>
      </c>
      <c r="D214" s="3" t="s">
        <v>274</v>
      </c>
      <c r="E214" s="2" t="s">
        <v>1735</v>
      </c>
      <c r="G214" s="2">
        <f t="shared" si="20"/>
        <v>209</v>
      </c>
      <c r="H214" s="2" t="s">
        <v>0</v>
      </c>
      <c r="I214" s="2" t="s">
        <v>1898</v>
      </c>
      <c r="J214" s="4" t="str">
        <f t="shared" si="18"/>
        <v>OCT</v>
      </c>
      <c r="K214" s="2" t="s">
        <v>1565</v>
      </c>
      <c r="L214" s="2" t="s">
        <v>272</v>
      </c>
      <c r="M214" s="2" t="s">
        <v>1899</v>
      </c>
      <c r="N214" s="28">
        <f t="shared" si="19"/>
        <v>209</v>
      </c>
      <c r="O214" s="2" t="s">
        <v>1</v>
      </c>
      <c r="P214" s="2" t="str">
        <f t="shared" si="17"/>
        <v>{id:209,year: "2007",dateAcuerdo:"24-OCT",numAcuerdo:"CG 209-2007",monthAcuerdo:"OCT",nameAcuerdo:"SUSTITUCIÓN 1ER.REGIDOR PROPIETARIO Y SUPLENTE CALPULA. PART. SOCIALISTA",link: Acuerdos__pdfpath(`./${"2007/"}${"209.pdf"}`),},</v>
      </c>
    </row>
    <row r="215" spans="1:16" x14ac:dyDescent="0.3">
      <c r="A215" s="2" t="s">
        <v>1568</v>
      </c>
      <c r="B215" s="2">
        <v>210</v>
      </c>
      <c r="C215" s="2" t="s">
        <v>1897</v>
      </c>
      <c r="D215" s="3" t="s">
        <v>274</v>
      </c>
      <c r="E215" s="2" t="s">
        <v>1735</v>
      </c>
      <c r="G215" s="2">
        <f t="shared" si="20"/>
        <v>210</v>
      </c>
      <c r="H215" s="2" t="s">
        <v>0</v>
      </c>
      <c r="I215" s="2" t="s">
        <v>1898</v>
      </c>
      <c r="J215" s="4" t="str">
        <f t="shared" si="18"/>
        <v>OCT</v>
      </c>
      <c r="K215" s="2" t="s">
        <v>1565</v>
      </c>
      <c r="L215" s="2" t="s">
        <v>277</v>
      </c>
      <c r="M215" s="2" t="s">
        <v>1899</v>
      </c>
      <c r="N215" s="28">
        <f t="shared" si="19"/>
        <v>210</v>
      </c>
      <c r="O215" s="2" t="s">
        <v>1</v>
      </c>
      <c r="P215" s="2" t="str">
        <f t="shared" si="17"/>
        <v>{id:210,year: "2007",dateAcuerdo:"24-OCT",numAcuerdo:"CG 210-2007",monthAcuerdo:"OCT",nameAcuerdo:"SUSTITUCIÓN SINDICO AYUNTAMIENTO APIZACO PS",link: Acuerdos__pdfpath(`./${"2007/"}${"210.pdf"}`),},</v>
      </c>
    </row>
    <row r="216" spans="1:16" x14ac:dyDescent="0.3">
      <c r="A216" s="2" t="s">
        <v>1568</v>
      </c>
      <c r="B216" s="2">
        <v>211</v>
      </c>
      <c r="C216" s="2" t="s">
        <v>1897</v>
      </c>
      <c r="D216" s="3" t="s">
        <v>274</v>
      </c>
      <c r="E216" s="2" t="s">
        <v>1735</v>
      </c>
      <c r="G216" s="2">
        <f t="shared" si="20"/>
        <v>211</v>
      </c>
      <c r="H216" s="2" t="s">
        <v>0</v>
      </c>
      <c r="I216" s="2" t="s">
        <v>1898</v>
      </c>
      <c r="J216" s="4" t="str">
        <f t="shared" si="18"/>
        <v>OCT</v>
      </c>
      <c r="K216" s="2" t="s">
        <v>1565</v>
      </c>
      <c r="L216" s="2" t="s">
        <v>278</v>
      </c>
      <c r="M216" s="2" t="s">
        <v>1899</v>
      </c>
      <c r="N216" s="28">
        <f t="shared" si="19"/>
        <v>211</v>
      </c>
      <c r="O216" s="2" t="s">
        <v>1</v>
      </c>
      <c r="P216" s="2" t="str">
        <f t="shared" si="17"/>
        <v>{id:211,year: "2007",dateAcuerdo:"24-OCT",numAcuerdo:"CG 211-2007",monthAcuerdo:"OCT",nameAcuerdo:"SUSTITUCIÓN DE SEGUNDO REGIDOR PROPIETARIO ESPAÑITA ALIANZA SIGLO XXI",link: Acuerdos__pdfpath(`./${"2007/"}${"211.pdf"}`),},</v>
      </c>
    </row>
    <row r="217" spans="1:16" x14ac:dyDescent="0.3">
      <c r="A217" s="2" t="s">
        <v>1568</v>
      </c>
      <c r="B217" s="2">
        <v>212</v>
      </c>
      <c r="C217" s="2" t="s">
        <v>1897</v>
      </c>
      <c r="D217" s="3" t="s">
        <v>39</v>
      </c>
      <c r="E217" s="2" t="s">
        <v>1735</v>
      </c>
      <c r="G217" s="2">
        <f t="shared" si="20"/>
        <v>212</v>
      </c>
      <c r="H217" s="2" t="s">
        <v>0</v>
      </c>
      <c r="I217" s="2" t="s">
        <v>1898</v>
      </c>
      <c r="J217" s="4" t="str">
        <f t="shared" si="18"/>
        <v>OCT</v>
      </c>
      <c r="K217" s="2" t="s">
        <v>1565</v>
      </c>
      <c r="L217" s="2" t="s">
        <v>284</v>
      </c>
      <c r="M217" s="2" t="s">
        <v>1899</v>
      </c>
      <c r="N217" s="28">
        <f t="shared" si="19"/>
        <v>212</v>
      </c>
      <c r="O217" s="2" t="s">
        <v>1</v>
      </c>
      <c r="P217" s="2" t="str">
        <f t="shared" si="17"/>
        <v>{id:212,year: "2007",dateAcuerdo:"31-OCT",numAcuerdo:"CG 212-2007",monthAcuerdo:"OCT",nameAcuerdo:"SUSTITUCIÓN TERCER REGIDOR SUPLENTE TZOMPANTEPEC PT",link: Acuerdos__pdfpath(`./${"2007/"}${"212.pdf"}`),},</v>
      </c>
    </row>
    <row r="218" spans="1:16" x14ac:dyDescent="0.3">
      <c r="A218" s="2" t="s">
        <v>1568</v>
      </c>
      <c r="B218" s="2">
        <v>213</v>
      </c>
      <c r="C218" s="2" t="s">
        <v>1897</v>
      </c>
      <c r="D218" s="3" t="s">
        <v>39</v>
      </c>
      <c r="E218" s="2" t="s">
        <v>1735</v>
      </c>
      <c r="G218" s="2">
        <f t="shared" si="20"/>
        <v>213</v>
      </c>
      <c r="H218" s="2" t="s">
        <v>0</v>
      </c>
      <c r="I218" s="2" t="s">
        <v>1898</v>
      </c>
      <c r="J218" s="4" t="str">
        <f t="shared" si="18"/>
        <v>OCT</v>
      </c>
      <c r="K218" s="2" t="s">
        <v>1565</v>
      </c>
      <c r="L218" s="2" t="s">
        <v>285</v>
      </c>
      <c r="M218" s="2" t="s">
        <v>1899</v>
      </c>
      <c r="N218" s="28">
        <f t="shared" si="19"/>
        <v>213</v>
      </c>
      <c r="O218" s="2" t="s">
        <v>1</v>
      </c>
      <c r="P218" s="2" t="str">
        <f t="shared" si="17"/>
        <v>{id:213,year: "2007",dateAcuerdo:"31-OCT",numAcuerdo:"CG 213-2007",monthAcuerdo:"OCT",nameAcuerdo:"SUSTITUCIÓN SINDICO MUNICIPAL PROPIETARIO TLAXCO PS",link: Acuerdos__pdfpath(`./${"2007/"}${"213.pdf"}`),},</v>
      </c>
    </row>
    <row r="219" spans="1:16" x14ac:dyDescent="0.3">
      <c r="A219" s="2" t="s">
        <v>1568</v>
      </c>
      <c r="B219" s="2">
        <v>214</v>
      </c>
      <c r="C219" s="2" t="s">
        <v>1897</v>
      </c>
      <c r="D219" s="3" t="s">
        <v>39</v>
      </c>
      <c r="E219" s="2" t="s">
        <v>1735</v>
      </c>
      <c r="G219" s="2">
        <f t="shared" si="20"/>
        <v>214</v>
      </c>
      <c r="H219" s="2" t="s">
        <v>0</v>
      </c>
      <c r="I219" s="2" t="s">
        <v>1898</v>
      </c>
      <c r="J219" s="4" t="str">
        <f t="shared" si="18"/>
        <v>OCT</v>
      </c>
      <c r="K219" s="2" t="s">
        <v>1565</v>
      </c>
      <c r="L219" s="2" t="s">
        <v>279</v>
      </c>
      <c r="M219" s="2" t="s">
        <v>1899</v>
      </c>
      <c r="N219" s="28">
        <f t="shared" si="19"/>
        <v>214</v>
      </c>
      <c r="O219" s="2" t="s">
        <v>1</v>
      </c>
      <c r="P219" s="2" t="str">
        <f t="shared" si="17"/>
        <v>{id:214,year: "2007",dateAcuerdo:"31-OCT",numAcuerdo:"CG 214-2007",monthAcuerdo:"OCT",nameAcuerdo:"SUSTITUCIÓN PRIMER REGIDOR SAN PABLO DEL MONTE PCDT",link: Acuerdos__pdfpath(`./${"2007/"}${"214.pdf"}`),},</v>
      </c>
    </row>
    <row r="220" spans="1:16" x14ac:dyDescent="0.3">
      <c r="A220" s="2" t="s">
        <v>1568</v>
      </c>
      <c r="B220" s="2">
        <v>215</v>
      </c>
      <c r="C220" s="2" t="s">
        <v>1897</v>
      </c>
      <c r="D220" s="3" t="s">
        <v>39</v>
      </c>
      <c r="E220" s="2" t="s">
        <v>1735</v>
      </c>
      <c r="G220" s="2">
        <f t="shared" si="20"/>
        <v>215</v>
      </c>
      <c r="H220" s="2" t="s">
        <v>0</v>
      </c>
      <c r="I220" s="2" t="s">
        <v>1898</v>
      </c>
      <c r="J220" s="4" t="str">
        <f t="shared" si="18"/>
        <v>OCT</v>
      </c>
      <c r="K220" s="2" t="s">
        <v>1565</v>
      </c>
      <c r="L220" s="2" t="s">
        <v>280</v>
      </c>
      <c r="M220" s="2" t="s">
        <v>1899</v>
      </c>
      <c r="N220" s="28">
        <f t="shared" si="19"/>
        <v>215</v>
      </c>
      <c r="O220" s="2" t="s">
        <v>1</v>
      </c>
      <c r="P220" s="2" t="str">
        <f t="shared" si="17"/>
        <v>{id:215,year: "2007",dateAcuerdo:"31-OCT",numAcuerdo:"CG 215-2007",monthAcuerdo:"OCT",nameAcuerdo:"SEGUNDO REGIDOR TLAXCALA PAN-PAC",link: Acuerdos__pdfpath(`./${"2007/"}${"215.pdf"}`),},</v>
      </c>
    </row>
    <row r="221" spans="1:16" x14ac:dyDescent="0.3">
      <c r="A221" s="2" t="s">
        <v>1568</v>
      </c>
      <c r="B221" s="2">
        <v>216</v>
      </c>
      <c r="C221" s="2" t="s">
        <v>1897</v>
      </c>
      <c r="D221" s="3" t="s">
        <v>39</v>
      </c>
      <c r="E221" s="2" t="s">
        <v>1735</v>
      </c>
      <c r="G221" s="2">
        <f t="shared" si="20"/>
        <v>216</v>
      </c>
      <c r="H221" s="2" t="s">
        <v>0</v>
      </c>
      <c r="I221" s="2" t="s">
        <v>1898</v>
      </c>
      <c r="J221" s="4" t="str">
        <f t="shared" si="18"/>
        <v>OCT</v>
      </c>
      <c r="K221" s="2" t="s">
        <v>1565</v>
      </c>
      <c r="L221" s="2" t="s">
        <v>281</v>
      </c>
      <c r="M221" s="2" t="s">
        <v>1899</v>
      </c>
      <c r="N221" s="28">
        <f t="shared" si="19"/>
        <v>216</v>
      </c>
      <c r="O221" s="2" t="s">
        <v>1</v>
      </c>
      <c r="P221" s="2" t="str">
        <f t="shared" si="17"/>
        <v>{id:216,year: "2007",dateAcuerdo:"31-OCT",numAcuerdo:"CG 216-2007",monthAcuerdo:"OCT",nameAcuerdo:"SUSTITUCIÓN DIPUTADO SUPLENTE XVI. ALTERNATIVA",link: Acuerdos__pdfpath(`./${"2007/"}${"216.pdf"}`),},</v>
      </c>
    </row>
    <row r="222" spans="1:16" x14ac:dyDescent="0.3">
      <c r="A222" s="2" t="s">
        <v>1568</v>
      </c>
      <c r="B222" s="2">
        <v>217</v>
      </c>
      <c r="C222" s="2" t="s">
        <v>1897</v>
      </c>
      <c r="D222" s="3" t="s">
        <v>39</v>
      </c>
      <c r="E222" s="2" t="s">
        <v>1735</v>
      </c>
      <c r="G222" s="2">
        <f t="shared" si="20"/>
        <v>217</v>
      </c>
      <c r="H222" s="2" t="s">
        <v>0</v>
      </c>
      <c r="I222" s="2" t="s">
        <v>1898</v>
      </c>
      <c r="J222" s="4" t="str">
        <f t="shared" si="18"/>
        <v>OCT</v>
      </c>
      <c r="K222" s="2" t="s">
        <v>1565</v>
      </c>
      <c r="L222" s="2" t="s">
        <v>282</v>
      </c>
      <c r="M222" s="2" t="s">
        <v>1899</v>
      </c>
      <c r="N222" s="28">
        <f t="shared" si="19"/>
        <v>217</v>
      </c>
      <c r="O222" s="2" t="s">
        <v>1</v>
      </c>
      <c r="P222" s="2" t="str">
        <f t="shared" si="17"/>
        <v>{id:217,year: "2007",dateAcuerdo:"31-OCT",numAcuerdo:"CG 217-2007",monthAcuerdo:"OCT",nameAcuerdo:"ACUERDO SUSTITUCIÓN CONSEJEROS DISTRITALES Y MUNICIPALES 30 OCTUBRE",link: Acuerdos__pdfpath(`./${"2007/"}${"217.pdf"}`),},</v>
      </c>
    </row>
    <row r="223" spans="1:16" x14ac:dyDescent="0.3">
      <c r="A223" s="2" t="s">
        <v>1568</v>
      </c>
      <c r="B223" s="2">
        <v>218</v>
      </c>
      <c r="C223" s="2" t="s">
        <v>1897</v>
      </c>
      <c r="D223" s="3" t="s">
        <v>287</v>
      </c>
      <c r="E223" s="2" t="s">
        <v>1735</v>
      </c>
      <c r="G223" s="2">
        <f t="shared" si="20"/>
        <v>218</v>
      </c>
      <c r="H223" s="2" t="s">
        <v>0</v>
      </c>
      <c r="I223" s="2" t="s">
        <v>1898</v>
      </c>
      <c r="J223" s="4" t="str">
        <f t="shared" si="18"/>
        <v>NOV</v>
      </c>
      <c r="K223" s="2" t="s">
        <v>1565</v>
      </c>
      <c r="L223" s="2" t="s">
        <v>283</v>
      </c>
      <c r="M223" s="2" t="s">
        <v>1899</v>
      </c>
      <c r="N223" s="28">
        <f t="shared" si="19"/>
        <v>218</v>
      </c>
      <c r="O223" s="2" t="s">
        <v>1</v>
      </c>
      <c r="P223" s="2" t="str">
        <f t="shared" si="17"/>
        <v>{id:218,year: "2007",dateAcuerdo:"02-NOV",numAcuerdo:"CG 218-2007",monthAcuerdo:"NOV",nameAcuerdo:"ACUERDO CUMPLIMIENTO TOCA 223-2007 OLIMPO",link: Acuerdos__pdfpath(`./${"2007/"}${"218.pdf"}`),},</v>
      </c>
    </row>
    <row r="224" spans="1:16" x14ac:dyDescent="0.3">
      <c r="A224" s="2" t="s">
        <v>1568</v>
      </c>
      <c r="B224" s="2">
        <v>219</v>
      </c>
      <c r="C224" s="2" t="s">
        <v>1897</v>
      </c>
      <c r="D224" s="3" t="s">
        <v>287</v>
      </c>
      <c r="E224" s="2" t="s">
        <v>1735</v>
      </c>
      <c r="G224" s="2">
        <f t="shared" si="20"/>
        <v>219</v>
      </c>
      <c r="H224" s="2" t="s">
        <v>0</v>
      </c>
      <c r="I224" s="2" t="s">
        <v>1898</v>
      </c>
      <c r="J224" s="4" t="str">
        <f t="shared" si="18"/>
        <v>NOV</v>
      </c>
      <c r="K224" s="2" t="s">
        <v>1565</v>
      </c>
      <c r="L224" s="2" t="s">
        <v>286</v>
      </c>
      <c r="M224" s="2" t="s">
        <v>1899</v>
      </c>
      <c r="N224" s="28">
        <f t="shared" si="19"/>
        <v>219</v>
      </c>
      <c r="O224" s="2" t="s">
        <v>1</v>
      </c>
      <c r="P224" s="2" t="str">
        <f t="shared" si="17"/>
        <v>{id:219,year: "2007",dateAcuerdo:"02-NOV",numAcuerdo:"CG 219-2007",monthAcuerdo:"NOV",nameAcuerdo:"ACUERDO CUMPLIMIENTO TOCA 215-2007",link: Acuerdos__pdfpath(`./${"2007/"}${"219.pdf"}`),},</v>
      </c>
    </row>
    <row r="225" spans="1:16" x14ac:dyDescent="0.3">
      <c r="A225" s="2" t="s">
        <v>1568</v>
      </c>
      <c r="B225" s="2">
        <v>220</v>
      </c>
      <c r="C225" s="2" t="s">
        <v>1897</v>
      </c>
      <c r="D225" s="3" t="s">
        <v>287</v>
      </c>
      <c r="E225" s="2" t="s">
        <v>1735</v>
      </c>
      <c r="G225" s="2">
        <f t="shared" si="20"/>
        <v>220</v>
      </c>
      <c r="H225" s="2" t="s">
        <v>0</v>
      </c>
      <c r="I225" s="2" t="s">
        <v>1898</v>
      </c>
      <c r="J225" s="4" t="str">
        <f t="shared" si="18"/>
        <v>NOV</v>
      </c>
      <c r="K225" s="2" t="s">
        <v>1565</v>
      </c>
      <c r="L225" s="2" t="s">
        <v>295</v>
      </c>
      <c r="M225" s="2" t="s">
        <v>1899</v>
      </c>
      <c r="N225" s="28">
        <f t="shared" si="19"/>
        <v>220</v>
      </c>
      <c r="O225" s="2" t="s">
        <v>1</v>
      </c>
      <c r="P225" s="2" t="str">
        <f t="shared" si="17"/>
        <v>{id:220,year: "2007",dateAcuerdo:"02-NOV",numAcuerdo:"CG 220-2007",monthAcuerdo:"NOV",nameAcuerdo:"ACUERDO CUMPLIMIENTO TOCA 219-2007",link: Acuerdos__pdfpath(`./${"2007/"}${"220.pdf"}`),},</v>
      </c>
    </row>
    <row r="226" spans="1:16" x14ac:dyDescent="0.3">
      <c r="A226" s="2" t="s">
        <v>1568</v>
      </c>
      <c r="B226" s="2">
        <v>221</v>
      </c>
      <c r="C226" s="2" t="s">
        <v>1897</v>
      </c>
      <c r="D226" s="3" t="s">
        <v>287</v>
      </c>
      <c r="E226" s="2" t="s">
        <v>1735</v>
      </c>
      <c r="G226" s="2">
        <f t="shared" si="20"/>
        <v>221</v>
      </c>
      <c r="H226" s="2" t="s">
        <v>0</v>
      </c>
      <c r="I226" s="2" t="s">
        <v>1898</v>
      </c>
      <c r="J226" s="4" t="str">
        <f t="shared" si="18"/>
        <v>NOV</v>
      </c>
      <c r="K226" s="2" t="s">
        <v>1565</v>
      </c>
      <c r="L226" s="2" t="s">
        <v>288</v>
      </c>
      <c r="M226" s="2" t="s">
        <v>1899</v>
      </c>
      <c r="N226" s="28">
        <f t="shared" si="19"/>
        <v>221</v>
      </c>
      <c r="O226" s="2" t="s">
        <v>1</v>
      </c>
      <c r="P226" s="2" t="str">
        <f t="shared" si="17"/>
        <v>{id:221,year: "2007",dateAcuerdo:"02-NOV",numAcuerdo:"CG 221-2007",monthAcuerdo:"NOV",nameAcuerdo:"SUSTITUCIÓN FUNCIONARIOS CASILLA 2007",link: Acuerdos__pdfpath(`./${"2007/"}${"221.pdf"}`),},</v>
      </c>
    </row>
    <row r="227" spans="1:16" ht="15" thickBot="1" x14ac:dyDescent="0.35">
      <c r="A227" s="2" t="s">
        <v>1568</v>
      </c>
      <c r="B227" s="2">
        <v>222</v>
      </c>
      <c r="C227" s="2" t="s">
        <v>1897</v>
      </c>
      <c r="D227" s="3" t="s">
        <v>287</v>
      </c>
      <c r="E227" s="2" t="s">
        <v>1735</v>
      </c>
      <c r="G227" s="2">
        <f t="shared" si="20"/>
        <v>222</v>
      </c>
      <c r="H227" s="2" t="s">
        <v>0</v>
      </c>
      <c r="I227" s="2" t="s">
        <v>1898</v>
      </c>
      <c r="J227" s="4" t="str">
        <f t="shared" si="18"/>
        <v>NOV</v>
      </c>
      <c r="K227" s="2" t="s">
        <v>1565</v>
      </c>
      <c r="L227" s="2" t="s">
        <v>289</v>
      </c>
      <c r="M227" s="2" t="s">
        <v>1899</v>
      </c>
      <c r="N227" s="28">
        <f t="shared" si="19"/>
        <v>222</v>
      </c>
      <c r="O227" s="2" t="s">
        <v>1</v>
      </c>
      <c r="P227" s="2" t="str">
        <f t="shared" si="17"/>
        <v>{id:222,year: "2007",dateAcuerdo:"02-NOV",numAcuerdo:"CG 222-2007",monthAcuerdo:"NOV",nameAcuerdo:"ACUERDO SUSTITUCIÓN CONSEJERO MUNICIPAL DE ZACATELCO",link: Acuerdos__pdfpath(`./${"2007/"}${"222.pdf"}`),},</v>
      </c>
    </row>
    <row r="228" spans="1:16" x14ac:dyDescent="0.3">
      <c r="A228" s="9" t="s">
        <v>1568</v>
      </c>
      <c r="B228" s="9">
        <v>223</v>
      </c>
      <c r="C228" s="9" t="s">
        <v>1897</v>
      </c>
      <c r="D228" s="10" t="s">
        <v>299</v>
      </c>
      <c r="E228" s="9" t="s">
        <v>1735</v>
      </c>
      <c r="F228" s="9"/>
      <c r="G228" s="9">
        <f>B228</f>
        <v>223</v>
      </c>
      <c r="H228" s="9" t="s">
        <v>0</v>
      </c>
      <c r="I228" s="9" t="s">
        <v>1898</v>
      </c>
      <c r="J228" s="9" t="str">
        <f t="shared" si="18"/>
        <v>NOV</v>
      </c>
      <c r="K228" s="9" t="s">
        <v>1565</v>
      </c>
      <c r="L228" s="9" t="s">
        <v>290</v>
      </c>
      <c r="M228" s="9" t="s">
        <v>1899</v>
      </c>
      <c r="N228" s="29">
        <f t="shared" si="19"/>
        <v>223</v>
      </c>
      <c r="O228" s="9" t="s">
        <v>1051</v>
      </c>
      <c r="P228" s="12"/>
    </row>
    <row r="229" spans="1:16" ht="15" thickBot="1" x14ac:dyDescent="0.35">
      <c r="A229" s="14" t="s">
        <v>1568</v>
      </c>
      <c r="B229" s="14" t="s">
        <v>1049</v>
      </c>
      <c r="C229" s="14" t="s">
        <v>1897</v>
      </c>
      <c r="D229" s="15"/>
      <c r="E229" s="14" t="s">
        <v>1736</v>
      </c>
      <c r="F229" s="14"/>
      <c r="G229" s="14"/>
      <c r="H229" s="14"/>
      <c r="I229" s="14" t="s">
        <v>1738</v>
      </c>
      <c r="J229" s="14" t="str">
        <f t="shared" si="18"/>
        <v/>
      </c>
      <c r="K229" s="14" t="s">
        <v>1565</v>
      </c>
      <c r="L229" s="16" t="s">
        <v>1905</v>
      </c>
      <c r="M229" s="14" t="s">
        <v>1899</v>
      </c>
      <c r="N229" s="30" t="str">
        <f>CONCATENATE(B228,".1")</f>
        <v>223.1</v>
      </c>
      <c r="O229" s="14" t="s">
        <v>1076</v>
      </c>
      <c r="P229" s="17" t="str">
        <f>CONCATENATE(A228,B228,C228,D228,E228,F228,G228,H228,I228,J228,K228,L228,M228,N228,O228,A229,B229,C229,D229,E229,F229,G229,H229,I229,J229,K229,L229,M229,N229,O229)</f>
        <v>{id:223,year: "2007",dateAcuerdo:"08-NOV",numAcuerdo:"CG 223-2007",monthAcuerdo:"NOV",nameAcuerdo:"ACUERDO CUMPLIMIENTO QUEJA TOCA 217.2007",link: Acuerdos__pdfpath(`./${"2007/"}${"223.pdf"}`),subRows:[{id:"",year: "2007",dateAcuerdo:"",numAcuerdo:"",monthAcuerdo:"",nameAcuerdo:"DICTAMEN",link: Acuerdos__pdfpath(`./${"2007/"}${"223.1.pdf"}`),},],},</v>
      </c>
    </row>
    <row r="230" spans="1:16" x14ac:dyDescent="0.3">
      <c r="A230" s="2" t="s">
        <v>1568</v>
      </c>
      <c r="B230" s="2">
        <v>224</v>
      </c>
      <c r="C230" s="2" t="s">
        <v>1897</v>
      </c>
      <c r="D230" s="3" t="s">
        <v>299</v>
      </c>
      <c r="E230" s="2" t="s">
        <v>1735</v>
      </c>
      <c r="G230" s="2">
        <f t="shared" si="20"/>
        <v>224</v>
      </c>
      <c r="H230" s="2" t="s">
        <v>0</v>
      </c>
      <c r="I230" s="2" t="s">
        <v>1898</v>
      </c>
      <c r="J230" s="4" t="str">
        <f t="shared" si="18"/>
        <v>NOV</v>
      </c>
      <c r="K230" s="2" t="s">
        <v>1565</v>
      </c>
      <c r="L230" s="2" t="s">
        <v>291</v>
      </c>
      <c r="M230" s="2" t="s">
        <v>1899</v>
      </c>
      <c r="N230" s="28">
        <f t="shared" ref="N230:N252" si="21">B230</f>
        <v>224</v>
      </c>
      <c r="O230" s="2" t="s">
        <v>1</v>
      </c>
      <c r="P230" s="2" t="str">
        <f t="shared" si="17"/>
        <v>{id:224,year: "2007",dateAcuerdo:"08-NOV",numAcuerdo:"CG 224-2007",monthAcuerdo:"NOV",nameAcuerdo:"DICTAMEN CUMPLIMIENTO QUEJA TOCA 217.2007",link: Acuerdos__pdfpath(`./${"2007/"}${"224.pdf"}`),},</v>
      </c>
    </row>
    <row r="231" spans="1:16" x14ac:dyDescent="0.3">
      <c r="A231" s="2" t="s">
        <v>1568</v>
      </c>
      <c r="B231" s="2">
        <v>225</v>
      </c>
      <c r="C231" s="2" t="s">
        <v>1897</v>
      </c>
      <c r="D231" s="3" t="s">
        <v>299</v>
      </c>
      <c r="E231" s="2" t="s">
        <v>1735</v>
      </c>
      <c r="G231" s="2">
        <f t="shared" si="20"/>
        <v>225</v>
      </c>
      <c r="H231" s="2" t="s">
        <v>0</v>
      </c>
      <c r="I231" s="2" t="s">
        <v>1898</v>
      </c>
      <c r="J231" s="4" t="str">
        <f t="shared" si="18"/>
        <v>NOV</v>
      </c>
      <c r="K231" s="2" t="s">
        <v>1565</v>
      </c>
      <c r="L231" s="2" t="s">
        <v>296</v>
      </c>
      <c r="M231" s="2" t="s">
        <v>1899</v>
      </c>
      <c r="N231" s="28">
        <f t="shared" si="21"/>
        <v>225</v>
      </c>
      <c r="O231" s="2" t="s">
        <v>1</v>
      </c>
      <c r="P231" s="2" t="str">
        <f t="shared" si="17"/>
        <v>{id:225,year: "2007",dateAcuerdo:"08-NOV",numAcuerdo:"CG 225-2007",monthAcuerdo:"NOV",nameAcuerdo:"ACUERDO CUMPLIMIENTO TOCA 218-2007 PRD",link: Acuerdos__pdfpath(`./${"2007/"}${"225.pdf"}`),},</v>
      </c>
    </row>
    <row r="232" spans="1:16" x14ac:dyDescent="0.3">
      <c r="A232" s="2" t="s">
        <v>1568</v>
      </c>
      <c r="B232" s="2">
        <v>226</v>
      </c>
      <c r="C232" s="2" t="s">
        <v>1897</v>
      </c>
      <c r="D232" s="3" t="s">
        <v>299</v>
      </c>
      <c r="E232" s="2" t="s">
        <v>1735</v>
      </c>
      <c r="G232" s="2">
        <f t="shared" si="20"/>
        <v>226</v>
      </c>
      <c r="H232" s="2" t="s">
        <v>0</v>
      </c>
      <c r="I232" s="2" t="s">
        <v>1898</v>
      </c>
      <c r="J232" s="4" t="str">
        <f t="shared" si="18"/>
        <v>NOV</v>
      </c>
      <c r="K232" s="2" t="s">
        <v>1565</v>
      </c>
      <c r="L232" s="2" t="s">
        <v>297</v>
      </c>
      <c r="M232" s="2" t="s">
        <v>1899</v>
      </c>
      <c r="N232" s="28">
        <f t="shared" si="21"/>
        <v>226</v>
      </c>
      <c r="O232" s="2" t="s">
        <v>1</v>
      </c>
      <c r="P232" s="2" t="str">
        <f t="shared" si="17"/>
        <v>{id:226,year: "2007",dateAcuerdo:"08-NOV",numAcuerdo:"CG 226-2007",monthAcuerdo:"NOV",nameAcuerdo:"ACUERDO CUMPLIMIENTO TOCA 207-2007",link: Acuerdos__pdfpath(`./${"2007/"}${"226.pdf"}`),},</v>
      </c>
    </row>
    <row r="233" spans="1:16" x14ac:dyDescent="0.3">
      <c r="A233" s="2" t="s">
        <v>1568</v>
      </c>
      <c r="B233" s="2">
        <v>227</v>
      </c>
      <c r="C233" s="2" t="s">
        <v>1897</v>
      </c>
      <c r="D233" s="3" t="s">
        <v>299</v>
      </c>
      <c r="E233" s="2" t="s">
        <v>1735</v>
      </c>
      <c r="G233" s="2">
        <f t="shared" si="20"/>
        <v>227</v>
      </c>
      <c r="H233" s="2" t="s">
        <v>0</v>
      </c>
      <c r="I233" s="2" t="s">
        <v>1898</v>
      </c>
      <c r="J233" s="4" t="str">
        <f t="shared" si="18"/>
        <v>NOV</v>
      </c>
      <c r="K233" s="2" t="s">
        <v>1565</v>
      </c>
      <c r="L233" s="2" t="s">
        <v>298</v>
      </c>
      <c r="M233" s="2" t="s">
        <v>1899</v>
      </c>
      <c r="N233" s="28">
        <f t="shared" si="21"/>
        <v>227</v>
      </c>
      <c r="O233" s="2" t="s">
        <v>1</v>
      </c>
      <c r="P233" s="2" t="str">
        <f t="shared" si="17"/>
        <v>{id:227,year: "2007",dateAcuerdo:"08-NOV",numAcuerdo:"CG 227-2007",monthAcuerdo:"NOV",nameAcuerdo:"ACUERDO COMISION INFORMÁTICA Y RESULTADOS ELECTORALES",link: Acuerdos__pdfpath(`./${"2007/"}${"227.pdf"}`),},</v>
      </c>
    </row>
    <row r="234" spans="1:16" x14ac:dyDescent="0.3">
      <c r="A234" s="2" t="s">
        <v>1568</v>
      </c>
      <c r="B234" s="2">
        <v>228</v>
      </c>
      <c r="C234" s="2" t="s">
        <v>1897</v>
      </c>
      <c r="D234" s="3" t="s">
        <v>299</v>
      </c>
      <c r="E234" s="2" t="s">
        <v>1735</v>
      </c>
      <c r="G234" s="2">
        <f t="shared" si="20"/>
        <v>228</v>
      </c>
      <c r="H234" s="2" t="s">
        <v>0</v>
      </c>
      <c r="I234" s="2" t="s">
        <v>1898</v>
      </c>
      <c r="J234" s="4" t="str">
        <f t="shared" si="18"/>
        <v>NOV</v>
      </c>
      <c r="K234" s="2" t="s">
        <v>1565</v>
      </c>
      <c r="L234" s="2" t="s">
        <v>292</v>
      </c>
      <c r="M234" s="2" t="s">
        <v>1899</v>
      </c>
      <c r="N234" s="28">
        <f t="shared" si="21"/>
        <v>228</v>
      </c>
      <c r="O234" s="2" t="s">
        <v>1</v>
      </c>
      <c r="P234" s="2" t="str">
        <f t="shared" si="17"/>
        <v>{id:228,year: "2007",dateAcuerdo:"08-NOV",numAcuerdo:"CG 228-2007",monthAcuerdo:"NOV",nameAcuerdo:"ACUERDO SARJE 2007",link: Acuerdos__pdfpath(`./${"2007/"}${"228.pdf"}`),},</v>
      </c>
    </row>
    <row r="235" spans="1:16" x14ac:dyDescent="0.3">
      <c r="A235" s="2" t="s">
        <v>1568</v>
      </c>
      <c r="B235" s="2">
        <v>229</v>
      </c>
      <c r="C235" s="2" t="s">
        <v>1897</v>
      </c>
      <c r="D235" s="3" t="s">
        <v>299</v>
      </c>
      <c r="E235" s="2" t="s">
        <v>1735</v>
      </c>
      <c r="G235" s="2">
        <f t="shared" si="20"/>
        <v>229</v>
      </c>
      <c r="H235" s="2" t="s">
        <v>0</v>
      </c>
      <c r="I235" s="2" t="s">
        <v>1898</v>
      </c>
      <c r="J235" s="4" t="str">
        <f t="shared" si="18"/>
        <v>NOV</v>
      </c>
      <c r="K235" s="2" t="s">
        <v>1565</v>
      </c>
      <c r="L235" s="2" t="s">
        <v>293</v>
      </c>
      <c r="M235" s="2" t="s">
        <v>1899</v>
      </c>
      <c r="N235" s="28">
        <f t="shared" si="21"/>
        <v>229</v>
      </c>
      <c r="O235" s="2" t="s">
        <v>1</v>
      </c>
      <c r="P235" s="2" t="str">
        <f t="shared" si="17"/>
        <v>{id:229,year: "2007",dateAcuerdo:"08-NOV",numAcuerdo:"CG 229-2007",monthAcuerdo:"NOV",nameAcuerdo:"SUSTITUCIÓN CONSEJERO ELECTORAL PROPIETARIO DISTRITO XI",link: Acuerdos__pdfpath(`./${"2007/"}${"229.pdf"}`),},</v>
      </c>
    </row>
    <row r="236" spans="1:16" x14ac:dyDescent="0.3">
      <c r="A236" s="2" t="s">
        <v>1568</v>
      </c>
      <c r="B236" s="2">
        <v>230</v>
      </c>
      <c r="C236" s="2" t="s">
        <v>1897</v>
      </c>
      <c r="D236" s="3" t="s">
        <v>299</v>
      </c>
      <c r="E236" s="2" t="s">
        <v>1735</v>
      </c>
      <c r="G236" s="2">
        <f t="shared" si="20"/>
        <v>230</v>
      </c>
      <c r="H236" s="2" t="s">
        <v>0</v>
      </c>
      <c r="I236" s="2" t="s">
        <v>1898</v>
      </c>
      <c r="J236" s="4" t="str">
        <f t="shared" si="18"/>
        <v>NOV</v>
      </c>
      <c r="K236" s="2" t="s">
        <v>1565</v>
      </c>
      <c r="L236" s="2" t="s">
        <v>294</v>
      </c>
      <c r="M236" s="2" t="s">
        <v>1899</v>
      </c>
      <c r="N236" s="28">
        <f t="shared" si="21"/>
        <v>230</v>
      </c>
      <c r="O236" s="2" t="s">
        <v>1</v>
      </c>
      <c r="P236" s="2" t="str">
        <f t="shared" si="17"/>
        <v>{id:230,year: "2007",dateAcuerdo:"08-NOV",numAcuerdo:"CG 230-2007",monthAcuerdo:"NOV",nameAcuerdo:"CUMPLIMIENTO TOCA 216-2007 ESPAÑITA PRD",link: Acuerdos__pdfpath(`./${"2007/"}${"230.pdf"}`),},</v>
      </c>
    </row>
    <row r="237" spans="1:16" x14ac:dyDescent="0.3">
      <c r="A237" s="2" t="s">
        <v>1568</v>
      </c>
      <c r="B237" s="2">
        <v>231</v>
      </c>
      <c r="C237" s="2" t="s">
        <v>1897</v>
      </c>
      <c r="D237" s="3" t="s">
        <v>299</v>
      </c>
      <c r="E237" s="2" t="s">
        <v>1735</v>
      </c>
      <c r="G237" s="2">
        <f t="shared" si="20"/>
        <v>231</v>
      </c>
      <c r="H237" s="2" t="s">
        <v>0</v>
      </c>
      <c r="I237" s="2" t="s">
        <v>1898</v>
      </c>
      <c r="J237" s="4" t="str">
        <f t="shared" si="18"/>
        <v>NOV</v>
      </c>
      <c r="K237" s="2" t="s">
        <v>1565</v>
      </c>
      <c r="L237" s="2" t="s">
        <v>302</v>
      </c>
      <c r="M237" s="2" t="s">
        <v>1899</v>
      </c>
      <c r="N237" s="28">
        <f t="shared" si="21"/>
        <v>231</v>
      </c>
      <c r="O237" s="2" t="s">
        <v>1</v>
      </c>
      <c r="P237" s="2" t="str">
        <f t="shared" si="17"/>
        <v>{id:231,year: "2007",dateAcuerdo:"08-NOV",numAcuerdo:"CG 231-2007",monthAcuerdo:"NOV",nameAcuerdo:"SUSTITUCIÓN SEGUNDO Y TERCER REGIDOR XALTOCAN PRD",link: Acuerdos__pdfpath(`./${"2007/"}${"231.pdf"}`),},</v>
      </c>
    </row>
    <row r="238" spans="1:16" x14ac:dyDescent="0.3">
      <c r="A238" s="2" t="s">
        <v>1568</v>
      </c>
      <c r="B238" s="2">
        <v>232</v>
      </c>
      <c r="C238" s="2" t="s">
        <v>1897</v>
      </c>
      <c r="D238" s="3" t="s">
        <v>299</v>
      </c>
      <c r="E238" s="2" t="s">
        <v>1735</v>
      </c>
      <c r="G238" s="2">
        <f t="shared" si="20"/>
        <v>232</v>
      </c>
      <c r="H238" s="2" t="s">
        <v>0</v>
      </c>
      <c r="I238" s="2" t="s">
        <v>1898</v>
      </c>
      <c r="J238" s="4" t="str">
        <f t="shared" si="18"/>
        <v>NOV</v>
      </c>
      <c r="K238" s="2" t="s">
        <v>1565</v>
      </c>
      <c r="L238" s="2" t="s">
        <v>303</v>
      </c>
      <c r="M238" s="2" t="s">
        <v>1899</v>
      </c>
      <c r="N238" s="28">
        <f t="shared" si="21"/>
        <v>232</v>
      </c>
      <c r="O238" s="2" t="s">
        <v>1</v>
      </c>
      <c r="P238" s="2" t="str">
        <f t="shared" si="17"/>
        <v>{id:232,year: "2007",dateAcuerdo:"08-NOV",numAcuerdo:"CG 232-2007",monthAcuerdo:"NOV",nameAcuerdo:"SUSTITUCIÓN SÍNDICO PROPIETARIO CUAPIAXTLA PRD",link: Acuerdos__pdfpath(`./${"2007/"}${"232.pdf"}`),},</v>
      </c>
    </row>
    <row r="239" spans="1:16" x14ac:dyDescent="0.3">
      <c r="A239" s="2" t="s">
        <v>1568</v>
      </c>
      <c r="B239" s="2">
        <v>233</v>
      </c>
      <c r="C239" s="2" t="s">
        <v>1897</v>
      </c>
      <c r="D239" s="3" t="s">
        <v>299</v>
      </c>
      <c r="E239" s="2" t="s">
        <v>1735</v>
      </c>
      <c r="G239" s="2">
        <f t="shared" si="20"/>
        <v>233</v>
      </c>
      <c r="H239" s="2" t="s">
        <v>0</v>
      </c>
      <c r="I239" s="2" t="s">
        <v>1898</v>
      </c>
      <c r="J239" s="4" t="str">
        <f t="shared" si="18"/>
        <v>NOV</v>
      </c>
      <c r="K239" s="2" t="s">
        <v>1565</v>
      </c>
      <c r="L239" s="2" t="s">
        <v>304</v>
      </c>
      <c r="M239" s="2" t="s">
        <v>1899</v>
      </c>
      <c r="N239" s="28">
        <f t="shared" si="21"/>
        <v>233</v>
      </c>
      <c r="O239" s="2" t="s">
        <v>1</v>
      </c>
      <c r="P239" s="2" t="str">
        <f t="shared" si="17"/>
        <v>{id:233,year: "2007",dateAcuerdo:"08-NOV",numAcuerdo:"CG 233-2007",monthAcuerdo:"NOV",nameAcuerdo:"SUSTITUCIÓN TERCER REGIDOR PROP Y SUPSAN PABLO MONTE PRD",link: Acuerdos__pdfpath(`./${"2007/"}${"233.pdf"}`),},</v>
      </c>
    </row>
    <row r="240" spans="1:16" x14ac:dyDescent="0.3">
      <c r="A240" s="2" t="s">
        <v>1568</v>
      </c>
      <c r="B240" s="2">
        <v>234</v>
      </c>
      <c r="C240" s="2" t="s">
        <v>1897</v>
      </c>
      <c r="D240" s="3" t="s">
        <v>299</v>
      </c>
      <c r="E240" s="2" t="s">
        <v>1735</v>
      </c>
      <c r="G240" s="2">
        <f t="shared" si="20"/>
        <v>234</v>
      </c>
      <c r="H240" s="2" t="s">
        <v>0</v>
      </c>
      <c r="I240" s="2" t="s">
        <v>1898</v>
      </c>
      <c r="J240" s="4" t="str">
        <f t="shared" si="18"/>
        <v>NOV</v>
      </c>
      <c r="K240" s="2" t="s">
        <v>1565</v>
      </c>
      <c r="L240" s="2" t="s">
        <v>305</v>
      </c>
      <c r="M240" s="2" t="s">
        <v>1899</v>
      </c>
      <c r="N240" s="28">
        <f t="shared" si="21"/>
        <v>234</v>
      </c>
      <c r="O240" s="2" t="s">
        <v>1</v>
      </c>
      <c r="P240" s="2" t="str">
        <f t="shared" si="17"/>
        <v>{id:234,year: "2007",dateAcuerdo:"08-NOV",numAcuerdo:"CG 234-2007",monthAcuerdo:"NOV",nameAcuerdo:"SUSTITUCIÓN PRIMER REGIDOR PROPIETARIO XALOZTOC PT",link: Acuerdos__pdfpath(`./${"2007/"}${"234.pdf"}`),},</v>
      </c>
    </row>
    <row r="241" spans="1:16" x14ac:dyDescent="0.3">
      <c r="A241" s="2" t="s">
        <v>1568</v>
      </c>
      <c r="B241" s="2">
        <v>235</v>
      </c>
      <c r="C241" s="2" t="s">
        <v>1897</v>
      </c>
      <c r="D241" s="3" t="s">
        <v>299</v>
      </c>
      <c r="E241" s="2" t="s">
        <v>1735</v>
      </c>
      <c r="G241" s="2">
        <f t="shared" si="20"/>
        <v>235</v>
      </c>
      <c r="H241" s="2" t="s">
        <v>0</v>
      </c>
      <c r="I241" s="2" t="s">
        <v>1898</v>
      </c>
      <c r="J241" s="4" t="str">
        <f t="shared" si="18"/>
        <v>NOV</v>
      </c>
      <c r="K241" s="2" t="s">
        <v>1565</v>
      </c>
      <c r="L241" s="2" t="s">
        <v>306</v>
      </c>
      <c r="M241" s="2" t="s">
        <v>1899</v>
      </c>
      <c r="N241" s="28">
        <f t="shared" si="21"/>
        <v>235</v>
      </c>
      <c r="O241" s="2" t="s">
        <v>1</v>
      </c>
      <c r="P241" s="2" t="str">
        <f t="shared" si="17"/>
        <v>{id:235,year: "2007",dateAcuerdo:"08-NOV",numAcuerdo:"CG 235-2007",monthAcuerdo:"NOV",nameAcuerdo:"SUSTITUCIÓN PRIMER Y TERCER REGIDOR CUAPIAXTLA PT",link: Acuerdos__pdfpath(`./${"2007/"}${"235.pdf"}`),},</v>
      </c>
    </row>
    <row r="242" spans="1:16" x14ac:dyDescent="0.3">
      <c r="A242" s="2" t="s">
        <v>1568</v>
      </c>
      <c r="B242" s="2">
        <v>236</v>
      </c>
      <c r="C242" s="2" t="s">
        <v>1897</v>
      </c>
      <c r="D242" s="3" t="s">
        <v>299</v>
      </c>
      <c r="E242" s="2" t="s">
        <v>1735</v>
      </c>
      <c r="G242" s="2">
        <f t="shared" si="20"/>
        <v>236</v>
      </c>
      <c r="H242" s="2" t="s">
        <v>0</v>
      </c>
      <c r="I242" s="2" t="s">
        <v>1898</v>
      </c>
      <c r="J242" s="4" t="str">
        <f t="shared" si="18"/>
        <v>NOV</v>
      </c>
      <c r="K242" s="2" t="s">
        <v>1565</v>
      </c>
      <c r="L242" s="2" t="s">
        <v>307</v>
      </c>
      <c r="M242" s="2" t="s">
        <v>1899</v>
      </c>
      <c r="N242" s="28">
        <f t="shared" si="21"/>
        <v>236</v>
      </c>
      <c r="O242" s="2" t="s">
        <v>1</v>
      </c>
      <c r="P242" s="2" t="str">
        <f t="shared" si="17"/>
        <v>{id:236,year: "2007",dateAcuerdo:"08-NOV",numAcuerdo:"CG 236-2007",monthAcuerdo:"NOV",nameAcuerdo:"SUSTITUCIÓN PRIMER REGIDOR SUPLENTE TERRENATE PAS",link: Acuerdos__pdfpath(`./${"2007/"}${"236.pdf"}`),},</v>
      </c>
    </row>
    <row r="243" spans="1:16" x14ac:dyDescent="0.3">
      <c r="A243" s="2" t="s">
        <v>1568</v>
      </c>
      <c r="B243" s="2">
        <v>237</v>
      </c>
      <c r="C243" s="2" t="s">
        <v>1897</v>
      </c>
      <c r="D243" s="3" t="s">
        <v>299</v>
      </c>
      <c r="E243" s="2" t="s">
        <v>1735</v>
      </c>
      <c r="G243" s="2">
        <f t="shared" si="20"/>
        <v>237</v>
      </c>
      <c r="H243" s="2" t="s">
        <v>0</v>
      </c>
      <c r="I243" s="2" t="s">
        <v>1898</v>
      </c>
      <c r="J243" s="4" t="str">
        <f t="shared" si="18"/>
        <v>NOV</v>
      </c>
      <c r="K243" s="2" t="s">
        <v>1565</v>
      </c>
      <c r="L243" s="2" t="s">
        <v>308</v>
      </c>
      <c r="M243" s="2" t="s">
        <v>1899</v>
      </c>
      <c r="N243" s="28">
        <f t="shared" si="21"/>
        <v>237</v>
      </c>
      <c r="O243" s="2" t="s">
        <v>1</v>
      </c>
      <c r="P243" s="2" t="str">
        <f t="shared" si="17"/>
        <v>{id:237,year: "2007",dateAcuerdo:"08-NOV",numAcuerdo:"CG 237-2007",monthAcuerdo:"NOV",nameAcuerdo:"SUSTITUCIÓN SEGUNDO REGIDOR PROPIETARIO Y SUPLENTE Y TERCER REGIDOR SUPLENTE TLAXCO PAS",link: Acuerdos__pdfpath(`./${"2007/"}${"237.pdf"}`),},</v>
      </c>
    </row>
    <row r="244" spans="1:16" x14ac:dyDescent="0.3">
      <c r="A244" s="2" t="s">
        <v>1568</v>
      </c>
      <c r="B244" s="2">
        <v>238</v>
      </c>
      <c r="C244" s="2" t="s">
        <v>1897</v>
      </c>
      <c r="D244" s="3" t="s">
        <v>299</v>
      </c>
      <c r="E244" s="2" t="s">
        <v>1735</v>
      </c>
      <c r="G244" s="2">
        <f t="shared" si="20"/>
        <v>238</v>
      </c>
      <c r="H244" s="2" t="s">
        <v>0</v>
      </c>
      <c r="I244" s="2" t="s">
        <v>1898</v>
      </c>
      <c r="J244" s="4" t="str">
        <f t="shared" si="18"/>
        <v>NOV</v>
      </c>
      <c r="K244" s="2" t="s">
        <v>1565</v>
      </c>
      <c r="L244" s="2" t="s">
        <v>309</v>
      </c>
      <c r="M244" s="2" t="s">
        <v>1899</v>
      </c>
      <c r="N244" s="28">
        <f t="shared" si="21"/>
        <v>238</v>
      </c>
      <c r="O244" s="2" t="s">
        <v>1</v>
      </c>
      <c r="P244" s="2" t="str">
        <f t="shared" si="17"/>
        <v>{id:238,year: "2007",dateAcuerdo:"08-NOV",numAcuerdo:"CG 238-2007",monthAcuerdo:"NOV",nameAcuerdo:"SUSTITUCIÓN DIPUTADO SUPLENTE DISTRITO III PAS",link: Acuerdos__pdfpath(`./${"2007/"}${"238.pdf"}`),},</v>
      </c>
    </row>
    <row r="245" spans="1:16" x14ac:dyDescent="0.3">
      <c r="A245" s="2" t="s">
        <v>1568</v>
      </c>
      <c r="B245" s="2">
        <v>239</v>
      </c>
      <c r="C245" s="2" t="s">
        <v>1897</v>
      </c>
      <c r="D245" s="3" t="s">
        <v>299</v>
      </c>
      <c r="E245" s="2" t="s">
        <v>1735</v>
      </c>
      <c r="G245" s="2">
        <f t="shared" si="20"/>
        <v>239</v>
      </c>
      <c r="H245" s="2" t="s">
        <v>0</v>
      </c>
      <c r="I245" s="2" t="s">
        <v>1898</v>
      </c>
      <c r="J245" s="4" t="str">
        <f t="shared" si="18"/>
        <v>NOV</v>
      </c>
      <c r="K245" s="2" t="s">
        <v>1565</v>
      </c>
      <c r="L245" s="2" t="s">
        <v>310</v>
      </c>
      <c r="M245" s="2" t="s">
        <v>1899</v>
      </c>
      <c r="N245" s="28">
        <f t="shared" si="21"/>
        <v>239</v>
      </c>
      <c r="O245" s="2" t="s">
        <v>1</v>
      </c>
      <c r="P245" s="2" t="str">
        <f t="shared" si="17"/>
        <v>{id:239,year: "2007",dateAcuerdo:"08-NOV",numAcuerdo:"CG 239-2007",monthAcuerdo:"NOV",nameAcuerdo:"SUSTITUCIÓN CUARTO REGIDOR XICOHTZINCO PS",link: Acuerdos__pdfpath(`./${"2007/"}${"239.pdf"}`),},</v>
      </c>
    </row>
    <row r="246" spans="1:16" x14ac:dyDescent="0.3">
      <c r="A246" s="2" t="s">
        <v>1568</v>
      </c>
      <c r="B246" s="2">
        <v>240</v>
      </c>
      <c r="C246" s="2" t="s">
        <v>1897</v>
      </c>
      <c r="D246" s="3" t="s">
        <v>299</v>
      </c>
      <c r="E246" s="2" t="s">
        <v>1735</v>
      </c>
      <c r="G246" s="2">
        <f t="shared" si="20"/>
        <v>240</v>
      </c>
      <c r="H246" s="2" t="s">
        <v>0</v>
      </c>
      <c r="I246" s="2" t="s">
        <v>1898</v>
      </c>
      <c r="J246" s="4" t="str">
        <f t="shared" si="18"/>
        <v>NOV</v>
      </c>
      <c r="K246" s="2" t="s">
        <v>1565</v>
      </c>
      <c r="L246" s="2" t="s">
        <v>311</v>
      </c>
      <c r="M246" s="2" t="s">
        <v>1899</v>
      </c>
      <c r="N246" s="28">
        <f t="shared" si="21"/>
        <v>240</v>
      </c>
      <c r="O246" s="2" t="s">
        <v>1</v>
      </c>
      <c r="P246" s="2" t="str">
        <f t="shared" si="17"/>
        <v>{id:240,year: "2007",dateAcuerdo:"08-NOV",numAcuerdo:"CG 240-2007",monthAcuerdo:"NOV",nameAcuerdo:"SUSTITUCIÓN PRIMER REGIDOR YAUQUEMEHCAN PS",link: Acuerdos__pdfpath(`./${"2007/"}${"240.pdf"}`),},</v>
      </c>
    </row>
    <row r="247" spans="1:16" x14ac:dyDescent="0.3">
      <c r="A247" s="2" t="s">
        <v>1568</v>
      </c>
      <c r="B247" s="2">
        <v>241</v>
      </c>
      <c r="C247" s="2" t="s">
        <v>1897</v>
      </c>
      <c r="D247" s="3" t="s">
        <v>299</v>
      </c>
      <c r="E247" s="2" t="s">
        <v>1735</v>
      </c>
      <c r="G247" s="2">
        <f t="shared" si="20"/>
        <v>241</v>
      </c>
      <c r="H247" s="2" t="s">
        <v>0</v>
      </c>
      <c r="I247" s="2" t="s">
        <v>1898</v>
      </c>
      <c r="J247" s="4" t="str">
        <f t="shared" si="18"/>
        <v>NOV</v>
      </c>
      <c r="K247" s="2" t="s">
        <v>1565</v>
      </c>
      <c r="L247" s="2" t="s">
        <v>312</v>
      </c>
      <c r="M247" s="2" t="s">
        <v>1899</v>
      </c>
      <c r="N247" s="28">
        <f t="shared" si="21"/>
        <v>241</v>
      </c>
      <c r="O247" s="2" t="s">
        <v>1</v>
      </c>
      <c r="P247" s="2" t="str">
        <f t="shared" si="17"/>
        <v>{id:241,year: "2007",dateAcuerdo:"08-NOV",numAcuerdo:"CG 241-2007",monthAcuerdo:"NOV",nameAcuerdo:"SUSTITUCIÓN SEGUNDO REGIDOR PROPIETARIO TLAXCO PS",link: Acuerdos__pdfpath(`./${"2007/"}${"241.pdf"}`),},</v>
      </c>
    </row>
    <row r="248" spans="1:16" x14ac:dyDescent="0.3">
      <c r="A248" s="2" t="s">
        <v>1568</v>
      </c>
      <c r="B248" s="2">
        <v>242</v>
      </c>
      <c r="C248" s="2" t="s">
        <v>1897</v>
      </c>
      <c r="D248" s="3" t="s">
        <v>299</v>
      </c>
      <c r="E248" s="2" t="s">
        <v>1735</v>
      </c>
      <c r="G248" s="2">
        <f t="shared" si="20"/>
        <v>242</v>
      </c>
      <c r="H248" s="2" t="s">
        <v>0</v>
      </c>
      <c r="I248" s="2" t="s">
        <v>1898</v>
      </c>
      <c r="J248" s="4" t="str">
        <f t="shared" si="18"/>
        <v>NOV</v>
      </c>
      <c r="K248" s="2" t="s">
        <v>1565</v>
      </c>
      <c r="L248" s="2" t="s">
        <v>313</v>
      </c>
      <c r="M248" s="2" t="s">
        <v>1899</v>
      </c>
      <c r="N248" s="28">
        <f t="shared" si="21"/>
        <v>242</v>
      </c>
      <c r="O248" s="2" t="s">
        <v>1</v>
      </c>
      <c r="P248" s="2" t="str">
        <f t="shared" si="17"/>
        <v>{id:242,year: "2007",dateAcuerdo:"08-NOV",numAcuerdo:"CG 242-2007",monthAcuerdo:"NOV",nameAcuerdo:"SUSTITUCIÓN SÍNDICO, SEGUNDO REGIDOR, SEXTO REGIDOR, ZACATELCO PS",link: Acuerdos__pdfpath(`./${"2007/"}${"242.pdf"}`),},</v>
      </c>
    </row>
    <row r="249" spans="1:16" x14ac:dyDescent="0.3">
      <c r="A249" s="2" t="s">
        <v>1568</v>
      </c>
      <c r="B249" s="2">
        <v>243</v>
      </c>
      <c r="C249" s="2" t="s">
        <v>1897</v>
      </c>
      <c r="D249" s="3" t="s">
        <v>299</v>
      </c>
      <c r="E249" s="2" t="s">
        <v>1735</v>
      </c>
      <c r="G249" s="2">
        <f t="shared" si="20"/>
        <v>243</v>
      </c>
      <c r="H249" s="2" t="s">
        <v>0</v>
      </c>
      <c r="I249" s="2" t="s">
        <v>1898</v>
      </c>
      <c r="J249" s="4" t="str">
        <f t="shared" si="18"/>
        <v>NOV</v>
      </c>
      <c r="K249" s="2" t="s">
        <v>1565</v>
      </c>
      <c r="L249" s="2" t="s">
        <v>314</v>
      </c>
      <c r="M249" s="2" t="s">
        <v>1899</v>
      </c>
      <c r="N249" s="28">
        <f t="shared" si="21"/>
        <v>243</v>
      </c>
      <c r="O249" s="2" t="s">
        <v>1</v>
      </c>
      <c r="P249" s="2" t="str">
        <f t="shared" si="17"/>
        <v>{id:243,year: "2007",dateAcuerdo:"08-NOV",numAcuerdo:"CG 243-2007",monthAcuerdo:"NOV",nameAcuerdo:"SUSTITUCIÓN DIPUTADO SUPLENTE DISTRITO XIII PS",link: Acuerdos__pdfpath(`./${"2007/"}${"243.pdf"}`),},</v>
      </c>
    </row>
    <row r="250" spans="1:16" x14ac:dyDescent="0.3">
      <c r="A250" s="2" t="s">
        <v>1568</v>
      </c>
      <c r="B250" s="2">
        <v>244</v>
      </c>
      <c r="C250" s="2" t="s">
        <v>1897</v>
      </c>
      <c r="D250" s="3" t="s">
        <v>299</v>
      </c>
      <c r="E250" s="2" t="s">
        <v>1735</v>
      </c>
      <c r="G250" s="2">
        <f t="shared" si="20"/>
        <v>244</v>
      </c>
      <c r="H250" s="2" t="s">
        <v>0</v>
      </c>
      <c r="I250" s="2" t="s">
        <v>1898</v>
      </c>
      <c r="J250" s="4" t="str">
        <f t="shared" si="18"/>
        <v>NOV</v>
      </c>
      <c r="K250" s="2" t="s">
        <v>1565</v>
      </c>
      <c r="L250" s="2" t="s">
        <v>330</v>
      </c>
      <c r="M250" s="2" t="s">
        <v>1899</v>
      </c>
      <c r="N250" s="28">
        <f t="shared" si="21"/>
        <v>244</v>
      </c>
      <c r="O250" s="2" t="s">
        <v>1</v>
      </c>
      <c r="P250" s="2" t="str">
        <f t="shared" si="17"/>
        <v>{id:244,year: "2007",dateAcuerdo:"08-NOV",numAcuerdo:"CG 244-2007",monthAcuerdo:"NOV",nameAcuerdo:"INTEGRACIÓN DE LA COMISION MEMORIA PROCESO ORDINARIA2007",link: Acuerdos__pdfpath(`./${"2007/"}${"244.pdf"}`),},</v>
      </c>
    </row>
    <row r="251" spans="1:16" x14ac:dyDescent="0.3">
      <c r="A251" s="2" t="s">
        <v>1568</v>
      </c>
      <c r="B251" s="2">
        <v>245</v>
      </c>
      <c r="C251" s="2" t="s">
        <v>1897</v>
      </c>
      <c r="D251" s="3" t="s">
        <v>299</v>
      </c>
      <c r="E251" s="2" t="s">
        <v>1735</v>
      </c>
      <c r="G251" s="2">
        <f t="shared" si="20"/>
        <v>245</v>
      </c>
      <c r="H251" s="2" t="s">
        <v>0</v>
      </c>
      <c r="I251" s="2" t="s">
        <v>1898</v>
      </c>
      <c r="J251" s="4" t="str">
        <f t="shared" si="18"/>
        <v>NOV</v>
      </c>
      <c r="K251" s="2" t="s">
        <v>1565</v>
      </c>
      <c r="L251" s="2" t="s">
        <v>315</v>
      </c>
      <c r="M251" s="2" t="s">
        <v>1899</v>
      </c>
      <c r="N251" s="28">
        <f t="shared" si="21"/>
        <v>245</v>
      </c>
      <c r="O251" s="2" t="s">
        <v>1</v>
      </c>
      <c r="P251" s="2" t="str">
        <f t="shared" si="17"/>
        <v>{id:245,year: "2007",dateAcuerdo:"08-NOV",numAcuerdo:"CG 245-2007",monthAcuerdo:"NOV",nameAcuerdo:"MODIFICACIÓN CONVENIO ALIANZA PROGRESO PARA TLAXCALA CASTRO MODIFICADO",link: Acuerdos__pdfpath(`./${"2007/"}${"245.pdf"}`),},</v>
      </c>
    </row>
    <row r="252" spans="1:16" ht="15" thickBot="1" x14ac:dyDescent="0.35">
      <c r="A252" s="2" t="s">
        <v>1568</v>
      </c>
      <c r="B252" s="2">
        <v>246</v>
      </c>
      <c r="C252" s="2" t="s">
        <v>1897</v>
      </c>
      <c r="D252" s="3" t="s">
        <v>299</v>
      </c>
      <c r="E252" s="2" t="s">
        <v>1735</v>
      </c>
      <c r="G252" s="2">
        <f t="shared" si="20"/>
        <v>246</v>
      </c>
      <c r="H252" s="2" t="s">
        <v>0</v>
      </c>
      <c r="I252" s="2" t="s">
        <v>1898</v>
      </c>
      <c r="J252" s="4" t="str">
        <f t="shared" si="18"/>
        <v>NOV</v>
      </c>
      <c r="K252" s="2" t="s">
        <v>1565</v>
      </c>
      <c r="L252" s="2" t="s">
        <v>316</v>
      </c>
      <c r="M252" s="2" t="s">
        <v>1899</v>
      </c>
      <c r="N252" s="28">
        <f t="shared" si="21"/>
        <v>246</v>
      </c>
      <c r="O252" s="2" t="s">
        <v>1</v>
      </c>
      <c r="P252" s="2" t="str">
        <f t="shared" si="17"/>
        <v>{id:246,year: "2007",dateAcuerdo:"08-NOV",numAcuerdo:"CG 246-2007",monthAcuerdo:"NOV",nameAcuerdo:"SUSTITUCIÓN CONSEJERO PROP. MPAL TZOMPANTEPEC",link: Acuerdos__pdfpath(`./${"2007/"}${"246.pdf"}`),},</v>
      </c>
    </row>
    <row r="253" spans="1:16" x14ac:dyDescent="0.3">
      <c r="A253" s="18" t="s">
        <v>1568</v>
      </c>
      <c r="B253" s="9">
        <v>247</v>
      </c>
      <c r="C253" s="11" t="s">
        <v>1897</v>
      </c>
      <c r="D253" s="10" t="s">
        <v>299</v>
      </c>
      <c r="E253" s="9" t="s">
        <v>1735</v>
      </c>
      <c r="F253" s="9"/>
      <c r="G253" s="9">
        <f>B253</f>
        <v>247</v>
      </c>
      <c r="H253" s="9" t="s">
        <v>0</v>
      </c>
      <c r="I253" s="11" t="s">
        <v>1898</v>
      </c>
      <c r="J253" s="11" t="str">
        <f t="shared" si="18"/>
        <v>NOV</v>
      </c>
      <c r="K253" s="11" t="s">
        <v>1565</v>
      </c>
      <c r="L253" s="9" t="s">
        <v>317</v>
      </c>
      <c r="M253" s="11" t="s">
        <v>1899</v>
      </c>
      <c r="N253" s="29">
        <f t="shared" ref="N253" si="22">B253</f>
        <v>247</v>
      </c>
      <c r="O253" s="9" t="s">
        <v>1051</v>
      </c>
      <c r="P253" s="12"/>
    </row>
    <row r="254" spans="1:16" x14ac:dyDescent="0.3">
      <c r="A254" s="21" t="s">
        <v>1568</v>
      </c>
      <c r="B254" s="2" t="s">
        <v>1049</v>
      </c>
      <c r="C254" s="4" t="s">
        <v>1897</v>
      </c>
      <c r="E254" s="2" t="s">
        <v>1736</v>
      </c>
      <c r="I254" s="4" t="s">
        <v>1738</v>
      </c>
      <c r="J254" s="4" t="str">
        <f t="shared" ref="J254:J255" si="23">MID(D254,4,3)</f>
        <v/>
      </c>
      <c r="K254" s="4" t="s">
        <v>1565</v>
      </c>
      <c r="M254" s="4" t="s">
        <v>1899</v>
      </c>
      <c r="N254" s="28" t="str">
        <f>CONCATENATE(B253,".1")</f>
        <v>247.1</v>
      </c>
      <c r="O254" s="2" t="s">
        <v>1</v>
      </c>
      <c r="P254" s="13"/>
    </row>
    <row r="255" spans="1:16" ht="15" thickBot="1" x14ac:dyDescent="0.35">
      <c r="A255" s="23" t="s">
        <v>1568</v>
      </c>
      <c r="B255" s="14" t="s">
        <v>1049</v>
      </c>
      <c r="C255" s="16" t="s">
        <v>1897</v>
      </c>
      <c r="D255" s="15"/>
      <c r="E255" s="14" t="s">
        <v>1736</v>
      </c>
      <c r="F255" s="14"/>
      <c r="G255" s="14"/>
      <c r="H255" s="14"/>
      <c r="I255" s="16" t="s">
        <v>1738</v>
      </c>
      <c r="J255" s="16" t="str">
        <f t="shared" si="23"/>
        <v/>
      </c>
      <c r="K255" s="16" t="s">
        <v>1565</v>
      </c>
      <c r="L255" s="14"/>
      <c r="M255" s="16" t="s">
        <v>1899</v>
      </c>
      <c r="N255" s="30" t="str">
        <f>CONCATENATE(B253,".2")</f>
        <v>247.2</v>
      </c>
      <c r="O255" s="14" t="s">
        <v>1076</v>
      </c>
      <c r="P255" s="17" t="str">
        <f>CONCATENATE(A253,B253,C253,D253,E253,F253,G253,H253,I253,J253,K253,L253,M253,N253,O253,A254,B254,C254,D254,E254,F254,G254,H254,I254,J254,K254,L254,M254,N254,O254,A255,B255,C255,D255,E255,F255,G255,H255,I255,J255,K255,L255,M255,N255,O255)</f>
        <v>{id:247,year: "2007",dateAcuerdo:"08-NOV",numAcuerdo:"CG 247-2007",monthAcuerdo:"NOV",nameAcuerdo:"SUSTITUCIONES DE FUNCIONARIOS DE MDC",link: Acuerdos__pdfpath(`./${"2007/"}${"247.pdf"}`),subRows:[{id:"",year: "2007",dateAcuerdo:"",numAcuerdo:"",monthAcuerdo:"",nameAcuerdo:"",link: Acuerdos__pdfpath(`./${"2007/"}${"247.1.pdf"}`),},{id:"",year: "2007",dateAcuerdo:"",numAcuerdo:"",monthAcuerdo:"",nameAcuerdo:"",link: Acuerdos__pdfpath(`./${"2007/"}${"247.2.pdf"}`),},],},</v>
      </c>
    </row>
    <row r="256" spans="1:16" x14ac:dyDescent="0.3">
      <c r="A256" s="2" t="s">
        <v>1568</v>
      </c>
      <c r="B256" s="2">
        <v>248</v>
      </c>
      <c r="C256" s="2" t="s">
        <v>1897</v>
      </c>
      <c r="D256" s="3" t="s">
        <v>299</v>
      </c>
      <c r="E256" s="2" t="s">
        <v>1735</v>
      </c>
      <c r="G256" s="2">
        <f t="shared" si="20"/>
        <v>248</v>
      </c>
      <c r="H256" s="2" t="s">
        <v>0</v>
      </c>
      <c r="I256" s="2" t="s">
        <v>1898</v>
      </c>
      <c r="J256" s="4" t="str">
        <f t="shared" ref="J256:J282" si="24">MID(D256,4,3)</f>
        <v>NOV</v>
      </c>
      <c r="K256" s="2" t="s">
        <v>1565</v>
      </c>
      <c r="L256" s="2" t="s">
        <v>318</v>
      </c>
      <c r="M256" s="2" t="s">
        <v>1899</v>
      </c>
      <c r="N256" s="28">
        <f t="shared" ref="N256:N281" si="25">B256</f>
        <v>248</v>
      </c>
      <c r="O256" s="2" t="s">
        <v>1</v>
      </c>
      <c r="P256" s="2" t="str">
        <f t="shared" si="17"/>
        <v>{id:248,year: "2007",dateAcuerdo:"08-NOV",numAcuerdo:"CG 248-2007",monthAcuerdo:"NOV",nameAcuerdo:"CAMBIO UBICACIÓN DE CASILLA BÁSICA SECCIÓN 0021 APIZACO",link: Acuerdos__pdfpath(`./${"2007/"}${"248.pdf"}`),},</v>
      </c>
    </row>
    <row r="257" spans="1:16" x14ac:dyDescent="0.3">
      <c r="A257" s="2" t="s">
        <v>1568</v>
      </c>
      <c r="B257" s="2">
        <v>249</v>
      </c>
      <c r="C257" s="2" t="s">
        <v>1897</v>
      </c>
      <c r="D257" s="3" t="s">
        <v>300</v>
      </c>
      <c r="E257" s="2" t="s">
        <v>1735</v>
      </c>
      <c r="G257" s="2">
        <f t="shared" si="20"/>
        <v>249</v>
      </c>
      <c r="H257" s="2" t="s">
        <v>0</v>
      </c>
      <c r="I257" s="2" t="s">
        <v>1898</v>
      </c>
      <c r="J257" s="4" t="str">
        <f t="shared" si="24"/>
        <v>NOV</v>
      </c>
      <c r="K257" s="2" t="s">
        <v>1565</v>
      </c>
      <c r="L257" s="2" t="s">
        <v>325</v>
      </c>
      <c r="M257" s="2" t="s">
        <v>1899</v>
      </c>
      <c r="N257" s="28">
        <f t="shared" si="25"/>
        <v>249</v>
      </c>
      <c r="O257" s="2" t="s">
        <v>1</v>
      </c>
      <c r="P257" s="2" t="str">
        <f t="shared" si="17"/>
        <v>{id:249,year: "2007",dateAcuerdo:"09-NOV",numAcuerdo:"CG 249-2007",monthAcuerdo:"NOV",nameAcuerdo:"TOCA 213-2007 SANCTUORUM PRI",link: Acuerdos__pdfpath(`./${"2007/"}${"249.pdf"}`),},</v>
      </c>
    </row>
    <row r="258" spans="1:16" x14ac:dyDescent="0.3">
      <c r="A258" s="2" t="s">
        <v>1568</v>
      </c>
      <c r="B258" s="2">
        <v>250</v>
      </c>
      <c r="C258" s="2" t="s">
        <v>1897</v>
      </c>
      <c r="D258" s="3" t="s">
        <v>300</v>
      </c>
      <c r="E258" s="2" t="s">
        <v>1735</v>
      </c>
      <c r="G258" s="2">
        <f t="shared" si="20"/>
        <v>250</v>
      </c>
      <c r="H258" s="2" t="s">
        <v>0</v>
      </c>
      <c r="I258" s="2" t="s">
        <v>1898</v>
      </c>
      <c r="J258" s="4" t="str">
        <f t="shared" si="24"/>
        <v>NOV</v>
      </c>
      <c r="K258" s="2" t="s">
        <v>1565</v>
      </c>
      <c r="L258" s="2" t="s">
        <v>326</v>
      </c>
      <c r="M258" s="2" t="s">
        <v>1899</v>
      </c>
      <c r="N258" s="28">
        <f t="shared" si="25"/>
        <v>250</v>
      </c>
      <c r="O258" s="2" t="s">
        <v>1</v>
      </c>
      <c r="P258" s="2" t="str">
        <f t="shared" si="17"/>
        <v>{id:250,year: "2007",dateAcuerdo:"09-NOV",numAcuerdo:"CG 250-2007",monthAcuerdo:"NOV",nameAcuerdo:"SUSTITUCIÓN CHIAUTEMPAN PCDT",link: Acuerdos__pdfpath(`./${"2007/"}${"250.pdf"}`),},</v>
      </c>
    </row>
    <row r="259" spans="1:16" x14ac:dyDescent="0.3">
      <c r="A259" s="2" t="s">
        <v>1568</v>
      </c>
      <c r="B259" s="2">
        <v>251</v>
      </c>
      <c r="C259" s="2" t="s">
        <v>1897</v>
      </c>
      <c r="D259" s="3" t="s">
        <v>301</v>
      </c>
      <c r="E259" s="2" t="s">
        <v>1735</v>
      </c>
      <c r="G259" s="2">
        <f t="shared" si="20"/>
        <v>251</v>
      </c>
      <c r="H259" s="2" t="s">
        <v>0</v>
      </c>
      <c r="I259" s="2" t="s">
        <v>1898</v>
      </c>
      <c r="J259" s="4" t="str">
        <f t="shared" si="24"/>
        <v>NOV</v>
      </c>
      <c r="K259" s="2" t="s">
        <v>1565</v>
      </c>
      <c r="L259" s="2" t="s">
        <v>319</v>
      </c>
      <c r="M259" s="2" t="s">
        <v>1899</v>
      </c>
      <c r="N259" s="28">
        <f t="shared" si="25"/>
        <v>251</v>
      </c>
      <c r="O259" s="2" t="s">
        <v>1</v>
      </c>
      <c r="P259" s="2" t="str">
        <f t="shared" si="17"/>
        <v>{id:251,year: "2007",dateAcuerdo:"10-NOV",numAcuerdo:"CG 251-2007",monthAcuerdo:"NOV",nameAcuerdo:"SUSTITUCIÓN ALIANZA PROGRESO TLAXCALA",link: Acuerdos__pdfpath(`./${"2007/"}${"251.pdf"}`),},</v>
      </c>
    </row>
    <row r="260" spans="1:16" x14ac:dyDescent="0.3">
      <c r="A260" s="2" t="s">
        <v>1568</v>
      </c>
      <c r="B260" s="2">
        <v>252</v>
      </c>
      <c r="C260" s="2" t="s">
        <v>1897</v>
      </c>
      <c r="D260" s="3" t="s">
        <v>301</v>
      </c>
      <c r="E260" s="2" t="s">
        <v>1735</v>
      </c>
      <c r="G260" s="2">
        <f t="shared" si="20"/>
        <v>252</v>
      </c>
      <c r="H260" s="2" t="s">
        <v>0</v>
      </c>
      <c r="I260" s="2" t="s">
        <v>1898</v>
      </c>
      <c r="J260" s="4" t="str">
        <f t="shared" si="24"/>
        <v>NOV</v>
      </c>
      <c r="K260" s="2" t="s">
        <v>1565</v>
      </c>
      <c r="L260" s="2" t="s">
        <v>327</v>
      </c>
      <c r="M260" s="2" t="s">
        <v>1899</v>
      </c>
      <c r="N260" s="28">
        <f t="shared" si="25"/>
        <v>252</v>
      </c>
      <c r="O260" s="2" t="s">
        <v>1</v>
      </c>
      <c r="P260" s="2" t="str">
        <f t="shared" si="17"/>
        <v>{id:252,year: "2007",dateAcuerdo:"10-NOV",numAcuerdo:"CG 252-2007",monthAcuerdo:"NOV",nameAcuerdo:"PARTIDO DEL TRABAJO ",link: Acuerdos__pdfpath(`./${"2007/"}${"252.pdf"}`),},</v>
      </c>
    </row>
    <row r="261" spans="1:16" x14ac:dyDescent="0.3">
      <c r="A261" s="2" t="s">
        <v>1568</v>
      </c>
      <c r="B261" s="2">
        <v>253</v>
      </c>
      <c r="C261" s="2" t="s">
        <v>1897</v>
      </c>
      <c r="D261" s="3" t="s">
        <v>301</v>
      </c>
      <c r="E261" s="2" t="s">
        <v>1735</v>
      </c>
      <c r="G261" s="2">
        <f t="shared" si="20"/>
        <v>253</v>
      </c>
      <c r="H261" s="2" t="s">
        <v>0</v>
      </c>
      <c r="I261" s="2" t="s">
        <v>1898</v>
      </c>
      <c r="J261" s="4" t="str">
        <f t="shared" si="24"/>
        <v>NOV</v>
      </c>
      <c r="K261" s="2" t="s">
        <v>1565</v>
      </c>
      <c r="L261" s="2" t="s">
        <v>328</v>
      </c>
      <c r="M261" s="2" t="s">
        <v>1899</v>
      </c>
      <c r="N261" s="28">
        <f t="shared" si="25"/>
        <v>253</v>
      </c>
      <c r="O261" s="2" t="s">
        <v>1</v>
      </c>
      <c r="P261" s="2" t="str">
        <f t="shared" si="17"/>
        <v>{id:253,year: "2007",dateAcuerdo:"10-NOV",numAcuerdo:"CG 253-2007",monthAcuerdo:"NOV",nameAcuerdo:"SUSTITUCIÓN 2DO.REG. PT. TLAXCALA",link: Acuerdos__pdfpath(`./${"2007/"}${"253.pdf"}`),},</v>
      </c>
    </row>
    <row r="262" spans="1:16" x14ac:dyDescent="0.3">
      <c r="A262" s="2" t="s">
        <v>1568</v>
      </c>
      <c r="B262" s="2">
        <v>254</v>
      </c>
      <c r="C262" s="2" t="s">
        <v>1897</v>
      </c>
      <c r="D262" s="3" t="s">
        <v>301</v>
      </c>
      <c r="E262" s="2" t="s">
        <v>1735</v>
      </c>
      <c r="G262" s="2">
        <f t="shared" si="20"/>
        <v>254</v>
      </c>
      <c r="H262" s="2" t="s">
        <v>0</v>
      </c>
      <c r="I262" s="2" t="s">
        <v>1898</v>
      </c>
      <c r="J262" s="4" t="str">
        <f t="shared" si="24"/>
        <v>NOV</v>
      </c>
      <c r="K262" s="2" t="s">
        <v>1565</v>
      </c>
      <c r="L262" s="2" t="s">
        <v>329</v>
      </c>
      <c r="M262" s="2" t="s">
        <v>1899</v>
      </c>
      <c r="N262" s="28">
        <f t="shared" si="25"/>
        <v>254</v>
      </c>
      <c r="O262" s="2" t="s">
        <v>1</v>
      </c>
      <c r="P262" s="2" t="str">
        <f t="shared" si="17"/>
        <v>{id:254,year: "2007",dateAcuerdo:"10-NOV",numAcuerdo:"CG 254-2007",monthAcuerdo:"NOV",nameAcuerdo:"SUSTITUCIÓN SINDICO SEGUNDO Y TERCER REGIDOR APIZACO PT CASTRO",link: Acuerdos__pdfpath(`./${"2007/"}${"254.pdf"}`),},</v>
      </c>
    </row>
    <row r="263" spans="1:16" x14ac:dyDescent="0.3">
      <c r="A263" s="2" t="s">
        <v>1568</v>
      </c>
      <c r="B263" s="2">
        <v>255</v>
      </c>
      <c r="C263" s="2" t="s">
        <v>1897</v>
      </c>
      <c r="D263" s="3" t="s">
        <v>301</v>
      </c>
      <c r="E263" s="2" t="s">
        <v>1735</v>
      </c>
      <c r="G263" s="2">
        <f t="shared" si="20"/>
        <v>255</v>
      </c>
      <c r="H263" s="2" t="s">
        <v>0</v>
      </c>
      <c r="I263" s="2" t="s">
        <v>1898</v>
      </c>
      <c r="J263" s="4" t="str">
        <f t="shared" si="24"/>
        <v>NOV</v>
      </c>
      <c r="K263" s="2" t="s">
        <v>1565</v>
      </c>
      <c r="L263" s="2" t="s">
        <v>320</v>
      </c>
      <c r="M263" s="2" t="s">
        <v>1899</v>
      </c>
      <c r="N263" s="28">
        <f t="shared" si="25"/>
        <v>255</v>
      </c>
      <c r="O263" s="2" t="s">
        <v>1</v>
      </c>
      <c r="P263" s="2" t="str">
        <f t="shared" si="17"/>
        <v>{id:255,year: "2007",dateAcuerdo:"10-NOV",numAcuerdo:"CG 255-2007",monthAcuerdo:"NOV",nameAcuerdo:"SUSTITUCIONES PARTIDO DEL PT",link: Acuerdos__pdfpath(`./${"2007/"}${"255.pdf"}`),},</v>
      </c>
    </row>
    <row r="264" spans="1:16" x14ac:dyDescent="0.3">
      <c r="A264" s="2" t="s">
        <v>1568</v>
      </c>
      <c r="B264" s="2">
        <v>256</v>
      </c>
      <c r="C264" s="2" t="s">
        <v>1897</v>
      </c>
      <c r="D264" s="3" t="s">
        <v>301</v>
      </c>
      <c r="E264" s="2" t="s">
        <v>1735</v>
      </c>
      <c r="G264" s="2">
        <f t="shared" si="20"/>
        <v>256</v>
      </c>
      <c r="H264" s="2" t="s">
        <v>0</v>
      </c>
      <c r="I264" s="2" t="s">
        <v>1898</v>
      </c>
      <c r="J264" s="4" t="str">
        <f t="shared" si="24"/>
        <v>NOV</v>
      </c>
      <c r="K264" s="2" t="s">
        <v>1565</v>
      </c>
      <c r="L264" s="2" t="s">
        <v>321</v>
      </c>
      <c r="M264" s="2" t="s">
        <v>1899</v>
      </c>
      <c r="N264" s="28">
        <f t="shared" si="25"/>
        <v>256</v>
      </c>
      <c r="O264" s="2" t="s">
        <v>1</v>
      </c>
      <c r="P264" s="2" t="str">
        <f t="shared" si="17"/>
        <v>{id:256,year: "2007",dateAcuerdo:"10-NOV",numAcuerdo:"CG 256-2007",monthAcuerdo:"NOV",nameAcuerdo:"SUSTITUCIÓN PARTIDO VERDE NANACAMILPA",link: Acuerdos__pdfpath(`./${"2007/"}${"256.pdf"}`),},</v>
      </c>
    </row>
    <row r="265" spans="1:16" x14ac:dyDescent="0.3">
      <c r="A265" s="2" t="s">
        <v>1568</v>
      </c>
      <c r="B265" s="2">
        <v>257</v>
      </c>
      <c r="C265" s="2" t="s">
        <v>1897</v>
      </c>
      <c r="D265" s="3" t="s">
        <v>301</v>
      </c>
      <c r="E265" s="2" t="s">
        <v>1735</v>
      </c>
      <c r="G265" s="2">
        <f t="shared" si="20"/>
        <v>257</v>
      </c>
      <c r="H265" s="2" t="s">
        <v>0</v>
      </c>
      <c r="I265" s="2" t="s">
        <v>1898</v>
      </c>
      <c r="J265" s="4" t="str">
        <f t="shared" si="24"/>
        <v>NOV</v>
      </c>
      <c r="K265" s="2" t="s">
        <v>1565</v>
      </c>
      <c r="L265" s="2" t="s">
        <v>322</v>
      </c>
      <c r="M265" s="2" t="s">
        <v>1899</v>
      </c>
      <c r="N265" s="28">
        <f t="shared" si="25"/>
        <v>257</v>
      </c>
      <c r="O265" s="2" t="s">
        <v>1</v>
      </c>
      <c r="P265" s="2" t="str">
        <f t="shared" si="17"/>
        <v>{id:257,year: "2007",dateAcuerdo:"10-NOV",numAcuerdo:"CG 257-2007",monthAcuerdo:"NOV",nameAcuerdo:"SUSTITUCIÓN REGIDORES CALPULALPAN PCDT",link: Acuerdos__pdfpath(`./${"2007/"}${"257.pdf"}`),},</v>
      </c>
    </row>
    <row r="266" spans="1:16" x14ac:dyDescent="0.3">
      <c r="A266" s="2" t="s">
        <v>1568</v>
      </c>
      <c r="B266" s="2">
        <v>258</v>
      </c>
      <c r="C266" s="2" t="s">
        <v>1897</v>
      </c>
      <c r="D266" s="3" t="s">
        <v>301</v>
      </c>
      <c r="E266" s="2" t="s">
        <v>1735</v>
      </c>
      <c r="G266" s="2">
        <f t="shared" si="20"/>
        <v>258</v>
      </c>
      <c r="H266" s="2" t="s">
        <v>0</v>
      </c>
      <c r="I266" s="2" t="s">
        <v>1898</v>
      </c>
      <c r="J266" s="4" t="str">
        <f t="shared" si="24"/>
        <v>NOV</v>
      </c>
      <c r="K266" s="2" t="s">
        <v>1565</v>
      </c>
      <c r="L266" s="2" t="s">
        <v>323</v>
      </c>
      <c r="M266" s="2" t="s">
        <v>1899</v>
      </c>
      <c r="N266" s="28">
        <f t="shared" si="25"/>
        <v>258</v>
      </c>
      <c r="O266" s="2" t="s">
        <v>1</v>
      </c>
      <c r="P266" s="2" t="str">
        <f t="shared" si="17"/>
        <v>{id:258,year: "2007",dateAcuerdo:"10-NOV",numAcuerdo:"CG 258-2007",monthAcuerdo:"NOV",nameAcuerdo:"SUSTITUCIÓN REGIDORES ESPAÑITA NUEVA ALIANZA",link: Acuerdos__pdfpath(`./${"2007/"}${"258.pdf"}`),},</v>
      </c>
    </row>
    <row r="267" spans="1:16" x14ac:dyDescent="0.3">
      <c r="A267" s="2" t="s">
        <v>1568</v>
      </c>
      <c r="B267" s="2">
        <v>259</v>
      </c>
      <c r="C267" s="2" t="s">
        <v>1897</v>
      </c>
      <c r="D267" s="3" t="s">
        <v>301</v>
      </c>
      <c r="E267" s="2" t="s">
        <v>1735</v>
      </c>
      <c r="G267" s="2">
        <f t="shared" si="20"/>
        <v>259</v>
      </c>
      <c r="H267" s="2" t="s">
        <v>0</v>
      </c>
      <c r="I267" s="2" t="s">
        <v>1898</v>
      </c>
      <c r="J267" s="4" t="str">
        <f t="shared" si="24"/>
        <v>NOV</v>
      </c>
      <c r="K267" s="2" t="s">
        <v>1565</v>
      </c>
      <c r="L267" s="2" t="s">
        <v>324</v>
      </c>
      <c r="M267" s="2" t="s">
        <v>1899</v>
      </c>
      <c r="N267" s="28">
        <f t="shared" si="25"/>
        <v>259</v>
      </c>
      <c r="O267" s="2" t="s">
        <v>1</v>
      </c>
      <c r="P267" s="2" t="str">
        <f t="shared" si="17"/>
        <v>{id:259,year: "2007",dateAcuerdo:"10-NOV",numAcuerdo:"CG 259-2007",monthAcuerdo:"NOV",nameAcuerdo:"SUSTITUCIÓN ALTERNATIVA APETATITLAN PAS",link: Acuerdos__pdfpath(`./${"2007/"}${"259.pdf"}`),},</v>
      </c>
    </row>
    <row r="268" spans="1:16" x14ac:dyDescent="0.3">
      <c r="A268" s="2" t="s">
        <v>1568</v>
      </c>
      <c r="B268" s="2">
        <v>260</v>
      </c>
      <c r="C268" s="2" t="s">
        <v>1897</v>
      </c>
      <c r="D268" s="3" t="s">
        <v>301</v>
      </c>
      <c r="E268" s="2" t="s">
        <v>1735</v>
      </c>
      <c r="G268" s="2">
        <f t="shared" si="20"/>
        <v>260</v>
      </c>
      <c r="H268" s="2" t="s">
        <v>0</v>
      </c>
      <c r="I268" s="2" t="s">
        <v>1898</v>
      </c>
      <c r="J268" s="4" t="str">
        <f t="shared" si="24"/>
        <v>NOV</v>
      </c>
      <c r="K268" s="2" t="s">
        <v>1565</v>
      </c>
      <c r="L268" s="2" t="s">
        <v>331</v>
      </c>
      <c r="M268" s="2" t="s">
        <v>1899</v>
      </c>
      <c r="N268" s="28">
        <f t="shared" si="25"/>
        <v>260</v>
      </c>
      <c r="O268" s="2" t="s">
        <v>1</v>
      </c>
      <c r="P268" s="2" t="str">
        <f t="shared" si="17"/>
        <v>{id:260,year: "2007",dateAcuerdo:"10-NOV",numAcuerdo:"CG 260-2007",monthAcuerdo:"NOV",nameAcuerdo:"SUSTITUCIÓN ALTERNATIVA SAN PABLO DEL MONTE DAVID",link: Acuerdos__pdfpath(`./${"2007/"}${"260.pdf"}`),},</v>
      </c>
    </row>
    <row r="269" spans="1:16" x14ac:dyDescent="0.3">
      <c r="A269" s="2" t="s">
        <v>1568</v>
      </c>
      <c r="B269" s="2">
        <v>261</v>
      </c>
      <c r="C269" s="2" t="s">
        <v>1897</v>
      </c>
      <c r="D269" s="3" t="s">
        <v>301</v>
      </c>
      <c r="E269" s="2" t="s">
        <v>1735</v>
      </c>
      <c r="G269" s="2">
        <f t="shared" si="20"/>
        <v>261</v>
      </c>
      <c r="H269" s="2" t="s">
        <v>0</v>
      </c>
      <c r="I269" s="2" t="s">
        <v>1898</v>
      </c>
      <c r="J269" s="4" t="str">
        <f t="shared" si="24"/>
        <v>NOV</v>
      </c>
      <c r="K269" s="2" t="s">
        <v>1565</v>
      </c>
      <c r="L269" s="2" t="s">
        <v>332</v>
      </c>
      <c r="M269" s="2" t="s">
        <v>1899</v>
      </c>
      <c r="N269" s="28">
        <f t="shared" si="25"/>
        <v>261</v>
      </c>
      <c r="O269" s="2" t="s">
        <v>1</v>
      </c>
      <c r="P269" s="2" t="str">
        <f t="shared" si="17"/>
        <v>{id:261,year: "2007",dateAcuerdo:"10-NOV",numAcuerdo:"CG 261-2007",monthAcuerdo:"NOV",nameAcuerdo:"SUSTITUCIÓN REGIDORES TETLATLAHUCA PS",link: Acuerdos__pdfpath(`./${"2007/"}${"261.pdf"}`),},</v>
      </c>
    </row>
    <row r="270" spans="1:16" x14ac:dyDescent="0.3">
      <c r="A270" s="2" t="s">
        <v>1568</v>
      </c>
      <c r="B270" s="2">
        <v>262</v>
      </c>
      <c r="C270" s="2" t="s">
        <v>1897</v>
      </c>
      <c r="D270" s="3" t="s">
        <v>301</v>
      </c>
      <c r="E270" s="2" t="s">
        <v>1735</v>
      </c>
      <c r="G270" s="2">
        <f t="shared" si="20"/>
        <v>262</v>
      </c>
      <c r="H270" s="2" t="s">
        <v>0</v>
      </c>
      <c r="I270" s="2" t="s">
        <v>1898</v>
      </c>
      <c r="J270" s="4" t="str">
        <f t="shared" si="24"/>
        <v>NOV</v>
      </c>
      <c r="K270" s="2" t="s">
        <v>1565</v>
      </c>
      <c r="L270" s="2" t="s">
        <v>333</v>
      </c>
      <c r="M270" s="2" t="s">
        <v>1899</v>
      </c>
      <c r="N270" s="28">
        <f t="shared" si="25"/>
        <v>262</v>
      </c>
      <c r="O270" s="2" t="s">
        <v>1</v>
      </c>
      <c r="P270" s="2" t="str">
        <f t="shared" si="17"/>
        <v>{id:262,year: "2007",dateAcuerdo:"10-NOV",numAcuerdo:"CG 262-2007",monthAcuerdo:"NOV",nameAcuerdo:"SUSTITUCIÓN DIPUTADO FORMULA E PS",link: Acuerdos__pdfpath(`./${"2007/"}${"262.pdf"}`),},</v>
      </c>
    </row>
    <row r="271" spans="1:16" x14ac:dyDescent="0.3">
      <c r="A271" s="2" t="s">
        <v>1568</v>
      </c>
      <c r="B271" s="2">
        <v>263</v>
      </c>
      <c r="C271" s="2" t="s">
        <v>1897</v>
      </c>
      <c r="D271" s="3" t="s">
        <v>301</v>
      </c>
      <c r="E271" s="2" t="s">
        <v>1735</v>
      </c>
      <c r="G271" s="2">
        <f t="shared" si="20"/>
        <v>263</v>
      </c>
      <c r="H271" s="2" t="s">
        <v>0</v>
      </c>
      <c r="I271" s="2" t="s">
        <v>1898</v>
      </c>
      <c r="J271" s="4" t="str">
        <f t="shared" si="24"/>
        <v>NOV</v>
      </c>
      <c r="K271" s="2" t="s">
        <v>1565</v>
      </c>
      <c r="L271" s="2" t="s">
        <v>334</v>
      </c>
      <c r="M271" s="2" t="s">
        <v>1899</v>
      </c>
      <c r="N271" s="28">
        <f t="shared" si="25"/>
        <v>263</v>
      </c>
      <c r="O271" s="2" t="s">
        <v>1</v>
      </c>
      <c r="P271" s="2" t="str">
        <f t="shared" si="17"/>
        <v>{id:263,year: "2007",dateAcuerdo:"10-NOV",numAcuerdo:"CG 263-2007",monthAcuerdo:"NOV",nameAcuerdo:"OBSERVADORES ELECTORALES",link: Acuerdos__pdfpath(`./${"2007/"}${"263.pdf"}`),},</v>
      </c>
    </row>
    <row r="272" spans="1:16" x14ac:dyDescent="0.3">
      <c r="A272" s="2" t="s">
        <v>1568</v>
      </c>
      <c r="B272" s="2">
        <v>264</v>
      </c>
      <c r="C272" s="2" t="s">
        <v>1897</v>
      </c>
      <c r="D272" s="3" t="s">
        <v>301</v>
      </c>
      <c r="E272" s="2" t="s">
        <v>1735</v>
      </c>
      <c r="G272" s="2">
        <f t="shared" si="20"/>
        <v>264</v>
      </c>
      <c r="H272" s="2" t="s">
        <v>0</v>
      </c>
      <c r="I272" s="2" t="s">
        <v>1898</v>
      </c>
      <c r="J272" s="4" t="str">
        <f t="shared" si="24"/>
        <v>NOV</v>
      </c>
      <c r="K272" s="2" t="s">
        <v>1565</v>
      </c>
      <c r="L272" s="2" t="s">
        <v>335</v>
      </c>
      <c r="M272" s="2" t="s">
        <v>1899</v>
      </c>
      <c r="N272" s="28">
        <f t="shared" si="25"/>
        <v>264</v>
      </c>
      <c r="O272" s="2" t="s">
        <v>1</v>
      </c>
      <c r="P272" s="2" t="str">
        <f t="shared" si="17"/>
        <v>{id:264,year: "2007",dateAcuerdo:"10-NOV",numAcuerdo:"CG 264-2007",monthAcuerdo:"NOV",nameAcuerdo:"SUSTITUCIÓN DIP. SUPL. TEPEYANCO PT",link: Acuerdos__pdfpath(`./${"2007/"}${"264.pdf"}`),},</v>
      </c>
    </row>
    <row r="273" spans="1:16" x14ac:dyDescent="0.3">
      <c r="A273" s="2" t="s">
        <v>1568</v>
      </c>
      <c r="B273" s="2">
        <v>265</v>
      </c>
      <c r="C273" s="2" t="s">
        <v>1897</v>
      </c>
      <c r="D273" s="3" t="s">
        <v>301</v>
      </c>
      <c r="E273" s="2" t="s">
        <v>1735</v>
      </c>
      <c r="G273" s="2">
        <f t="shared" si="20"/>
        <v>265</v>
      </c>
      <c r="H273" s="2" t="s">
        <v>0</v>
      </c>
      <c r="I273" s="2" t="s">
        <v>1898</v>
      </c>
      <c r="J273" s="4" t="str">
        <f t="shared" si="24"/>
        <v>NOV</v>
      </c>
      <c r="K273" s="2" t="s">
        <v>1565</v>
      </c>
      <c r="L273" s="2" t="s">
        <v>336</v>
      </c>
      <c r="M273" s="2" t="s">
        <v>1899</v>
      </c>
      <c r="N273" s="28">
        <f t="shared" si="25"/>
        <v>265</v>
      </c>
      <c r="O273" s="2" t="s">
        <v>1</v>
      </c>
      <c r="P273" s="2" t="str">
        <f t="shared" si="17"/>
        <v>{id:265,year: "2007",dateAcuerdo:"10-NOV",numAcuerdo:"CG 265-2007",monthAcuerdo:"NOV",nameAcuerdo:"SUSTITUCIÓN AYUNTAMIENTO ZITLATEPEC PAN-PAC",link: Acuerdos__pdfpath(`./${"2007/"}${"265.pdf"}`),},</v>
      </c>
    </row>
    <row r="274" spans="1:16" x14ac:dyDescent="0.3">
      <c r="A274" s="2" t="s">
        <v>1568</v>
      </c>
      <c r="B274" s="2">
        <v>266</v>
      </c>
      <c r="C274" s="2" t="s">
        <v>1897</v>
      </c>
      <c r="D274" s="3" t="s">
        <v>301</v>
      </c>
      <c r="E274" s="2" t="s">
        <v>1735</v>
      </c>
      <c r="G274" s="2">
        <f t="shared" si="20"/>
        <v>266</v>
      </c>
      <c r="H274" s="2" t="s">
        <v>0</v>
      </c>
      <c r="I274" s="2" t="s">
        <v>1898</v>
      </c>
      <c r="J274" s="4" t="str">
        <f t="shared" si="24"/>
        <v>NOV</v>
      </c>
      <c r="K274" s="2" t="s">
        <v>1565</v>
      </c>
      <c r="L274" s="2" t="s">
        <v>337</v>
      </c>
      <c r="M274" s="2" t="s">
        <v>1899</v>
      </c>
      <c r="N274" s="28">
        <f t="shared" si="25"/>
        <v>266</v>
      </c>
      <c r="O274" s="2" t="s">
        <v>1</v>
      </c>
      <c r="P274" s="2" t="str">
        <f t="shared" si="17"/>
        <v>{id:266,year: "2007",dateAcuerdo:"10-NOV",numAcuerdo:"CG 266-2007",monthAcuerdo:"NOV",nameAcuerdo:"SUSTITUCIÓN CONSEJERO PROPIETARIO DISTRITO II",link: Acuerdos__pdfpath(`./${"2007/"}${"266.pdf"}`),},</v>
      </c>
    </row>
    <row r="275" spans="1:16" x14ac:dyDescent="0.3">
      <c r="A275" s="2" t="s">
        <v>1568</v>
      </c>
      <c r="B275" s="2">
        <v>267</v>
      </c>
      <c r="C275" s="2" t="s">
        <v>1897</v>
      </c>
      <c r="D275" s="3" t="s">
        <v>301</v>
      </c>
      <c r="E275" s="2" t="s">
        <v>1735</v>
      </c>
      <c r="G275" s="2">
        <f t="shared" si="20"/>
        <v>267</v>
      </c>
      <c r="H275" s="2" t="s">
        <v>0</v>
      </c>
      <c r="I275" s="2" t="s">
        <v>1898</v>
      </c>
      <c r="J275" s="4" t="str">
        <f t="shared" si="24"/>
        <v>NOV</v>
      </c>
      <c r="K275" s="2" t="s">
        <v>1565</v>
      </c>
      <c r="L275" s="2" t="s">
        <v>338</v>
      </c>
      <c r="M275" s="2" t="s">
        <v>1899</v>
      </c>
      <c r="N275" s="28">
        <f t="shared" si="25"/>
        <v>267</v>
      </c>
      <c r="O275" s="2" t="s">
        <v>1</v>
      </c>
      <c r="P275" s="2" t="str">
        <f t="shared" si="17"/>
        <v>{id:267,year: "2007",dateAcuerdo:"10-NOV",numAcuerdo:"CG 267-2007",monthAcuerdo:"NOV",nameAcuerdo:"SUSTITUCIÓN SEGUNDO REGIDOR PROPIETARIO CALPULALPAN ALIANZA SIGLO XXI",link: Acuerdos__pdfpath(`./${"2007/"}${"267.pdf"}`),},</v>
      </c>
    </row>
    <row r="276" spans="1:16" x14ac:dyDescent="0.3">
      <c r="A276" s="2" t="s">
        <v>1568</v>
      </c>
      <c r="B276" s="2">
        <v>268</v>
      </c>
      <c r="C276" s="2" t="s">
        <v>1897</v>
      </c>
      <c r="D276" s="3" t="s">
        <v>345</v>
      </c>
      <c r="E276" s="2" t="s">
        <v>1735</v>
      </c>
      <c r="G276" s="2">
        <f t="shared" si="20"/>
        <v>268</v>
      </c>
      <c r="H276" s="2" t="s">
        <v>0</v>
      </c>
      <c r="I276" s="2" t="s">
        <v>1898</v>
      </c>
      <c r="J276" s="4" t="str">
        <f t="shared" si="24"/>
        <v>NOV</v>
      </c>
      <c r="K276" s="2" t="s">
        <v>1565</v>
      </c>
      <c r="L276" s="2" t="s">
        <v>339</v>
      </c>
      <c r="M276" s="2" t="s">
        <v>1899</v>
      </c>
      <c r="N276" s="28">
        <f t="shared" si="25"/>
        <v>268</v>
      </c>
      <c r="O276" s="2" t="s">
        <v>1</v>
      </c>
      <c r="P276" s="2" t="str">
        <f t="shared" si="17"/>
        <v>{id:268,year: "2007",dateAcuerdo:"16-NOV",numAcuerdo:"CG 268-2007",monthAcuerdo:"NOV",nameAcuerdo:"ACUERDO PLURIS 2007",link: Acuerdos__pdfpath(`./${"2007/"}${"268.pdf"}`),},</v>
      </c>
    </row>
    <row r="277" spans="1:16" x14ac:dyDescent="0.3">
      <c r="A277" s="2" t="s">
        <v>1568</v>
      </c>
      <c r="B277" s="2">
        <v>269</v>
      </c>
      <c r="C277" s="2" t="s">
        <v>1897</v>
      </c>
      <c r="D277" s="3" t="s">
        <v>345</v>
      </c>
      <c r="E277" s="2" t="s">
        <v>1735</v>
      </c>
      <c r="G277" s="2">
        <f t="shared" si="20"/>
        <v>269</v>
      </c>
      <c r="H277" s="2" t="s">
        <v>0</v>
      </c>
      <c r="I277" s="2" t="s">
        <v>1898</v>
      </c>
      <c r="J277" s="4" t="str">
        <f t="shared" si="24"/>
        <v>NOV</v>
      </c>
      <c r="K277" s="2" t="s">
        <v>1565</v>
      </c>
      <c r="L277" s="2" t="s">
        <v>340</v>
      </c>
      <c r="M277" s="2" t="s">
        <v>1899</v>
      </c>
      <c r="N277" s="28">
        <f t="shared" si="25"/>
        <v>269</v>
      </c>
      <c r="O277" s="2" t="s">
        <v>1</v>
      </c>
      <c r="P277" s="2" t="str">
        <f t="shared" si="17"/>
        <v>{id:269,year: "2007",dateAcuerdo:"16-NOV",numAcuerdo:"CG 269-2007",monthAcuerdo:"NOV",nameAcuerdo:"ACUERDO ASIGNACIÓN REGIDURIAS AYUNTAMIENTOS",link: Acuerdos__pdfpath(`./${"2007/"}${"269.pdf"}`),},</v>
      </c>
    </row>
    <row r="278" spans="1:16" x14ac:dyDescent="0.3">
      <c r="A278" s="2" t="s">
        <v>1568</v>
      </c>
      <c r="B278" s="2">
        <v>270</v>
      </c>
      <c r="C278" s="2" t="s">
        <v>1897</v>
      </c>
      <c r="D278" s="3" t="s">
        <v>346</v>
      </c>
      <c r="E278" s="2" t="s">
        <v>1735</v>
      </c>
      <c r="G278" s="2">
        <f t="shared" si="20"/>
        <v>270</v>
      </c>
      <c r="H278" s="2" t="s">
        <v>0</v>
      </c>
      <c r="I278" s="2" t="s">
        <v>1898</v>
      </c>
      <c r="J278" s="4" t="str">
        <f t="shared" si="24"/>
        <v>NOV</v>
      </c>
      <c r="K278" s="2" t="s">
        <v>1565</v>
      </c>
      <c r="L278" s="2" t="s">
        <v>341</v>
      </c>
      <c r="M278" s="2" t="s">
        <v>1899</v>
      </c>
      <c r="N278" s="28">
        <f t="shared" si="25"/>
        <v>270</v>
      </c>
      <c r="O278" s="2" t="s">
        <v>1</v>
      </c>
      <c r="P278" s="2" t="str">
        <f t="shared" si="17"/>
        <v>{id:270,year: "2007",dateAcuerdo:"19-NOV",numAcuerdo:"CG 270-2007",monthAcuerdo:"NOV",nameAcuerdo:"MODIFICACIÓN ACUERDO 269 ASIGNACIÓN REGIDURIAS 2007",link: Acuerdos__pdfpath(`./${"2007/"}${"270.pdf"}`),},</v>
      </c>
    </row>
    <row r="279" spans="1:16" x14ac:dyDescent="0.3">
      <c r="A279" s="2" t="s">
        <v>1568</v>
      </c>
      <c r="B279" s="2">
        <v>271</v>
      </c>
      <c r="C279" s="2" t="s">
        <v>1897</v>
      </c>
      <c r="D279" s="3" t="s">
        <v>347</v>
      </c>
      <c r="E279" s="2" t="s">
        <v>1735</v>
      </c>
      <c r="G279" s="2">
        <f t="shared" si="20"/>
        <v>271</v>
      </c>
      <c r="H279" s="2" t="s">
        <v>0</v>
      </c>
      <c r="I279" s="2" t="s">
        <v>1898</v>
      </c>
      <c r="J279" s="4" t="str">
        <f t="shared" si="24"/>
        <v>DIC</v>
      </c>
      <c r="K279" s="2" t="s">
        <v>1565</v>
      </c>
      <c r="L279" s="2" t="s">
        <v>342</v>
      </c>
      <c r="M279" s="2" t="s">
        <v>1899</v>
      </c>
      <c r="N279" s="28">
        <f t="shared" si="25"/>
        <v>271</v>
      </c>
      <c r="O279" s="2" t="s">
        <v>1</v>
      </c>
      <c r="P279" s="2" t="str">
        <f t="shared" si="17"/>
        <v>{id:271,year: "2007",dateAcuerdo:"15-DIC",numAcuerdo:"CG 271-2007",monthAcuerdo:"DIC",nameAcuerdo:"ACUERDO CUMPLIMIENTO PLURINOMINALES",link: Acuerdos__pdfpath(`./${"2007/"}${"271.pdf"}`),},</v>
      </c>
    </row>
    <row r="280" spans="1:16" ht="15" thickBot="1" x14ac:dyDescent="0.35">
      <c r="A280" s="2" t="s">
        <v>1568</v>
      </c>
      <c r="B280" s="2">
        <v>272</v>
      </c>
      <c r="C280" s="2" t="s">
        <v>1897</v>
      </c>
      <c r="D280" s="3" t="s">
        <v>348</v>
      </c>
      <c r="E280" s="2" t="s">
        <v>1735</v>
      </c>
      <c r="G280" s="2">
        <f t="shared" si="20"/>
        <v>272</v>
      </c>
      <c r="H280" s="2" t="s">
        <v>0</v>
      </c>
      <c r="I280" s="2" t="s">
        <v>1898</v>
      </c>
      <c r="J280" s="4" t="str">
        <f t="shared" si="24"/>
        <v>DIC</v>
      </c>
      <c r="K280" s="2" t="s">
        <v>1565</v>
      </c>
      <c r="L280" s="2" t="s">
        <v>343</v>
      </c>
      <c r="M280" s="2" t="s">
        <v>1899</v>
      </c>
      <c r="N280" s="28">
        <f t="shared" si="25"/>
        <v>272</v>
      </c>
      <c r="O280" s="2" t="s">
        <v>1</v>
      </c>
      <c r="P280" s="2" t="str">
        <f t="shared" si="17"/>
        <v>{id:272,year: "2007",dateAcuerdo:"28-DIC",numAcuerdo:"CG 272-2007",monthAcuerdo:"DIC",nameAcuerdo:"ACUERDO CUMPLIMIENTO DISTRITO V",link: Acuerdos__pdfpath(`./${"2007/"}${"272.pdf"}`),},</v>
      </c>
    </row>
    <row r="281" spans="1:16" x14ac:dyDescent="0.3">
      <c r="A281" s="9" t="s">
        <v>1568</v>
      </c>
      <c r="B281" s="9">
        <v>273</v>
      </c>
      <c r="C281" s="9" t="s">
        <v>1897</v>
      </c>
      <c r="D281" s="10" t="s">
        <v>348</v>
      </c>
      <c r="E281" s="9" t="s">
        <v>1735</v>
      </c>
      <c r="F281" s="9"/>
      <c r="G281" s="9">
        <f>B281</f>
        <v>273</v>
      </c>
      <c r="H281" s="9" t="s">
        <v>0</v>
      </c>
      <c r="I281" s="9" t="s">
        <v>1898</v>
      </c>
      <c r="J281" s="9" t="str">
        <f t="shared" si="24"/>
        <v>DIC</v>
      </c>
      <c r="K281" s="9" t="s">
        <v>1565</v>
      </c>
      <c r="L281" s="9" t="s">
        <v>344</v>
      </c>
      <c r="M281" s="9" t="s">
        <v>1899</v>
      </c>
      <c r="N281" s="29">
        <f t="shared" si="25"/>
        <v>273</v>
      </c>
      <c r="O281" s="9" t="s">
        <v>1051</v>
      </c>
      <c r="P281" s="12"/>
    </row>
    <row r="282" spans="1:16" ht="15" thickBot="1" x14ac:dyDescent="0.35">
      <c r="A282" s="14" t="s">
        <v>1568</v>
      </c>
      <c r="B282" s="14" t="s">
        <v>1049</v>
      </c>
      <c r="C282" s="14" t="s">
        <v>1897</v>
      </c>
      <c r="D282" s="15"/>
      <c r="E282" s="14" t="s">
        <v>1736</v>
      </c>
      <c r="F282" s="14"/>
      <c r="G282" s="14"/>
      <c r="H282" s="14"/>
      <c r="I282" s="14" t="s">
        <v>1738</v>
      </c>
      <c r="J282" s="14" t="str">
        <f t="shared" si="24"/>
        <v/>
      </c>
      <c r="K282" s="14" t="s">
        <v>1565</v>
      </c>
      <c r="L282" s="16" t="s">
        <v>1906</v>
      </c>
      <c r="M282" s="14" t="s">
        <v>1899</v>
      </c>
      <c r="N282" s="30" t="str">
        <f>CONCATENATE(B281,".1")</f>
        <v>273.1</v>
      </c>
      <c r="O282" s="14" t="s">
        <v>1076</v>
      </c>
      <c r="P282" s="17" t="str">
        <f>CONCATENATE(A281,B281,C281,D281,E281,F281,G281,H281,I281,J281,K281,L281,M281,N281,O281,A282,B282,C282,D282,E282,F282,G282,H282,I282,J282,K282,L282,M282,N282,O282)</f>
        <v>{id:273,year: "2007",dateAcuerdo:"28-DIC",numAcuerdo:"CG 273-2007",monthAcuerdo:"DIC",nameAcuerdo:"ACUERDO PÉRDIDA DE REGISTRO PCDT",link: Acuerdos__pdfpath(`./${"2007/"}${"273.pdf"}`),subRows:[{id:"",year: "2007",dateAcuerdo:"",numAcuerdo:"",monthAcuerdo:"",nameAcuerdo:"DICTAMEN PÉRDIDA DE REGISTRO PCDT",link: Acuerdos__pdfpath(`./${"2007/"}${"273.1.pdf"}`),},],},</v>
      </c>
    </row>
    <row r="283" spans="1:16" x14ac:dyDescent="0.3">
      <c r="P283" s="2" t="s">
        <v>1929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2:P41"/>
  <sheetViews>
    <sheetView topLeftCell="D1" workbookViewId="0">
      <selection activeCell="P3" sqref="P3"/>
    </sheetView>
  </sheetViews>
  <sheetFormatPr baseColWidth="10" defaultColWidth="11.5546875" defaultRowHeight="14.4" x14ac:dyDescent="0.3"/>
  <cols>
    <col min="1" max="2" width="4" style="2" bestFit="1" customWidth="1"/>
    <col min="3" max="3" width="24" style="2" bestFit="1" customWidth="1"/>
    <col min="4" max="4" width="7.88671875" style="3" bestFit="1" customWidth="1"/>
    <col min="5" max="5" width="16.66406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19.6640625" style="2" bestFit="1" customWidth="1"/>
    <col min="10" max="10" width="5.109375" style="2" bestFit="1" customWidth="1"/>
    <col min="11" max="11" width="14.88671875" style="2" bestFit="1" customWidth="1"/>
    <col min="12" max="12" width="40" style="2" customWidth="1"/>
    <col min="13" max="13" width="35.88671875" style="2" bestFit="1" customWidth="1"/>
    <col min="14" max="14" width="5.5546875" style="28" bestFit="1" customWidth="1"/>
    <col min="15" max="15" width="17.33203125" style="2" bestFit="1" customWidth="1"/>
    <col min="16" max="16384" width="11.5546875" style="2"/>
  </cols>
  <sheetData>
    <row r="2" spans="1:16" x14ac:dyDescent="0.3">
      <c r="P2" s="2" t="s">
        <v>1936</v>
      </c>
    </row>
    <row r="3" spans="1:16" x14ac:dyDescent="0.3">
      <c r="A3" s="2" t="s">
        <v>1568</v>
      </c>
      <c r="B3" s="2">
        <v>1</v>
      </c>
      <c r="C3" s="2" t="s">
        <v>1909</v>
      </c>
      <c r="D3" s="3" t="s">
        <v>50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1910</v>
      </c>
      <c r="J3" s="4" t="str">
        <f t="shared" ref="J3:J38" si="0">MID(D3,4,3)</f>
        <v>FEB</v>
      </c>
      <c r="K3" s="2" t="s">
        <v>1565</v>
      </c>
      <c r="L3" s="2" t="s">
        <v>359</v>
      </c>
      <c r="M3" s="2" t="s">
        <v>1911</v>
      </c>
      <c r="N3" s="28">
        <f>B3</f>
        <v>1</v>
      </c>
      <c r="O3" s="2" t="s">
        <v>1</v>
      </c>
      <c r="P3" s="2" t="str">
        <f t="shared" ref="P3:P38" si="1">CONCATENATE(A3,B3,C3,D3,E3,F3,G3,H3,I3,J3,K3,L3,M3,N3,O3)</f>
        <v>{id:1,year: "2006",dateAcuerdo:"28-FEB",numAcuerdo:"CG 01-2006",monthAcuerdo:"FEB",nameAcuerdo:"INTEGRACIÓN JUNTA GENERAL EJECUTIVA",link: Acuerdos__pdfpath(`./${"2006/"}${"1.pdf"}`),},</v>
      </c>
    </row>
    <row r="4" spans="1:16" x14ac:dyDescent="0.3">
      <c r="A4" s="2" t="s">
        <v>1568</v>
      </c>
      <c r="B4" s="2">
        <v>2</v>
      </c>
      <c r="C4" s="2" t="s">
        <v>1909</v>
      </c>
      <c r="D4" s="3" t="s">
        <v>50</v>
      </c>
      <c r="E4" s="2" t="s">
        <v>1735</v>
      </c>
      <c r="F4" s="2">
        <v>0</v>
      </c>
      <c r="G4" s="2">
        <f t="shared" ref="G4:G38" si="2">B4</f>
        <v>2</v>
      </c>
      <c r="H4" s="2" t="s">
        <v>0</v>
      </c>
      <c r="I4" s="2" t="s">
        <v>1910</v>
      </c>
      <c r="J4" s="4" t="str">
        <f t="shared" si="0"/>
        <v>FEB</v>
      </c>
      <c r="K4" s="2" t="s">
        <v>1565</v>
      </c>
      <c r="L4" s="2" t="s">
        <v>349</v>
      </c>
      <c r="M4" s="2" t="s">
        <v>1911</v>
      </c>
      <c r="N4" s="28">
        <f>B4</f>
        <v>2</v>
      </c>
      <c r="O4" s="2" t="s">
        <v>1</v>
      </c>
      <c r="P4" s="2" t="str">
        <f t="shared" si="1"/>
        <v>{id:2,year: "2006",dateAcuerdo:"28-FEB",numAcuerdo:"CG 02-2006",monthAcuerdo:"FEB",nameAcuerdo:"ACUERDO INFORME ANUAL 2005",link: Acuerdos__pdfpath(`./${"2006/"}${"2.pdf"}`),},</v>
      </c>
    </row>
    <row r="5" spans="1:16" x14ac:dyDescent="0.3">
      <c r="A5" s="2" t="s">
        <v>1568</v>
      </c>
      <c r="B5" s="2">
        <v>3</v>
      </c>
      <c r="C5" s="2" t="s">
        <v>1909</v>
      </c>
      <c r="E5" s="2" t="s">
        <v>1735</v>
      </c>
      <c r="F5" s="2">
        <v>0</v>
      </c>
      <c r="G5" s="2">
        <f t="shared" si="2"/>
        <v>3</v>
      </c>
      <c r="H5" s="2" t="s">
        <v>0</v>
      </c>
      <c r="I5" s="2" t="s">
        <v>1910</v>
      </c>
      <c r="J5" s="4" t="s">
        <v>1912</v>
      </c>
      <c r="K5" s="2" t="s">
        <v>1565</v>
      </c>
      <c r="L5" s="2" t="s">
        <v>360</v>
      </c>
      <c r="M5" s="2" t="s">
        <v>1911</v>
      </c>
      <c r="N5" s="28">
        <f>B5</f>
        <v>3</v>
      </c>
      <c r="O5" s="2" t="s">
        <v>1</v>
      </c>
      <c r="P5" s="2" t="str">
        <f t="shared" si="1"/>
        <v>{id:3,year: "2006",dateAcuerdo:"",numAcuerdo:"CG 03-2006",monthAcuerdo:"MAR",nameAcuerdo:"RESOLUCIÓN 01-2006",link: Acuerdos__pdfpath(`./${"2006/"}${"3.pdf"}`),},</v>
      </c>
    </row>
    <row r="6" spans="1:16" x14ac:dyDescent="0.3">
      <c r="A6" s="2" t="s">
        <v>1568</v>
      </c>
      <c r="B6" s="2">
        <v>4</v>
      </c>
      <c r="C6" s="2" t="s">
        <v>1909</v>
      </c>
      <c r="E6" s="2" t="s">
        <v>1735</v>
      </c>
      <c r="F6" s="4">
        <v>0</v>
      </c>
      <c r="G6" s="2">
        <f t="shared" ref="G6:G13" si="3">B6</f>
        <v>4</v>
      </c>
      <c r="H6" s="2" t="s">
        <v>0</v>
      </c>
      <c r="I6" s="2" t="s">
        <v>1910</v>
      </c>
      <c r="J6" s="4" t="s">
        <v>1912</v>
      </c>
      <c r="K6" s="2" t="s">
        <v>1565</v>
      </c>
      <c r="L6" s="2" t="s">
        <v>361</v>
      </c>
      <c r="M6" s="2" t="s">
        <v>1911</v>
      </c>
      <c r="N6" s="28">
        <f t="shared" ref="N6:N11" si="4">B6</f>
        <v>4</v>
      </c>
      <c r="O6" s="2" t="s">
        <v>1</v>
      </c>
      <c r="P6" s="2" t="str">
        <f t="shared" ref="P6:P13" si="5">CONCATENATE(A6,B6,C6,D6,E6,F6,G6,H6,I6,J6,K6,L6,M6,N6,O6)</f>
        <v>{id:4,year: "2006",dateAcuerdo:"",numAcuerdo:"CG 04-2006",monthAcuerdo:"MAR",nameAcuerdo:"RESOLUCIÓN 04-2006",link: Acuerdos__pdfpath(`./${"2006/"}${"4.pdf"}`),},</v>
      </c>
    </row>
    <row r="7" spans="1:16" x14ac:dyDescent="0.3">
      <c r="A7" s="2" t="s">
        <v>1568</v>
      </c>
      <c r="B7" s="2">
        <v>5</v>
      </c>
      <c r="C7" s="2" t="s">
        <v>1909</v>
      </c>
      <c r="D7" s="3" t="s">
        <v>63</v>
      </c>
      <c r="E7" s="2" t="s">
        <v>1735</v>
      </c>
      <c r="F7" s="4">
        <v>0</v>
      </c>
      <c r="G7" s="2">
        <f t="shared" si="3"/>
        <v>5</v>
      </c>
      <c r="H7" s="2" t="s">
        <v>0</v>
      </c>
      <c r="I7" s="2" t="s">
        <v>1910</v>
      </c>
      <c r="J7" s="4" t="str">
        <f t="shared" ref="J7:J13" si="6">MID(D7,4,3)</f>
        <v>ABR</v>
      </c>
      <c r="K7" s="2" t="s">
        <v>1565</v>
      </c>
      <c r="L7" s="2" t="s">
        <v>350</v>
      </c>
      <c r="M7" s="2" t="s">
        <v>1911</v>
      </c>
      <c r="N7" s="28">
        <f t="shared" si="4"/>
        <v>5</v>
      </c>
      <c r="O7" s="2" t="s">
        <v>1</v>
      </c>
      <c r="P7" s="2" t="str">
        <f t="shared" si="5"/>
        <v>{id:5,year: "2006",dateAcuerdo:"27-ABR",numAcuerdo:"CG 05-2006",monthAcuerdo:"ABR",nameAcuerdo:"ACUERDO COBAT, IFE, IET",link: Acuerdos__pdfpath(`./${"2006/"}${"5.pdf"}`),},</v>
      </c>
    </row>
    <row r="8" spans="1:16" x14ac:dyDescent="0.3">
      <c r="A8" s="2" t="s">
        <v>1568</v>
      </c>
      <c r="B8" s="2">
        <v>6</v>
      </c>
      <c r="C8" s="2" t="s">
        <v>1909</v>
      </c>
      <c r="D8" s="3" t="s">
        <v>364</v>
      </c>
      <c r="E8" s="2" t="s">
        <v>1735</v>
      </c>
      <c r="F8" s="4">
        <v>0</v>
      </c>
      <c r="G8" s="2">
        <f t="shared" si="3"/>
        <v>6</v>
      </c>
      <c r="H8" s="2" t="s">
        <v>0</v>
      </c>
      <c r="I8" s="2" t="s">
        <v>1910</v>
      </c>
      <c r="J8" s="4" t="str">
        <f t="shared" si="6"/>
        <v>MAY</v>
      </c>
      <c r="K8" s="2" t="s">
        <v>1565</v>
      </c>
      <c r="L8" s="2" t="s">
        <v>351</v>
      </c>
      <c r="M8" s="2" t="s">
        <v>1911</v>
      </c>
      <c r="N8" s="28">
        <f t="shared" si="4"/>
        <v>6</v>
      </c>
      <c r="O8" s="2" t="s">
        <v>1</v>
      </c>
      <c r="P8" s="2" t="str">
        <f t="shared" si="5"/>
        <v>{id:6,year: "2006",dateAcuerdo:"17-MAY",numAcuerdo:"CG 06-2006",monthAcuerdo:"MAY",nameAcuerdo:"INFORME ANUAL RELATIVO A LOS INGRESOS Y EGRESOS DEL 2005 PAN",link: Acuerdos__pdfpath(`./${"2006/"}${"6.pdf"}`),},</v>
      </c>
    </row>
    <row r="9" spans="1:16" x14ac:dyDescent="0.3">
      <c r="A9" s="2" t="s">
        <v>1568</v>
      </c>
      <c r="B9" s="2">
        <v>7</v>
      </c>
      <c r="C9" s="2" t="s">
        <v>1909</v>
      </c>
      <c r="D9" s="3" t="s">
        <v>364</v>
      </c>
      <c r="E9" s="2" t="s">
        <v>1735</v>
      </c>
      <c r="F9" s="4">
        <v>0</v>
      </c>
      <c r="G9" s="2">
        <f t="shared" si="3"/>
        <v>7</v>
      </c>
      <c r="H9" s="2" t="s">
        <v>0</v>
      </c>
      <c r="I9" s="2" t="s">
        <v>1910</v>
      </c>
      <c r="J9" s="4" t="str">
        <f t="shared" si="6"/>
        <v>MAY</v>
      </c>
      <c r="K9" s="2" t="s">
        <v>1565</v>
      </c>
      <c r="L9" s="2" t="s">
        <v>352</v>
      </c>
      <c r="M9" s="2" t="s">
        <v>1911</v>
      </c>
      <c r="N9" s="28">
        <f t="shared" si="4"/>
        <v>7</v>
      </c>
      <c r="O9" s="2" t="s">
        <v>1</v>
      </c>
      <c r="P9" s="2" t="str">
        <f t="shared" si="5"/>
        <v>{id:7,year: "2006",dateAcuerdo:"17-MAY",numAcuerdo:"CG 07-2006",monthAcuerdo:"MAY",nameAcuerdo:"INFORME ANUAL RELATIVO A LOS INGRESOS Y EGRESOS DEL 2005 PRI",link: Acuerdos__pdfpath(`./${"2006/"}${"7.pdf"}`),},</v>
      </c>
    </row>
    <row r="10" spans="1:16" x14ac:dyDescent="0.3">
      <c r="A10" s="2" t="s">
        <v>1568</v>
      </c>
      <c r="B10" s="2">
        <v>8</v>
      </c>
      <c r="C10" s="2" t="s">
        <v>1909</v>
      </c>
      <c r="D10" s="3" t="s">
        <v>364</v>
      </c>
      <c r="E10" s="2" t="s">
        <v>1735</v>
      </c>
      <c r="F10" s="4">
        <v>0</v>
      </c>
      <c r="G10" s="2">
        <f t="shared" si="3"/>
        <v>8</v>
      </c>
      <c r="H10" s="2" t="s">
        <v>0</v>
      </c>
      <c r="I10" s="2" t="s">
        <v>1910</v>
      </c>
      <c r="J10" s="4" t="str">
        <f t="shared" si="6"/>
        <v>MAY</v>
      </c>
      <c r="K10" s="2" t="s">
        <v>1565</v>
      </c>
      <c r="L10" s="2" t="s">
        <v>353</v>
      </c>
      <c r="M10" s="2" t="s">
        <v>1911</v>
      </c>
      <c r="N10" s="28">
        <f t="shared" si="4"/>
        <v>8</v>
      </c>
      <c r="O10" s="2" t="s">
        <v>1</v>
      </c>
      <c r="P10" s="2" t="str">
        <f t="shared" si="5"/>
        <v>{id:8,year: "2006",dateAcuerdo:"17-MAY",numAcuerdo:"CG 08-2006",monthAcuerdo:"MAY",nameAcuerdo:"INFORME ANUAL RELATIVO A LOS INGRESOS Y EGRESOS DEL 2005 PRD",link: Acuerdos__pdfpath(`./${"2006/"}${"8.pdf"}`),},</v>
      </c>
    </row>
    <row r="11" spans="1:16" x14ac:dyDescent="0.3">
      <c r="A11" s="2" t="s">
        <v>1568</v>
      </c>
      <c r="B11" s="2">
        <v>9</v>
      </c>
      <c r="C11" s="2" t="s">
        <v>1909</v>
      </c>
      <c r="D11" s="3" t="s">
        <v>364</v>
      </c>
      <c r="E11" s="2" t="s">
        <v>1735</v>
      </c>
      <c r="F11" s="4">
        <v>0</v>
      </c>
      <c r="G11" s="2">
        <f t="shared" si="3"/>
        <v>9</v>
      </c>
      <c r="H11" s="2" t="s">
        <v>0</v>
      </c>
      <c r="I11" s="2" t="s">
        <v>1910</v>
      </c>
      <c r="J11" s="4" t="str">
        <f t="shared" si="6"/>
        <v>MAY</v>
      </c>
      <c r="K11" s="2" t="s">
        <v>1565</v>
      </c>
      <c r="L11" s="2" t="s">
        <v>354</v>
      </c>
      <c r="M11" s="2" t="s">
        <v>1911</v>
      </c>
      <c r="N11" s="28">
        <f t="shared" si="4"/>
        <v>9</v>
      </c>
      <c r="O11" s="2" t="s">
        <v>1</v>
      </c>
      <c r="P11" s="2" t="str">
        <f t="shared" si="5"/>
        <v>{id:9,year: "2006",dateAcuerdo:"17-MAY",numAcuerdo:"CG 09-2006",monthAcuerdo:"MAY",nameAcuerdo:"INFORME ANUAL RELATIVO A LOS INGRESOS Y EGRESOS DEL 2005 PT",link: Acuerdos__pdfpath(`./${"2006/"}${"9.pdf"}`),},</v>
      </c>
    </row>
    <row r="12" spans="1:16" x14ac:dyDescent="0.3">
      <c r="A12" s="2" t="s">
        <v>1568</v>
      </c>
      <c r="B12" s="2">
        <v>10</v>
      </c>
      <c r="C12" s="2" t="s">
        <v>1909</v>
      </c>
      <c r="D12" s="3" t="s">
        <v>364</v>
      </c>
      <c r="E12" s="2" t="s">
        <v>1735</v>
      </c>
      <c r="G12" s="2">
        <f t="shared" si="3"/>
        <v>10</v>
      </c>
      <c r="H12" s="2" t="s">
        <v>0</v>
      </c>
      <c r="I12" s="2" t="s">
        <v>1910</v>
      </c>
      <c r="J12" s="4" t="str">
        <f t="shared" si="6"/>
        <v>MAY</v>
      </c>
      <c r="K12" s="2" t="s">
        <v>1565</v>
      </c>
      <c r="L12" s="2" t="s">
        <v>355</v>
      </c>
      <c r="M12" s="2" t="s">
        <v>1911</v>
      </c>
      <c r="N12" s="28">
        <f>B12</f>
        <v>10</v>
      </c>
      <c r="O12" s="2" t="s">
        <v>1</v>
      </c>
      <c r="P12" s="2" t="str">
        <f t="shared" si="5"/>
        <v>{id:10,year: "2006",dateAcuerdo:"17-MAY",numAcuerdo:"CG 10-2006",monthAcuerdo:"MAY",nameAcuerdo:"INFORME ANUAL RELATIVO A LOS INGRESOS Y EGRESOS DEL 2005 PVEM",link: Acuerdos__pdfpath(`./${"2006/"}${"10.pdf"}`),},</v>
      </c>
    </row>
    <row r="13" spans="1:16" x14ac:dyDescent="0.3">
      <c r="A13" s="2" t="s">
        <v>1568</v>
      </c>
      <c r="B13" s="2">
        <v>11</v>
      </c>
      <c r="C13" s="2" t="s">
        <v>1909</v>
      </c>
      <c r="D13" s="3" t="s">
        <v>364</v>
      </c>
      <c r="E13" s="2" t="s">
        <v>1735</v>
      </c>
      <c r="G13" s="2">
        <f t="shared" si="3"/>
        <v>11</v>
      </c>
      <c r="H13" s="2" t="s">
        <v>0</v>
      </c>
      <c r="I13" s="2" t="s">
        <v>1910</v>
      </c>
      <c r="J13" s="4" t="str">
        <f t="shared" si="6"/>
        <v>MAY</v>
      </c>
      <c r="K13" s="2" t="s">
        <v>1565</v>
      </c>
      <c r="L13" s="2" t="s">
        <v>362</v>
      </c>
      <c r="M13" s="2" t="s">
        <v>1911</v>
      </c>
      <c r="N13" s="28">
        <f>B13</f>
        <v>11</v>
      </c>
      <c r="O13" s="2" t="s">
        <v>1</v>
      </c>
      <c r="P13" s="2" t="str">
        <f t="shared" si="5"/>
        <v>{id:11,year: "2006",dateAcuerdo:"17-MAY",numAcuerdo:"CG 11-2006",monthAcuerdo:"MAY",nameAcuerdo:"INFORME ANUAL RELATIVO A LOS INGRESOS Y EGRESOS DEL 2005 CONVERGENCIA",link: Acuerdos__pdfpath(`./${"2006/"}${"11.pdf"}`),},</v>
      </c>
    </row>
    <row r="14" spans="1:16" x14ac:dyDescent="0.3">
      <c r="A14" s="2" t="s">
        <v>1568</v>
      </c>
      <c r="B14" s="2">
        <v>12</v>
      </c>
      <c r="C14" s="2" t="s">
        <v>1909</v>
      </c>
      <c r="D14" s="3" t="s">
        <v>364</v>
      </c>
      <c r="E14" s="2" t="s">
        <v>1735</v>
      </c>
      <c r="F14" s="4"/>
      <c r="G14" s="2">
        <f t="shared" ref="G14:G16" si="7">B14</f>
        <v>12</v>
      </c>
      <c r="H14" s="2" t="s">
        <v>0</v>
      </c>
      <c r="I14" s="2" t="s">
        <v>1910</v>
      </c>
      <c r="J14" s="4" t="str">
        <f t="shared" ref="J14:J16" si="8">MID(D14,4,3)</f>
        <v>MAY</v>
      </c>
      <c r="K14" s="2" t="s">
        <v>1565</v>
      </c>
      <c r="L14" s="2" t="s">
        <v>356</v>
      </c>
      <c r="M14" s="2" t="s">
        <v>1911</v>
      </c>
      <c r="N14" s="28">
        <f t="shared" ref="N14:N16" si="9">B14</f>
        <v>12</v>
      </c>
      <c r="O14" s="2" t="s">
        <v>1</v>
      </c>
      <c r="P14" s="2" t="str">
        <f t="shared" ref="P14:P16" si="10">CONCATENATE(A14,B14,C14,D14,E14,F14,G14,H14,I14,J14,K14,L14,M14,N14,O14)</f>
        <v>{id:12,year: "2006",dateAcuerdo:"17-MAY",numAcuerdo:"CG 12-2006",monthAcuerdo:"MAY",nameAcuerdo:"INFORME ANUAL RELATIVO A LOS INGRESOS Y EGRESOS DEL 2005 PCDT",link: Acuerdos__pdfpath(`./${"2006/"}${"12.pdf"}`),},</v>
      </c>
    </row>
    <row r="15" spans="1:16" x14ac:dyDescent="0.3">
      <c r="A15" s="2" t="s">
        <v>1568</v>
      </c>
      <c r="B15" s="2">
        <v>13</v>
      </c>
      <c r="C15" s="2" t="s">
        <v>1909</v>
      </c>
      <c r="D15" s="3" t="s">
        <v>364</v>
      </c>
      <c r="E15" s="2" t="s">
        <v>1735</v>
      </c>
      <c r="F15" s="4"/>
      <c r="G15" s="2">
        <f t="shared" si="7"/>
        <v>13</v>
      </c>
      <c r="H15" s="2" t="s">
        <v>0</v>
      </c>
      <c r="I15" s="2" t="s">
        <v>1910</v>
      </c>
      <c r="J15" s="4" t="str">
        <f t="shared" si="8"/>
        <v>MAY</v>
      </c>
      <c r="K15" s="2" t="s">
        <v>1565</v>
      </c>
      <c r="L15" s="2" t="s">
        <v>357</v>
      </c>
      <c r="M15" s="2" t="s">
        <v>1911</v>
      </c>
      <c r="N15" s="28">
        <f t="shared" si="9"/>
        <v>13</v>
      </c>
      <c r="O15" s="2" t="s">
        <v>1</v>
      </c>
      <c r="P15" s="2" t="str">
        <f t="shared" si="10"/>
        <v>{id:13,year: "2006",dateAcuerdo:"17-MAY",numAcuerdo:"CG 13-2006",monthAcuerdo:"MAY",nameAcuerdo:"INFORME ANUAL RELATIVO A LOS INGRESOS Y EGRESOS DEL 2005 PNA",link: Acuerdos__pdfpath(`./${"2006/"}${"13.pdf"}`),},</v>
      </c>
    </row>
    <row r="16" spans="1:16" ht="15" thickBot="1" x14ac:dyDescent="0.35">
      <c r="A16" s="2" t="s">
        <v>1568</v>
      </c>
      <c r="B16" s="2">
        <v>14</v>
      </c>
      <c r="C16" s="2" t="s">
        <v>1909</v>
      </c>
      <c r="D16" s="3" t="s">
        <v>364</v>
      </c>
      <c r="E16" s="2" t="s">
        <v>1735</v>
      </c>
      <c r="F16" s="4"/>
      <c r="G16" s="2">
        <f t="shared" si="7"/>
        <v>14</v>
      </c>
      <c r="H16" s="2" t="s">
        <v>0</v>
      </c>
      <c r="I16" s="2" t="s">
        <v>1910</v>
      </c>
      <c r="J16" s="4" t="str">
        <f t="shared" si="8"/>
        <v>MAY</v>
      </c>
      <c r="K16" s="2" t="s">
        <v>1565</v>
      </c>
      <c r="L16" s="2" t="s">
        <v>358</v>
      </c>
      <c r="M16" s="2" t="s">
        <v>1911</v>
      </c>
      <c r="N16" s="28">
        <f t="shared" si="9"/>
        <v>14</v>
      </c>
      <c r="O16" s="2" t="s">
        <v>1</v>
      </c>
      <c r="P16" s="2" t="str">
        <f t="shared" si="10"/>
        <v>{id:14,year: "2006",dateAcuerdo:"17-MAY",numAcuerdo:"CG 14-2006",monthAcuerdo:"MAY",nameAcuerdo:"INFORME ANUAL RELATIVO A LOS INGRESOS Y EGRESOS DEL 2005 PASDC",link: Acuerdos__pdfpath(`./${"2006/"}${"14.pdf"}`),},</v>
      </c>
    </row>
    <row r="17" spans="1:16" x14ac:dyDescent="0.3">
      <c r="A17" s="9" t="s">
        <v>1568</v>
      </c>
      <c r="B17" s="9">
        <v>15</v>
      </c>
      <c r="C17" s="9" t="s">
        <v>1909</v>
      </c>
      <c r="D17" s="10" t="s">
        <v>365</v>
      </c>
      <c r="E17" s="9" t="s">
        <v>1735</v>
      </c>
      <c r="F17" s="9"/>
      <c r="G17" s="9">
        <f>B17</f>
        <v>15</v>
      </c>
      <c r="H17" s="9" t="s">
        <v>0</v>
      </c>
      <c r="I17" s="9" t="s">
        <v>1910</v>
      </c>
      <c r="J17" s="9" t="str">
        <f t="shared" si="0"/>
        <v>JUN</v>
      </c>
      <c r="K17" s="9" t="s">
        <v>1565</v>
      </c>
      <c r="L17" s="9" t="s">
        <v>363</v>
      </c>
      <c r="M17" s="9" t="s">
        <v>1911</v>
      </c>
      <c r="N17" s="29">
        <f>B17</f>
        <v>15</v>
      </c>
      <c r="O17" s="9" t="s">
        <v>1051</v>
      </c>
      <c r="P17" s="12"/>
    </row>
    <row r="18" spans="1:16" ht="15" thickBot="1" x14ac:dyDescent="0.35">
      <c r="A18" s="14" t="s">
        <v>1568</v>
      </c>
      <c r="B18" s="14" t="s">
        <v>1049</v>
      </c>
      <c r="C18" s="14" t="s">
        <v>1909</v>
      </c>
      <c r="D18" s="15"/>
      <c r="E18" s="14" t="s">
        <v>1736</v>
      </c>
      <c r="F18" s="14"/>
      <c r="G18" s="14"/>
      <c r="H18" s="14"/>
      <c r="I18" s="14" t="s">
        <v>1738</v>
      </c>
      <c r="J18" s="14" t="str">
        <f t="shared" si="0"/>
        <v/>
      </c>
      <c r="K18" s="14" t="s">
        <v>1565</v>
      </c>
      <c r="L18" s="16" t="s">
        <v>1907</v>
      </c>
      <c r="M18" s="14" t="s">
        <v>1911</v>
      </c>
      <c r="N18" s="30" t="str">
        <f>CONCATENATE(B17,".1")</f>
        <v>15.1</v>
      </c>
      <c r="O18" s="14" t="s">
        <v>1076</v>
      </c>
      <c r="P18" s="17" t="str">
        <f>CONCATENATE(A17,B17,C17,D17,E17,F17,G17,H17,I17,J17,K17,L17,M17,N17,O17,A18,B18,C18,D18,E18,F18,G18,H18,I18,J18,K18,L18,M18,N18,O18)</f>
        <v>{id:15,year: "2006",dateAcuerdo:"21-JUN",numAcuerdo:"CG 15-2006",monthAcuerdo:"JUN",nameAcuerdo:"ACUERDO ESTATUTOS",link: Acuerdos__pdfpath(`./${"2006/"}${"15.pdf"}`),subRows:[{id:"",year: "2006",dateAcuerdo:"",numAcuerdo:"",monthAcuerdo:"",nameAcuerdo:"DICTAMEN ESTATUTOS PCDT",link: Acuerdos__pdfpath(`./${"2006/"}${"15.1.pdf"}`),},],},</v>
      </c>
    </row>
    <row r="19" spans="1:16" x14ac:dyDescent="0.3">
      <c r="A19" s="9" t="s">
        <v>1568</v>
      </c>
      <c r="B19" s="9">
        <v>16</v>
      </c>
      <c r="C19" s="9" t="s">
        <v>1909</v>
      </c>
      <c r="D19" s="10" t="s">
        <v>365</v>
      </c>
      <c r="E19" s="9" t="s">
        <v>1735</v>
      </c>
      <c r="F19" s="9"/>
      <c r="G19" s="9">
        <f>B19</f>
        <v>16</v>
      </c>
      <c r="H19" s="9" t="s">
        <v>0</v>
      </c>
      <c r="I19" s="9" t="s">
        <v>1910</v>
      </c>
      <c r="J19" s="9" t="str">
        <f t="shared" ref="J19:J20" si="11">MID(D19,4,3)</f>
        <v>JUN</v>
      </c>
      <c r="K19" s="9" t="s">
        <v>1565</v>
      </c>
      <c r="L19" s="9" t="s">
        <v>366</v>
      </c>
      <c r="M19" s="9" t="s">
        <v>1911</v>
      </c>
      <c r="N19" s="29">
        <f>B19</f>
        <v>16</v>
      </c>
      <c r="O19" s="9" t="s">
        <v>1051</v>
      </c>
      <c r="P19" s="12"/>
    </row>
    <row r="20" spans="1:16" ht="15" thickBot="1" x14ac:dyDescent="0.35">
      <c r="A20" s="14" t="s">
        <v>1568</v>
      </c>
      <c r="B20" s="14" t="s">
        <v>1049</v>
      </c>
      <c r="C20" s="14" t="s">
        <v>1909</v>
      </c>
      <c r="D20" s="15"/>
      <c r="E20" s="14" t="s">
        <v>1736</v>
      </c>
      <c r="F20" s="14"/>
      <c r="G20" s="14"/>
      <c r="H20" s="14"/>
      <c r="I20" s="14" t="s">
        <v>1738</v>
      </c>
      <c r="J20" s="14" t="str">
        <f t="shared" si="11"/>
        <v/>
      </c>
      <c r="K20" s="14" t="s">
        <v>1565</v>
      </c>
      <c r="L20" s="16" t="s">
        <v>1908</v>
      </c>
      <c r="M20" s="14" t="s">
        <v>1911</v>
      </c>
      <c r="N20" s="30" t="str">
        <f>CONCATENATE(B19,".1")</f>
        <v>16.1</v>
      </c>
      <c r="O20" s="14" t="s">
        <v>1076</v>
      </c>
      <c r="P20" s="17" t="str">
        <f>CONCATENATE(A19,B19,C19,D19,E19,F19,G19,H19,I19,J19,K19,L19,M19,N19,O19,A20,B20,C20,D20,E20,F20,G20,H20,I20,J20,K20,L20,M20,N20,O20)</f>
        <v>{id:16,year: "2006",dateAcuerdo:"21-JUN",numAcuerdo:"CG 16-2006",monthAcuerdo:"JUN",nameAcuerdo:"ACUERDO COMISION EJECUTIVA",link: Acuerdos__pdfpath(`./${"2006/"}${"16.pdf"}`),subRows:[{id:"",year: "2006",dateAcuerdo:"",numAcuerdo:"",monthAcuerdo:"",nameAcuerdo:"DICTAMEN COMISIÓN EJECUTIVA",link: Acuerdos__pdfpath(`./${"2006/"}${"16.1.pdf"}`),},],},</v>
      </c>
    </row>
    <row r="21" spans="1:16" x14ac:dyDescent="0.3">
      <c r="A21" s="2" t="s">
        <v>1568</v>
      </c>
      <c r="B21" s="2">
        <v>17</v>
      </c>
      <c r="C21" s="2" t="s">
        <v>1909</v>
      </c>
      <c r="D21" s="3" t="s">
        <v>87</v>
      </c>
      <c r="E21" s="2" t="s">
        <v>1735</v>
      </c>
      <c r="F21" s="4"/>
      <c r="G21" s="2">
        <f t="shared" si="2"/>
        <v>17</v>
      </c>
      <c r="H21" s="2" t="s">
        <v>0</v>
      </c>
      <c r="I21" s="2" t="s">
        <v>1910</v>
      </c>
      <c r="J21" s="4" t="str">
        <f t="shared" si="0"/>
        <v>JUN</v>
      </c>
      <c r="K21" s="2" t="s">
        <v>1565</v>
      </c>
      <c r="L21" s="4" t="s">
        <v>367</v>
      </c>
      <c r="M21" s="2" t="s">
        <v>1911</v>
      </c>
      <c r="N21" s="28">
        <f t="shared" ref="N21:N29" si="12">B21</f>
        <v>17</v>
      </c>
      <c r="O21" s="2" t="s">
        <v>1</v>
      </c>
      <c r="P21" s="2" t="str">
        <f t="shared" si="1"/>
        <v>{id:17,year: "2006",dateAcuerdo:"28-JUN",numAcuerdo:"CG 17-2006",monthAcuerdo:"JUN",nameAcuerdo:"SANCIÓN PAN",link: Acuerdos__pdfpath(`./${"2006/"}${"17.pdf"}`),},</v>
      </c>
    </row>
    <row r="22" spans="1:16" x14ac:dyDescent="0.3">
      <c r="A22" s="2" t="s">
        <v>1568</v>
      </c>
      <c r="B22" s="2">
        <v>18</v>
      </c>
      <c r="C22" s="2" t="s">
        <v>1909</v>
      </c>
      <c r="D22" s="3" t="s">
        <v>87</v>
      </c>
      <c r="E22" s="2" t="s">
        <v>1735</v>
      </c>
      <c r="F22" s="4"/>
      <c r="G22" s="2">
        <f t="shared" si="2"/>
        <v>18</v>
      </c>
      <c r="H22" s="2" t="s">
        <v>0</v>
      </c>
      <c r="I22" s="2" t="s">
        <v>1910</v>
      </c>
      <c r="J22" s="4" t="str">
        <f t="shared" si="0"/>
        <v>JUN</v>
      </c>
      <c r="K22" s="2" t="s">
        <v>1565</v>
      </c>
      <c r="L22" s="2" t="s">
        <v>368</v>
      </c>
      <c r="M22" s="2" t="s">
        <v>1911</v>
      </c>
      <c r="N22" s="28">
        <f t="shared" si="12"/>
        <v>18</v>
      </c>
      <c r="O22" s="2" t="s">
        <v>1</v>
      </c>
      <c r="P22" s="2" t="str">
        <f t="shared" si="1"/>
        <v>{id:18,year: "2006",dateAcuerdo:"28-JUN",numAcuerdo:"CG 18-2006",monthAcuerdo:"JUN",nameAcuerdo:"SANCIÓN PRI",link: Acuerdos__pdfpath(`./${"2006/"}${"18.pdf"}`),},</v>
      </c>
    </row>
    <row r="23" spans="1:16" x14ac:dyDescent="0.3">
      <c r="A23" s="2" t="s">
        <v>1568</v>
      </c>
      <c r="B23" s="2">
        <v>19</v>
      </c>
      <c r="C23" s="2" t="s">
        <v>1909</v>
      </c>
      <c r="D23" s="3" t="s">
        <v>87</v>
      </c>
      <c r="E23" s="2" t="s">
        <v>1735</v>
      </c>
      <c r="F23" s="4"/>
      <c r="G23" s="2">
        <f t="shared" si="2"/>
        <v>19</v>
      </c>
      <c r="H23" s="2" t="s">
        <v>0</v>
      </c>
      <c r="I23" s="2" t="s">
        <v>1910</v>
      </c>
      <c r="J23" s="4" t="str">
        <f t="shared" si="0"/>
        <v>JUN</v>
      </c>
      <c r="K23" s="2" t="s">
        <v>1565</v>
      </c>
      <c r="L23" s="2" t="s">
        <v>369</v>
      </c>
      <c r="M23" s="2" t="s">
        <v>1911</v>
      </c>
      <c r="N23" s="28">
        <f t="shared" si="12"/>
        <v>19</v>
      </c>
      <c r="O23" s="2" t="s">
        <v>1</v>
      </c>
      <c r="P23" s="2" t="str">
        <f t="shared" si="1"/>
        <v>{id:19,year: "2006",dateAcuerdo:"28-JUN",numAcuerdo:"CG 19-2006",monthAcuerdo:"JUN",nameAcuerdo:"SANCIÓN PRD",link: Acuerdos__pdfpath(`./${"2006/"}${"19.pdf"}`),},</v>
      </c>
    </row>
    <row r="24" spans="1:16" x14ac:dyDescent="0.3">
      <c r="A24" s="2" t="s">
        <v>1568</v>
      </c>
      <c r="B24" s="2">
        <v>20</v>
      </c>
      <c r="C24" s="2" t="s">
        <v>1909</v>
      </c>
      <c r="D24" s="3" t="s">
        <v>87</v>
      </c>
      <c r="E24" s="2" t="s">
        <v>1735</v>
      </c>
      <c r="F24" s="4"/>
      <c r="G24" s="2">
        <f t="shared" si="2"/>
        <v>20</v>
      </c>
      <c r="H24" s="2" t="s">
        <v>0</v>
      </c>
      <c r="I24" s="2" t="s">
        <v>1910</v>
      </c>
      <c r="J24" s="4" t="str">
        <f t="shared" si="0"/>
        <v>JUN</v>
      </c>
      <c r="K24" s="2" t="s">
        <v>1565</v>
      </c>
      <c r="L24" s="2" t="s">
        <v>370</v>
      </c>
      <c r="M24" s="2" t="s">
        <v>1911</v>
      </c>
      <c r="N24" s="28">
        <f t="shared" si="12"/>
        <v>20</v>
      </c>
      <c r="O24" s="2" t="s">
        <v>1</v>
      </c>
      <c r="P24" s="2" t="str">
        <f t="shared" si="1"/>
        <v>{id:20,year: "2006",dateAcuerdo:"28-JUN",numAcuerdo:"CG 20-2006",monthAcuerdo:"JUN",nameAcuerdo:"SANCIÓN PT",link: Acuerdos__pdfpath(`./${"2006/"}${"20.pdf"}`),},</v>
      </c>
    </row>
    <row r="25" spans="1:16" x14ac:dyDescent="0.3">
      <c r="A25" s="2" t="s">
        <v>1568</v>
      </c>
      <c r="B25" s="2">
        <v>21</v>
      </c>
      <c r="C25" s="2" t="s">
        <v>1909</v>
      </c>
      <c r="D25" s="3" t="s">
        <v>87</v>
      </c>
      <c r="E25" s="2" t="s">
        <v>1735</v>
      </c>
      <c r="F25" s="4"/>
      <c r="G25" s="2">
        <f t="shared" si="2"/>
        <v>21</v>
      </c>
      <c r="H25" s="2" t="s">
        <v>0</v>
      </c>
      <c r="I25" s="2" t="s">
        <v>1910</v>
      </c>
      <c r="J25" s="4" t="str">
        <f t="shared" si="0"/>
        <v>JUN</v>
      </c>
      <c r="K25" s="2" t="s">
        <v>1565</v>
      </c>
      <c r="L25" s="2" t="s">
        <v>371</v>
      </c>
      <c r="M25" s="2" t="s">
        <v>1911</v>
      </c>
      <c r="N25" s="28">
        <f t="shared" si="12"/>
        <v>21</v>
      </c>
      <c r="O25" s="2" t="s">
        <v>1</v>
      </c>
      <c r="P25" s="2" t="str">
        <f t="shared" si="1"/>
        <v>{id:21,year: "2006",dateAcuerdo:"28-JUN",numAcuerdo:"CG 21-2006",monthAcuerdo:"JUN",nameAcuerdo:"SANCIÓN CONVERGENCIA",link: Acuerdos__pdfpath(`./${"2006/"}${"21.pdf"}`),},</v>
      </c>
    </row>
    <row r="26" spans="1:16" x14ac:dyDescent="0.3">
      <c r="A26" s="2" t="s">
        <v>1568</v>
      </c>
      <c r="B26" s="2">
        <v>22</v>
      </c>
      <c r="C26" s="2" t="s">
        <v>1909</v>
      </c>
      <c r="D26" s="3" t="s">
        <v>87</v>
      </c>
      <c r="E26" s="2" t="s">
        <v>1735</v>
      </c>
      <c r="G26" s="2">
        <f t="shared" si="2"/>
        <v>22</v>
      </c>
      <c r="H26" s="2" t="s">
        <v>0</v>
      </c>
      <c r="I26" s="2" t="s">
        <v>1910</v>
      </c>
      <c r="J26" s="4" t="str">
        <f t="shared" si="0"/>
        <v>JUN</v>
      </c>
      <c r="K26" s="2" t="s">
        <v>1565</v>
      </c>
      <c r="L26" s="2" t="s">
        <v>372</v>
      </c>
      <c r="M26" s="2" t="s">
        <v>1911</v>
      </c>
      <c r="N26" s="28">
        <f t="shared" si="12"/>
        <v>22</v>
      </c>
      <c r="O26" s="2" t="s">
        <v>1</v>
      </c>
      <c r="P26" s="2" t="str">
        <f t="shared" si="1"/>
        <v>{id:22,year: "2006",dateAcuerdo:"28-JUN",numAcuerdo:"CG 22-2006",monthAcuerdo:"JUN",nameAcuerdo:"SANCIÓN PCDT",link: Acuerdos__pdfpath(`./${"2006/"}${"22.pdf"}`),},</v>
      </c>
    </row>
    <row r="27" spans="1:16" x14ac:dyDescent="0.3">
      <c r="A27" s="2" t="s">
        <v>1568</v>
      </c>
      <c r="B27" s="2">
        <v>23</v>
      </c>
      <c r="C27" s="2" t="s">
        <v>1909</v>
      </c>
      <c r="D27" s="3" t="s">
        <v>87</v>
      </c>
      <c r="E27" s="2" t="s">
        <v>1735</v>
      </c>
      <c r="G27" s="2">
        <f t="shared" si="2"/>
        <v>23</v>
      </c>
      <c r="H27" s="2" t="s">
        <v>0</v>
      </c>
      <c r="I27" s="2" t="s">
        <v>1910</v>
      </c>
      <c r="J27" s="4" t="str">
        <f t="shared" si="0"/>
        <v>JUN</v>
      </c>
      <c r="K27" s="2" t="s">
        <v>1565</v>
      </c>
      <c r="L27" s="2" t="s">
        <v>373</v>
      </c>
      <c r="M27" s="2" t="s">
        <v>1911</v>
      </c>
      <c r="N27" s="28">
        <f t="shared" si="12"/>
        <v>23</v>
      </c>
      <c r="O27" s="2" t="s">
        <v>1</v>
      </c>
      <c r="P27" s="2" t="str">
        <f t="shared" si="1"/>
        <v>{id:23,year: "2006",dateAcuerdo:"28-JUN",numAcuerdo:"CG 23-2006",monthAcuerdo:"JUN",nameAcuerdo:"SANCIÓN NA",link: Acuerdos__pdfpath(`./${"2006/"}${"23.pdf"}`),},</v>
      </c>
    </row>
    <row r="28" spans="1:16" x14ac:dyDescent="0.3">
      <c r="A28" s="2" t="s">
        <v>1568</v>
      </c>
      <c r="B28" s="2">
        <v>24</v>
      </c>
      <c r="C28" s="2" t="s">
        <v>1909</v>
      </c>
      <c r="D28" s="3" t="s">
        <v>30</v>
      </c>
      <c r="E28" s="2" t="s">
        <v>1735</v>
      </c>
      <c r="G28" s="2">
        <f t="shared" si="2"/>
        <v>24</v>
      </c>
      <c r="H28" s="2" t="s">
        <v>0</v>
      </c>
      <c r="I28" s="2" t="s">
        <v>1910</v>
      </c>
      <c r="J28" s="4" t="str">
        <f t="shared" si="0"/>
        <v>JUN</v>
      </c>
      <c r="K28" s="2" t="s">
        <v>1565</v>
      </c>
      <c r="L28" s="2" t="s">
        <v>380</v>
      </c>
      <c r="M28" s="2" t="s">
        <v>1911</v>
      </c>
      <c r="N28" s="28">
        <f t="shared" si="12"/>
        <v>24</v>
      </c>
      <c r="O28" s="2" t="s">
        <v>1</v>
      </c>
      <c r="P28" s="2" t="str">
        <f t="shared" si="1"/>
        <v>{id:24,year: "2006",dateAcuerdo:"30-JUN",numAcuerdo:"CG 24-2006",monthAcuerdo:"JUN",nameAcuerdo:"ACUERDO REESTRUCTURA COMISIÓN DEMARCACIÓN DISTRITAL",link: Acuerdos__pdfpath(`./${"2006/"}${"24.pdf"}`),},</v>
      </c>
    </row>
    <row r="29" spans="1:16" x14ac:dyDescent="0.3">
      <c r="A29" s="2" t="s">
        <v>1568</v>
      </c>
      <c r="B29" s="2">
        <v>25</v>
      </c>
      <c r="C29" s="2" t="s">
        <v>1909</v>
      </c>
      <c r="D29" s="3" t="s">
        <v>30</v>
      </c>
      <c r="E29" s="2" t="s">
        <v>1735</v>
      </c>
      <c r="G29" s="2">
        <f t="shared" si="2"/>
        <v>25</v>
      </c>
      <c r="H29" s="2" t="s">
        <v>0</v>
      </c>
      <c r="I29" s="2" t="s">
        <v>1910</v>
      </c>
      <c r="J29" s="4" t="str">
        <f t="shared" si="0"/>
        <v>JUN</v>
      </c>
      <c r="K29" s="2" t="s">
        <v>1565</v>
      </c>
      <c r="L29" s="2" t="s">
        <v>381</v>
      </c>
      <c r="M29" s="2" t="s">
        <v>1911</v>
      </c>
      <c r="N29" s="28">
        <f t="shared" si="12"/>
        <v>25</v>
      </c>
      <c r="O29" s="2" t="s">
        <v>1</v>
      </c>
      <c r="P29" s="2" t="str">
        <f t="shared" si="1"/>
        <v>{id:25,year: "2006",dateAcuerdo:"30-JUN",numAcuerdo:"CG 25-2006",monthAcuerdo:"JUN",nameAcuerdo:"RESOLUCIÓN QUEJA 05-2006",link: Acuerdos__pdfpath(`./${"2006/"}${"25.pdf"}`),},</v>
      </c>
    </row>
    <row r="30" spans="1:16" x14ac:dyDescent="0.3">
      <c r="A30" s="2" t="s">
        <v>1568</v>
      </c>
      <c r="B30" s="2">
        <v>26</v>
      </c>
      <c r="C30" s="2" t="s">
        <v>1909</v>
      </c>
      <c r="D30" s="3" t="s">
        <v>383</v>
      </c>
      <c r="E30" s="2" t="s">
        <v>1735</v>
      </c>
      <c r="G30" s="2">
        <f t="shared" si="2"/>
        <v>26</v>
      </c>
      <c r="H30" s="2" t="s">
        <v>0</v>
      </c>
      <c r="I30" s="2" t="s">
        <v>1910</v>
      </c>
      <c r="J30" s="4" t="str">
        <f t="shared" si="0"/>
        <v>SEP</v>
      </c>
      <c r="K30" s="2" t="s">
        <v>1565</v>
      </c>
      <c r="L30" s="2" t="s">
        <v>413</v>
      </c>
      <c r="M30" s="2" t="s">
        <v>1911</v>
      </c>
      <c r="N30" s="28">
        <f t="shared" ref="N30:N38" si="13">B30</f>
        <v>26</v>
      </c>
      <c r="O30" s="2" t="s">
        <v>1</v>
      </c>
      <c r="P30" s="2" t="str">
        <f t="shared" si="1"/>
        <v>{id:26,year: "2006",dateAcuerdo:"29-SEP",numAcuerdo:"CG 26-2006",monthAcuerdo:"SEP",nameAcuerdo:"ACUERDO PRESUPUESTO 2006",link: Acuerdos__pdfpath(`./${"2006/"}${"26.pdf"}`),},</v>
      </c>
    </row>
    <row r="31" spans="1:16" x14ac:dyDescent="0.3">
      <c r="A31" s="2" t="s">
        <v>1568</v>
      </c>
      <c r="B31" s="2">
        <v>27</v>
      </c>
      <c r="C31" s="2" t="s">
        <v>1909</v>
      </c>
      <c r="D31" s="3" t="s">
        <v>389</v>
      </c>
      <c r="E31" s="2" t="s">
        <v>1735</v>
      </c>
      <c r="G31" s="2">
        <f t="shared" si="2"/>
        <v>27</v>
      </c>
      <c r="H31" s="2" t="s">
        <v>0</v>
      </c>
      <c r="I31" s="2" t="s">
        <v>1910</v>
      </c>
      <c r="J31" s="4" t="str">
        <f t="shared" si="0"/>
        <v>OCT</v>
      </c>
      <c r="K31" s="2" t="s">
        <v>1565</v>
      </c>
      <c r="L31" s="2" t="s">
        <v>374</v>
      </c>
      <c r="M31" s="2" t="s">
        <v>1911</v>
      </c>
      <c r="N31" s="28">
        <f t="shared" si="13"/>
        <v>27</v>
      </c>
      <c r="O31" s="2" t="s">
        <v>1</v>
      </c>
      <c r="P31" s="2" t="str">
        <f t="shared" si="1"/>
        <v>{id:27,year: "2006",dateAcuerdo:"16-OCT",numAcuerdo:"CG 27-2006",monthAcuerdo:"OCT",nameAcuerdo:"CUMPLIMIENTO SANCIÓN PCDT",link: Acuerdos__pdfpath(`./${"2006/"}${"27.pdf"}`),},</v>
      </c>
    </row>
    <row r="32" spans="1:16" x14ac:dyDescent="0.3">
      <c r="A32" s="2" t="s">
        <v>1568</v>
      </c>
      <c r="B32" s="2">
        <v>28</v>
      </c>
      <c r="C32" s="2" t="s">
        <v>1909</v>
      </c>
      <c r="D32" s="3" t="s">
        <v>389</v>
      </c>
      <c r="E32" s="2" t="s">
        <v>1735</v>
      </c>
      <c r="G32" s="2">
        <f t="shared" si="2"/>
        <v>28</v>
      </c>
      <c r="H32" s="2" t="s">
        <v>0</v>
      </c>
      <c r="I32" s="2" t="s">
        <v>1910</v>
      </c>
      <c r="J32" s="4" t="str">
        <f t="shared" si="0"/>
        <v>OCT</v>
      </c>
      <c r="K32" s="2" t="s">
        <v>1565</v>
      </c>
      <c r="L32" s="2" t="s">
        <v>382</v>
      </c>
      <c r="M32" s="2" t="s">
        <v>1911</v>
      </c>
      <c r="N32" s="28">
        <f t="shared" si="13"/>
        <v>28</v>
      </c>
      <c r="O32" s="2" t="s">
        <v>1</v>
      </c>
      <c r="P32" s="2" t="str">
        <f t="shared" si="1"/>
        <v>{id:28,year: "2006",dateAcuerdo:"16-OCT",numAcuerdo:"CG 28-2006",monthAcuerdo:"OCT",nameAcuerdo:"ACUERDO NORMATIVIDAD CONSULTA CIUDADANA 2006",link: Acuerdos__pdfpath(`./${"2006/"}${"28.pdf"}`),},</v>
      </c>
    </row>
    <row r="33" spans="1:16" x14ac:dyDescent="0.3">
      <c r="A33" s="2" t="s">
        <v>1568</v>
      </c>
      <c r="B33" s="2">
        <v>29</v>
      </c>
      <c r="C33" s="2" t="s">
        <v>1909</v>
      </c>
      <c r="D33" s="3" t="s">
        <v>276</v>
      </c>
      <c r="E33" s="2" t="s">
        <v>1735</v>
      </c>
      <c r="G33" s="2">
        <f t="shared" si="2"/>
        <v>29</v>
      </c>
      <c r="H33" s="2" t="s">
        <v>0</v>
      </c>
      <c r="I33" s="2" t="s">
        <v>1910</v>
      </c>
      <c r="J33" s="4" t="str">
        <f t="shared" si="0"/>
        <v>OCT</v>
      </c>
      <c r="K33" s="2" t="s">
        <v>1565</v>
      </c>
      <c r="L33" s="2" t="s">
        <v>390</v>
      </c>
      <c r="M33" s="2" t="s">
        <v>1911</v>
      </c>
      <c r="N33" s="28">
        <f t="shared" si="13"/>
        <v>29</v>
      </c>
      <c r="O33" s="2" t="s">
        <v>1</v>
      </c>
      <c r="P33" s="2" t="str">
        <f t="shared" si="1"/>
        <v>{id:29,year: "2006",dateAcuerdo:"27-OCT",numAcuerdo:"CG 29-2006",monthAcuerdo:"OCT",nameAcuerdo:"ACUERDO LINEAMIENTOS NUEVOS PARTIDOS",link: Acuerdos__pdfpath(`./${"2006/"}${"29.pdf"}`),},</v>
      </c>
    </row>
    <row r="34" spans="1:16" x14ac:dyDescent="0.3">
      <c r="A34" s="2" t="s">
        <v>1568</v>
      </c>
      <c r="B34" s="2">
        <v>30</v>
      </c>
      <c r="C34" s="2" t="s">
        <v>1909</v>
      </c>
      <c r="D34" s="3" t="s">
        <v>388</v>
      </c>
      <c r="E34" s="2" t="s">
        <v>1735</v>
      </c>
      <c r="G34" s="2">
        <f t="shared" si="2"/>
        <v>30</v>
      </c>
      <c r="H34" s="2" t="s">
        <v>0</v>
      </c>
      <c r="I34" s="2" t="s">
        <v>1910</v>
      </c>
      <c r="J34" s="4" t="str">
        <f t="shared" si="0"/>
        <v>NOV</v>
      </c>
      <c r="K34" s="2" t="s">
        <v>1565</v>
      </c>
      <c r="L34" s="2" t="s">
        <v>375</v>
      </c>
      <c r="M34" s="2" t="s">
        <v>1911</v>
      </c>
      <c r="N34" s="28">
        <f t="shared" si="13"/>
        <v>30</v>
      </c>
      <c r="O34" s="2" t="s">
        <v>1</v>
      </c>
      <c r="P34" s="2" t="str">
        <f t="shared" si="1"/>
        <v>{id:30,year: "2006",dateAcuerdo:"30-NOV",numAcuerdo:"CG 30-2006",monthAcuerdo:"NOV",nameAcuerdo:"ACUERDO INFORME 2006",link: Acuerdos__pdfpath(`./${"2006/"}${"30.pdf"}`),},</v>
      </c>
    </row>
    <row r="35" spans="1:16" x14ac:dyDescent="0.3">
      <c r="A35" s="2" t="s">
        <v>1568</v>
      </c>
      <c r="B35" s="2">
        <v>31</v>
      </c>
      <c r="C35" s="2" t="s">
        <v>1909</v>
      </c>
      <c r="E35" s="2" t="s">
        <v>1735</v>
      </c>
      <c r="G35" s="2">
        <f t="shared" si="2"/>
        <v>31</v>
      </c>
      <c r="H35" s="2" t="s">
        <v>0</v>
      </c>
      <c r="I35" s="2" t="s">
        <v>1910</v>
      </c>
      <c r="J35" s="4" t="s">
        <v>1546</v>
      </c>
      <c r="K35" s="2" t="s">
        <v>1565</v>
      </c>
      <c r="L35" s="2" t="s">
        <v>376</v>
      </c>
      <c r="M35" s="2" t="s">
        <v>1911</v>
      </c>
      <c r="N35" s="28">
        <f t="shared" si="13"/>
        <v>31</v>
      </c>
      <c r="O35" s="2" t="s">
        <v>1</v>
      </c>
      <c r="P35" s="2" t="str">
        <f t="shared" si="1"/>
        <v>{id:31,year: "2006",dateAcuerdo:"",numAcuerdo:"CG 31-2006",monthAcuerdo:"DIC",nameAcuerdo:"CUMPLIMIENTO TOCA 962006 CG 152006 PCDT",link: Acuerdos__pdfpath(`./${"2006/"}${"31.pdf"}`),},</v>
      </c>
    </row>
    <row r="36" spans="1:16" x14ac:dyDescent="0.3">
      <c r="A36" s="2" t="s">
        <v>1568</v>
      </c>
      <c r="B36" s="2">
        <v>32</v>
      </c>
      <c r="C36" s="2" t="s">
        <v>1909</v>
      </c>
      <c r="D36" s="3" t="s">
        <v>391</v>
      </c>
      <c r="E36" s="2" t="s">
        <v>1735</v>
      </c>
      <c r="G36" s="2">
        <f t="shared" si="2"/>
        <v>32</v>
      </c>
      <c r="H36" s="2" t="s">
        <v>0</v>
      </c>
      <c r="I36" s="2" t="s">
        <v>1910</v>
      </c>
      <c r="J36" s="4" t="str">
        <f t="shared" si="0"/>
        <v>DIC</v>
      </c>
      <c r="K36" s="2" t="s">
        <v>1565</v>
      </c>
      <c r="L36" s="2" t="s">
        <v>384</v>
      </c>
      <c r="M36" s="2" t="s">
        <v>1911</v>
      </c>
      <c r="N36" s="28">
        <f t="shared" si="13"/>
        <v>32</v>
      </c>
      <c r="O36" s="2" t="s">
        <v>1</v>
      </c>
      <c r="P36" s="2" t="str">
        <f t="shared" si="1"/>
        <v>{id:32,year: "2006",dateAcuerdo:"11-DIC",numAcuerdo:"CG 32-2006",monthAcuerdo:"DIC",nameAcuerdo:"ACUERDO SOBRE CREACION DE COMISIONES",link: Acuerdos__pdfpath(`./${"2006/"}${"32.pdf"}`),},</v>
      </c>
    </row>
    <row r="37" spans="1:16" x14ac:dyDescent="0.3">
      <c r="A37" s="2" t="s">
        <v>1568</v>
      </c>
      <c r="B37" s="2">
        <v>33</v>
      </c>
      <c r="C37" s="2" t="s">
        <v>1909</v>
      </c>
      <c r="D37" s="3" t="s">
        <v>387</v>
      </c>
      <c r="E37" s="2" t="s">
        <v>1735</v>
      </c>
      <c r="G37" s="2">
        <f t="shared" si="2"/>
        <v>33</v>
      </c>
      <c r="H37" s="2" t="s">
        <v>0</v>
      </c>
      <c r="I37" s="2" t="s">
        <v>1910</v>
      </c>
      <c r="J37" s="4" t="str">
        <f t="shared" si="0"/>
        <v>DIC</v>
      </c>
      <c r="K37" s="2" t="s">
        <v>1565</v>
      </c>
      <c r="L37" s="2" t="s">
        <v>377</v>
      </c>
      <c r="M37" s="2" t="s">
        <v>1911</v>
      </c>
      <c r="N37" s="28">
        <f t="shared" si="13"/>
        <v>33</v>
      </c>
      <c r="O37" s="2" t="s">
        <v>1</v>
      </c>
      <c r="P37" s="2" t="str">
        <f t="shared" si="1"/>
        <v>{id:33,year: "2006",dateAcuerdo:"08-DIC",numAcuerdo:"CG 33-2006",monthAcuerdo:"DIC",nameAcuerdo:"ACUERDO COMISIÓN JUNTA GENERAL EJECUTIVA",link: Acuerdos__pdfpath(`./${"2006/"}${"33.pdf"}`),},</v>
      </c>
    </row>
    <row r="38" spans="1:16" ht="15" thickBot="1" x14ac:dyDescent="0.35">
      <c r="A38" s="2" t="s">
        <v>1568</v>
      </c>
      <c r="B38" s="2">
        <v>34</v>
      </c>
      <c r="C38" s="2" t="s">
        <v>1909</v>
      </c>
      <c r="D38" s="3" t="s">
        <v>386</v>
      </c>
      <c r="E38" s="2" t="s">
        <v>1735</v>
      </c>
      <c r="G38" s="2">
        <f t="shared" si="2"/>
        <v>34</v>
      </c>
      <c r="H38" s="2" t="s">
        <v>0</v>
      </c>
      <c r="I38" s="2" t="s">
        <v>1910</v>
      </c>
      <c r="J38" s="4" t="str">
        <f t="shared" si="0"/>
        <v>DIC</v>
      </c>
      <c r="K38" s="2" t="s">
        <v>1565</v>
      </c>
      <c r="L38" s="2" t="s">
        <v>378</v>
      </c>
      <c r="M38" s="2" t="s">
        <v>1911</v>
      </c>
      <c r="N38" s="28">
        <f t="shared" si="13"/>
        <v>34</v>
      </c>
      <c r="O38" s="2" t="s">
        <v>1</v>
      </c>
      <c r="P38" s="2" t="str">
        <f t="shared" si="1"/>
        <v>{id:34,year: "2006",dateAcuerdo:"22-DIC",numAcuerdo:"CG 34-2006",monthAcuerdo:"DIC",nameAcuerdo:"ACUERDO PAC",link: Acuerdos__pdfpath(`./${"2006/"}${"34.pdf"}`),},</v>
      </c>
    </row>
    <row r="39" spans="1:16" x14ac:dyDescent="0.3">
      <c r="A39" s="9" t="s">
        <v>1568</v>
      </c>
      <c r="B39" s="9">
        <v>35</v>
      </c>
      <c r="C39" s="9" t="s">
        <v>1909</v>
      </c>
      <c r="D39" s="10" t="s">
        <v>385</v>
      </c>
      <c r="E39" s="9" t="s">
        <v>1735</v>
      </c>
      <c r="F39" s="9"/>
      <c r="G39" s="9">
        <f>B39</f>
        <v>35</v>
      </c>
      <c r="H39" s="9" t="s">
        <v>0</v>
      </c>
      <c r="I39" s="9" t="s">
        <v>1910</v>
      </c>
      <c r="J39" s="9" t="str">
        <f t="shared" ref="J39:J40" si="14">MID(D39,4,3)</f>
        <v>DIC</v>
      </c>
      <c r="K39" s="9" t="s">
        <v>1565</v>
      </c>
      <c r="L39" s="9" t="s">
        <v>379</v>
      </c>
      <c r="M39" s="9" t="s">
        <v>1911</v>
      </c>
      <c r="N39" s="29">
        <f t="shared" ref="N39" si="15">B39</f>
        <v>35</v>
      </c>
      <c r="O39" s="9" t="s">
        <v>1051</v>
      </c>
      <c r="P39" s="12"/>
    </row>
    <row r="40" spans="1:16" ht="15" thickBot="1" x14ac:dyDescent="0.35">
      <c r="A40" s="14" t="s">
        <v>1568</v>
      </c>
      <c r="B40" s="14" t="s">
        <v>1049</v>
      </c>
      <c r="C40" s="14" t="s">
        <v>1909</v>
      </c>
      <c r="D40" s="15"/>
      <c r="E40" s="14" t="s">
        <v>1736</v>
      </c>
      <c r="F40" s="14"/>
      <c r="G40" s="14"/>
      <c r="H40" s="14"/>
      <c r="I40" s="14" t="s">
        <v>1738</v>
      </c>
      <c r="J40" s="14" t="str">
        <f t="shared" si="14"/>
        <v/>
      </c>
      <c r="K40" s="14" t="s">
        <v>1565</v>
      </c>
      <c r="L40" s="16" t="s">
        <v>56</v>
      </c>
      <c r="M40" s="14" t="s">
        <v>1911</v>
      </c>
      <c r="N40" s="30" t="str">
        <f>CONCATENATE(B39,".1")</f>
        <v>35.1</v>
      </c>
      <c r="O40" s="14" t="s">
        <v>1076</v>
      </c>
      <c r="P40" s="17" t="str">
        <f>CONCATENATE(A39,B39,C39,D39,E39,F39,G39,H39,I39,J39,K39,L39,M39,N39,O39,A40,B40,C40,D40,E40,F40,G40,H40,I40,J40,K40,L40,M40,N40,O40)</f>
        <v>{id:35,year: "2006",dateAcuerdo:"31-DIC",numAcuerdo:"CG 35-2006",monthAcuerdo:"DIC",nameAcuerdo:"RESOLUCIÓN PS",link: Acuerdos__pdfpath(`./${"2006/"}${"35.pdf"}`),subRows:[{id:"",year: "2006",dateAcuerdo:"",numAcuerdo:"",monthAcuerdo:"",nameAcuerdo:"DICTAMEN PS",link: Acuerdos__pdfpath(`./${"2006/"}${"35.1.pdf"}`),},],},</v>
      </c>
    </row>
    <row r="41" spans="1:16" x14ac:dyDescent="0.3">
      <c r="P41" s="2" t="s">
        <v>1929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2:P47"/>
  <sheetViews>
    <sheetView topLeftCell="D1" workbookViewId="0">
      <selection activeCell="P3" sqref="P3"/>
    </sheetView>
  </sheetViews>
  <sheetFormatPr baseColWidth="10" defaultColWidth="11.5546875" defaultRowHeight="14.4" x14ac:dyDescent="0.3"/>
  <cols>
    <col min="1" max="1" width="4" style="2" bestFit="1" customWidth="1"/>
    <col min="2" max="2" width="3" style="2" bestFit="1" customWidth="1"/>
    <col min="3" max="3" width="24" style="2" bestFit="1" customWidth="1"/>
    <col min="4" max="4" width="7.5546875" style="3" bestFit="1" customWidth="1"/>
    <col min="5" max="5" width="16.6640625" style="2" bestFit="1" customWidth="1"/>
    <col min="6" max="6" width="2" style="2" bestFit="1" customWidth="1"/>
    <col min="7" max="7" width="3" style="2" bestFit="1" customWidth="1"/>
    <col min="8" max="8" width="1.6640625" style="2" bestFit="1" customWidth="1"/>
    <col min="9" max="9" width="19.6640625" style="2" bestFit="1" customWidth="1"/>
    <col min="10" max="10" width="4.88671875" style="2" bestFit="1" customWidth="1"/>
    <col min="11" max="11" width="14.88671875" style="2" bestFit="1" customWidth="1"/>
    <col min="12" max="12" width="40" style="2" customWidth="1"/>
    <col min="13" max="13" width="35.88671875" style="2" bestFit="1" customWidth="1"/>
    <col min="14" max="14" width="4.5546875" style="28" bestFit="1" customWidth="1"/>
    <col min="15" max="15" width="15.6640625" style="2" bestFit="1" customWidth="1"/>
    <col min="16" max="16384" width="11.5546875" style="2"/>
  </cols>
  <sheetData>
    <row r="2" spans="1:16" x14ac:dyDescent="0.3">
      <c r="P2" s="2" t="s">
        <v>1935</v>
      </c>
    </row>
    <row r="3" spans="1:16" x14ac:dyDescent="0.3">
      <c r="A3" s="2" t="s">
        <v>1568</v>
      </c>
      <c r="B3" s="2">
        <v>1</v>
      </c>
      <c r="C3" s="2" t="s">
        <v>1913</v>
      </c>
      <c r="D3" s="3" t="s">
        <v>3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1914</v>
      </c>
      <c r="J3" s="4" t="str">
        <f t="shared" ref="J3:J32" si="0">MID(D3,4,3)</f>
        <v>ENE</v>
      </c>
      <c r="K3" s="2" t="s">
        <v>1565</v>
      </c>
      <c r="L3" s="2" t="s">
        <v>397</v>
      </c>
      <c r="M3" s="2" t="s">
        <v>1915</v>
      </c>
      <c r="N3" s="28">
        <f>B3</f>
        <v>1</v>
      </c>
      <c r="O3" s="2" t="s">
        <v>1</v>
      </c>
      <c r="P3" s="2" t="str">
        <f t="shared" ref="P3:P32" si="1">CONCATENATE(A3,B3,C3,D3,E3,F3,G3,H3,I3,J3,K3,L3,M3,N3,O3)</f>
        <v>{id:1,year: "2005",dateAcuerdo:"12-ENE",numAcuerdo:"CG 01-2005",monthAcuerdo:"ENE",nameAcuerdo:"ACUERDO INTEGRACION LVIII LEGISLATURA",link: Acuerdos__pdfpath(`./${"2005/"}${"1.pdf"}`),},</v>
      </c>
    </row>
    <row r="4" spans="1:16" x14ac:dyDescent="0.3">
      <c r="A4" s="2" t="s">
        <v>1568</v>
      </c>
      <c r="B4" s="2">
        <v>2</v>
      </c>
      <c r="C4" s="2" t="s">
        <v>1913</v>
      </c>
      <c r="D4" s="3" t="s">
        <v>7</v>
      </c>
      <c r="E4" s="2" t="s">
        <v>1735</v>
      </c>
      <c r="F4" s="2">
        <v>0</v>
      </c>
      <c r="G4" s="2">
        <f t="shared" ref="G4:G32" si="2">B4</f>
        <v>2</v>
      </c>
      <c r="H4" s="2" t="s">
        <v>0</v>
      </c>
      <c r="I4" s="2" t="s">
        <v>1914</v>
      </c>
      <c r="J4" s="4" t="str">
        <f t="shared" si="0"/>
        <v>ENE</v>
      </c>
      <c r="K4" s="2" t="s">
        <v>1565</v>
      </c>
      <c r="L4" s="2" t="s">
        <v>398</v>
      </c>
      <c r="M4" s="2" t="s">
        <v>1915</v>
      </c>
      <c r="N4" s="28">
        <f>B4</f>
        <v>2</v>
      </c>
      <c r="O4" s="2" t="s">
        <v>1</v>
      </c>
      <c r="P4" s="2" t="str">
        <f t="shared" si="1"/>
        <v>{id:2,year: "2005",dateAcuerdo:"31-ENE",numAcuerdo:"CG 02-2005",monthAcuerdo:"ENE",nameAcuerdo:"SELECCIÓN Y SEPARACIÓN DE MATERIAL ELECTORAL",link: Acuerdos__pdfpath(`./${"2005/"}${"2.pdf"}`),},</v>
      </c>
    </row>
    <row r="5" spans="1:16" x14ac:dyDescent="0.3">
      <c r="A5" s="2" t="s">
        <v>1568</v>
      </c>
      <c r="B5" s="2">
        <v>3</v>
      </c>
      <c r="C5" s="2" t="s">
        <v>1913</v>
      </c>
      <c r="D5" s="3" t="s">
        <v>7</v>
      </c>
      <c r="E5" s="2" t="s">
        <v>1735</v>
      </c>
      <c r="F5" s="2">
        <v>0</v>
      </c>
      <c r="G5" s="2">
        <f t="shared" si="2"/>
        <v>3</v>
      </c>
      <c r="H5" s="2" t="s">
        <v>0</v>
      </c>
      <c r="I5" s="2" t="s">
        <v>1914</v>
      </c>
      <c r="J5" s="4" t="str">
        <f t="shared" si="0"/>
        <v>ENE</v>
      </c>
      <c r="K5" s="2" t="s">
        <v>1565</v>
      </c>
      <c r="L5" s="2" t="s">
        <v>399</v>
      </c>
      <c r="M5" s="2" t="s">
        <v>1915</v>
      </c>
      <c r="N5" s="28">
        <f>B5</f>
        <v>3</v>
      </c>
      <c r="O5" s="2" t="s">
        <v>1</v>
      </c>
      <c r="P5" s="2" t="str">
        <f t="shared" si="1"/>
        <v>{id:3,year: "2005",dateAcuerdo:"31-ENE",numAcuerdo:"CG 03-2005",monthAcuerdo:"ENE",nameAcuerdo:"PÉRDIDA DE REGISTRO PJS",link: Acuerdos__pdfpath(`./${"2005/"}${"3.pdf"}`),},</v>
      </c>
    </row>
    <row r="6" spans="1:16" x14ac:dyDescent="0.3">
      <c r="A6" s="2" t="s">
        <v>1568</v>
      </c>
      <c r="B6" s="2">
        <v>4</v>
      </c>
      <c r="C6" s="2" t="s">
        <v>1913</v>
      </c>
      <c r="D6" s="3" t="s">
        <v>7</v>
      </c>
      <c r="E6" s="2" t="s">
        <v>1735</v>
      </c>
      <c r="F6" s="4">
        <v>0</v>
      </c>
      <c r="G6" s="2">
        <f t="shared" si="2"/>
        <v>4</v>
      </c>
      <c r="H6" s="2" t="s">
        <v>0</v>
      </c>
      <c r="I6" s="2" t="s">
        <v>1914</v>
      </c>
      <c r="J6" s="4" t="str">
        <f t="shared" si="0"/>
        <v>ENE</v>
      </c>
      <c r="K6" s="2" t="s">
        <v>1565</v>
      </c>
      <c r="L6" s="2" t="s">
        <v>421</v>
      </c>
      <c r="M6" s="2" t="s">
        <v>1915</v>
      </c>
      <c r="N6" s="28">
        <f t="shared" ref="N6:N11" si="3">B6</f>
        <v>4</v>
      </c>
      <c r="O6" s="2" t="s">
        <v>1</v>
      </c>
      <c r="P6" s="2" t="str">
        <f t="shared" si="1"/>
        <v>{id:4,year: "2005",dateAcuerdo:"31-ENE",numAcuerdo:"CG 04-2005",monthAcuerdo:"ENE",nameAcuerdo:"RESOLUCIÓN EXPEDIENTE 114-2004",link: Acuerdos__pdfpath(`./${"2005/"}${"4.pdf"}`),},</v>
      </c>
    </row>
    <row r="7" spans="1:16" x14ac:dyDescent="0.3">
      <c r="A7" s="2" t="s">
        <v>1568</v>
      </c>
      <c r="B7" s="2">
        <v>5</v>
      </c>
      <c r="C7" s="2" t="s">
        <v>1913</v>
      </c>
      <c r="D7" s="3" t="s">
        <v>7</v>
      </c>
      <c r="E7" s="2" t="s">
        <v>1735</v>
      </c>
      <c r="F7" s="4">
        <v>0</v>
      </c>
      <c r="G7" s="2">
        <f t="shared" si="2"/>
        <v>5</v>
      </c>
      <c r="H7" s="2" t="s">
        <v>0</v>
      </c>
      <c r="I7" s="2" t="s">
        <v>1914</v>
      </c>
      <c r="J7" s="4" t="str">
        <f t="shared" ref="J7:J16" si="4">MID(D7,4,3)</f>
        <v>ENE</v>
      </c>
      <c r="K7" s="2" t="s">
        <v>1565</v>
      </c>
      <c r="L7" s="2" t="s">
        <v>422</v>
      </c>
      <c r="M7" s="2" t="s">
        <v>1915</v>
      </c>
      <c r="N7" s="28">
        <f t="shared" si="3"/>
        <v>5</v>
      </c>
      <c r="O7" s="2" t="s">
        <v>1</v>
      </c>
      <c r="P7" s="2" t="str">
        <f t="shared" si="1"/>
        <v>{id:5,year: "2005",dateAcuerdo:"31-ENE",numAcuerdo:"CG 05-2005",monthAcuerdo:"ENE",nameAcuerdo:"RESOLUCIÓN EXPEDIENTE 129-2004",link: Acuerdos__pdfpath(`./${"2005/"}${"5.pdf"}`),},</v>
      </c>
    </row>
    <row r="8" spans="1:16" x14ac:dyDescent="0.3">
      <c r="A8" s="2" t="s">
        <v>1568</v>
      </c>
      <c r="B8" s="2">
        <v>6</v>
      </c>
      <c r="C8" s="2" t="s">
        <v>1913</v>
      </c>
      <c r="D8" s="3" t="s">
        <v>7</v>
      </c>
      <c r="E8" s="2" t="s">
        <v>1735</v>
      </c>
      <c r="F8" s="4">
        <v>0</v>
      </c>
      <c r="G8" s="2">
        <f t="shared" si="2"/>
        <v>6</v>
      </c>
      <c r="H8" s="2" t="s">
        <v>0</v>
      </c>
      <c r="I8" s="2" t="s">
        <v>1914</v>
      </c>
      <c r="J8" s="4" t="str">
        <f t="shared" si="4"/>
        <v>ENE</v>
      </c>
      <c r="K8" s="2" t="s">
        <v>1565</v>
      </c>
      <c r="L8" s="2" t="s">
        <v>423</v>
      </c>
      <c r="M8" s="2" t="s">
        <v>1915</v>
      </c>
      <c r="N8" s="28">
        <f t="shared" si="3"/>
        <v>6</v>
      </c>
      <c r="O8" s="2" t="s">
        <v>1</v>
      </c>
      <c r="P8" s="2" t="str">
        <f t="shared" si="1"/>
        <v>{id:6,year: "2005",dateAcuerdo:"31-ENE",numAcuerdo:"CG 06-2005",monthAcuerdo:"ENE",nameAcuerdo:"RESOLUCIÓN EXPEDIENTE 140-2004",link: Acuerdos__pdfpath(`./${"2005/"}${"6.pdf"}`),},</v>
      </c>
    </row>
    <row r="9" spans="1:16" x14ac:dyDescent="0.3">
      <c r="A9" s="2" t="s">
        <v>1568</v>
      </c>
      <c r="B9" s="2">
        <v>7</v>
      </c>
      <c r="C9" s="2" t="s">
        <v>1913</v>
      </c>
      <c r="D9" s="3" t="s">
        <v>50</v>
      </c>
      <c r="E9" s="2" t="s">
        <v>1735</v>
      </c>
      <c r="F9" s="4">
        <v>0</v>
      </c>
      <c r="G9" s="2">
        <f t="shared" si="2"/>
        <v>7</v>
      </c>
      <c r="H9" s="2" t="s">
        <v>0</v>
      </c>
      <c r="I9" s="2" t="s">
        <v>1914</v>
      </c>
      <c r="J9" s="4" t="str">
        <f t="shared" si="4"/>
        <v>FEB</v>
      </c>
      <c r="K9" s="2" t="s">
        <v>1565</v>
      </c>
      <c r="L9" s="2" t="s">
        <v>359</v>
      </c>
      <c r="M9" s="2" t="s">
        <v>1915</v>
      </c>
      <c r="N9" s="28">
        <f t="shared" si="3"/>
        <v>7</v>
      </c>
      <c r="O9" s="2" t="s">
        <v>1</v>
      </c>
      <c r="P9" s="2" t="str">
        <f t="shared" si="1"/>
        <v>{id:7,year: "2005",dateAcuerdo:"28-FEB",numAcuerdo:"CG 07-2005",monthAcuerdo:"FEB",nameAcuerdo:"INTEGRACIÓN JUNTA GENERAL EJECUTIVA",link: Acuerdos__pdfpath(`./${"2005/"}${"7.pdf"}`),},</v>
      </c>
    </row>
    <row r="10" spans="1:16" x14ac:dyDescent="0.3">
      <c r="A10" s="2" t="s">
        <v>1568</v>
      </c>
      <c r="B10" s="2">
        <v>8</v>
      </c>
      <c r="C10" s="2" t="s">
        <v>1913</v>
      </c>
      <c r="D10" s="3" t="s">
        <v>392</v>
      </c>
      <c r="E10" s="2" t="s">
        <v>1735</v>
      </c>
      <c r="F10" s="4">
        <v>0</v>
      </c>
      <c r="G10" s="2">
        <f t="shared" si="2"/>
        <v>8</v>
      </c>
      <c r="H10" s="2" t="s">
        <v>0</v>
      </c>
      <c r="I10" s="2" t="s">
        <v>1914</v>
      </c>
      <c r="J10" s="4" t="str">
        <f t="shared" si="4"/>
        <v>MAR</v>
      </c>
      <c r="K10" s="2" t="s">
        <v>1565</v>
      </c>
      <c r="L10" s="2" t="s">
        <v>424</v>
      </c>
      <c r="M10" s="2" t="s">
        <v>1915</v>
      </c>
      <c r="N10" s="28">
        <f t="shared" si="3"/>
        <v>8</v>
      </c>
      <c r="O10" s="2" t="s">
        <v>1</v>
      </c>
      <c r="P10" s="2" t="str">
        <f t="shared" si="1"/>
        <v>{id:8,year: "2005",dateAcuerdo:"14-MAR",numAcuerdo:"CG 08-2005",monthAcuerdo:"MAR",nameAcuerdo:"ACUERO INFORME ANUAL",link: Acuerdos__pdfpath(`./${"2005/"}${"8.pdf"}`),},</v>
      </c>
    </row>
    <row r="11" spans="1:16" x14ac:dyDescent="0.3">
      <c r="A11" s="2" t="s">
        <v>1568</v>
      </c>
      <c r="B11" s="2">
        <v>9</v>
      </c>
      <c r="C11" s="2" t="s">
        <v>1913</v>
      </c>
      <c r="D11" s="3" t="s">
        <v>392</v>
      </c>
      <c r="E11" s="2" t="s">
        <v>1735</v>
      </c>
      <c r="F11" s="4">
        <v>0</v>
      </c>
      <c r="G11" s="2">
        <f t="shared" si="2"/>
        <v>9</v>
      </c>
      <c r="H11" s="2" t="s">
        <v>0</v>
      </c>
      <c r="I11" s="2" t="s">
        <v>1914</v>
      </c>
      <c r="J11" s="4" t="str">
        <f t="shared" si="4"/>
        <v>MAR</v>
      </c>
      <c r="K11" s="2" t="s">
        <v>1565</v>
      </c>
      <c r="L11" s="2" t="s">
        <v>425</v>
      </c>
      <c r="M11" s="2" t="s">
        <v>1915</v>
      </c>
      <c r="N11" s="28">
        <f t="shared" si="3"/>
        <v>9</v>
      </c>
      <c r="O11" s="2" t="s">
        <v>1</v>
      </c>
      <c r="P11" s="2" t="str">
        <f t="shared" si="1"/>
        <v>{id:9,year: "2005",dateAcuerdo:"14-MAR",numAcuerdo:"CG 09-2005",monthAcuerdo:"MAR",nameAcuerdo:"ACUERDO AMPLIACIÓN PRESUPUESTO",link: Acuerdos__pdfpath(`./${"2005/"}${"9.pdf"}`),},</v>
      </c>
    </row>
    <row r="12" spans="1:16" x14ac:dyDescent="0.3">
      <c r="A12" s="2" t="s">
        <v>1568</v>
      </c>
      <c r="B12" s="2">
        <v>10</v>
      </c>
      <c r="C12" s="2" t="s">
        <v>1913</v>
      </c>
      <c r="D12" s="3" t="s">
        <v>63</v>
      </c>
      <c r="E12" s="2" t="s">
        <v>1735</v>
      </c>
      <c r="G12" s="2">
        <f t="shared" si="2"/>
        <v>10</v>
      </c>
      <c r="H12" s="2" t="s">
        <v>0</v>
      </c>
      <c r="I12" s="2" t="s">
        <v>1914</v>
      </c>
      <c r="J12" s="4" t="str">
        <f t="shared" si="4"/>
        <v>ABR</v>
      </c>
      <c r="K12" s="2" t="s">
        <v>1565</v>
      </c>
      <c r="L12" s="2" t="s">
        <v>426</v>
      </c>
      <c r="M12" s="2" t="s">
        <v>1915</v>
      </c>
      <c r="N12" s="28">
        <f>B12</f>
        <v>10</v>
      </c>
      <c r="O12" s="2" t="s">
        <v>1</v>
      </c>
      <c r="P12" s="2" t="str">
        <f t="shared" si="1"/>
        <v>{id:10,year: "2005",dateAcuerdo:"27-ABR",numAcuerdo:"CG 10-2005",monthAcuerdo:"ABR",nameAcuerdo:"ACUERDO DESTRUCCIÓN",link: Acuerdos__pdfpath(`./${"2005/"}${"10.pdf"}`),},</v>
      </c>
    </row>
    <row r="13" spans="1:16" x14ac:dyDescent="0.3">
      <c r="A13" s="2" t="s">
        <v>1568</v>
      </c>
      <c r="B13" s="2">
        <v>11</v>
      </c>
      <c r="C13" s="2" t="s">
        <v>1913</v>
      </c>
      <c r="D13" s="3" t="s">
        <v>63</v>
      </c>
      <c r="E13" s="2" t="s">
        <v>1735</v>
      </c>
      <c r="G13" s="2">
        <f t="shared" si="2"/>
        <v>11</v>
      </c>
      <c r="H13" s="2" t="s">
        <v>0</v>
      </c>
      <c r="I13" s="2" t="s">
        <v>1914</v>
      </c>
      <c r="J13" s="4" t="str">
        <f t="shared" si="4"/>
        <v>ABR</v>
      </c>
      <c r="K13" s="2" t="s">
        <v>1565</v>
      </c>
      <c r="L13" s="2" t="s">
        <v>427</v>
      </c>
      <c r="M13" s="2" t="s">
        <v>1915</v>
      </c>
      <c r="N13" s="28">
        <f>B13</f>
        <v>11</v>
      </c>
      <c r="O13" s="2" t="s">
        <v>1</v>
      </c>
      <c r="P13" s="2" t="str">
        <f t="shared" si="1"/>
        <v>{id:11,year: "2005",dateAcuerdo:"27-ABR",numAcuerdo:"CG 11-2005",monthAcuerdo:"ABR",nameAcuerdo:"ACUERDO COMISION GOBIERNO INTERNO",link: Acuerdos__pdfpath(`./${"2005/"}${"11.pdf"}`),},</v>
      </c>
    </row>
    <row r="14" spans="1:16" x14ac:dyDescent="0.3">
      <c r="A14" s="2" t="s">
        <v>1568</v>
      </c>
      <c r="B14" s="2">
        <v>12</v>
      </c>
      <c r="C14" s="2" t="s">
        <v>1913</v>
      </c>
      <c r="D14" s="3" t="s">
        <v>393</v>
      </c>
      <c r="E14" s="2" t="s">
        <v>1735</v>
      </c>
      <c r="F14" s="4"/>
      <c r="G14" s="2">
        <f t="shared" si="2"/>
        <v>12</v>
      </c>
      <c r="H14" s="2" t="s">
        <v>0</v>
      </c>
      <c r="I14" s="2" t="s">
        <v>1914</v>
      </c>
      <c r="J14" s="4" t="str">
        <f t="shared" si="4"/>
        <v>MAY</v>
      </c>
      <c r="K14" s="2" t="s">
        <v>1565</v>
      </c>
      <c r="L14" s="2" t="s">
        <v>428</v>
      </c>
      <c r="M14" s="2" t="s">
        <v>1915</v>
      </c>
      <c r="N14" s="28">
        <f t="shared" ref="N14:N16" si="5">B14</f>
        <v>12</v>
      </c>
      <c r="O14" s="2" t="s">
        <v>1</v>
      </c>
      <c r="P14" s="2" t="str">
        <f t="shared" si="1"/>
        <v>{id:12,year: "2005",dateAcuerdo:"30-MAY",numAcuerdo:"CG 12-2005",monthAcuerdo:"MAY",nameAcuerdo:"ACUERDO COMISIÓN EDITORIAL",link: Acuerdos__pdfpath(`./${"2005/"}${"12.pdf"}`),},</v>
      </c>
    </row>
    <row r="15" spans="1:16" x14ac:dyDescent="0.3">
      <c r="A15" s="2" t="s">
        <v>1568</v>
      </c>
      <c r="B15" s="2">
        <v>13</v>
      </c>
      <c r="C15" s="2" t="s">
        <v>1913</v>
      </c>
      <c r="D15" s="3" t="s">
        <v>394</v>
      </c>
      <c r="E15" s="2" t="s">
        <v>1735</v>
      </c>
      <c r="F15" s="4"/>
      <c r="G15" s="2">
        <f t="shared" si="2"/>
        <v>13</v>
      </c>
      <c r="H15" s="2" t="s">
        <v>0</v>
      </c>
      <c r="I15" s="2" t="s">
        <v>1914</v>
      </c>
      <c r="J15" s="4" t="str">
        <f t="shared" si="4"/>
        <v>JUN</v>
      </c>
      <c r="K15" s="2" t="s">
        <v>1565</v>
      </c>
      <c r="L15" s="2" t="s">
        <v>429</v>
      </c>
      <c r="M15" s="2" t="s">
        <v>1915</v>
      </c>
      <c r="N15" s="28">
        <f t="shared" si="5"/>
        <v>13</v>
      </c>
      <c r="O15" s="2" t="s">
        <v>1</v>
      </c>
      <c r="P15" s="2" t="str">
        <f t="shared" si="1"/>
        <v>{id:13,year: "2005",dateAcuerdo:"06-JUN",numAcuerdo:"CG 13-2005",monthAcuerdo:"JUN",nameAcuerdo:"DICTAMEN PAN",link: Acuerdos__pdfpath(`./${"2005/"}${"13.pdf"}`),},</v>
      </c>
    </row>
    <row r="16" spans="1:16" x14ac:dyDescent="0.3">
      <c r="A16" s="2" t="s">
        <v>1568</v>
      </c>
      <c r="B16" s="2">
        <v>14</v>
      </c>
      <c r="C16" s="2" t="s">
        <v>1913</v>
      </c>
      <c r="D16" s="3" t="s">
        <v>394</v>
      </c>
      <c r="E16" s="2" t="s">
        <v>1735</v>
      </c>
      <c r="F16" s="4"/>
      <c r="G16" s="2">
        <f t="shared" si="2"/>
        <v>14</v>
      </c>
      <c r="H16" s="2" t="s">
        <v>0</v>
      </c>
      <c r="I16" s="2" t="s">
        <v>1914</v>
      </c>
      <c r="J16" s="4" t="str">
        <f t="shared" si="4"/>
        <v>JUN</v>
      </c>
      <c r="K16" s="2" t="s">
        <v>1565</v>
      </c>
      <c r="L16" s="2" t="s">
        <v>430</v>
      </c>
      <c r="M16" s="2" t="s">
        <v>1915</v>
      </c>
      <c r="N16" s="28">
        <f t="shared" si="5"/>
        <v>14</v>
      </c>
      <c r="O16" s="2" t="s">
        <v>1</v>
      </c>
      <c r="P16" s="2" t="str">
        <f t="shared" si="1"/>
        <v>{id:14,year: "2005",dateAcuerdo:"06-JUN",numAcuerdo:"CG 14-2005",monthAcuerdo:"JUN",nameAcuerdo:"DICTAMEN PRI",link: Acuerdos__pdfpath(`./${"2005/"}${"14.pdf"}`),},</v>
      </c>
    </row>
    <row r="17" spans="1:16" x14ac:dyDescent="0.3">
      <c r="A17" s="2" t="s">
        <v>1568</v>
      </c>
      <c r="B17" s="2">
        <v>15</v>
      </c>
      <c r="C17" s="2" t="s">
        <v>1913</v>
      </c>
      <c r="D17" s="3" t="s">
        <v>394</v>
      </c>
      <c r="E17" s="2" t="s">
        <v>1735</v>
      </c>
      <c r="F17" s="4"/>
      <c r="G17" s="2">
        <f t="shared" si="2"/>
        <v>15</v>
      </c>
      <c r="H17" s="2" t="s">
        <v>0</v>
      </c>
      <c r="I17" s="2" t="s">
        <v>1914</v>
      </c>
      <c r="J17" s="4" t="str">
        <f t="shared" si="0"/>
        <v>JUN</v>
      </c>
      <c r="K17" s="2" t="s">
        <v>1565</v>
      </c>
      <c r="L17" s="4" t="s">
        <v>431</v>
      </c>
      <c r="M17" s="2" t="s">
        <v>1915</v>
      </c>
      <c r="N17" s="28">
        <f t="shared" ref="N17:N32" si="6">B17</f>
        <v>15</v>
      </c>
      <c r="O17" s="2" t="s">
        <v>1</v>
      </c>
      <c r="P17" s="2" t="str">
        <f t="shared" si="1"/>
        <v>{id:15,year: "2005",dateAcuerdo:"06-JUN",numAcuerdo:"CG 15-2005",monthAcuerdo:"JUN",nameAcuerdo:"DICTAMEN PRD",link: Acuerdos__pdfpath(`./${"2005/"}${"15.pdf"}`),},</v>
      </c>
    </row>
    <row r="18" spans="1:16" x14ac:dyDescent="0.3">
      <c r="A18" s="2" t="s">
        <v>1568</v>
      </c>
      <c r="B18" s="2">
        <v>16</v>
      </c>
      <c r="C18" s="2" t="s">
        <v>1913</v>
      </c>
      <c r="D18" s="3" t="s">
        <v>394</v>
      </c>
      <c r="E18" s="2" t="s">
        <v>1735</v>
      </c>
      <c r="F18" s="4"/>
      <c r="G18" s="2">
        <f t="shared" si="2"/>
        <v>16</v>
      </c>
      <c r="H18" s="2" t="s">
        <v>0</v>
      </c>
      <c r="I18" s="2" t="s">
        <v>1914</v>
      </c>
      <c r="J18" s="4" t="str">
        <f t="shared" si="0"/>
        <v>JUN</v>
      </c>
      <c r="K18" s="2" t="s">
        <v>1565</v>
      </c>
      <c r="L18" s="2" t="s">
        <v>432</v>
      </c>
      <c r="M18" s="2" t="s">
        <v>1915</v>
      </c>
      <c r="N18" s="28">
        <f t="shared" si="6"/>
        <v>16</v>
      </c>
      <c r="O18" s="2" t="s">
        <v>1</v>
      </c>
      <c r="P18" s="2" t="str">
        <f t="shared" si="1"/>
        <v>{id:16,year: "2005",dateAcuerdo:"06-JUN",numAcuerdo:"CG 16-2005",monthAcuerdo:"JUN",nameAcuerdo:"DICTAMEN PT",link: Acuerdos__pdfpath(`./${"2005/"}${"16.pdf"}`),},</v>
      </c>
    </row>
    <row r="19" spans="1:16" x14ac:dyDescent="0.3">
      <c r="A19" s="2" t="s">
        <v>1568</v>
      </c>
      <c r="B19" s="2">
        <v>17</v>
      </c>
      <c r="C19" s="2" t="s">
        <v>1913</v>
      </c>
      <c r="D19" s="3" t="s">
        <v>394</v>
      </c>
      <c r="E19" s="2" t="s">
        <v>1735</v>
      </c>
      <c r="F19" s="4"/>
      <c r="G19" s="2">
        <f t="shared" si="2"/>
        <v>17</v>
      </c>
      <c r="H19" s="2" t="s">
        <v>0</v>
      </c>
      <c r="I19" s="2" t="s">
        <v>1914</v>
      </c>
      <c r="J19" s="4" t="str">
        <f t="shared" si="0"/>
        <v>JUN</v>
      </c>
      <c r="K19" s="2" t="s">
        <v>1565</v>
      </c>
      <c r="L19" s="2" t="s">
        <v>433</v>
      </c>
      <c r="M19" s="2" t="s">
        <v>1915</v>
      </c>
      <c r="N19" s="28">
        <f t="shared" si="6"/>
        <v>17</v>
      </c>
      <c r="O19" s="2" t="s">
        <v>1</v>
      </c>
      <c r="P19" s="2" t="str">
        <f t="shared" si="1"/>
        <v>{id:17,year: "2005",dateAcuerdo:"06-JUN",numAcuerdo:"CG 17-2005",monthAcuerdo:"JUN",nameAcuerdo:"DICTAMEN PVEM",link: Acuerdos__pdfpath(`./${"2005/"}${"17.pdf"}`),},</v>
      </c>
    </row>
    <row r="20" spans="1:16" x14ac:dyDescent="0.3">
      <c r="A20" s="2" t="s">
        <v>1568</v>
      </c>
      <c r="B20" s="2">
        <v>18</v>
      </c>
      <c r="C20" s="2" t="s">
        <v>1913</v>
      </c>
      <c r="D20" s="3" t="s">
        <v>394</v>
      </c>
      <c r="E20" s="2" t="s">
        <v>1735</v>
      </c>
      <c r="F20" s="4"/>
      <c r="G20" s="2">
        <f t="shared" si="2"/>
        <v>18</v>
      </c>
      <c r="H20" s="2" t="s">
        <v>0</v>
      </c>
      <c r="I20" s="2" t="s">
        <v>1914</v>
      </c>
      <c r="J20" s="4" t="str">
        <f t="shared" si="0"/>
        <v>JUN</v>
      </c>
      <c r="K20" s="2" t="s">
        <v>1565</v>
      </c>
      <c r="L20" s="2" t="s">
        <v>434</v>
      </c>
      <c r="M20" s="2" t="s">
        <v>1915</v>
      </c>
      <c r="N20" s="28">
        <f t="shared" si="6"/>
        <v>18</v>
      </c>
      <c r="O20" s="2" t="s">
        <v>1</v>
      </c>
      <c r="P20" s="2" t="str">
        <f t="shared" si="1"/>
        <v>{id:18,year: "2005",dateAcuerdo:"06-JUN",numAcuerdo:"CG 18-2005",monthAcuerdo:"JUN",nameAcuerdo:"DICTAMEN CONVERGENCIA",link: Acuerdos__pdfpath(`./${"2005/"}${"18.pdf"}`),},</v>
      </c>
    </row>
    <row r="21" spans="1:16" x14ac:dyDescent="0.3">
      <c r="A21" s="2" t="s">
        <v>1568</v>
      </c>
      <c r="B21" s="2">
        <v>19</v>
      </c>
      <c r="C21" s="2" t="s">
        <v>1913</v>
      </c>
      <c r="D21" s="3" t="s">
        <v>394</v>
      </c>
      <c r="E21" s="2" t="s">
        <v>1735</v>
      </c>
      <c r="F21" s="4"/>
      <c r="G21" s="2">
        <f t="shared" si="2"/>
        <v>19</v>
      </c>
      <c r="H21" s="2" t="s">
        <v>0</v>
      </c>
      <c r="I21" s="2" t="s">
        <v>1914</v>
      </c>
      <c r="J21" s="4" t="str">
        <f t="shared" si="0"/>
        <v>JUN</v>
      </c>
      <c r="K21" s="2" t="s">
        <v>1565</v>
      </c>
      <c r="L21" s="2" t="s">
        <v>435</v>
      </c>
      <c r="M21" s="2" t="s">
        <v>1915</v>
      </c>
      <c r="N21" s="28">
        <f t="shared" si="6"/>
        <v>19</v>
      </c>
      <c r="O21" s="2" t="s">
        <v>1</v>
      </c>
      <c r="P21" s="2" t="str">
        <f t="shared" si="1"/>
        <v>{id:19,year: "2005",dateAcuerdo:"06-JUN",numAcuerdo:"CG 19-2005",monthAcuerdo:"JUN",nameAcuerdo:"DICTAMEN PCDT",link: Acuerdos__pdfpath(`./${"2005/"}${"19.pdf"}`),},</v>
      </c>
    </row>
    <row r="22" spans="1:16" x14ac:dyDescent="0.3">
      <c r="A22" s="2" t="s">
        <v>1568</v>
      </c>
      <c r="B22" s="2">
        <v>20</v>
      </c>
      <c r="C22" s="2" t="s">
        <v>1913</v>
      </c>
      <c r="D22" s="3" t="s">
        <v>394</v>
      </c>
      <c r="E22" s="2" t="s">
        <v>1735</v>
      </c>
      <c r="G22" s="2">
        <f t="shared" si="2"/>
        <v>20</v>
      </c>
      <c r="H22" s="2" t="s">
        <v>0</v>
      </c>
      <c r="I22" s="2" t="s">
        <v>1914</v>
      </c>
      <c r="J22" s="4" t="str">
        <f t="shared" si="0"/>
        <v>JUN</v>
      </c>
      <c r="K22" s="2" t="s">
        <v>1565</v>
      </c>
      <c r="L22" s="2" t="s">
        <v>436</v>
      </c>
      <c r="M22" s="2" t="s">
        <v>1915</v>
      </c>
      <c r="N22" s="28">
        <f t="shared" si="6"/>
        <v>20</v>
      </c>
      <c r="O22" s="2" t="s">
        <v>1</v>
      </c>
      <c r="P22" s="2" t="str">
        <f t="shared" si="1"/>
        <v>{id:20,year: "2005",dateAcuerdo:"06-JUN",numAcuerdo:"CG 20-2005",monthAcuerdo:"JUN",nameAcuerdo:"DICTAMEN PJS",link: Acuerdos__pdfpath(`./${"2005/"}${"20.pdf"}`),},</v>
      </c>
    </row>
    <row r="23" spans="1:16" x14ac:dyDescent="0.3">
      <c r="A23" s="2" t="s">
        <v>1568</v>
      </c>
      <c r="B23" s="2">
        <v>21</v>
      </c>
      <c r="C23" s="2" t="s">
        <v>1913</v>
      </c>
      <c r="D23" s="3" t="s">
        <v>30</v>
      </c>
      <c r="E23" s="2" t="s">
        <v>1735</v>
      </c>
      <c r="G23" s="2">
        <f t="shared" si="2"/>
        <v>21</v>
      </c>
      <c r="H23" s="2" t="s">
        <v>0</v>
      </c>
      <c r="I23" s="2" t="s">
        <v>1914</v>
      </c>
      <c r="J23" s="4" t="str">
        <f t="shared" si="0"/>
        <v>JUN</v>
      </c>
      <c r="K23" s="2" t="s">
        <v>1565</v>
      </c>
      <c r="L23" s="2" t="s">
        <v>437</v>
      </c>
      <c r="M23" s="2" t="s">
        <v>1915</v>
      </c>
      <c r="N23" s="28">
        <f t="shared" si="6"/>
        <v>21</v>
      </c>
      <c r="O23" s="2" t="s">
        <v>1</v>
      </c>
      <c r="P23" s="2" t="str">
        <f t="shared" si="1"/>
        <v>{id:21,year: "2005",dateAcuerdo:"30-JUN",numAcuerdo:"CG 21-2005",monthAcuerdo:"JUN",nameAcuerdo:"REDISTRITACIÓN",link: Acuerdos__pdfpath(`./${"2005/"}${"21.pdf"}`),},</v>
      </c>
    </row>
    <row r="24" spans="1:16" x14ac:dyDescent="0.3">
      <c r="A24" s="2" t="s">
        <v>1568</v>
      </c>
      <c r="B24" s="2">
        <v>22</v>
      </c>
      <c r="C24" s="2" t="s">
        <v>1913</v>
      </c>
      <c r="D24" s="3" t="s">
        <v>30</v>
      </c>
      <c r="E24" s="2" t="s">
        <v>1735</v>
      </c>
      <c r="G24" s="2">
        <f t="shared" si="2"/>
        <v>22</v>
      </c>
      <c r="H24" s="2" t="s">
        <v>0</v>
      </c>
      <c r="I24" s="2" t="s">
        <v>1914</v>
      </c>
      <c r="J24" s="4" t="str">
        <f t="shared" si="0"/>
        <v>JUN</v>
      </c>
      <c r="K24" s="2" t="s">
        <v>1565</v>
      </c>
      <c r="L24" s="2" t="s">
        <v>438</v>
      </c>
      <c r="M24" s="2" t="s">
        <v>1915</v>
      </c>
      <c r="N24" s="28">
        <f t="shared" si="6"/>
        <v>22</v>
      </c>
      <c r="O24" s="2" t="s">
        <v>1</v>
      </c>
      <c r="P24" s="2" t="str">
        <f t="shared" si="1"/>
        <v>{id:22,year: "2005",dateAcuerdo:"30-JUN",numAcuerdo:"CG 22-2005",monthAcuerdo:"JUN",nameAcuerdo:"CONVENIO IET-UAM-UAT",link: Acuerdos__pdfpath(`./${"2005/"}${"22.pdf"}`),},</v>
      </c>
    </row>
    <row r="25" spans="1:16" x14ac:dyDescent="0.3">
      <c r="A25" s="2" t="s">
        <v>1568</v>
      </c>
      <c r="B25" s="2">
        <v>23</v>
      </c>
      <c r="C25" s="2" t="s">
        <v>1913</v>
      </c>
      <c r="D25" s="3" t="s">
        <v>395</v>
      </c>
      <c r="E25" s="2" t="s">
        <v>1735</v>
      </c>
      <c r="G25" s="2">
        <f t="shared" si="2"/>
        <v>23</v>
      </c>
      <c r="H25" s="2" t="s">
        <v>0</v>
      </c>
      <c r="I25" s="2" t="s">
        <v>1914</v>
      </c>
      <c r="J25" s="4" t="str">
        <f t="shared" si="0"/>
        <v>JUL</v>
      </c>
      <c r="K25" s="2" t="s">
        <v>1565</v>
      </c>
      <c r="L25" s="2" t="s">
        <v>367</v>
      </c>
      <c r="M25" s="2" t="s">
        <v>1915</v>
      </c>
      <c r="N25" s="28">
        <f t="shared" si="6"/>
        <v>23</v>
      </c>
      <c r="O25" s="2" t="s">
        <v>1</v>
      </c>
      <c r="P25" s="2" t="str">
        <f t="shared" si="1"/>
        <v>{id:23,year: "2005",dateAcuerdo:"01-JUL",numAcuerdo:"CG 23-2005",monthAcuerdo:"JUL",nameAcuerdo:"SANCIÓN PAN",link: Acuerdos__pdfpath(`./${"2005/"}${"23.pdf"}`),},</v>
      </c>
    </row>
    <row r="26" spans="1:16" x14ac:dyDescent="0.3">
      <c r="A26" s="2" t="s">
        <v>1568</v>
      </c>
      <c r="B26" s="2">
        <v>24</v>
      </c>
      <c r="C26" s="2" t="s">
        <v>1913</v>
      </c>
      <c r="D26" s="3" t="s">
        <v>395</v>
      </c>
      <c r="E26" s="2" t="s">
        <v>1735</v>
      </c>
      <c r="G26" s="2">
        <f t="shared" si="2"/>
        <v>24</v>
      </c>
      <c r="H26" s="2" t="s">
        <v>0</v>
      </c>
      <c r="I26" s="2" t="s">
        <v>1914</v>
      </c>
      <c r="J26" s="4" t="str">
        <f t="shared" si="0"/>
        <v>JUL</v>
      </c>
      <c r="K26" s="2" t="s">
        <v>1565</v>
      </c>
      <c r="L26" s="2" t="s">
        <v>368</v>
      </c>
      <c r="M26" s="2" t="s">
        <v>1915</v>
      </c>
      <c r="N26" s="28">
        <f t="shared" si="6"/>
        <v>24</v>
      </c>
      <c r="O26" s="2" t="s">
        <v>1</v>
      </c>
      <c r="P26" s="2" t="str">
        <f t="shared" si="1"/>
        <v>{id:24,year: "2005",dateAcuerdo:"01-JUL",numAcuerdo:"CG 24-2005",monthAcuerdo:"JUL",nameAcuerdo:"SANCIÓN PRI",link: Acuerdos__pdfpath(`./${"2005/"}${"24.pdf"}`),},</v>
      </c>
    </row>
    <row r="27" spans="1:16" x14ac:dyDescent="0.3">
      <c r="A27" s="2" t="s">
        <v>1568</v>
      </c>
      <c r="B27" s="2">
        <v>25</v>
      </c>
      <c r="C27" s="2" t="s">
        <v>1913</v>
      </c>
      <c r="D27" s="3" t="s">
        <v>395</v>
      </c>
      <c r="E27" s="2" t="s">
        <v>1735</v>
      </c>
      <c r="G27" s="2">
        <f t="shared" si="2"/>
        <v>25</v>
      </c>
      <c r="H27" s="2" t="s">
        <v>0</v>
      </c>
      <c r="I27" s="2" t="s">
        <v>1914</v>
      </c>
      <c r="J27" s="4" t="str">
        <f t="shared" si="0"/>
        <v>JUL</v>
      </c>
      <c r="K27" s="2" t="s">
        <v>1565</v>
      </c>
      <c r="L27" s="2" t="s">
        <v>370</v>
      </c>
      <c r="M27" s="2" t="s">
        <v>1915</v>
      </c>
      <c r="N27" s="28">
        <f t="shared" si="6"/>
        <v>25</v>
      </c>
      <c r="O27" s="2" t="s">
        <v>1</v>
      </c>
      <c r="P27" s="2" t="str">
        <f t="shared" si="1"/>
        <v>{id:25,year: "2005",dateAcuerdo:"01-JUL",numAcuerdo:"CG 25-2005",monthAcuerdo:"JUL",nameAcuerdo:"SANCIÓN PT",link: Acuerdos__pdfpath(`./${"2005/"}${"25.pdf"}`),},</v>
      </c>
    </row>
    <row r="28" spans="1:16" x14ac:dyDescent="0.3">
      <c r="A28" s="2" t="s">
        <v>1568</v>
      </c>
      <c r="B28" s="2">
        <v>26</v>
      </c>
      <c r="C28" s="2" t="s">
        <v>1913</v>
      </c>
      <c r="D28" s="3" t="s">
        <v>395</v>
      </c>
      <c r="E28" s="2" t="s">
        <v>1735</v>
      </c>
      <c r="G28" s="2">
        <f t="shared" si="2"/>
        <v>26</v>
      </c>
      <c r="H28" s="2" t="s">
        <v>0</v>
      </c>
      <c r="I28" s="2" t="s">
        <v>1914</v>
      </c>
      <c r="J28" s="4" t="str">
        <f t="shared" si="0"/>
        <v>JUL</v>
      </c>
      <c r="K28" s="2" t="s">
        <v>1565</v>
      </c>
      <c r="L28" s="2" t="s">
        <v>400</v>
      </c>
      <c r="M28" s="2" t="s">
        <v>1915</v>
      </c>
      <c r="N28" s="28">
        <f t="shared" si="6"/>
        <v>26</v>
      </c>
      <c r="O28" s="2" t="s">
        <v>1</v>
      </c>
      <c r="P28" s="2" t="str">
        <f t="shared" si="1"/>
        <v>{id:26,year: "2005",dateAcuerdo:"01-JUL",numAcuerdo:"CG 26-2005",monthAcuerdo:"JUL",nameAcuerdo:"SANCIÓN VERDE ECOLOGISTA",link: Acuerdos__pdfpath(`./${"2005/"}${"26.pdf"}`),},</v>
      </c>
    </row>
    <row r="29" spans="1:16" x14ac:dyDescent="0.3">
      <c r="A29" s="2" t="s">
        <v>1568</v>
      </c>
      <c r="B29" s="2">
        <v>27</v>
      </c>
      <c r="C29" s="2" t="s">
        <v>1913</v>
      </c>
      <c r="D29" s="3" t="s">
        <v>395</v>
      </c>
      <c r="E29" s="2" t="s">
        <v>1735</v>
      </c>
      <c r="G29" s="2">
        <f t="shared" si="2"/>
        <v>27</v>
      </c>
      <c r="H29" s="2" t="s">
        <v>0</v>
      </c>
      <c r="I29" s="2" t="s">
        <v>1914</v>
      </c>
      <c r="J29" s="4" t="str">
        <f t="shared" si="0"/>
        <v>JUL</v>
      </c>
      <c r="K29" s="2" t="s">
        <v>1565</v>
      </c>
      <c r="L29" s="2" t="s">
        <v>371</v>
      </c>
      <c r="M29" s="2" t="s">
        <v>1915</v>
      </c>
      <c r="N29" s="28">
        <f t="shared" si="6"/>
        <v>27</v>
      </c>
      <c r="O29" s="2" t="s">
        <v>1</v>
      </c>
      <c r="P29" s="2" t="str">
        <f t="shared" si="1"/>
        <v>{id:27,year: "2005",dateAcuerdo:"01-JUL",numAcuerdo:"CG 27-2005",monthAcuerdo:"JUL",nameAcuerdo:"SANCIÓN CONVERGENCIA",link: Acuerdos__pdfpath(`./${"2005/"}${"27.pdf"}`),},</v>
      </c>
    </row>
    <row r="30" spans="1:16" x14ac:dyDescent="0.3">
      <c r="A30" s="2" t="s">
        <v>1568</v>
      </c>
      <c r="B30" s="2">
        <v>28</v>
      </c>
      <c r="C30" s="2" t="s">
        <v>1913</v>
      </c>
      <c r="D30" s="3" t="s">
        <v>395</v>
      </c>
      <c r="E30" s="2" t="s">
        <v>1735</v>
      </c>
      <c r="G30" s="2">
        <f t="shared" si="2"/>
        <v>28</v>
      </c>
      <c r="H30" s="2" t="s">
        <v>0</v>
      </c>
      <c r="I30" s="2" t="s">
        <v>1914</v>
      </c>
      <c r="J30" s="4" t="str">
        <f t="shared" si="0"/>
        <v>JUL</v>
      </c>
      <c r="K30" s="2" t="s">
        <v>1565</v>
      </c>
      <c r="L30" s="2" t="s">
        <v>401</v>
      </c>
      <c r="M30" s="2" t="s">
        <v>1915</v>
      </c>
      <c r="N30" s="28">
        <f t="shared" si="6"/>
        <v>28</v>
      </c>
      <c r="O30" s="2" t="s">
        <v>1</v>
      </c>
      <c r="P30" s="2" t="str">
        <f t="shared" si="1"/>
        <v>{id:28,year: "2005",dateAcuerdo:"01-JUL",numAcuerdo:"CG 28-2005",monthAcuerdo:"JUL",nameAcuerdo:"SANCIÓN CENTRO DEMOCRATICO",link: Acuerdos__pdfpath(`./${"2005/"}${"28.pdf"}`),},</v>
      </c>
    </row>
    <row r="31" spans="1:16" x14ac:dyDescent="0.3">
      <c r="A31" s="2" t="s">
        <v>1568</v>
      </c>
      <c r="B31" s="2">
        <v>29</v>
      </c>
      <c r="C31" s="2" t="s">
        <v>1913</v>
      </c>
      <c r="D31" s="3" t="s">
        <v>395</v>
      </c>
      <c r="E31" s="2" t="s">
        <v>1735</v>
      </c>
      <c r="G31" s="2">
        <f t="shared" si="2"/>
        <v>29</v>
      </c>
      <c r="H31" s="2" t="s">
        <v>0</v>
      </c>
      <c r="I31" s="2" t="s">
        <v>1914</v>
      </c>
      <c r="J31" s="4" t="str">
        <f t="shared" si="0"/>
        <v>JUL</v>
      </c>
      <c r="K31" s="2" t="s">
        <v>1565</v>
      </c>
      <c r="L31" s="2" t="s">
        <v>402</v>
      </c>
      <c r="M31" s="2" t="s">
        <v>1915</v>
      </c>
      <c r="N31" s="28">
        <f t="shared" si="6"/>
        <v>29</v>
      </c>
      <c r="O31" s="2" t="s">
        <v>1</v>
      </c>
      <c r="P31" s="2" t="str">
        <f t="shared" si="1"/>
        <v>{id:29,year: "2005",dateAcuerdo:"01-JUL",numAcuerdo:"CG 29-2005",monthAcuerdo:"JUL",nameAcuerdo:"SANCIÓN PJS",link: Acuerdos__pdfpath(`./${"2005/"}${"29.pdf"}`),},</v>
      </c>
    </row>
    <row r="32" spans="1:16" x14ac:dyDescent="0.3">
      <c r="A32" s="2" t="s">
        <v>1568</v>
      </c>
      <c r="B32" s="2">
        <v>30</v>
      </c>
      <c r="C32" s="2" t="s">
        <v>1913</v>
      </c>
      <c r="D32" s="3" t="s">
        <v>395</v>
      </c>
      <c r="E32" s="2" t="s">
        <v>1735</v>
      </c>
      <c r="G32" s="2">
        <f t="shared" si="2"/>
        <v>30</v>
      </c>
      <c r="H32" s="2" t="s">
        <v>0</v>
      </c>
      <c r="I32" s="2" t="s">
        <v>1914</v>
      </c>
      <c r="J32" s="4" t="str">
        <f t="shared" si="0"/>
        <v>JUL</v>
      </c>
      <c r="K32" s="2" t="s">
        <v>1565</v>
      </c>
      <c r="L32" s="2" t="s">
        <v>403</v>
      </c>
      <c r="M32" s="2" t="s">
        <v>1915</v>
      </c>
      <c r="N32" s="28">
        <f t="shared" si="6"/>
        <v>30</v>
      </c>
      <c r="O32" s="2" t="s">
        <v>1</v>
      </c>
      <c r="P32" s="2" t="str">
        <f t="shared" si="1"/>
        <v>{id:30,year: "2005",dateAcuerdo:"01-JUL",numAcuerdo:"CG 30-2005",monthAcuerdo:"JUL",nameAcuerdo:"ACUERDO CONVENIO INSTITUTOS",link: Acuerdos__pdfpath(`./${"2005/"}${"30.pdf"}`),},</v>
      </c>
    </row>
    <row r="33" spans="1:16" x14ac:dyDescent="0.3">
      <c r="A33" s="2" t="s">
        <v>1568</v>
      </c>
      <c r="B33" s="2">
        <v>31</v>
      </c>
      <c r="C33" s="2" t="s">
        <v>1913</v>
      </c>
      <c r="D33" s="3" t="s">
        <v>396</v>
      </c>
      <c r="E33" s="2" t="s">
        <v>1735</v>
      </c>
      <c r="F33" s="4"/>
      <c r="G33" s="2">
        <f t="shared" ref="G33:G46" si="7">B33</f>
        <v>31</v>
      </c>
      <c r="H33" s="2" t="s">
        <v>0</v>
      </c>
      <c r="I33" s="2" t="s">
        <v>1914</v>
      </c>
      <c r="J33" s="4" t="str">
        <f t="shared" ref="J33:J46" si="8">MID(D33,4,3)</f>
        <v>JUL</v>
      </c>
      <c r="K33" s="2" t="s">
        <v>1565</v>
      </c>
      <c r="L33" s="2" t="s">
        <v>369</v>
      </c>
      <c r="M33" s="2" t="s">
        <v>1915</v>
      </c>
      <c r="N33" s="28">
        <f t="shared" ref="N33:N46" si="9">B33</f>
        <v>31</v>
      </c>
      <c r="O33" s="2" t="s">
        <v>1</v>
      </c>
      <c r="P33" s="2" t="str">
        <f t="shared" ref="P33:P46" si="10">CONCATENATE(A33,B33,C33,D33,E33,F33,G33,H33,I33,J33,K33,L33,M33,N33,O33)</f>
        <v>{id:31,year: "2005",dateAcuerdo:"15-JUL",numAcuerdo:"CG 31-2005",monthAcuerdo:"JUL",nameAcuerdo:"SANCIÓN PRD",link: Acuerdos__pdfpath(`./${"2005/"}${"31.pdf"}`),},</v>
      </c>
    </row>
    <row r="34" spans="1:16" x14ac:dyDescent="0.3">
      <c r="A34" s="2" t="s">
        <v>1568</v>
      </c>
      <c r="B34" s="2">
        <v>32</v>
      </c>
      <c r="C34" s="2" t="s">
        <v>1913</v>
      </c>
      <c r="D34" s="3" t="s">
        <v>396</v>
      </c>
      <c r="E34" s="2" t="s">
        <v>1735</v>
      </c>
      <c r="F34" s="4"/>
      <c r="G34" s="2">
        <f t="shared" si="7"/>
        <v>32</v>
      </c>
      <c r="H34" s="2" t="s">
        <v>0</v>
      </c>
      <c r="I34" s="2" t="s">
        <v>1914</v>
      </c>
      <c r="J34" s="4" t="str">
        <f t="shared" si="8"/>
        <v>JUL</v>
      </c>
      <c r="K34" s="2" t="s">
        <v>1565</v>
      </c>
      <c r="L34" s="2" t="s">
        <v>404</v>
      </c>
      <c r="M34" s="2" t="s">
        <v>1915</v>
      </c>
      <c r="N34" s="28">
        <f t="shared" si="9"/>
        <v>32</v>
      </c>
      <c r="O34" s="2" t="s">
        <v>1</v>
      </c>
      <c r="P34" s="2" t="str">
        <f t="shared" si="10"/>
        <v>{id:32,year: "2005",dateAcuerdo:"15-JUL",numAcuerdo:"CG 32-2005",monthAcuerdo:"JUL",nameAcuerdo:"ACUERDO APLICACION DE MINISTRACIONES",link: Acuerdos__pdfpath(`./${"2005/"}${"32.pdf"}`),},</v>
      </c>
    </row>
    <row r="35" spans="1:16" ht="15" thickBot="1" x14ac:dyDescent="0.35">
      <c r="A35" s="2" t="s">
        <v>1568</v>
      </c>
      <c r="B35" s="2">
        <v>33</v>
      </c>
      <c r="C35" s="2" t="s">
        <v>1913</v>
      </c>
      <c r="D35" s="3" t="s">
        <v>35</v>
      </c>
      <c r="E35" s="2" t="s">
        <v>1735</v>
      </c>
      <c r="F35" s="4"/>
      <c r="G35" s="2">
        <f t="shared" si="7"/>
        <v>33</v>
      </c>
      <c r="H35" s="2" t="s">
        <v>0</v>
      </c>
      <c r="I35" s="2" t="s">
        <v>1914</v>
      </c>
      <c r="J35" s="4" t="str">
        <f t="shared" si="8"/>
        <v>AGO</v>
      </c>
      <c r="K35" s="2" t="s">
        <v>1565</v>
      </c>
      <c r="L35" s="2" t="s">
        <v>410</v>
      </c>
      <c r="M35" s="2" t="s">
        <v>1915</v>
      </c>
      <c r="N35" s="28">
        <f t="shared" si="9"/>
        <v>33</v>
      </c>
      <c r="O35" s="2" t="s">
        <v>1</v>
      </c>
      <c r="P35" s="2" t="str">
        <f t="shared" si="10"/>
        <v>{id:33,year: "2005",dateAcuerdo:"15-AGO",numAcuerdo:"CG 33-2005",monthAcuerdo:"AGO",nameAcuerdo:"ACUERDO INFORMACIÓN",link: Acuerdos__pdfpath(`./${"2005/"}${"33.pdf"}`),},</v>
      </c>
    </row>
    <row r="36" spans="1:16" x14ac:dyDescent="0.3">
      <c r="A36" s="9" t="s">
        <v>1568</v>
      </c>
      <c r="B36" s="9">
        <v>34</v>
      </c>
      <c r="C36" s="9" t="s">
        <v>1913</v>
      </c>
      <c r="D36" s="10" t="s">
        <v>405</v>
      </c>
      <c r="E36" s="9" t="s">
        <v>1735</v>
      </c>
      <c r="F36" s="9"/>
      <c r="G36" s="9">
        <f>B36</f>
        <v>34</v>
      </c>
      <c r="H36" s="9" t="s">
        <v>0</v>
      </c>
      <c r="I36" s="9" t="s">
        <v>1914</v>
      </c>
      <c r="J36" s="9" t="str">
        <f t="shared" si="8"/>
        <v>AGO</v>
      </c>
      <c r="K36" s="9" t="s">
        <v>1565</v>
      </c>
      <c r="L36" s="9" t="s">
        <v>411</v>
      </c>
      <c r="M36" s="9" t="s">
        <v>1915</v>
      </c>
      <c r="N36" s="29">
        <f t="shared" si="9"/>
        <v>34</v>
      </c>
      <c r="O36" s="9" t="s">
        <v>1051</v>
      </c>
      <c r="P36" s="12"/>
    </row>
    <row r="37" spans="1:16" ht="15" thickBot="1" x14ac:dyDescent="0.35">
      <c r="A37" s="14" t="s">
        <v>1568</v>
      </c>
      <c r="B37" s="14" t="s">
        <v>1049</v>
      </c>
      <c r="C37" s="14" t="s">
        <v>1913</v>
      </c>
      <c r="D37" s="15"/>
      <c r="E37" s="14" t="s">
        <v>1736</v>
      </c>
      <c r="F37" s="14"/>
      <c r="G37" s="14"/>
      <c r="H37" s="14"/>
      <c r="I37" s="14" t="s">
        <v>1738</v>
      </c>
      <c r="J37" s="14" t="str">
        <f t="shared" si="8"/>
        <v/>
      </c>
      <c r="K37" s="14" t="s">
        <v>1565</v>
      </c>
      <c r="L37" s="16" t="s">
        <v>1916</v>
      </c>
      <c r="M37" s="14" t="s">
        <v>1915</v>
      </c>
      <c r="N37" s="30" t="str">
        <f>CONCATENATE(B36,".1")</f>
        <v>34.1</v>
      </c>
      <c r="O37" s="14" t="s">
        <v>1076</v>
      </c>
      <c r="P37" s="17" t="str">
        <f>CONCATENATE(A36,B36,C36,D36,E36,F36,G36,H36,I36,J36,K36,L36,M36,N36,O36,A37,B37,C37,D37,E37,F37,G37,H37,I37,J37,K37,L37,M37,N37,O37)</f>
        <v>{id:34,year: "2005",dateAcuerdo:"30-AGO",numAcuerdo:"CG 34-2005",monthAcuerdo:"AGO",nameAcuerdo:"ACUERDO IET-AYUNTAMIENTOS",link: Acuerdos__pdfpath(`./${"2005/"}${"34.pdf"}`),subRows:[{id:"",year: "2005",dateAcuerdo:"",numAcuerdo:"",monthAcuerdo:"",nameAcuerdo:"CONVENIO IET-AYUNTAMIENTOS",link: Acuerdos__pdfpath(`./${"2005/"}${"34.1.pdf"}`),},],},</v>
      </c>
    </row>
    <row r="38" spans="1:16" x14ac:dyDescent="0.3">
      <c r="A38" s="2" t="s">
        <v>1568</v>
      </c>
      <c r="B38" s="2">
        <v>35</v>
      </c>
      <c r="C38" s="2" t="s">
        <v>1913</v>
      </c>
      <c r="D38" s="3" t="s">
        <v>405</v>
      </c>
      <c r="E38" s="2" t="s">
        <v>1735</v>
      </c>
      <c r="G38" s="2">
        <f t="shared" si="7"/>
        <v>35</v>
      </c>
      <c r="H38" s="2" t="s">
        <v>0</v>
      </c>
      <c r="I38" s="2" t="s">
        <v>1914</v>
      </c>
      <c r="J38" s="4" t="str">
        <f t="shared" si="8"/>
        <v>AGO</v>
      </c>
      <c r="K38" s="2" t="s">
        <v>1565</v>
      </c>
      <c r="L38" s="2" t="s">
        <v>412</v>
      </c>
      <c r="M38" s="2" t="s">
        <v>1915</v>
      </c>
      <c r="N38" s="28">
        <f t="shared" si="9"/>
        <v>35</v>
      </c>
      <c r="O38" s="2" t="s">
        <v>1</v>
      </c>
      <c r="P38" s="2" t="str">
        <f t="shared" si="10"/>
        <v>{id:35,year: "2005",dateAcuerdo:"30-AGO",numAcuerdo:"CG 35-2005",monthAcuerdo:"AGO",nameAcuerdo:"ACUERDO MODIFICATORIO",link: Acuerdos__pdfpath(`./${"2005/"}${"35.pdf"}`),},</v>
      </c>
    </row>
    <row r="39" spans="1:16" x14ac:dyDescent="0.3">
      <c r="A39" s="2" t="s">
        <v>1568</v>
      </c>
      <c r="B39" s="2">
        <v>36</v>
      </c>
      <c r="C39" s="2" t="s">
        <v>1913</v>
      </c>
      <c r="D39" s="3" t="s">
        <v>37</v>
      </c>
      <c r="E39" s="2" t="s">
        <v>1735</v>
      </c>
      <c r="G39" s="2">
        <f t="shared" si="7"/>
        <v>36</v>
      </c>
      <c r="H39" s="2" t="s">
        <v>0</v>
      </c>
      <c r="I39" s="2" t="s">
        <v>1914</v>
      </c>
      <c r="J39" s="4" t="str">
        <f t="shared" si="8"/>
        <v>SEP</v>
      </c>
      <c r="K39" s="2" t="s">
        <v>1565</v>
      </c>
      <c r="L39" s="2" t="s">
        <v>413</v>
      </c>
      <c r="M39" s="2" t="s">
        <v>1915</v>
      </c>
      <c r="N39" s="28">
        <f t="shared" si="9"/>
        <v>36</v>
      </c>
      <c r="O39" s="2" t="s">
        <v>1</v>
      </c>
      <c r="P39" s="2" t="str">
        <f t="shared" si="10"/>
        <v>{id:36,year: "2005",dateAcuerdo:"30-SEP",numAcuerdo:"CG 36-2005",monthAcuerdo:"SEP",nameAcuerdo:"ACUERDO PRESUPUESTO 2006",link: Acuerdos__pdfpath(`./${"2005/"}${"36.pdf"}`),},</v>
      </c>
    </row>
    <row r="40" spans="1:16" x14ac:dyDescent="0.3">
      <c r="A40" s="2" t="s">
        <v>1568</v>
      </c>
      <c r="B40" s="2">
        <v>37</v>
      </c>
      <c r="C40" s="2" t="s">
        <v>1913</v>
      </c>
      <c r="D40" s="3" t="s">
        <v>37</v>
      </c>
      <c r="E40" s="2" t="s">
        <v>1735</v>
      </c>
      <c r="G40" s="2">
        <f t="shared" si="7"/>
        <v>37</v>
      </c>
      <c r="H40" s="2" t="s">
        <v>0</v>
      </c>
      <c r="I40" s="2" t="s">
        <v>1914</v>
      </c>
      <c r="J40" s="4" t="str">
        <f t="shared" si="8"/>
        <v>SEP</v>
      </c>
      <c r="K40" s="2" t="s">
        <v>1565</v>
      </c>
      <c r="L40" s="2" t="s">
        <v>414</v>
      </c>
      <c r="M40" s="2" t="s">
        <v>1915</v>
      </c>
      <c r="N40" s="28">
        <f t="shared" si="9"/>
        <v>37</v>
      </c>
      <c r="O40" s="2" t="s">
        <v>1</v>
      </c>
      <c r="P40" s="2" t="str">
        <f t="shared" si="10"/>
        <v>{id:37,year: "2005",dateAcuerdo:"30-SEP",numAcuerdo:"CG 37-2005",monthAcuerdo:"SEP",nameAcuerdo:"ACUERDO DESINCORPORACIÓN VEHÍCULOS",link: Acuerdos__pdfpath(`./${"2005/"}${"37.pdf"}`),},</v>
      </c>
    </row>
    <row r="41" spans="1:16" x14ac:dyDescent="0.3">
      <c r="A41" s="2" t="s">
        <v>1568</v>
      </c>
      <c r="B41" s="2">
        <v>38</v>
      </c>
      <c r="C41" s="2" t="s">
        <v>1913</v>
      </c>
      <c r="D41" s="3" t="s">
        <v>406</v>
      </c>
      <c r="E41" s="2" t="s">
        <v>1735</v>
      </c>
      <c r="G41" s="2">
        <f t="shared" si="7"/>
        <v>38</v>
      </c>
      <c r="H41" s="2" t="s">
        <v>0</v>
      </c>
      <c r="I41" s="2" t="s">
        <v>1914</v>
      </c>
      <c r="J41" s="4" t="str">
        <f t="shared" si="8"/>
        <v>OCT</v>
      </c>
      <c r="K41" s="2" t="s">
        <v>1565</v>
      </c>
      <c r="L41" s="2" t="s">
        <v>415</v>
      </c>
      <c r="M41" s="2" t="s">
        <v>1915</v>
      </c>
      <c r="N41" s="28">
        <f t="shared" si="9"/>
        <v>38</v>
      </c>
      <c r="O41" s="2" t="s">
        <v>1</v>
      </c>
      <c r="P41" s="2" t="str">
        <f t="shared" si="10"/>
        <v>{id:38,year: "2005",dateAcuerdo:"18-OCT",numAcuerdo:"CG 38-2005",monthAcuerdo:"OCT",nameAcuerdo:"ACUERDO ACREDITACIÓN NUEVA ALIANZA",link: Acuerdos__pdfpath(`./${"2005/"}${"38.pdf"}`),},</v>
      </c>
    </row>
    <row r="42" spans="1:16" x14ac:dyDescent="0.3">
      <c r="A42" s="2" t="s">
        <v>1568</v>
      </c>
      <c r="B42" s="2">
        <v>39</v>
      </c>
      <c r="C42" s="2" t="s">
        <v>1913</v>
      </c>
      <c r="D42" s="3" t="s">
        <v>275</v>
      </c>
      <c r="E42" s="2" t="s">
        <v>1735</v>
      </c>
      <c r="G42" s="2">
        <f t="shared" si="7"/>
        <v>39</v>
      </c>
      <c r="H42" s="2" t="s">
        <v>0</v>
      </c>
      <c r="I42" s="2" t="s">
        <v>1914</v>
      </c>
      <c r="J42" s="4" t="str">
        <f t="shared" si="8"/>
        <v>OCT</v>
      </c>
      <c r="K42" s="2" t="s">
        <v>1565</v>
      </c>
      <c r="L42" s="2" t="s">
        <v>416</v>
      </c>
      <c r="M42" s="2" t="s">
        <v>1915</v>
      </c>
      <c r="N42" s="28">
        <f t="shared" si="9"/>
        <v>39</v>
      </c>
      <c r="O42" s="2" t="s">
        <v>1</v>
      </c>
      <c r="P42" s="2" t="str">
        <f t="shared" si="10"/>
        <v>{id:39,year: "2005",dateAcuerdo:"25-OCT",numAcuerdo:"CG 39-2005",monthAcuerdo:"OCT",nameAcuerdo:"ACREDITACIÓN ALTERNATIVA SOCIALDEMÓCRATA Y CAMPESINA",link: Acuerdos__pdfpath(`./${"2005/"}${"39.pdf"}`),},</v>
      </c>
    </row>
    <row r="43" spans="1:16" x14ac:dyDescent="0.3">
      <c r="A43" s="2" t="s">
        <v>1568</v>
      </c>
      <c r="B43" s="2">
        <v>40</v>
      </c>
      <c r="C43" s="2" t="s">
        <v>1913</v>
      </c>
      <c r="D43" s="3" t="s">
        <v>388</v>
      </c>
      <c r="E43" s="2" t="s">
        <v>1735</v>
      </c>
      <c r="G43" s="2">
        <f t="shared" si="7"/>
        <v>40</v>
      </c>
      <c r="H43" s="2" t="s">
        <v>0</v>
      </c>
      <c r="I43" s="2" t="s">
        <v>1914</v>
      </c>
      <c r="J43" s="4" t="str">
        <f t="shared" si="8"/>
        <v>NOV</v>
      </c>
      <c r="K43" s="2" t="s">
        <v>1565</v>
      </c>
      <c r="L43" s="2" t="s">
        <v>417</v>
      </c>
      <c r="M43" s="2" t="s">
        <v>1915</v>
      </c>
      <c r="N43" s="28">
        <f t="shared" si="9"/>
        <v>40</v>
      </c>
      <c r="O43" s="2" t="s">
        <v>1</v>
      </c>
      <c r="P43" s="2" t="str">
        <f t="shared" si="10"/>
        <v>{id:40,year: "2005",dateAcuerdo:"30-NOV",numAcuerdo:"CG 40-2005",monthAcuerdo:"NOV",nameAcuerdo:"FINANCIAMIENTO NUEVOS PARTIDOS",link: Acuerdos__pdfpath(`./${"2005/"}${"40.pdf"}`),},</v>
      </c>
    </row>
    <row r="44" spans="1:16" x14ac:dyDescent="0.3">
      <c r="A44" s="2" t="s">
        <v>1568</v>
      </c>
      <c r="B44" s="2">
        <v>41</v>
      </c>
      <c r="C44" s="2" t="s">
        <v>1913</v>
      </c>
      <c r="D44" s="3" t="s">
        <v>407</v>
      </c>
      <c r="E44" s="2" t="s">
        <v>1735</v>
      </c>
      <c r="G44" s="2">
        <f t="shared" si="7"/>
        <v>41</v>
      </c>
      <c r="H44" s="2" t="s">
        <v>0</v>
      </c>
      <c r="I44" s="2" t="s">
        <v>1914</v>
      </c>
      <c r="J44" s="4" t="str">
        <f t="shared" si="8"/>
        <v>DIC</v>
      </c>
      <c r="K44" s="2" t="s">
        <v>1565</v>
      </c>
      <c r="L44" s="2" t="s">
        <v>418</v>
      </c>
      <c r="M44" s="2" t="s">
        <v>1915</v>
      </c>
      <c r="N44" s="28">
        <f t="shared" si="9"/>
        <v>41</v>
      </c>
      <c r="O44" s="2" t="s">
        <v>1</v>
      </c>
      <c r="P44" s="2" t="str">
        <f t="shared" si="10"/>
        <v>{id:41,year: "2005",dateAcuerdo:"02-DIC",numAcuerdo:"CG 41-2005",monthAcuerdo:"DIC",nameAcuerdo:"ACUERDO PRD",link: Acuerdos__pdfpath(`./${"2005/"}${"41.pdf"}`),},</v>
      </c>
    </row>
    <row r="45" spans="1:16" x14ac:dyDescent="0.3">
      <c r="A45" s="2" t="s">
        <v>1568</v>
      </c>
      <c r="B45" s="2">
        <v>42</v>
      </c>
      <c r="C45" s="2" t="s">
        <v>1913</v>
      </c>
      <c r="D45" s="3" t="s">
        <v>408</v>
      </c>
      <c r="E45" s="2" t="s">
        <v>1735</v>
      </c>
      <c r="G45" s="2">
        <f t="shared" si="7"/>
        <v>42</v>
      </c>
      <c r="H45" s="2" t="s">
        <v>0</v>
      </c>
      <c r="I45" s="2" t="s">
        <v>1914</v>
      </c>
      <c r="J45" s="4" t="str">
        <f t="shared" si="8"/>
        <v>DIC</v>
      </c>
      <c r="K45" s="2" t="s">
        <v>1565</v>
      </c>
      <c r="L45" s="2" t="s">
        <v>419</v>
      </c>
      <c r="M45" s="2" t="s">
        <v>1915</v>
      </c>
      <c r="N45" s="28">
        <f t="shared" si="9"/>
        <v>42</v>
      </c>
      <c r="O45" s="2" t="s">
        <v>1</v>
      </c>
      <c r="P45" s="2" t="str">
        <f t="shared" si="10"/>
        <v>{id:42,year: "2005",dateAcuerdo:"05-DIC",numAcuerdo:"CG 42-2005",monthAcuerdo:"DIC",nameAcuerdo:"APLICACIÓN MINISTRACIONES PRD",link: Acuerdos__pdfpath(`./${"2005/"}${"42.pdf"}`),},</v>
      </c>
    </row>
    <row r="46" spans="1:16" x14ac:dyDescent="0.3">
      <c r="A46" s="2" t="s">
        <v>1568</v>
      </c>
      <c r="B46" s="2">
        <v>43</v>
      </c>
      <c r="C46" s="2" t="s">
        <v>1913</v>
      </c>
      <c r="D46" s="3" t="s">
        <v>409</v>
      </c>
      <c r="E46" s="2" t="s">
        <v>1735</v>
      </c>
      <c r="G46" s="2">
        <f t="shared" si="7"/>
        <v>43</v>
      </c>
      <c r="H46" s="2" t="s">
        <v>0</v>
      </c>
      <c r="I46" s="2" t="s">
        <v>1914</v>
      </c>
      <c r="J46" s="4" t="str">
        <f t="shared" si="8"/>
        <v>DIC</v>
      </c>
      <c r="K46" s="2" t="s">
        <v>1565</v>
      </c>
      <c r="L46" s="2" t="s">
        <v>420</v>
      </c>
      <c r="M46" s="2" t="s">
        <v>1915</v>
      </c>
      <c r="N46" s="28">
        <f t="shared" si="9"/>
        <v>43</v>
      </c>
      <c r="O46" s="2" t="s">
        <v>1</v>
      </c>
      <c r="P46" s="2" t="str">
        <f t="shared" si="10"/>
        <v>{id:43,year: "2005",dateAcuerdo:"30-DIC",numAcuerdo:"CG 43-2005",monthAcuerdo:"DIC",nameAcuerdo:"ACUERDO REGISTRO PAC",link: Acuerdos__pdfpath(`./${"2005/"}${"43.pdf"}`),},</v>
      </c>
    </row>
    <row r="47" spans="1:16" x14ac:dyDescent="0.3">
      <c r="P47" s="2" t="s">
        <v>1929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2:P279"/>
  <sheetViews>
    <sheetView workbookViewId="0"/>
  </sheetViews>
  <sheetFormatPr baseColWidth="10" defaultColWidth="11.5546875" defaultRowHeight="14.4" x14ac:dyDescent="0.3"/>
  <cols>
    <col min="1" max="2" width="4" style="2" bestFit="1" customWidth="1"/>
    <col min="3" max="3" width="24" style="2" bestFit="1" customWidth="1"/>
    <col min="4" max="4" width="7.5546875" style="3" bestFit="1" customWidth="1"/>
    <col min="5" max="5" width="16.66406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19.6640625" style="2" bestFit="1" customWidth="1"/>
    <col min="10" max="10" width="4.88671875" style="2" bestFit="1" customWidth="1"/>
    <col min="11" max="11" width="14.88671875" style="2" bestFit="1" customWidth="1"/>
    <col min="12" max="12" width="40" style="2" customWidth="1"/>
    <col min="13" max="13" width="35.88671875" style="2" bestFit="1" customWidth="1"/>
    <col min="14" max="14" width="5.5546875" style="28" bestFit="1" customWidth="1"/>
    <col min="15" max="15" width="15.6640625" style="2" bestFit="1" customWidth="1"/>
    <col min="16" max="16384" width="11.5546875" style="2"/>
  </cols>
  <sheetData>
    <row r="2" spans="1:16" x14ac:dyDescent="0.3">
      <c r="P2" s="2" t="s">
        <v>1937</v>
      </c>
    </row>
    <row r="3" spans="1:16" x14ac:dyDescent="0.3">
      <c r="A3" s="2" t="s">
        <v>1568</v>
      </c>
      <c r="B3" s="2">
        <v>1</v>
      </c>
      <c r="C3" s="2" t="s">
        <v>1917</v>
      </c>
      <c r="D3" s="3" t="s">
        <v>439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1918</v>
      </c>
      <c r="J3" s="4" t="str">
        <f t="shared" ref="J3:J210" si="0">MID(D3,4,3)</f>
        <v>ENE</v>
      </c>
      <c r="K3" s="2" t="s">
        <v>1565</v>
      </c>
      <c r="L3" s="2" t="s">
        <v>384</v>
      </c>
      <c r="M3" s="2" t="s">
        <v>1919</v>
      </c>
      <c r="N3" s="28">
        <f>B3</f>
        <v>1</v>
      </c>
      <c r="O3" s="2" t="s">
        <v>1</v>
      </c>
      <c r="P3" s="2" t="str">
        <f t="shared" ref="P3:P210" si="1">CONCATENATE(A3,B3,C3,D3,E3,F3,G3,H3,I3,J3,K3,L3,M3,N3,O3)</f>
        <v>{id:1,year: "2004",dateAcuerdo:"08-ENE",numAcuerdo:"CG 01-2004",monthAcuerdo:"ENE",nameAcuerdo:"ACUERDO SOBRE CREACION DE COMISIONES",link: Acuerdos__pdfpath(`./${"2004/"}${"1.pdf"}`),},</v>
      </c>
    </row>
    <row r="4" spans="1:16" x14ac:dyDescent="0.3">
      <c r="A4" s="2" t="s">
        <v>1568</v>
      </c>
      <c r="B4" s="2">
        <v>2</v>
      </c>
      <c r="C4" s="2" t="s">
        <v>1917</v>
      </c>
      <c r="D4" s="3" t="s">
        <v>439</v>
      </c>
      <c r="E4" s="2" t="s">
        <v>1735</v>
      </c>
      <c r="F4" s="2">
        <v>0</v>
      </c>
      <c r="G4" s="2">
        <f t="shared" ref="G4:G210" si="2">B4</f>
        <v>2</v>
      </c>
      <c r="H4" s="2" t="s">
        <v>0</v>
      </c>
      <c r="I4" s="2" t="s">
        <v>1918</v>
      </c>
      <c r="J4" s="4" t="str">
        <f t="shared" si="0"/>
        <v>ENE</v>
      </c>
      <c r="K4" s="2" t="s">
        <v>1565</v>
      </c>
      <c r="L4" s="2" t="s">
        <v>443</v>
      </c>
      <c r="M4" s="2" t="s">
        <v>1919</v>
      </c>
      <c r="N4" s="28">
        <f>B4</f>
        <v>2</v>
      </c>
      <c r="O4" s="2" t="s">
        <v>1</v>
      </c>
      <c r="P4" s="2" t="str">
        <f t="shared" si="1"/>
        <v>{id:2,year: "2004",dateAcuerdo:"08-ENE",numAcuerdo:"CG 02-2004",monthAcuerdo:"ENE",nameAcuerdo:"ACUERDO INTEGRAR LA JUNTA GENERAL EJECUTIVA",link: Acuerdos__pdfpath(`./${"2004/"}${"2.pdf"}`),},</v>
      </c>
    </row>
    <row r="5" spans="1:16" x14ac:dyDescent="0.3">
      <c r="A5" s="2" t="s">
        <v>1568</v>
      </c>
      <c r="B5" s="2">
        <v>3</v>
      </c>
      <c r="C5" s="2" t="s">
        <v>1917</v>
      </c>
      <c r="D5" s="3" t="s">
        <v>440</v>
      </c>
      <c r="E5" s="2" t="s">
        <v>1735</v>
      </c>
      <c r="F5" s="2">
        <v>0</v>
      </c>
      <c r="G5" s="2">
        <f t="shared" si="2"/>
        <v>3</v>
      </c>
      <c r="H5" s="2" t="s">
        <v>0</v>
      </c>
      <c r="I5" s="2" t="s">
        <v>1918</v>
      </c>
      <c r="J5" s="4" t="str">
        <f t="shared" si="0"/>
        <v>ENE</v>
      </c>
      <c r="K5" s="2" t="s">
        <v>1565</v>
      </c>
      <c r="L5" s="2" t="s">
        <v>444</v>
      </c>
      <c r="M5" s="2" t="s">
        <v>1919</v>
      </c>
      <c r="N5" s="28">
        <f>B5</f>
        <v>3</v>
      </c>
      <c r="O5" s="2" t="s">
        <v>1</v>
      </c>
      <c r="P5" s="2" t="str">
        <f t="shared" si="1"/>
        <v>{id:3,year: "2004",dateAcuerdo:"21-ENE",numAcuerdo:"CG 03-2004",monthAcuerdo:"ENE",nameAcuerdo:"ACUERDO RETRIBUCION CONSEJEROS",link: Acuerdos__pdfpath(`./${"2004/"}${"3.pdf"}`),},</v>
      </c>
    </row>
    <row r="6" spans="1:16" x14ac:dyDescent="0.3">
      <c r="A6" s="2" t="s">
        <v>1568</v>
      </c>
      <c r="B6" s="2">
        <v>4</v>
      </c>
      <c r="C6" s="2" t="s">
        <v>1917</v>
      </c>
      <c r="D6" s="3" t="s">
        <v>440</v>
      </c>
      <c r="E6" s="2" t="s">
        <v>1735</v>
      </c>
      <c r="F6" s="4">
        <v>0</v>
      </c>
      <c r="G6" s="2">
        <f t="shared" si="2"/>
        <v>4</v>
      </c>
      <c r="H6" s="2" t="s">
        <v>0</v>
      </c>
      <c r="I6" s="2" t="s">
        <v>1918</v>
      </c>
      <c r="J6" s="4" t="str">
        <f t="shared" si="0"/>
        <v>ENE</v>
      </c>
      <c r="K6" s="2" t="s">
        <v>1565</v>
      </c>
      <c r="L6" s="2" t="s">
        <v>445</v>
      </c>
      <c r="M6" s="2" t="s">
        <v>1919</v>
      </c>
      <c r="N6" s="28">
        <f t="shared" ref="N6:N11" si="3">B6</f>
        <v>4</v>
      </c>
      <c r="O6" s="2" t="s">
        <v>1</v>
      </c>
      <c r="P6" s="2" t="str">
        <f t="shared" si="1"/>
        <v>{id:4,year: "2004",dateAcuerdo:"21-ENE",numAcuerdo:"CG 04-2004",monthAcuerdo:"ENE",nameAcuerdo:"ACUERDO PROCEDIMIENTOS PJS",link: Acuerdos__pdfpath(`./${"2004/"}${"4.pdf"}`),},</v>
      </c>
    </row>
    <row r="7" spans="1:16" x14ac:dyDescent="0.3">
      <c r="A7" s="2" t="s">
        <v>1568</v>
      </c>
      <c r="B7" s="2">
        <v>5</v>
      </c>
      <c r="C7" s="2" t="s">
        <v>1917</v>
      </c>
      <c r="D7" s="3" t="s">
        <v>440</v>
      </c>
      <c r="E7" s="2" t="s">
        <v>1735</v>
      </c>
      <c r="F7" s="4">
        <v>0</v>
      </c>
      <c r="G7" s="2">
        <f t="shared" si="2"/>
        <v>5</v>
      </c>
      <c r="H7" s="2" t="s">
        <v>0</v>
      </c>
      <c r="I7" s="2" t="s">
        <v>1918</v>
      </c>
      <c r="J7" s="4" t="str">
        <f t="shared" si="0"/>
        <v>ENE</v>
      </c>
      <c r="K7" s="2" t="s">
        <v>1565</v>
      </c>
      <c r="L7" s="2" t="s">
        <v>446</v>
      </c>
      <c r="M7" s="2" t="s">
        <v>1919</v>
      </c>
      <c r="N7" s="28">
        <f t="shared" si="3"/>
        <v>5</v>
      </c>
      <c r="O7" s="2" t="s">
        <v>1</v>
      </c>
      <c r="P7" s="2" t="str">
        <f t="shared" si="1"/>
        <v>{id:5,year: "2004",dateAcuerdo:"21-ENE",numAcuerdo:"CG 05-2004",monthAcuerdo:"ENE",nameAcuerdo:"ACUERDO CONVOCATORIA DIRECCIONES",link: Acuerdos__pdfpath(`./${"2004/"}${"5.pdf"}`),},</v>
      </c>
    </row>
    <row r="8" spans="1:16" x14ac:dyDescent="0.3">
      <c r="A8" s="2" t="s">
        <v>1568</v>
      </c>
      <c r="B8" s="2">
        <v>6</v>
      </c>
      <c r="C8" s="2" t="s">
        <v>1917</v>
      </c>
      <c r="D8" s="3" t="s">
        <v>441</v>
      </c>
      <c r="E8" s="2" t="s">
        <v>1735</v>
      </c>
      <c r="F8" s="4">
        <v>0</v>
      </c>
      <c r="G8" s="2">
        <f t="shared" si="2"/>
        <v>6</v>
      </c>
      <c r="H8" s="2" t="s">
        <v>0</v>
      </c>
      <c r="I8" s="2" t="s">
        <v>1918</v>
      </c>
      <c r="J8" s="4" t="str">
        <f t="shared" si="0"/>
        <v>FEB</v>
      </c>
      <c r="K8" s="2" t="s">
        <v>1565</v>
      </c>
      <c r="L8" s="2" t="s">
        <v>447</v>
      </c>
      <c r="M8" s="2" t="s">
        <v>1919</v>
      </c>
      <c r="N8" s="28">
        <f t="shared" si="3"/>
        <v>6</v>
      </c>
      <c r="O8" s="2" t="s">
        <v>1</v>
      </c>
      <c r="P8" s="2" t="str">
        <f t="shared" si="1"/>
        <v>{id:6,year: "2004",dateAcuerdo:"26-FEB",numAcuerdo:"CG 06-2004",monthAcuerdo:"FEB",nameAcuerdo:"ACUERDO SUSPENSIÓN DEMARCACIÓN DISTRITAL",link: Acuerdos__pdfpath(`./${"2004/"}${"6.pdf"}`),},</v>
      </c>
    </row>
    <row r="9" spans="1:16" x14ac:dyDescent="0.3">
      <c r="A9" s="2" t="s">
        <v>1568</v>
      </c>
      <c r="B9" s="2">
        <v>7</v>
      </c>
      <c r="C9" s="2" t="s">
        <v>1917</v>
      </c>
      <c r="D9" s="3" t="s">
        <v>441</v>
      </c>
      <c r="E9" s="2" t="s">
        <v>1735</v>
      </c>
      <c r="F9" s="4">
        <v>0</v>
      </c>
      <c r="G9" s="2">
        <f t="shared" si="2"/>
        <v>7</v>
      </c>
      <c r="H9" s="2" t="s">
        <v>0</v>
      </c>
      <c r="I9" s="2" t="s">
        <v>1918</v>
      </c>
      <c r="J9" s="4" t="str">
        <f t="shared" si="0"/>
        <v>FEB</v>
      </c>
      <c r="K9" s="2" t="s">
        <v>1565</v>
      </c>
      <c r="L9" s="2" t="s">
        <v>448</v>
      </c>
      <c r="M9" s="2" t="s">
        <v>1919</v>
      </c>
      <c r="N9" s="28">
        <f t="shared" si="3"/>
        <v>7</v>
      </c>
      <c r="O9" s="2" t="s">
        <v>1</v>
      </c>
      <c r="P9" s="2" t="str">
        <f t="shared" si="1"/>
        <v>{id:7,year: "2004",dateAcuerdo:"26-FEB",numAcuerdo:"CG 07-2004",monthAcuerdo:"FEB",nameAcuerdo:"FECHA DE INICIO DEL PROCESO ELECTORAL",link: Acuerdos__pdfpath(`./${"2004/"}${"7.pdf"}`),},</v>
      </c>
    </row>
    <row r="10" spans="1:16" x14ac:dyDescent="0.3">
      <c r="A10" s="2" t="s">
        <v>1568</v>
      </c>
      <c r="B10" s="2">
        <v>8</v>
      </c>
      <c r="C10" s="2" t="s">
        <v>1917</v>
      </c>
      <c r="D10" s="3" t="s">
        <v>441</v>
      </c>
      <c r="E10" s="2" t="s">
        <v>1735</v>
      </c>
      <c r="F10" s="4">
        <v>0</v>
      </c>
      <c r="G10" s="2">
        <f t="shared" si="2"/>
        <v>8</v>
      </c>
      <c r="H10" s="2" t="s">
        <v>0</v>
      </c>
      <c r="I10" s="2" t="s">
        <v>1918</v>
      </c>
      <c r="J10" s="4" t="str">
        <f t="shared" si="0"/>
        <v>FEB</v>
      </c>
      <c r="K10" s="2" t="s">
        <v>1565</v>
      </c>
      <c r="L10" s="2" t="s">
        <v>449</v>
      </c>
      <c r="M10" s="2" t="s">
        <v>1919</v>
      </c>
      <c r="N10" s="28">
        <f t="shared" si="3"/>
        <v>8</v>
      </c>
      <c r="O10" s="2" t="s">
        <v>1</v>
      </c>
      <c r="P10" s="2" t="str">
        <f t="shared" si="1"/>
        <v>{id:8,year: "2004",dateAcuerdo:"26-FEB",numAcuerdo:"CG 08-2004",monthAcuerdo:"FEB",nameAcuerdo:"ACUERDO REGIDORES 04",link: Acuerdos__pdfpath(`./${"2004/"}${"8.pdf"}`),},</v>
      </c>
    </row>
    <row r="11" spans="1:16" x14ac:dyDescent="0.3">
      <c r="A11" s="2" t="s">
        <v>1568</v>
      </c>
      <c r="B11" s="2">
        <v>9</v>
      </c>
      <c r="C11" s="2" t="s">
        <v>1917</v>
      </c>
      <c r="D11" s="3" t="s">
        <v>441</v>
      </c>
      <c r="E11" s="2" t="s">
        <v>1735</v>
      </c>
      <c r="F11" s="4">
        <v>0</v>
      </c>
      <c r="G11" s="2">
        <f t="shared" si="2"/>
        <v>9</v>
      </c>
      <c r="H11" s="2" t="s">
        <v>0</v>
      </c>
      <c r="I11" s="2" t="s">
        <v>1918</v>
      </c>
      <c r="J11" s="4" t="str">
        <f t="shared" si="0"/>
        <v>FEB</v>
      </c>
      <c r="K11" s="2" t="s">
        <v>1565</v>
      </c>
      <c r="L11" s="2" t="s">
        <v>450</v>
      </c>
      <c r="M11" s="2" t="s">
        <v>1919</v>
      </c>
      <c r="N11" s="28">
        <f t="shared" si="3"/>
        <v>9</v>
      </c>
      <c r="O11" s="2" t="s">
        <v>1</v>
      </c>
      <c r="P11" s="2" t="str">
        <f t="shared" si="1"/>
        <v>{id:9,year: "2004",dateAcuerdo:"26-FEB",numAcuerdo:"CG 09-2004",monthAcuerdo:"FEB",nameAcuerdo:"NOMBRAMIENTO DIRECTOR DE ORGANIZACION",link: Acuerdos__pdfpath(`./${"2004/"}${"9.pdf"}`),},</v>
      </c>
    </row>
    <row r="12" spans="1:16" x14ac:dyDescent="0.3">
      <c r="A12" s="2" t="s">
        <v>1568</v>
      </c>
      <c r="B12" s="2">
        <v>10</v>
      </c>
      <c r="C12" s="2" t="s">
        <v>1917</v>
      </c>
      <c r="D12" s="3" t="s">
        <v>441</v>
      </c>
      <c r="E12" s="2" t="s">
        <v>1735</v>
      </c>
      <c r="G12" s="2">
        <f t="shared" si="2"/>
        <v>10</v>
      </c>
      <c r="H12" s="2" t="s">
        <v>0</v>
      </c>
      <c r="I12" s="2" t="s">
        <v>1918</v>
      </c>
      <c r="J12" s="4" t="str">
        <f t="shared" si="0"/>
        <v>FEB</v>
      </c>
      <c r="K12" s="2" t="s">
        <v>1565</v>
      </c>
      <c r="L12" s="2" t="s">
        <v>451</v>
      </c>
      <c r="M12" s="2" t="s">
        <v>1919</v>
      </c>
      <c r="N12" s="28">
        <f>B12</f>
        <v>10</v>
      </c>
      <c r="O12" s="2" t="s">
        <v>1</v>
      </c>
      <c r="P12" s="2" t="str">
        <f t="shared" si="1"/>
        <v>{id:10,year: "2004",dateAcuerdo:"26-FEB",numAcuerdo:"CG 10-2004",monthAcuerdo:"FEB",nameAcuerdo:"NOMBRAMIENTO DIRECTOR DEL SERVICIO PROFESIONAL",link: Acuerdos__pdfpath(`./${"2004/"}${"10.pdf"}`),},</v>
      </c>
    </row>
    <row r="13" spans="1:16" x14ac:dyDescent="0.3">
      <c r="A13" s="2" t="s">
        <v>1568</v>
      </c>
      <c r="B13" s="2">
        <v>11</v>
      </c>
      <c r="C13" s="2" t="s">
        <v>1917</v>
      </c>
      <c r="D13" s="3" t="s">
        <v>441</v>
      </c>
      <c r="E13" s="2" t="s">
        <v>1735</v>
      </c>
      <c r="G13" s="2">
        <f t="shared" si="2"/>
        <v>11</v>
      </c>
      <c r="H13" s="2" t="s">
        <v>0</v>
      </c>
      <c r="I13" s="2" t="s">
        <v>1918</v>
      </c>
      <c r="J13" s="4" t="str">
        <f t="shared" si="0"/>
        <v>FEB</v>
      </c>
      <c r="K13" s="2" t="s">
        <v>1565</v>
      </c>
      <c r="L13" s="2" t="s">
        <v>452</v>
      </c>
      <c r="M13" s="2" t="s">
        <v>1919</v>
      </c>
      <c r="N13" s="28">
        <f>B13</f>
        <v>11</v>
      </c>
      <c r="O13" s="2" t="s">
        <v>1</v>
      </c>
      <c r="P13" s="2" t="str">
        <f t="shared" si="1"/>
        <v>{id:11,year: "2004",dateAcuerdo:"26-FEB",numAcuerdo:"CG 11-2004",monthAcuerdo:"FEB",nameAcuerdo:"NOMBRAMIENTO DIRECTOS ASUNTOS JURIDICOS",link: Acuerdos__pdfpath(`./${"2004/"}${"11.pdf"}`),},</v>
      </c>
    </row>
    <row r="14" spans="1:16" x14ac:dyDescent="0.3">
      <c r="A14" s="2" t="s">
        <v>1568</v>
      </c>
      <c r="B14" s="2">
        <v>12</v>
      </c>
      <c r="C14" s="2" t="s">
        <v>1917</v>
      </c>
      <c r="D14" s="3" t="s">
        <v>441</v>
      </c>
      <c r="E14" s="2" t="s">
        <v>1735</v>
      </c>
      <c r="F14" s="4"/>
      <c r="G14" s="2">
        <f t="shared" si="2"/>
        <v>12</v>
      </c>
      <c r="H14" s="2" t="s">
        <v>0</v>
      </c>
      <c r="I14" s="2" t="s">
        <v>1918</v>
      </c>
      <c r="J14" s="4" t="str">
        <f t="shared" si="0"/>
        <v>FEB</v>
      </c>
      <c r="K14" s="2" t="s">
        <v>1565</v>
      </c>
      <c r="L14" s="2" t="s">
        <v>453</v>
      </c>
      <c r="M14" s="2" t="s">
        <v>1919</v>
      </c>
      <c r="N14" s="28">
        <f t="shared" ref="N14:N210" si="4">B14</f>
        <v>12</v>
      </c>
      <c r="O14" s="2" t="s">
        <v>1</v>
      </c>
      <c r="P14" s="2" t="str">
        <f t="shared" si="1"/>
        <v>{id:12,year: "2004",dateAcuerdo:"26-FEB",numAcuerdo:"CG 12-2004",monthAcuerdo:"FEB",nameAcuerdo:"CONVENIO UVT",link: Acuerdos__pdfpath(`./${"2004/"}${"12.pdf"}`),},</v>
      </c>
    </row>
    <row r="15" spans="1:16" x14ac:dyDescent="0.3">
      <c r="A15" s="2" t="s">
        <v>1568</v>
      </c>
      <c r="B15" s="2">
        <v>13</v>
      </c>
      <c r="C15" s="2" t="s">
        <v>1917</v>
      </c>
      <c r="D15" s="3" t="s">
        <v>442</v>
      </c>
      <c r="E15" s="2" t="s">
        <v>1735</v>
      </c>
      <c r="F15" s="4"/>
      <c r="G15" s="2">
        <f t="shared" si="2"/>
        <v>13</v>
      </c>
      <c r="H15" s="2" t="s">
        <v>0</v>
      </c>
      <c r="I15" s="2" t="s">
        <v>1918</v>
      </c>
      <c r="J15" s="4" t="str">
        <f t="shared" si="0"/>
        <v>MAR</v>
      </c>
      <c r="K15" s="2" t="s">
        <v>1565</v>
      </c>
      <c r="L15" s="2" t="s">
        <v>1920</v>
      </c>
      <c r="M15" s="2" t="s">
        <v>1919</v>
      </c>
      <c r="N15" s="28">
        <f t="shared" si="4"/>
        <v>13</v>
      </c>
      <c r="O15" s="2" t="s">
        <v>1</v>
      </c>
      <c r="P15" s="2" t="str">
        <f t="shared" si="1"/>
        <v>{id:13,year: "2004",dateAcuerdo:"26-MAR",numAcuerdo:"CG 13-2004",monthAcuerdo:"MAR",nameAcuerdo:"ACUERDO DE SECCIONAMIENTO",link: Acuerdos__pdfpath(`./${"2004/"}${"13.pdf"}`),},</v>
      </c>
    </row>
    <row r="16" spans="1:16" x14ac:dyDescent="0.3">
      <c r="A16" s="2" t="s">
        <v>1568</v>
      </c>
      <c r="B16" s="2">
        <v>14</v>
      </c>
      <c r="C16" s="2" t="s">
        <v>1917</v>
      </c>
      <c r="D16" s="3" t="s">
        <v>442</v>
      </c>
      <c r="E16" s="2" t="s">
        <v>1735</v>
      </c>
      <c r="F16" s="4"/>
      <c r="G16" s="2">
        <f t="shared" si="2"/>
        <v>14</v>
      </c>
      <c r="H16" s="2" t="s">
        <v>0</v>
      </c>
      <c r="I16" s="2" t="s">
        <v>1918</v>
      </c>
      <c r="J16" s="4" t="str">
        <f t="shared" si="0"/>
        <v>MAR</v>
      </c>
      <c r="K16" s="2" t="s">
        <v>1565</v>
      </c>
      <c r="L16" s="2" t="s">
        <v>61</v>
      </c>
      <c r="M16" s="2" t="s">
        <v>1919</v>
      </c>
      <c r="N16" s="28">
        <f t="shared" si="4"/>
        <v>14</v>
      </c>
      <c r="O16" s="2" t="s">
        <v>1</v>
      </c>
      <c r="P16" s="2" t="str">
        <f t="shared" si="1"/>
        <v>{id:14,year: "2004",dateAcuerdo:"26-MAR",numAcuerdo:"CG 14-2004",monthAcuerdo:"MAR",nameAcuerdo:"ACUERDO RATIFICACIÓN DE VIGENCIA NORMATIVIDAD",link: Acuerdos__pdfpath(`./${"2004/"}${"14.pdf"}`),},</v>
      </c>
    </row>
    <row r="17" spans="1:16" x14ac:dyDescent="0.3">
      <c r="A17" s="2" t="s">
        <v>1568</v>
      </c>
      <c r="B17" s="2">
        <v>15</v>
      </c>
      <c r="C17" s="2" t="s">
        <v>1917</v>
      </c>
      <c r="D17" s="3" t="s">
        <v>442</v>
      </c>
      <c r="E17" s="2" t="s">
        <v>1735</v>
      </c>
      <c r="F17" s="4"/>
      <c r="G17" s="2">
        <f t="shared" si="2"/>
        <v>15</v>
      </c>
      <c r="H17" s="2" t="s">
        <v>0</v>
      </c>
      <c r="I17" s="2" t="s">
        <v>1918</v>
      </c>
      <c r="J17" s="4" t="str">
        <f t="shared" si="0"/>
        <v>MAR</v>
      </c>
      <c r="K17" s="2" t="s">
        <v>1565</v>
      </c>
      <c r="L17" s="4" t="s">
        <v>454</v>
      </c>
      <c r="M17" s="2" t="s">
        <v>1919</v>
      </c>
      <c r="N17" s="28">
        <f t="shared" si="4"/>
        <v>15</v>
      </c>
      <c r="O17" s="2" t="s">
        <v>1</v>
      </c>
      <c r="P17" s="2" t="str">
        <f t="shared" si="1"/>
        <v>{id:15,year: "2004",dateAcuerdo:"26-MAR",numAcuerdo:"CG 15-2004",monthAcuerdo:"MAR",nameAcuerdo:"COMITE ADQUISICIONES",link: Acuerdos__pdfpath(`./${"2004/"}${"15.pdf"}`),},</v>
      </c>
    </row>
    <row r="18" spans="1:16" x14ac:dyDescent="0.3">
      <c r="A18" s="2" t="s">
        <v>1568</v>
      </c>
      <c r="B18" s="2">
        <v>16</v>
      </c>
      <c r="C18" s="2" t="s">
        <v>1917</v>
      </c>
      <c r="D18" s="3" t="s">
        <v>442</v>
      </c>
      <c r="E18" s="2" t="s">
        <v>1735</v>
      </c>
      <c r="F18" s="4"/>
      <c r="G18" s="2">
        <f t="shared" si="2"/>
        <v>16</v>
      </c>
      <c r="H18" s="2" t="s">
        <v>0</v>
      </c>
      <c r="I18" s="2" t="s">
        <v>1918</v>
      </c>
      <c r="J18" s="4" t="str">
        <f t="shared" si="0"/>
        <v>MAR</v>
      </c>
      <c r="K18" s="2" t="s">
        <v>1565</v>
      </c>
      <c r="L18" s="2" t="s">
        <v>455</v>
      </c>
      <c r="M18" s="2" t="s">
        <v>1919</v>
      </c>
      <c r="N18" s="28">
        <f t="shared" si="4"/>
        <v>16</v>
      </c>
      <c r="O18" s="2" t="s">
        <v>1</v>
      </c>
      <c r="P18" s="2" t="str">
        <f t="shared" si="1"/>
        <v>{id:16,year: "2004",dateAcuerdo:"26-MAR",numAcuerdo:"CG 16-2004",monthAcuerdo:"MAR",nameAcuerdo:"REGLAMENTO INTERIOR DEL INSTITUTO ELECTORAL DE TLAXCALA. EN LO GENERAL",link: Acuerdos__pdfpath(`./${"2004/"}${"16.pdf"}`),},</v>
      </c>
    </row>
    <row r="19" spans="1:16" x14ac:dyDescent="0.3">
      <c r="A19" s="2" t="s">
        <v>1568</v>
      </c>
      <c r="B19" s="2">
        <v>17</v>
      </c>
      <c r="C19" s="2" t="s">
        <v>1917</v>
      </c>
      <c r="D19" s="3" t="s">
        <v>442</v>
      </c>
      <c r="E19" s="2" t="s">
        <v>1735</v>
      </c>
      <c r="F19" s="4"/>
      <c r="G19" s="2">
        <f t="shared" si="2"/>
        <v>17</v>
      </c>
      <c r="H19" s="2" t="s">
        <v>0</v>
      </c>
      <c r="I19" s="2" t="s">
        <v>1918</v>
      </c>
      <c r="J19" s="4" t="str">
        <f t="shared" si="0"/>
        <v>MAR</v>
      </c>
      <c r="K19" s="2" t="s">
        <v>1565</v>
      </c>
      <c r="L19" s="2" t="s">
        <v>456</v>
      </c>
      <c r="M19" s="2" t="s">
        <v>1919</v>
      </c>
      <c r="N19" s="28">
        <f t="shared" si="4"/>
        <v>17</v>
      </c>
      <c r="O19" s="2" t="s">
        <v>1</v>
      </c>
      <c r="P19" s="2" t="str">
        <f t="shared" si="1"/>
        <v>{id:17,year: "2004",dateAcuerdo:"26-MAR",numAcuerdo:"CG 17-2004",monthAcuerdo:"MAR",nameAcuerdo:"REGLAMENTO DE SESIONES DEL CONSEJO GENERAL. EN LO GENERAL",link: Acuerdos__pdfpath(`./${"2004/"}${"17.pdf"}`),},</v>
      </c>
    </row>
    <row r="20" spans="1:16" x14ac:dyDescent="0.3">
      <c r="A20" s="2" t="s">
        <v>1568</v>
      </c>
      <c r="B20" s="2">
        <v>18</v>
      </c>
      <c r="C20" s="2" t="s">
        <v>1917</v>
      </c>
      <c r="D20" s="3" t="s">
        <v>442</v>
      </c>
      <c r="E20" s="2" t="s">
        <v>1735</v>
      </c>
      <c r="F20" s="4"/>
      <c r="G20" s="2">
        <f t="shared" si="2"/>
        <v>18</v>
      </c>
      <c r="H20" s="2" t="s">
        <v>0</v>
      </c>
      <c r="I20" s="2" t="s">
        <v>1918</v>
      </c>
      <c r="J20" s="4" t="str">
        <f t="shared" si="0"/>
        <v>MAR</v>
      </c>
      <c r="K20" s="2" t="s">
        <v>1565</v>
      </c>
      <c r="L20" s="2" t="s">
        <v>457</v>
      </c>
      <c r="M20" s="2" t="s">
        <v>1919</v>
      </c>
      <c r="N20" s="28">
        <f t="shared" si="4"/>
        <v>18</v>
      </c>
      <c r="O20" s="2" t="s">
        <v>1</v>
      </c>
      <c r="P20" s="2" t="str">
        <f t="shared" si="1"/>
        <v>{id:18,year: "2004",dateAcuerdo:"26-MAR",numAcuerdo:"CG 18-2004",monthAcuerdo:"MAR",nameAcuerdo:"REGLAMENTO SESIONES CONSEJOS DISTRITALES Y MUNICIPALES. EN LO GENERAL",link: Acuerdos__pdfpath(`./${"2004/"}${"18.pdf"}`),},</v>
      </c>
    </row>
    <row r="21" spans="1:16" x14ac:dyDescent="0.3">
      <c r="A21" s="2" t="s">
        <v>1568</v>
      </c>
      <c r="B21" s="2">
        <v>19</v>
      </c>
      <c r="C21" s="2" t="s">
        <v>1917</v>
      </c>
      <c r="D21" s="3" t="s">
        <v>442</v>
      </c>
      <c r="E21" s="2" t="s">
        <v>1735</v>
      </c>
      <c r="F21" s="4"/>
      <c r="G21" s="2">
        <f t="shared" si="2"/>
        <v>19</v>
      </c>
      <c r="H21" s="2" t="s">
        <v>0</v>
      </c>
      <c r="I21" s="2" t="s">
        <v>1918</v>
      </c>
      <c r="J21" s="4" t="str">
        <f t="shared" si="0"/>
        <v>MAR</v>
      </c>
      <c r="K21" s="2" t="s">
        <v>1565</v>
      </c>
      <c r="L21" s="2" t="s">
        <v>458</v>
      </c>
      <c r="M21" s="2" t="s">
        <v>1919</v>
      </c>
      <c r="N21" s="28">
        <f t="shared" si="4"/>
        <v>19</v>
      </c>
      <c r="O21" s="2" t="s">
        <v>1</v>
      </c>
      <c r="P21" s="2" t="str">
        <f t="shared" si="1"/>
        <v>{id:19,year: "2004",dateAcuerdo:"26-MAR",numAcuerdo:"CG 19-2004",monthAcuerdo:"MAR",nameAcuerdo:"REGLAMENTO SESIONES JUNTA GENERAL EJECUTIVA. EN LO GENERAL",link: Acuerdos__pdfpath(`./${"2004/"}${"19.pdf"}`),},</v>
      </c>
    </row>
    <row r="22" spans="1:16" x14ac:dyDescent="0.3">
      <c r="A22" s="2" t="s">
        <v>1568</v>
      </c>
      <c r="B22" s="2">
        <v>20</v>
      </c>
      <c r="C22" s="2" t="s">
        <v>1917</v>
      </c>
      <c r="D22" s="3" t="s">
        <v>442</v>
      </c>
      <c r="E22" s="2" t="s">
        <v>1735</v>
      </c>
      <c r="G22" s="2">
        <f t="shared" si="2"/>
        <v>20</v>
      </c>
      <c r="H22" s="2" t="s">
        <v>0</v>
      </c>
      <c r="I22" s="2" t="s">
        <v>1918</v>
      </c>
      <c r="J22" s="4" t="str">
        <f t="shared" si="0"/>
        <v>MAR</v>
      </c>
      <c r="K22" s="2" t="s">
        <v>1565</v>
      </c>
      <c r="L22" s="2" t="s">
        <v>459</v>
      </c>
      <c r="M22" s="2" t="s">
        <v>1919</v>
      </c>
      <c r="N22" s="28">
        <f t="shared" si="4"/>
        <v>20</v>
      </c>
      <c r="O22" s="2" t="s">
        <v>1</v>
      </c>
      <c r="P22" s="2" t="str">
        <f t="shared" si="1"/>
        <v>{id:20,year: "2004",dateAcuerdo:"26-MAR",numAcuerdo:"CG 20-2004",monthAcuerdo:"MAR",nameAcuerdo:"ACUERDO DEL ESTATUTO DEL SERVICIO PROFESIONAL ELECTORAL. EN LO GENERAL",link: Acuerdos__pdfpath(`./${"2004/"}${"20.pdf"}`),},</v>
      </c>
    </row>
    <row r="23" spans="1:16" x14ac:dyDescent="0.3">
      <c r="A23" s="2" t="s">
        <v>1568</v>
      </c>
      <c r="B23" s="2">
        <v>21</v>
      </c>
      <c r="C23" s="2" t="s">
        <v>1917</v>
      </c>
      <c r="D23" s="3" t="s">
        <v>442</v>
      </c>
      <c r="E23" s="2" t="s">
        <v>1735</v>
      </c>
      <c r="G23" s="2">
        <f t="shared" si="2"/>
        <v>21</v>
      </c>
      <c r="H23" s="2" t="s">
        <v>0</v>
      </c>
      <c r="I23" s="2" t="s">
        <v>1918</v>
      </c>
      <c r="J23" s="4" t="str">
        <f t="shared" si="0"/>
        <v>MAR</v>
      </c>
      <c r="K23" s="2" t="s">
        <v>1565</v>
      </c>
      <c r="L23" s="2" t="s">
        <v>460</v>
      </c>
      <c r="M23" s="2" t="s">
        <v>1919</v>
      </c>
      <c r="N23" s="28">
        <f t="shared" si="4"/>
        <v>21</v>
      </c>
      <c r="O23" s="2" t="s">
        <v>1</v>
      </c>
      <c r="P23" s="2" t="str">
        <f t="shared" si="1"/>
        <v>{id:21,year: "2004",dateAcuerdo:"26-MAR",numAcuerdo:"CG 21-2004",monthAcuerdo:"MAR",nameAcuerdo:"REGLAMENTO DE ASISTENCIA TECNICA, ELECCIÓNES POR USOS Y COSTUMBRES. EN LO GENERAL",link: Acuerdos__pdfpath(`./${"2004/"}${"21.pdf"}`),},</v>
      </c>
    </row>
    <row r="24" spans="1:16" x14ac:dyDescent="0.3">
      <c r="A24" s="2" t="s">
        <v>1568</v>
      </c>
      <c r="B24" s="2">
        <v>22</v>
      </c>
      <c r="C24" s="2" t="s">
        <v>1917</v>
      </c>
      <c r="D24" s="3" t="s">
        <v>442</v>
      </c>
      <c r="E24" s="2" t="s">
        <v>1735</v>
      </c>
      <c r="G24" s="2">
        <f t="shared" si="2"/>
        <v>22</v>
      </c>
      <c r="H24" s="2" t="s">
        <v>0</v>
      </c>
      <c r="I24" s="2" t="s">
        <v>1918</v>
      </c>
      <c r="J24" s="4" t="str">
        <f t="shared" si="0"/>
        <v>MAR</v>
      </c>
      <c r="K24" s="2" t="s">
        <v>1565</v>
      </c>
      <c r="L24" s="2" t="s">
        <v>461</v>
      </c>
      <c r="M24" s="2" t="s">
        <v>1919</v>
      </c>
      <c r="N24" s="28">
        <f t="shared" si="4"/>
        <v>22</v>
      </c>
      <c r="O24" s="2" t="s">
        <v>1</v>
      </c>
      <c r="P24" s="2" t="str">
        <f t="shared" si="1"/>
        <v>{id:22,year: "2004",dateAcuerdo:"26-MAR",numAcuerdo:"CG 22-2004",monthAcuerdo:"MAR",nameAcuerdo:"REGLAMENTO PARA EL CONOCIMIENTO DE LAS FALTAS Y APLICACIÓN DE SANCIONES ADMINISTRATIVAS. EN LO GENERAL",link: Acuerdos__pdfpath(`./${"2004/"}${"22.pdf"}`),},</v>
      </c>
    </row>
    <row r="25" spans="1:16" x14ac:dyDescent="0.3">
      <c r="A25" s="2" t="s">
        <v>1568</v>
      </c>
      <c r="B25" s="2">
        <v>23</v>
      </c>
      <c r="C25" s="2" t="s">
        <v>1917</v>
      </c>
      <c r="D25" s="3" t="s">
        <v>442</v>
      </c>
      <c r="E25" s="2" t="s">
        <v>1735</v>
      </c>
      <c r="G25" s="2">
        <f t="shared" si="2"/>
        <v>23</v>
      </c>
      <c r="H25" s="2" t="s">
        <v>0</v>
      </c>
      <c r="I25" s="2" t="s">
        <v>1918</v>
      </c>
      <c r="J25" s="4" t="str">
        <f t="shared" si="0"/>
        <v>MAR</v>
      </c>
      <c r="K25" s="2" t="s">
        <v>1565</v>
      </c>
      <c r="L25" s="2" t="s">
        <v>462</v>
      </c>
      <c r="M25" s="2" t="s">
        <v>1919</v>
      </c>
      <c r="N25" s="28">
        <f t="shared" si="4"/>
        <v>23</v>
      </c>
      <c r="O25" s="2" t="s">
        <v>1</v>
      </c>
      <c r="P25" s="2" t="str">
        <f t="shared" si="1"/>
        <v>{id:23,year: "2004",dateAcuerdo:"26-MAR",numAcuerdo:"CG 23-2004",monthAcuerdo:"MAR",nameAcuerdo:"REGLAMENTO DEL PROCEDIMIENTO PARA LA PÉRDIDA DE REGISTRO O CANCELACIÓN DE ACREDITACIÓN. EN LO GENERAL",link: Acuerdos__pdfpath(`./${"2004/"}${"23.pdf"}`),},</v>
      </c>
    </row>
    <row r="26" spans="1:16" x14ac:dyDescent="0.3">
      <c r="A26" s="2" t="s">
        <v>1568</v>
      </c>
      <c r="B26" s="2">
        <v>24</v>
      </c>
      <c r="C26" s="2" t="s">
        <v>1917</v>
      </c>
      <c r="D26" s="3" t="s">
        <v>442</v>
      </c>
      <c r="E26" s="2" t="s">
        <v>1735</v>
      </c>
      <c r="G26" s="2">
        <f t="shared" si="2"/>
        <v>24</v>
      </c>
      <c r="H26" s="2" t="s">
        <v>0</v>
      </c>
      <c r="I26" s="2" t="s">
        <v>1918</v>
      </c>
      <c r="J26" s="4" t="str">
        <f t="shared" si="0"/>
        <v>MAR</v>
      </c>
      <c r="K26" s="2" t="s">
        <v>1565</v>
      </c>
      <c r="L26" s="2" t="s">
        <v>463</v>
      </c>
      <c r="M26" s="2" t="s">
        <v>1919</v>
      </c>
      <c r="N26" s="28">
        <f t="shared" si="4"/>
        <v>24</v>
      </c>
      <c r="O26" s="2" t="s">
        <v>1</v>
      </c>
      <c r="P26" s="2" t="str">
        <f t="shared" si="1"/>
        <v>{id:24,year: "2004",dateAcuerdo:"26-MAR",numAcuerdo:"CG 24-2004",monthAcuerdo:"MAR",nameAcuerdo:"REGLAMENTO DE PRECAMPAÑAS. EN LO GENERAL",link: Acuerdos__pdfpath(`./${"2004/"}${"24.pdf"}`),},</v>
      </c>
    </row>
    <row r="27" spans="1:16" x14ac:dyDescent="0.3">
      <c r="A27" s="2" t="s">
        <v>1568</v>
      </c>
      <c r="B27" s="2">
        <v>25</v>
      </c>
      <c r="C27" s="2" t="s">
        <v>1917</v>
      </c>
      <c r="D27" s="3" t="s">
        <v>442</v>
      </c>
      <c r="E27" s="2" t="s">
        <v>1735</v>
      </c>
      <c r="G27" s="2">
        <f t="shared" si="2"/>
        <v>25</v>
      </c>
      <c r="H27" s="2" t="s">
        <v>0</v>
      </c>
      <c r="I27" s="2" t="s">
        <v>1918</v>
      </c>
      <c r="J27" s="4" t="str">
        <f t="shared" si="0"/>
        <v>MAR</v>
      </c>
      <c r="K27" s="2" t="s">
        <v>1565</v>
      </c>
      <c r="L27" s="2" t="s">
        <v>464</v>
      </c>
      <c r="M27" s="2" t="s">
        <v>1919</v>
      </c>
      <c r="N27" s="28">
        <f t="shared" si="4"/>
        <v>25</v>
      </c>
      <c r="O27" s="2" t="s">
        <v>1</v>
      </c>
      <c r="P27" s="2" t="str">
        <f t="shared" si="1"/>
        <v>{id:25,year: "2004",dateAcuerdo:"26-MAR",numAcuerdo:"CG 25-2004",monthAcuerdo:"MAR",nameAcuerdo:"NORMATIVIDAD RELATIVA A LA FISCALIZACIÓN DEL ORIGEN.... EN LO GENERAL",link: Acuerdos__pdfpath(`./${"2004/"}${"25.pdf"}`),},</v>
      </c>
    </row>
    <row r="28" spans="1:16" x14ac:dyDescent="0.3">
      <c r="A28" s="2" t="s">
        <v>1568</v>
      </c>
      <c r="B28" s="2">
        <v>26</v>
      </c>
      <c r="C28" s="2" t="s">
        <v>1917</v>
      </c>
      <c r="D28" s="3" t="s">
        <v>442</v>
      </c>
      <c r="E28" s="2" t="s">
        <v>1735</v>
      </c>
      <c r="G28" s="2">
        <f t="shared" si="2"/>
        <v>26</v>
      </c>
      <c r="H28" s="2" t="s">
        <v>0</v>
      </c>
      <c r="I28" s="2" t="s">
        <v>1918</v>
      </c>
      <c r="J28" s="4" t="str">
        <f t="shared" si="0"/>
        <v>MAR</v>
      </c>
      <c r="K28" s="2" t="s">
        <v>1565</v>
      </c>
      <c r="L28" s="2" t="s">
        <v>465</v>
      </c>
      <c r="M28" s="2" t="s">
        <v>1919</v>
      </c>
      <c r="N28" s="28">
        <f t="shared" si="4"/>
        <v>26</v>
      </c>
      <c r="O28" s="2" t="s">
        <v>1</v>
      </c>
      <c r="P28" s="2" t="str">
        <f t="shared" si="1"/>
        <v>{id:26,year: "2004",dateAcuerdo:"26-MAR",numAcuerdo:"CG 26-2004",monthAcuerdo:"MAR",nameAcuerdo:"LINEAMIENTOS Y CRITERIOS A ENCUENTAS, SONDEOS Y ESTUDIOS DE OPINIÓN PUBLICA. EN LO GENERAL",link: Acuerdos__pdfpath(`./${"2004/"}${"26.pdf"}`),},</v>
      </c>
    </row>
    <row r="29" spans="1:16" x14ac:dyDescent="0.3">
      <c r="A29" s="2" t="s">
        <v>1568</v>
      </c>
      <c r="B29" s="2">
        <v>27</v>
      </c>
      <c r="C29" s="2" t="s">
        <v>1917</v>
      </c>
      <c r="D29" s="3" t="s">
        <v>62</v>
      </c>
      <c r="E29" s="2" t="s">
        <v>1735</v>
      </c>
      <c r="G29" s="2">
        <f t="shared" si="2"/>
        <v>27</v>
      </c>
      <c r="H29" s="2" t="s">
        <v>0</v>
      </c>
      <c r="I29" s="2" t="s">
        <v>1918</v>
      </c>
      <c r="J29" s="4" t="str">
        <f t="shared" si="0"/>
        <v>ABR</v>
      </c>
      <c r="K29" s="2" t="s">
        <v>1565</v>
      </c>
      <c r="L29" s="2" t="s">
        <v>466</v>
      </c>
      <c r="M29" s="2" t="s">
        <v>1919</v>
      </c>
      <c r="N29" s="28">
        <f t="shared" si="4"/>
        <v>27</v>
      </c>
      <c r="O29" s="2" t="s">
        <v>1</v>
      </c>
      <c r="P29" s="2" t="str">
        <f t="shared" si="1"/>
        <v>{id:27,year: "2004",dateAcuerdo:"20-ABR",numAcuerdo:"CG 27-2004",monthAcuerdo:"ABR",nameAcuerdo:"ACUERDO ESTRUCTURA OPERATIVA ORGANIZACIÓN",link: Acuerdos__pdfpath(`./${"2004/"}${"27.pdf"}`),},</v>
      </c>
    </row>
    <row r="30" spans="1:16" x14ac:dyDescent="0.3">
      <c r="A30" s="2" t="s">
        <v>1568</v>
      </c>
      <c r="B30" s="2">
        <v>28</v>
      </c>
      <c r="C30" s="2" t="s">
        <v>1917</v>
      </c>
      <c r="D30" s="3" t="s">
        <v>62</v>
      </c>
      <c r="E30" s="2" t="s">
        <v>1735</v>
      </c>
      <c r="G30" s="2">
        <f t="shared" si="2"/>
        <v>28</v>
      </c>
      <c r="H30" s="2" t="s">
        <v>0</v>
      </c>
      <c r="I30" s="2" t="s">
        <v>1918</v>
      </c>
      <c r="J30" s="4" t="str">
        <f t="shared" si="0"/>
        <v>ABR</v>
      </c>
      <c r="K30" s="2" t="s">
        <v>1565</v>
      </c>
      <c r="L30" s="2" t="s">
        <v>467</v>
      </c>
      <c r="M30" s="2" t="s">
        <v>1919</v>
      </c>
      <c r="N30" s="28">
        <f t="shared" si="4"/>
        <v>28</v>
      </c>
      <c r="O30" s="2" t="s">
        <v>1</v>
      </c>
      <c r="P30" s="2" t="str">
        <f t="shared" si="1"/>
        <v>{id:28,year: "2004",dateAcuerdo:"20-ABR",numAcuerdo:"CG 28-2004",monthAcuerdo:"ABR",nameAcuerdo:"ACUERDO CONVOCATORIA COORDINADORES",link: Acuerdos__pdfpath(`./${"2004/"}${"28.pdf"}`),},</v>
      </c>
    </row>
    <row r="31" spans="1:16" x14ac:dyDescent="0.3">
      <c r="A31" s="2" t="s">
        <v>1568</v>
      </c>
      <c r="B31" s="2">
        <v>29</v>
      </c>
      <c r="C31" s="2" t="s">
        <v>1917</v>
      </c>
      <c r="D31" s="3" t="s">
        <v>62</v>
      </c>
      <c r="E31" s="2" t="s">
        <v>1735</v>
      </c>
      <c r="G31" s="2">
        <f t="shared" si="2"/>
        <v>29</v>
      </c>
      <c r="H31" s="2" t="s">
        <v>0</v>
      </c>
      <c r="I31" s="2" t="s">
        <v>1918</v>
      </c>
      <c r="J31" s="4" t="str">
        <f t="shared" si="0"/>
        <v>ABR</v>
      </c>
      <c r="K31" s="2" t="s">
        <v>1565</v>
      </c>
      <c r="L31" s="2" t="s">
        <v>468</v>
      </c>
      <c r="M31" s="2" t="s">
        <v>1919</v>
      </c>
      <c r="N31" s="28">
        <f t="shared" si="4"/>
        <v>29</v>
      </c>
      <c r="O31" s="2" t="s">
        <v>1</v>
      </c>
      <c r="P31" s="2" t="str">
        <f t="shared" si="1"/>
        <v>{id:29,year: "2004",dateAcuerdo:"20-ABR",numAcuerdo:"CG 29-2004",monthAcuerdo:"ABR",nameAcuerdo:"ACUERDO QUE AUTORIZA AL PRESIDENTE CONVENIO IFE",link: Acuerdos__pdfpath(`./${"2004/"}${"29.pdf"}`),},</v>
      </c>
    </row>
    <row r="32" spans="1:16" x14ac:dyDescent="0.3">
      <c r="A32" s="2" t="s">
        <v>1568</v>
      </c>
      <c r="B32" s="2">
        <v>30</v>
      </c>
      <c r="C32" s="2" t="s">
        <v>1917</v>
      </c>
      <c r="D32" s="3" t="s">
        <v>62</v>
      </c>
      <c r="E32" s="2" t="s">
        <v>1735</v>
      </c>
      <c r="G32" s="2">
        <f t="shared" si="2"/>
        <v>30</v>
      </c>
      <c r="H32" s="2" t="s">
        <v>0</v>
      </c>
      <c r="I32" s="2" t="s">
        <v>1918</v>
      </c>
      <c r="J32" s="4" t="str">
        <f t="shared" si="0"/>
        <v>ABR</v>
      </c>
      <c r="K32" s="2" t="s">
        <v>1565</v>
      </c>
      <c r="L32" s="2" t="s">
        <v>469</v>
      </c>
      <c r="M32" s="2" t="s">
        <v>1919</v>
      </c>
      <c r="N32" s="28">
        <f t="shared" si="4"/>
        <v>30</v>
      </c>
      <c r="O32" s="2" t="s">
        <v>1</v>
      </c>
      <c r="P32" s="2" t="str">
        <f t="shared" si="1"/>
        <v>{id:30,year: "2004",dateAcuerdo:"20-ABR",numAcuerdo:"CG 30-2004",monthAcuerdo:"ABR",nameAcuerdo:"ACUERDO INICIATIVA",link: Acuerdos__pdfpath(`./${"2004/"}${"30.pdf"}`),},</v>
      </c>
    </row>
    <row r="33" spans="1:16" ht="15" thickBot="1" x14ac:dyDescent="0.35">
      <c r="A33" s="2" t="s">
        <v>1568</v>
      </c>
      <c r="B33" s="2">
        <v>31</v>
      </c>
      <c r="C33" s="2" t="s">
        <v>1917</v>
      </c>
      <c r="D33" s="3" t="s">
        <v>25</v>
      </c>
      <c r="E33" s="2" t="s">
        <v>1735</v>
      </c>
      <c r="F33" s="4"/>
      <c r="G33" s="2">
        <f t="shared" si="2"/>
        <v>31</v>
      </c>
      <c r="H33" s="2" t="s">
        <v>0</v>
      </c>
      <c r="I33" s="2" t="s">
        <v>1918</v>
      </c>
      <c r="J33" s="4" t="str">
        <f t="shared" si="0"/>
        <v>ABR</v>
      </c>
      <c r="K33" s="2" t="s">
        <v>1565</v>
      </c>
      <c r="L33" s="2" t="s">
        <v>470</v>
      </c>
      <c r="M33" s="2" t="s">
        <v>1919</v>
      </c>
      <c r="N33" s="28">
        <f t="shared" si="4"/>
        <v>31</v>
      </c>
      <c r="O33" s="2" t="s">
        <v>1</v>
      </c>
      <c r="P33" s="2" t="str">
        <f t="shared" si="1"/>
        <v>{id:31,year: "2004",dateAcuerdo:"30-ABR",numAcuerdo:"CG 31-2004",monthAcuerdo:"ABR",nameAcuerdo:"ACUERDO CONVOCATORIA ELECCIONES",link: Acuerdos__pdfpath(`./${"2004/"}${"31.pdf"}`),},</v>
      </c>
    </row>
    <row r="34" spans="1:16" x14ac:dyDescent="0.3">
      <c r="A34" s="9" t="s">
        <v>1568</v>
      </c>
      <c r="B34" s="9">
        <v>32</v>
      </c>
      <c r="C34" s="9" t="s">
        <v>1917</v>
      </c>
      <c r="D34" s="10" t="s">
        <v>25</v>
      </c>
      <c r="E34" s="9" t="s">
        <v>1735</v>
      </c>
      <c r="F34" s="9"/>
      <c r="G34" s="9">
        <f>B34</f>
        <v>32</v>
      </c>
      <c r="H34" s="9" t="s">
        <v>0</v>
      </c>
      <c r="I34" s="9" t="s">
        <v>1918</v>
      </c>
      <c r="J34" s="9" t="str">
        <f t="shared" si="0"/>
        <v>ABR</v>
      </c>
      <c r="K34" s="9" t="s">
        <v>1565</v>
      </c>
      <c r="L34" s="9" t="s">
        <v>471</v>
      </c>
      <c r="M34" s="9" t="s">
        <v>1919</v>
      </c>
      <c r="N34" s="29">
        <f t="shared" si="4"/>
        <v>32</v>
      </c>
      <c r="O34" s="9" t="s">
        <v>1051</v>
      </c>
      <c r="P34" s="12"/>
    </row>
    <row r="35" spans="1:16" ht="15" thickBot="1" x14ac:dyDescent="0.35">
      <c r="A35" s="14" t="s">
        <v>1568</v>
      </c>
      <c r="B35" s="14" t="s">
        <v>1049</v>
      </c>
      <c r="C35" s="14" t="s">
        <v>1917</v>
      </c>
      <c r="D35" s="15"/>
      <c r="E35" s="14" t="s">
        <v>1736</v>
      </c>
      <c r="F35" s="14"/>
      <c r="G35" s="14"/>
      <c r="H35" s="14"/>
      <c r="I35" s="14" t="s">
        <v>1738</v>
      </c>
      <c r="J35" s="14" t="str">
        <f t="shared" si="0"/>
        <v/>
      </c>
      <c r="K35" s="14" t="s">
        <v>1565</v>
      </c>
      <c r="L35" s="16" t="s">
        <v>1921</v>
      </c>
      <c r="M35" s="14" t="s">
        <v>1919</v>
      </c>
      <c r="N35" s="30" t="str">
        <f>CONCATENATE(B34,".1")</f>
        <v>32.1</v>
      </c>
      <c r="O35" s="14" t="s">
        <v>1076</v>
      </c>
      <c r="P35" s="17" t="str">
        <f>CONCATENATE(A34,B34,C34,D34,E34,F34,G34,H34,I34,J34,K34,L34,M34,N34,O34,A35,B35,C35,D35,E35,F35,G35,H35,I35,J35,K35,L35,M35,N35,O35)</f>
        <v>{id:32,year: "2004",dateAcuerdo:"30-ABR",numAcuerdo:"CG 32-2004",monthAcuerdo:"ABR",nameAcuerdo:"ACUERDO CALENDARIO",link: Acuerdos__pdfpath(`./${"2004/"}${"32.pdf"}`),subRows:[{id:"",year: "2004",dateAcuerdo:"",numAcuerdo:"",monthAcuerdo:"",nameAcuerdo:"CALENDARIO ELECTORAL 2004",link: Acuerdos__pdfpath(`./${"2004/"}${"32.1.pdf"}`),},],},</v>
      </c>
    </row>
    <row r="36" spans="1:16" x14ac:dyDescent="0.3">
      <c r="A36" s="2" t="s">
        <v>1568</v>
      </c>
      <c r="B36" s="2">
        <v>33</v>
      </c>
      <c r="C36" s="2" t="s">
        <v>1917</v>
      </c>
      <c r="D36" s="3" t="s">
        <v>25</v>
      </c>
      <c r="E36" s="2" t="s">
        <v>1735</v>
      </c>
      <c r="G36" s="2">
        <f t="shared" ref="G36:G133" si="5">B36</f>
        <v>33</v>
      </c>
      <c r="H36" s="2" t="s">
        <v>0</v>
      </c>
      <c r="I36" s="2" t="s">
        <v>1918</v>
      </c>
      <c r="J36" s="4" t="str">
        <f t="shared" ref="J36:J133" si="6">MID(D36,4,3)</f>
        <v>ABR</v>
      </c>
      <c r="K36" s="2" t="s">
        <v>1565</v>
      </c>
      <c r="L36" s="2" t="s">
        <v>474</v>
      </c>
      <c r="M36" s="2" t="s">
        <v>1919</v>
      </c>
      <c r="N36" s="28">
        <f t="shared" ref="N36:N133" si="7">B36</f>
        <v>33</v>
      </c>
      <c r="O36" s="2" t="s">
        <v>1</v>
      </c>
      <c r="P36" s="2" t="str">
        <f t="shared" ref="P36:P133" si="8">CONCATENATE(A36,B36,C36,D36,E36,F36,G36,H36,I36,J36,K36,L36,M36,N36,O36)</f>
        <v>{id:33,year: "2004",dateAcuerdo:"30-ABR",numAcuerdo:"CG 33-2004",monthAcuerdo:"ABR",nameAcuerdo:"ACUERDO-CRITERIO- REGIDOR ACUAMANALA-PDTE",link: Acuerdos__pdfpath(`./${"2004/"}${"33.pdf"}`),},</v>
      </c>
    </row>
    <row r="37" spans="1:16" x14ac:dyDescent="0.3">
      <c r="A37" s="2" t="s">
        <v>1568</v>
      </c>
      <c r="B37" s="2">
        <v>34</v>
      </c>
      <c r="C37" s="2" t="s">
        <v>1917</v>
      </c>
      <c r="D37" s="3" t="s">
        <v>25</v>
      </c>
      <c r="E37" s="2" t="s">
        <v>1735</v>
      </c>
      <c r="G37" s="2">
        <f t="shared" ref="G37:G101" si="9">B37</f>
        <v>34</v>
      </c>
      <c r="H37" s="2" t="s">
        <v>0</v>
      </c>
      <c r="I37" s="2" t="s">
        <v>1918</v>
      </c>
      <c r="J37" s="4" t="str">
        <f t="shared" ref="J37:J101" si="10">MID(D37,4,3)</f>
        <v>ABR</v>
      </c>
      <c r="K37" s="2" t="s">
        <v>1565</v>
      </c>
      <c r="L37" s="2" t="s">
        <v>472</v>
      </c>
      <c r="M37" s="2" t="s">
        <v>1919</v>
      </c>
      <c r="N37" s="28">
        <f t="shared" ref="N37:N101" si="11">B37</f>
        <v>34</v>
      </c>
      <c r="O37" s="2" t="s">
        <v>1</v>
      </c>
      <c r="P37" s="2" t="str">
        <f t="shared" ref="P37:P82" si="12">CONCATENATE(A37,B37,C37,D37,E37,F37,G37,H37,I37,J37,K37,L37,M37,N37,O37)</f>
        <v>{id:34,year: "2004",dateAcuerdo:"30-ABR",numAcuerdo:"CG 34-2004",monthAcuerdo:"ABR",nameAcuerdo:"ACUERDO DE OBSERVACIÓN ELECTORAL",link: Acuerdos__pdfpath(`./${"2004/"}${"34.pdf"}`),},</v>
      </c>
    </row>
    <row r="38" spans="1:16" x14ac:dyDescent="0.3">
      <c r="A38" s="2" t="s">
        <v>1568</v>
      </c>
      <c r="B38" s="2">
        <v>35</v>
      </c>
      <c r="C38" s="2" t="s">
        <v>1917</v>
      </c>
      <c r="D38" s="3" t="s">
        <v>25</v>
      </c>
      <c r="E38" s="2" t="s">
        <v>1735</v>
      </c>
      <c r="G38" s="2">
        <f t="shared" si="9"/>
        <v>35</v>
      </c>
      <c r="H38" s="2" t="s">
        <v>0</v>
      </c>
      <c r="I38" s="2" t="s">
        <v>1918</v>
      </c>
      <c r="J38" s="4" t="str">
        <f t="shared" si="10"/>
        <v>ABR</v>
      </c>
      <c r="K38" s="2" t="s">
        <v>1565</v>
      </c>
      <c r="L38" s="2" t="s">
        <v>473</v>
      </c>
      <c r="M38" s="2" t="s">
        <v>1919</v>
      </c>
      <c r="N38" s="28">
        <f t="shared" si="11"/>
        <v>35</v>
      </c>
      <c r="O38" s="2" t="s">
        <v>1</v>
      </c>
      <c r="P38" s="2" t="str">
        <f t="shared" si="12"/>
        <v>{id:35,year: "2004",dateAcuerdo:"30-ABR",numAcuerdo:"CG 35-2004",monthAcuerdo:"ABR",nameAcuerdo:"ACUERDO MONITOREO",link: Acuerdos__pdfpath(`./${"2004/"}${"35.pdf"}`),},</v>
      </c>
    </row>
    <row r="39" spans="1:16" x14ac:dyDescent="0.3">
      <c r="A39" s="2" t="s">
        <v>1568</v>
      </c>
      <c r="B39" s="2">
        <v>36</v>
      </c>
      <c r="C39" s="2" t="s">
        <v>1917</v>
      </c>
      <c r="D39" s="3" t="s">
        <v>493</v>
      </c>
      <c r="E39" s="2" t="s">
        <v>1735</v>
      </c>
      <c r="G39" s="2">
        <f t="shared" si="9"/>
        <v>36</v>
      </c>
      <c r="H39" s="2" t="s">
        <v>0</v>
      </c>
      <c r="I39" s="2" t="s">
        <v>1918</v>
      </c>
      <c r="J39" s="4" t="str">
        <f t="shared" si="10"/>
        <v>MAY</v>
      </c>
      <c r="K39" s="2" t="s">
        <v>1565</v>
      </c>
      <c r="L39" s="2" t="s">
        <v>475</v>
      </c>
      <c r="M39" s="2" t="s">
        <v>1919</v>
      </c>
      <c r="N39" s="28">
        <f t="shared" si="11"/>
        <v>36</v>
      </c>
      <c r="O39" s="2" t="s">
        <v>1</v>
      </c>
      <c r="P39" s="2" t="str">
        <f t="shared" si="12"/>
        <v>{id:36,year: "2004",dateAcuerdo:"28-MAY",numAcuerdo:"CG 36-2004",monthAcuerdo:"MAY",nameAcuerdo:"ACUERDO ACCIÓN NACIONAL",link: Acuerdos__pdfpath(`./${"2004/"}${"36.pdf"}`),},</v>
      </c>
    </row>
    <row r="40" spans="1:16" x14ac:dyDescent="0.3">
      <c r="A40" s="2" t="s">
        <v>1568</v>
      </c>
      <c r="B40" s="2">
        <v>37</v>
      </c>
      <c r="C40" s="2" t="s">
        <v>1917</v>
      </c>
      <c r="D40" s="3" t="s">
        <v>493</v>
      </c>
      <c r="E40" s="2" t="s">
        <v>1735</v>
      </c>
      <c r="G40" s="2">
        <f t="shared" si="9"/>
        <v>37</v>
      </c>
      <c r="H40" s="2" t="s">
        <v>0</v>
      </c>
      <c r="I40" s="2" t="s">
        <v>1918</v>
      </c>
      <c r="J40" s="4" t="str">
        <f t="shared" si="10"/>
        <v>MAY</v>
      </c>
      <c r="K40" s="2" t="s">
        <v>1565</v>
      </c>
      <c r="L40" s="2" t="s">
        <v>476</v>
      </c>
      <c r="M40" s="2" t="s">
        <v>1919</v>
      </c>
      <c r="N40" s="28">
        <f t="shared" si="11"/>
        <v>37</v>
      </c>
      <c r="O40" s="2" t="s">
        <v>1</v>
      </c>
      <c r="P40" s="2" t="str">
        <f t="shared" si="12"/>
        <v>{id:37,year: "2004",dateAcuerdo:"28-MAY",numAcuerdo:"CG 37-2004",monthAcuerdo:"MAY",nameAcuerdo:"ACUERDO PARTIDO REVOLUCIONARIO INSTITUCIONAL",link: Acuerdos__pdfpath(`./${"2004/"}${"37.pdf"}`),},</v>
      </c>
    </row>
    <row r="41" spans="1:16" x14ac:dyDescent="0.3">
      <c r="A41" s="2" t="s">
        <v>1568</v>
      </c>
      <c r="B41" s="2">
        <v>38</v>
      </c>
      <c r="C41" s="2" t="s">
        <v>1917</v>
      </c>
      <c r="D41" s="3" t="s">
        <v>493</v>
      </c>
      <c r="E41" s="2" t="s">
        <v>1735</v>
      </c>
      <c r="G41" s="2">
        <f t="shared" si="9"/>
        <v>38</v>
      </c>
      <c r="H41" s="2" t="s">
        <v>0</v>
      </c>
      <c r="I41" s="2" t="s">
        <v>1918</v>
      </c>
      <c r="J41" s="4" t="str">
        <f t="shared" si="10"/>
        <v>MAY</v>
      </c>
      <c r="K41" s="2" t="s">
        <v>1565</v>
      </c>
      <c r="L41" s="2" t="s">
        <v>477</v>
      </c>
      <c r="M41" s="2" t="s">
        <v>1919</v>
      </c>
      <c r="N41" s="28">
        <f t="shared" si="11"/>
        <v>38</v>
      </c>
      <c r="O41" s="2" t="s">
        <v>1</v>
      </c>
      <c r="P41" s="2" t="str">
        <f t="shared" si="12"/>
        <v>{id:38,year: "2004",dateAcuerdo:"28-MAY",numAcuerdo:"CG 38-2004",monthAcuerdo:"MAY",nameAcuerdo:"ACUERDO PARTIDO DE LA REVOLUCIÓN DEMOCRÁTICA",link: Acuerdos__pdfpath(`./${"2004/"}${"38.pdf"}`),},</v>
      </c>
    </row>
    <row r="42" spans="1:16" x14ac:dyDescent="0.3">
      <c r="A42" s="2" t="s">
        <v>1568</v>
      </c>
      <c r="B42" s="2">
        <v>39</v>
      </c>
      <c r="C42" s="2" t="s">
        <v>1917</v>
      </c>
      <c r="D42" s="3" t="s">
        <v>493</v>
      </c>
      <c r="E42" s="2" t="s">
        <v>1735</v>
      </c>
      <c r="G42" s="2">
        <f t="shared" si="9"/>
        <v>39</v>
      </c>
      <c r="H42" s="2" t="s">
        <v>0</v>
      </c>
      <c r="I42" s="2" t="s">
        <v>1918</v>
      </c>
      <c r="J42" s="4" t="str">
        <f t="shared" si="10"/>
        <v>MAY</v>
      </c>
      <c r="K42" s="2" t="s">
        <v>1565</v>
      </c>
      <c r="L42" s="2" t="s">
        <v>478</v>
      </c>
      <c r="M42" s="2" t="s">
        <v>1919</v>
      </c>
      <c r="N42" s="28">
        <f t="shared" si="11"/>
        <v>39</v>
      </c>
      <c r="O42" s="2" t="s">
        <v>1</v>
      </c>
      <c r="P42" s="2" t="str">
        <f t="shared" si="12"/>
        <v>{id:39,year: "2004",dateAcuerdo:"28-MAY",numAcuerdo:"CG 39-2004",monthAcuerdo:"MAY",nameAcuerdo:"ACUERDO PARTIDO DEL TRABAJO",link: Acuerdos__pdfpath(`./${"2004/"}${"39.pdf"}`),},</v>
      </c>
    </row>
    <row r="43" spans="1:16" x14ac:dyDescent="0.3">
      <c r="A43" s="2" t="s">
        <v>1568</v>
      </c>
      <c r="B43" s="2">
        <v>40</v>
      </c>
      <c r="C43" s="2" t="s">
        <v>1917</v>
      </c>
      <c r="D43" s="3" t="s">
        <v>493</v>
      </c>
      <c r="E43" s="2" t="s">
        <v>1735</v>
      </c>
      <c r="G43" s="2">
        <f t="shared" si="9"/>
        <v>40</v>
      </c>
      <c r="H43" s="2" t="s">
        <v>0</v>
      </c>
      <c r="I43" s="2" t="s">
        <v>1918</v>
      </c>
      <c r="J43" s="4" t="str">
        <f t="shared" si="10"/>
        <v>MAY</v>
      </c>
      <c r="K43" s="2" t="s">
        <v>1565</v>
      </c>
      <c r="L43" s="2" t="s">
        <v>479</v>
      </c>
      <c r="M43" s="2" t="s">
        <v>1919</v>
      </c>
      <c r="N43" s="28">
        <f t="shared" si="11"/>
        <v>40</v>
      </c>
      <c r="O43" s="2" t="s">
        <v>1</v>
      </c>
      <c r="P43" s="2" t="str">
        <f t="shared" si="12"/>
        <v>{id:40,year: "2004",dateAcuerdo:"28-MAY",numAcuerdo:"CG 40-2004",monthAcuerdo:"MAY",nameAcuerdo:"ACUERDO VERDE ECOLOGISTA",link: Acuerdos__pdfpath(`./${"2004/"}${"40.pdf"}`),},</v>
      </c>
    </row>
    <row r="44" spans="1:16" x14ac:dyDescent="0.3">
      <c r="A44" s="2" t="s">
        <v>1568</v>
      </c>
      <c r="B44" s="2">
        <v>41</v>
      </c>
      <c r="C44" s="2" t="s">
        <v>1917</v>
      </c>
      <c r="D44" s="3" t="s">
        <v>493</v>
      </c>
      <c r="E44" s="2" t="s">
        <v>1735</v>
      </c>
      <c r="G44" s="2">
        <f t="shared" si="9"/>
        <v>41</v>
      </c>
      <c r="H44" s="2" t="s">
        <v>0</v>
      </c>
      <c r="I44" s="2" t="s">
        <v>1918</v>
      </c>
      <c r="J44" s="4" t="str">
        <f t="shared" si="10"/>
        <v>MAY</v>
      </c>
      <c r="K44" s="2" t="s">
        <v>1565</v>
      </c>
      <c r="L44" s="2" t="s">
        <v>480</v>
      </c>
      <c r="M44" s="2" t="s">
        <v>1919</v>
      </c>
      <c r="N44" s="28">
        <f t="shared" si="11"/>
        <v>41</v>
      </c>
      <c r="O44" s="2" t="s">
        <v>1</v>
      </c>
      <c r="P44" s="2" t="str">
        <f t="shared" si="12"/>
        <v>{id:41,year: "2004",dateAcuerdo:"28-MAY",numAcuerdo:"CG 41-2004",monthAcuerdo:"MAY",nameAcuerdo:"ACUERDO CONVERGENCIA",link: Acuerdos__pdfpath(`./${"2004/"}${"41.pdf"}`),},</v>
      </c>
    </row>
    <row r="45" spans="1:16" x14ac:dyDescent="0.3">
      <c r="A45" s="2" t="s">
        <v>1568</v>
      </c>
      <c r="B45" s="2">
        <v>42</v>
      </c>
      <c r="C45" s="2" t="s">
        <v>1917</v>
      </c>
      <c r="D45" s="3" t="s">
        <v>493</v>
      </c>
      <c r="E45" s="2" t="s">
        <v>1735</v>
      </c>
      <c r="G45" s="2">
        <f t="shared" si="9"/>
        <v>42</v>
      </c>
      <c r="H45" s="2" t="s">
        <v>0</v>
      </c>
      <c r="I45" s="2" t="s">
        <v>1918</v>
      </c>
      <c r="J45" s="4" t="str">
        <f t="shared" si="10"/>
        <v>MAY</v>
      </c>
      <c r="K45" s="2" t="s">
        <v>1565</v>
      </c>
      <c r="L45" s="2" t="s">
        <v>481</v>
      </c>
      <c r="M45" s="2" t="s">
        <v>1919</v>
      </c>
      <c r="N45" s="28">
        <f t="shared" si="11"/>
        <v>42</v>
      </c>
      <c r="O45" s="2" t="s">
        <v>1</v>
      </c>
      <c r="P45" s="2" t="str">
        <f t="shared" si="12"/>
        <v>{id:42,year: "2004",dateAcuerdo:"28-MAY",numAcuerdo:"CG 42-2004",monthAcuerdo:"MAY",nameAcuerdo:"ACUERDO CENTRO DEMOCRATICO OK",link: Acuerdos__pdfpath(`./${"2004/"}${"42.pdf"}`),},</v>
      </c>
    </row>
    <row r="46" spans="1:16" x14ac:dyDescent="0.3">
      <c r="A46" s="2" t="s">
        <v>1568</v>
      </c>
      <c r="B46" s="2">
        <v>43</v>
      </c>
      <c r="C46" s="2" t="s">
        <v>1917</v>
      </c>
      <c r="D46" s="3" t="s">
        <v>493</v>
      </c>
      <c r="E46" s="2" t="s">
        <v>1735</v>
      </c>
      <c r="G46" s="2">
        <f t="shared" si="9"/>
        <v>43</v>
      </c>
      <c r="H46" s="2" t="s">
        <v>0</v>
      </c>
      <c r="I46" s="2" t="s">
        <v>1918</v>
      </c>
      <c r="J46" s="4" t="str">
        <f t="shared" si="10"/>
        <v>MAY</v>
      </c>
      <c r="K46" s="2" t="s">
        <v>1565</v>
      </c>
      <c r="L46" s="2" t="s">
        <v>482</v>
      </c>
      <c r="M46" s="2" t="s">
        <v>1919</v>
      </c>
      <c r="N46" s="28">
        <f t="shared" si="11"/>
        <v>43</v>
      </c>
      <c r="O46" s="2" t="s">
        <v>1</v>
      </c>
      <c r="P46" s="2" t="str">
        <f t="shared" si="12"/>
        <v>{id:43,year: "2004",dateAcuerdo:"28-MAY",numAcuerdo:"CG 43-2004",monthAcuerdo:"MAY",nameAcuerdo:"ACUERDO JUSTICIA SOCIAL",link: Acuerdos__pdfpath(`./${"2004/"}${"43.pdf"}`),},</v>
      </c>
    </row>
    <row r="47" spans="1:16" x14ac:dyDescent="0.3">
      <c r="A47" s="2" t="s">
        <v>1568</v>
      </c>
      <c r="B47" s="2">
        <v>44</v>
      </c>
      <c r="C47" s="2" t="s">
        <v>1917</v>
      </c>
      <c r="D47" s="3" t="s">
        <v>493</v>
      </c>
      <c r="E47" s="2" t="s">
        <v>1735</v>
      </c>
      <c r="G47" s="2">
        <f t="shared" si="9"/>
        <v>44</v>
      </c>
      <c r="H47" s="2" t="s">
        <v>0</v>
      </c>
      <c r="I47" s="2" t="s">
        <v>1918</v>
      </c>
      <c r="J47" s="4" t="str">
        <f t="shared" si="10"/>
        <v>MAY</v>
      </c>
      <c r="K47" s="2" t="s">
        <v>1565</v>
      </c>
      <c r="L47" s="2" t="s">
        <v>483</v>
      </c>
      <c r="M47" s="2" t="s">
        <v>1919</v>
      </c>
      <c r="N47" s="28">
        <f t="shared" si="11"/>
        <v>44</v>
      </c>
      <c r="O47" s="2" t="s">
        <v>1</v>
      </c>
      <c r="P47" s="2" t="str">
        <f t="shared" si="12"/>
        <v>{id:44,year: "2004",dateAcuerdo:"28-MAY",numAcuerdo:"CG 44-2004",monthAcuerdo:"MAY",nameAcuerdo:"ACUERDO DE LA SOCIEDAD NACIONALISTA",link: Acuerdos__pdfpath(`./${"2004/"}${"44.pdf"}`),},</v>
      </c>
    </row>
    <row r="48" spans="1:16" x14ac:dyDescent="0.3">
      <c r="A48" s="2" t="s">
        <v>1568</v>
      </c>
      <c r="B48" s="2">
        <v>45</v>
      </c>
      <c r="C48" s="2" t="s">
        <v>1917</v>
      </c>
      <c r="D48" s="3" t="s">
        <v>493</v>
      </c>
      <c r="E48" s="2" t="s">
        <v>1735</v>
      </c>
      <c r="G48" s="2">
        <f t="shared" si="9"/>
        <v>45</v>
      </c>
      <c r="H48" s="2" t="s">
        <v>0</v>
      </c>
      <c r="I48" s="2" t="s">
        <v>1918</v>
      </c>
      <c r="J48" s="4" t="str">
        <f t="shared" si="10"/>
        <v>MAY</v>
      </c>
      <c r="K48" s="2" t="s">
        <v>1565</v>
      </c>
      <c r="L48" s="2" t="s">
        <v>484</v>
      </c>
      <c r="M48" s="2" t="s">
        <v>1919</v>
      </c>
      <c r="N48" s="28">
        <f t="shared" si="11"/>
        <v>45</v>
      </c>
      <c r="O48" s="2" t="s">
        <v>1</v>
      </c>
      <c r="P48" s="2" t="str">
        <f t="shared" si="12"/>
        <v>{id:45,year: "2004",dateAcuerdo:"28-MAY",numAcuerdo:"CG 45-2004",monthAcuerdo:"MAY",nameAcuerdo:"ACUERDO ALIANZA SOCIAL",link: Acuerdos__pdfpath(`./${"2004/"}${"45.pdf"}`),},</v>
      </c>
    </row>
    <row r="49" spans="1:16" x14ac:dyDescent="0.3">
      <c r="A49" s="2" t="s">
        <v>1568</v>
      </c>
      <c r="B49" s="2">
        <v>46</v>
      </c>
      <c r="C49" s="2" t="s">
        <v>1917</v>
      </c>
      <c r="D49" s="3" t="s">
        <v>493</v>
      </c>
      <c r="E49" s="2" t="s">
        <v>1735</v>
      </c>
      <c r="G49" s="2">
        <f t="shared" si="9"/>
        <v>46</v>
      </c>
      <c r="H49" s="2" t="s">
        <v>0</v>
      </c>
      <c r="I49" s="2" t="s">
        <v>1918</v>
      </c>
      <c r="J49" s="4" t="str">
        <f t="shared" si="10"/>
        <v>MAY</v>
      </c>
      <c r="K49" s="2" t="s">
        <v>1565</v>
      </c>
      <c r="L49" s="2" t="s">
        <v>485</v>
      </c>
      <c r="M49" s="2" t="s">
        <v>1919</v>
      </c>
      <c r="N49" s="28">
        <f t="shared" si="11"/>
        <v>46</v>
      </c>
      <c r="O49" s="2" t="s">
        <v>1</v>
      </c>
      <c r="P49" s="2" t="str">
        <f t="shared" si="12"/>
        <v>{id:46,year: "2004",dateAcuerdo:"28-MAY",numAcuerdo:"CG 46-2004",monthAcuerdo:"MAY",nameAcuerdo:"ACUERDO LIBERAL MEXICANO",link: Acuerdos__pdfpath(`./${"2004/"}${"46.pdf"}`),},</v>
      </c>
    </row>
    <row r="50" spans="1:16" x14ac:dyDescent="0.3">
      <c r="A50" s="2" t="s">
        <v>1568</v>
      </c>
      <c r="B50" s="2">
        <v>47</v>
      </c>
      <c r="C50" s="2" t="s">
        <v>1917</v>
      </c>
      <c r="D50" s="3" t="s">
        <v>493</v>
      </c>
      <c r="E50" s="2" t="s">
        <v>1735</v>
      </c>
      <c r="G50" s="2">
        <f t="shared" si="9"/>
        <v>47</v>
      </c>
      <c r="H50" s="2" t="s">
        <v>0</v>
      </c>
      <c r="I50" s="2" t="s">
        <v>1918</v>
      </c>
      <c r="J50" s="4" t="str">
        <f t="shared" si="10"/>
        <v>MAY</v>
      </c>
      <c r="K50" s="2" t="s">
        <v>1565</v>
      </c>
      <c r="L50" s="2" t="s">
        <v>486</v>
      </c>
      <c r="M50" s="2" t="s">
        <v>1919</v>
      </c>
      <c r="N50" s="28">
        <f t="shared" si="11"/>
        <v>47</v>
      </c>
      <c r="O50" s="2" t="s">
        <v>1</v>
      </c>
      <c r="P50" s="2" t="str">
        <f t="shared" si="12"/>
        <v>{id:47,year: "2004",dateAcuerdo:"28-MAY",numAcuerdo:"CG 47-2004",monthAcuerdo:"MAY",nameAcuerdo:"ACUERDO MÉXICO POSIBLE",link: Acuerdos__pdfpath(`./${"2004/"}${"47.pdf"}`),},</v>
      </c>
    </row>
    <row r="51" spans="1:16" x14ac:dyDescent="0.3">
      <c r="A51" s="2" t="s">
        <v>1568</v>
      </c>
      <c r="B51" s="2">
        <v>48</v>
      </c>
      <c r="C51" s="2" t="s">
        <v>1917</v>
      </c>
      <c r="D51" s="3" t="s">
        <v>493</v>
      </c>
      <c r="E51" s="2" t="s">
        <v>1735</v>
      </c>
      <c r="G51" s="2">
        <f t="shared" si="9"/>
        <v>48</v>
      </c>
      <c r="H51" s="2" t="s">
        <v>0</v>
      </c>
      <c r="I51" s="2" t="s">
        <v>1918</v>
      </c>
      <c r="J51" s="4" t="str">
        <f t="shared" si="10"/>
        <v>MAY</v>
      </c>
      <c r="K51" s="2" t="s">
        <v>1565</v>
      </c>
      <c r="L51" s="2" t="s">
        <v>487</v>
      </c>
      <c r="M51" s="2" t="s">
        <v>1919</v>
      </c>
      <c r="N51" s="28">
        <f t="shared" si="11"/>
        <v>48</v>
      </c>
      <c r="O51" s="2" t="s">
        <v>1</v>
      </c>
      <c r="P51" s="2" t="str">
        <f t="shared" si="12"/>
        <v>{id:48,year: "2004",dateAcuerdo:"28-MAY",numAcuerdo:"CG 48-2004",monthAcuerdo:"MAY",nameAcuerdo:"ACUERDO FUERZA CIUDADANA",link: Acuerdos__pdfpath(`./${"2004/"}${"48.pdf"}`),},</v>
      </c>
    </row>
    <row r="52" spans="1:16" x14ac:dyDescent="0.3">
      <c r="A52" s="2" t="s">
        <v>1568</v>
      </c>
      <c r="B52" s="2">
        <v>49</v>
      </c>
      <c r="C52" s="2" t="s">
        <v>1917</v>
      </c>
      <c r="D52" s="3" t="s">
        <v>493</v>
      </c>
      <c r="E52" s="2" t="s">
        <v>1735</v>
      </c>
      <c r="G52" s="2">
        <f t="shared" si="9"/>
        <v>49</v>
      </c>
      <c r="H52" s="2" t="s">
        <v>0</v>
      </c>
      <c r="I52" s="2" t="s">
        <v>1918</v>
      </c>
      <c r="J52" s="4" t="str">
        <f t="shared" si="10"/>
        <v>MAY</v>
      </c>
      <c r="K52" s="2" t="s">
        <v>1565</v>
      </c>
      <c r="L52" s="2" t="s">
        <v>488</v>
      </c>
      <c r="M52" s="2" t="s">
        <v>1919</v>
      </c>
      <c r="N52" s="28">
        <f t="shared" si="11"/>
        <v>49</v>
      </c>
      <c r="O52" s="2" t="s">
        <v>1</v>
      </c>
      <c r="P52" s="2" t="str">
        <f t="shared" si="12"/>
        <v>{id:49,year: "2004",dateAcuerdo:"28-MAY",numAcuerdo:"CG 49-2004",monthAcuerdo:"MAY",nameAcuerdo:"ACUERDO OBSERVADORES",link: Acuerdos__pdfpath(`./${"2004/"}${"49.pdf"}`),},</v>
      </c>
    </row>
    <row r="53" spans="1:16" x14ac:dyDescent="0.3">
      <c r="A53" s="2" t="s">
        <v>1568</v>
      </c>
      <c r="B53" s="2">
        <v>50</v>
      </c>
      <c r="C53" s="2" t="s">
        <v>1917</v>
      </c>
      <c r="D53" s="3" t="s">
        <v>493</v>
      </c>
      <c r="E53" s="2" t="s">
        <v>1735</v>
      </c>
      <c r="G53" s="2">
        <f t="shared" si="9"/>
        <v>50</v>
      </c>
      <c r="H53" s="2" t="s">
        <v>0</v>
      </c>
      <c r="I53" s="2" t="s">
        <v>1918</v>
      </c>
      <c r="J53" s="4" t="str">
        <f t="shared" si="10"/>
        <v>MAY</v>
      </c>
      <c r="K53" s="2" t="s">
        <v>1565</v>
      </c>
      <c r="L53" s="2" t="s">
        <v>489</v>
      </c>
      <c r="M53" s="2" t="s">
        <v>1919</v>
      </c>
      <c r="N53" s="28">
        <f t="shared" si="11"/>
        <v>50</v>
      </c>
      <c r="O53" s="2" t="s">
        <v>1</v>
      </c>
      <c r="P53" s="2" t="str">
        <f t="shared" si="12"/>
        <v>{id:50,year: "2004",dateAcuerdo:"28-MAY",numAcuerdo:"CG 50-2004",monthAcuerdo:"MAY",nameAcuerdo:"ACUERDO PROGRAMA DE TRABAJO DIR. ORG",link: Acuerdos__pdfpath(`./${"2004/"}${"50.pdf"}`),},</v>
      </c>
    </row>
    <row r="54" spans="1:16" x14ac:dyDescent="0.3">
      <c r="A54" s="2" t="s">
        <v>1568</v>
      </c>
      <c r="B54" s="2">
        <v>51</v>
      </c>
      <c r="C54" s="2" t="s">
        <v>1917</v>
      </c>
      <c r="D54" s="3" t="s">
        <v>493</v>
      </c>
      <c r="E54" s="2" t="s">
        <v>1735</v>
      </c>
      <c r="G54" s="2">
        <f t="shared" si="9"/>
        <v>51</v>
      </c>
      <c r="H54" s="2" t="s">
        <v>0</v>
      </c>
      <c r="I54" s="2" t="s">
        <v>1918</v>
      </c>
      <c r="J54" s="4" t="str">
        <f t="shared" si="10"/>
        <v>MAY</v>
      </c>
      <c r="K54" s="2" t="s">
        <v>1565</v>
      </c>
      <c r="L54" s="2" t="s">
        <v>490</v>
      </c>
      <c r="M54" s="2" t="s">
        <v>1919</v>
      </c>
      <c r="N54" s="28">
        <f t="shared" si="11"/>
        <v>51</v>
      </c>
      <c r="O54" s="2" t="s">
        <v>1</v>
      </c>
      <c r="P54" s="2" t="str">
        <f t="shared" si="12"/>
        <v>{id:51,year: "2004",dateAcuerdo:"28-MAY",numAcuerdo:"CG 51-2004",monthAcuerdo:"MAY",nameAcuerdo:"ACUERDO EQUIDAD DE GÉNERO",link: Acuerdos__pdfpath(`./${"2004/"}${"51.pdf"}`),},</v>
      </c>
    </row>
    <row r="55" spans="1:16" x14ac:dyDescent="0.3">
      <c r="A55" s="2" t="s">
        <v>1568</v>
      </c>
      <c r="B55" s="2">
        <v>52</v>
      </c>
      <c r="C55" s="2" t="s">
        <v>1917</v>
      </c>
      <c r="D55" s="3" t="s">
        <v>493</v>
      </c>
      <c r="E55" s="2" t="s">
        <v>1735</v>
      </c>
      <c r="G55" s="2">
        <f t="shared" si="9"/>
        <v>52</v>
      </c>
      <c r="H55" s="2" t="s">
        <v>0</v>
      </c>
      <c r="I55" s="2" t="s">
        <v>1918</v>
      </c>
      <c r="J55" s="4" t="str">
        <f t="shared" si="10"/>
        <v>MAY</v>
      </c>
      <c r="K55" s="2" t="s">
        <v>1565</v>
      </c>
      <c r="L55" s="2" t="s">
        <v>491</v>
      </c>
      <c r="M55" s="2" t="s">
        <v>1919</v>
      </c>
      <c r="N55" s="28">
        <f t="shared" si="11"/>
        <v>52</v>
      </c>
      <c r="O55" s="2" t="s">
        <v>1</v>
      </c>
      <c r="P55" s="2" t="str">
        <f t="shared" si="12"/>
        <v>{id:52,year: "2004",dateAcuerdo:"28-MAY",numAcuerdo:"CG 52-2004",monthAcuerdo:"MAY",nameAcuerdo:"PARTIDO JUSTICIA SOCIAL SUP-JDC-809-2002",link: Acuerdos__pdfpath(`./${"2004/"}${"52.pdf"}`),},</v>
      </c>
    </row>
    <row r="56" spans="1:16" x14ac:dyDescent="0.3">
      <c r="A56" s="2" t="s">
        <v>1568</v>
      </c>
      <c r="B56" s="2">
        <v>53</v>
      </c>
      <c r="C56" s="2" t="s">
        <v>1917</v>
      </c>
      <c r="D56" s="3" t="s">
        <v>493</v>
      </c>
      <c r="E56" s="2" t="s">
        <v>1735</v>
      </c>
      <c r="G56" s="2">
        <f t="shared" si="9"/>
        <v>53</v>
      </c>
      <c r="H56" s="2" t="s">
        <v>0</v>
      </c>
      <c r="I56" s="2" t="s">
        <v>1918</v>
      </c>
      <c r="J56" s="4" t="str">
        <f t="shared" si="10"/>
        <v>MAY</v>
      </c>
      <c r="K56" s="2" t="s">
        <v>1565</v>
      </c>
      <c r="L56" s="2" t="s">
        <v>492</v>
      </c>
      <c r="M56" s="2" t="s">
        <v>1919</v>
      </c>
      <c r="N56" s="28">
        <f t="shared" si="11"/>
        <v>53</v>
      </c>
      <c r="O56" s="2" t="s">
        <v>1</v>
      </c>
      <c r="P56" s="2" t="str">
        <f t="shared" si="12"/>
        <v>{id:53,year: "2004",dateAcuerdo:"28-MAY",numAcuerdo:"CG 53-2004",monthAcuerdo:"MAY",nameAcuerdo:"ACUERDO CONVOCATORIA CONSEJOS DISTRITALES Y MUNICIPALES",link: Acuerdos__pdfpath(`./${"2004/"}${"53.pdf"}`),},</v>
      </c>
    </row>
    <row r="57" spans="1:16" x14ac:dyDescent="0.3">
      <c r="A57" s="2" t="s">
        <v>1568</v>
      </c>
      <c r="B57" s="2">
        <v>54</v>
      </c>
      <c r="C57" s="2" t="s">
        <v>1917</v>
      </c>
      <c r="D57" s="3" t="s">
        <v>508</v>
      </c>
      <c r="E57" s="2" t="s">
        <v>1735</v>
      </c>
      <c r="G57" s="2">
        <f t="shared" si="9"/>
        <v>54</v>
      </c>
      <c r="H57" s="2" t="s">
        <v>0</v>
      </c>
      <c r="I57" s="2" t="s">
        <v>1918</v>
      </c>
      <c r="J57" s="4" t="str">
        <f t="shared" si="10"/>
        <v>JUN</v>
      </c>
      <c r="K57" s="2" t="s">
        <v>1565</v>
      </c>
      <c r="L57" s="2" t="s">
        <v>494</v>
      </c>
      <c r="M57" s="2" t="s">
        <v>1919</v>
      </c>
      <c r="N57" s="28">
        <f t="shared" si="11"/>
        <v>54</v>
      </c>
      <c r="O57" s="2" t="s">
        <v>1</v>
      </c>
      <c r="P57" s="2" t="str">
        <f t="shared" si="12"/>
        <v>{id:54,year: "2004",dateAcuerdo:"04-JUN",numAcuerdo:"CG 54-2004",monthAcuerdo:"JUN",nameAcuerdo:"ACUERDO REESTRUCTURACION DE PRESUPUESTO 2004",link: Acuerdos__pdfpath(`./${"2004/"}${"54.pdf"}`),},</v>
      </c>
    </row>
    <row r="58" spans="1:16" x14ac:dyDescent="0.3">
      <c r="A58" s="2" t="s">
        <v>1568</v>
      </c>
      <c r="B58" s="2">
        <v>55</v>
      </c>
      <c r="C58" s="2" t="s">
        <v>1917</v>
      </c>
      <c r="D58" s="3" t="s">
        <v>509</v>
      </c>
      <c r="E58" s="2" t="s">
        <v>1735</v>
      </c>
      <c r="G58" s="2">
        <f t="shared" si="9"/>
        <v>55</v>
      </c>
      <c r="H58" s="2" t="s">
        <v>0</v>
      </c>
      <c r="I58" s="2" t="s">
        <v>1918</v>
      </c>
      <c r="J58" s="4" t="str">
        <f t="shared" si="10"/>
        <v>JUN</v>
      </c>
      <c r="K58" s="2" t="s">
        <v>1565</v>
      </c>
      <c r="L58" s="2" t="s">
        <v>495</v>
      </c>
      <c r="M58" s="2" t="s">
        <v>1919</v>
      </c>
      <c r="N58" s="28">
        <f t="shared" si="11"/>
        <v>55</v>
      </c>
      <c r="O58" s="2" t="s">
        <v>1</v>
      </c>
      <c r="P58" s="2" t="str">
        <f t="shared" si="12"/>
        <v>{id:55,year: "2004",dateAcuerdo:"29-JUN",numAcuerdo:"CG 55-2004",monthAcuerdo:"JUN",nameAcuerdo:"INSACULACIÓN MES BASE",link: Acuerdos__pdfpath(`./${"2004/"}${"55.pdf"}`),},</v>
      </c>
    </row>
    <row r="59" spans="1:16" x14ac:dyDescent="0.3">
      <c r="A59" s="2" t="s">
        <v>1568</v>
      </c>
      <c r="B59" s="2">
        <v>56</v>
      </c>
      <c r="C59" s="2" t="s">
        <v>1917</v>
      </c>
      <c r="D59" s="3" t="s">
        <v>509</v>
      </c>
      <c r="E59" s="2" t="s">
        <v>1735</v>
      </c>
      <c r="G59" s="2">
        <f t="shared" si="9"/>
        <v>56</v>
      </c>
      <c r="H59" s="2" t="s">
        <v>0</v>
      </c>
      <c r="I59" s="2" t="s">
        <v>1918</v>
      </c>
      <c r="J59" s="4" t="str">
        <f t="shared" si="10"/>
        <v>JUN</v>
      </c>
      <c r="K59" s="2" t="s">
        <v>1565</v>
      </c>
      <c r="L59" s="2" t="s">
        <v>496</v>
      </c>
      <c r="M59" s="2" t="s">
        <v>1919</v>
      </c>
      <c r="N59" s="28">
        <f t="shared" si="11"/>
        <v>56</v>
      </c>
      <c r="O59" s="2" t="s">
        <v>1</v>
      </c>
      <c r="P59" s="2" t="str">
        <f t="shared" si="12"/>
        <v>{id:56,year: "2004",dateAcuerdo:"29-JUN",numAcuerdo:"CG 56-2004",monthAcuerdo:"JUN",nameAcuerdo:"PROTECCIÓN DE LA ZONAS Y MONUMENTOS HISTÓRICOS",link: Acuerdos__pdfpath(`./${"2004/"}${"56.pdf"}`),},</v>
      </c>
    </row>
    <row r="60" spans="1:16" x14ac:dyDescent="0.3">
      <c r="A60" s="2" t="s">
        <v>1568</v>
      </c>
      <c r="B60" s="2">
        <v>57</v>
      </c>
      <c r="C60" s="2" t="s">
        <v>1917</v>
      </c>
      <c r="D60" s="3" t="s">
        <v>509</v>
      </c>
      <c r="E60" s="2" t="s">
        <v>1735</v>
      </c>
      <c r="G60" s="2">
        <f t="shared" si="9"/>
        <v>57</v>
      </c>
      <c r="H60" s="2" t="s">
        <v>0</v>
      </c>
      <c r="I60" s="2" t="s">
        <v>1918</v>
      </c>
      <c r="J60" s="4" t="str">
        <f t="shared" si="10"/>
        <v>JUN</v>
      </c>
      <c r="K60" s="2" t="s">
        <v>1565</v>
      </c>
      <c r="L60" s="2" t="s">
        <v>507</v>
      </c>
      <c r="M60" s="2" t="s">
        <v>1919</v>
      </c>
      <c r="N60" s="28">
        <f t="shared" si="11"/>
        <v>57</v>
      </c>
      <c r="O60" s="2" t="s">
        <v>1</v>
      </c>
      <c r="P60" s="2" t="str">
        <f t="shared" si="12"/>
        <v>{id:57,year: "2004",dateAcuerdo:"29-JUN",numAcuerdo:"CG 57-2004",monthAcuerdo:"JUN",nameAcuerdo:"ADICIÓN OBSERVACION ELECTORAL",link: Acuerdos__pdfpath(`./${"2004/"}${"57.pdf"}`),},</v>
      </c>
    </row>
    <row r="61" spans="1:16" x14ac:dyDescent="0.3">
      <c r="A61" s="2" t="s">
        <v>1568</v>
      </c>
      <c r="B61" s="2">
        <v>58</v>
      </c>
      <c r="C61" s="2" t="s">
        <v>1917</v>
      </c>
      <c r="D61" s="3" t="s">
        <v>509</v>
      </c>
      <c r="E61" s="2" t="s">
        <v>1735</v>
      </c>
      <c r="G61" s="2">
        <f t="shared" si="9"/>
        <v>58</v>
      </c>
      <c r="H61" s="2" t="s">
        <v>0</v>
      </c>
      <c r="I61" s="2" t="s">
        <v>1918</v>
      </c>
      <c r="J61" s="4" t="str">
        <f t="shared" si="10"/>
        <v>JUN</v>
      </c>
      <c r="K61" s="2" t="s">
        <v>1565</v>
      </c>
      <c r="L61" s="2" t="s">
        <v>497</v>
      </c>
      <c r="M61" s="2" t="s">
        <v>1919</v>
      </c>
      <c r="N61" s="28">
        <f t="shared" si="11"/>
        <v>58</v>
      </c>
      <c r="O61" s="2" t="s">
        <v>1</v>
      </c>
      <c r="P61" s="2" t="str">
        <f t="shared" si="12"/>
        <v>{id:58,year: "2004",dateAcuerdo:"29-JUN",numAcuerdo:"CG 58-2004",monthAcuerdo:"JUN",nameAcuerdo:"RESOLUCIÓN PAN",link: Acuerdos__pdfpath(`./${"2004/"}${"58.pdf"}`),},</v>
      </c>
    </row>
    <row r="62" spans="1:16" x14ac:dyDescent="0.3">
      <c r="A62" s="2" t="s">
        <v>1568</v>
      </c>
      <c r="B62" s="2">
        <v>59</v>
      </c>
      <c r="C62" s="2" t="s">
        <v>1917</v>
      </c>
      <c r="D62" s="3" t="s">
        <v>509</v>
      </c>
      <c r="E62" s="2" t="s">
        <v>1735</v>
      </c>
      <c r="G62" s="2">
        <f t="shared" si="9"/>
        <v>59</v>
      </c>
      <c r="H62" s="2" t="s">
        <v>0</v>
      </c>
      <c r="I62" s="2" t="s">
        <v>1918</v>
      </c>
      <c r="J62" s="4" t="str">
        <f t="shared" si="10"/>
        <v>JUN</v>
      </c>
      <c r="K62" s="2" t="s">
        <v>1565</v>
      </c>
      <c r="L62" s="2" t="s">
        <v>498</v>
      </c>
      <c r="M62" s="2" t="s">
        <v>1919</v>
      </c>
      <c r="N62" s="28">
        <f t="shared" si="11"/>
        <v>59</v>
      </c>
      <c r="O62" s="2" t="s">
        <v>1</v>
      </c>
      <c r="P62" s="2" t="str">
        <f t="shared" si="12"/>
        <v>{id:59,year: "2004",dateAcuerdo:"29-JUN",numAcuerdo:"CG 59-2004",monthAcuerdo:"JUN",nameAcuerdo:"RESOLUCIÓN PRI",link: Acuerdos__pdfpath(`./${"2004/"}${"59.pdf"}`),},</v>
      </c>
    </row>
    <row r="63" spans="1:16" x14ac:dyDescent="0.3">
      <c r="A63" s="2" t="s">
        <v>1568</v>
      </c>
      <c r="B63" s="2">
        <v>60</v>
      </c>
      <c r="C63" s="2" t="s">
        <v>1917</v>
      </c>
      <c r="D63" s="3" t="s">
        <v>509</v>
      </c>
      <c r="E63" s="2" t="s">
        <v>1735</v>
      </c>
      <c r="G63" s="2">
        <f t="shared" si="9"/>
        <v>60</v>
      </c>
      <c r="H63" s="2" t="s">
        <v>0</v>
      </c>
      <c r="I63" s="2" t="s">
        <v>1918</v>
      </c>
      <c r="J63" s="4" t="str">
        <f t="shared" si="10"/>
        <v>JUN</v>
      </c>
      <c r="K63" s="2" t="s">
        <v>1565</v>
      </c>
      <c r="L63" s="2" t="s">
        <v>499</v>
      </c>
      <c r="M63" s="2" t="s">
        <v>1919</v>
      </c>
      <c r="N63" s="28">
        <f t="shared" si="11"/>
        <v>60</v>
      </c>
      <c r="O63" s="2" t="s">
        <v>1</v>
      </c>
      <c r="P63" s="2" t="str">
        <f t="shared" si="12"/>
        <v>{id:60,year: "2004",dateAcuerdo:"29-JUN",numAcuerdo:"CG 60-2004",monthAcuerdo:"JUN",nameAcuerdo:"RESOLUCIÓN PRD",link: Acuerdos__pdfpath(`./${"2004/"}${"60.pdf"}`),},</v>
      </c>
    </row>
    <row r="64" spans="1:16" x14ac:dyDescent="0.3">
      <c r="A64" s="2" t="s">
        <v>1568</v>
      </c>
      <c r="B64" s="2">
        <v>61</v>
      </c>
      <c r="C64" s="2" t="s">
        <v>1917</v>
      </c>
      <c r="D64" s="3" t="s">
        <v>509</v>
      </c>
      <c r="E64" s="2" t="s">
        <v>1735</v>
      </c>
      <c r="G64" s="2">
        <f t="shared" si="9"/>
        <v>61</v>
      </c>
      <c r="H64" s="2" t="s">
        <v>0</v>
      </c>
      <c r="I64" s="2" t="s">
        <v>1918</v>
      </c>
      <c r="J64" s="4" t="str">
        <f t="shared" si="10"/>
        <v>JUN</v>
      </c>
      <c r="K64" s="2" t="s">
        <v>1565</v>
      </c>
      <c r="L64" s="2" t="s">
        <v>500</v>
      </c>
      <c r="M64" s="2" t="s">
        <v>1919</v>
      </c>
      <c r="N64" s="28">
        <f t="shared" si="11"/>
        <v>61</v>
      </c>
      <c r="O64" s="2" t="s">
        <v>1</v>
      </c>
      <c r="P64" s="2" t="str">
        <f t="shared" si="12"/>
        <v>{id:61,year: "2004",dateAcuerdo:"29-JUN",numAcuerdo:"CG 61-2004",monthAcuerdo:"JUN",nameAcuerdo:"RESOLUCIÓN PT",link: Acuerdos__pdfpath(`./${"2004/"}${"61.pdf"}`),},</v>
      </c>
    </row>
    <row r="65" spans="1:16" x14ac:dyDescent="0.3">
      <c r="A65" s="2" t="s">
        <v>1568</v>
      </c>
      <c r="B65" s="2">
        <v>62</v>
      </c>
      <c r="C65" s="2" t="s">
        <v>1917</v>
      </c>
      <c r="D65" s="3" t="s">
        <v>509</v>
      </c>
      <c r="E65" s="2" t="s">
        <v>1735</v>
      </c>
      <c r="G65" s="2">
        <f t="shared" si="9"/>
        <v>62</v>
      </c>
      <c r="H65" s="2" t="s">
        <v>0</v>
      </c>
      <c r="I65" s="2" t="s">
        <v>1918</v>
      </c>
      <c r="J65" s="4" t="str">
        <f t="shared" si="10"/>
        <v>JUN</v>
      </c>
      <c r="K65" s="2" t="s">
        <v>1565</v>
      </c>
      <c r="L65" s="2" t="s">
        <v>501</v>
      </c>
      <c r="M65" s="2" t="s">
        <v>1919</v>
      </c>
      <c r="N65" s="28">
        <f t="shared" si="11"/>
        <v>62</v>
      </c>
      <c r="O65" s="2" t="s">
        <v>1</v>
      </c>
      <c r="P65" s="2" t="str">
        <f t="shared" si="12"/>
        <v>{id:62,year: "2004",dateAcuerdo:"29-JUN",numAcuerdo:"CG 62-2004",monthAcuerdo:"JUN",nameAcuerdo:"RESOLUCIÓN CONVERGENCIA",link: Acuerdos__pdfpath(`./${"2004/"}${"62.pdf"}`),},</v>
      </c>
    </row>
    <row r="66" spans="1:16" x14ac:dyDescent="0.3">
      <c r="A66" s="2" t="s">
        <v>1568</v>
      </c>
      <c r="B66" s="2">
        <v>63</v>
      </c>
      <c r="C66" s="2" t="s">
        <v>1917</v>
      </c>
      <c r="D66" s="3" t="s">
        <v>509</v>
      </c>
      <c r="E66" s="2" t="s">
        <v>1735</v>
      </c>
      <c r="G66" s="2">
        <f t="shared" si="9"/>
        <v>63</v>
      </c>
      <c r="H66" s="2" t="s">
        <v>0</v>
      </c>
      <c r="I66" s="2" t="s">
        <v>1918</v>
      </c>
      <c r="J66" s="4" t="str">
        <f t="shared" si="10"/>
        <v>JUN</v>
      </c>
      <c r="K66" s="2" t="s">
        <v>1565</v>
      </c>
      <c r="L66" s="2" t="s">
        <v>502</v>
      </c>
      <c r="M66" s="2" t="s">
        <v>1919</v>
      </c>
      <c r="N66" s="28">
        <f t="shared" si="11"/>
        <v>63</v>
      </c>
      <c r="O66" s="2" t="s">
        <v>1</v>
      </c>
      <c r="P66" s="2" t="str">
        <f t="shared" si="12"/>
        <v>{id:63,year: "2004",dateAcuerdo:"29-JUN",numAcuerdo:"CG 63-2004",monthAcuerdo:"JUN",nameAcuerdo:"RESOLUCIÓN PJS",link: Acuerdos__pdfpath(`./${"2004/"}${"63.pdf"}`),},</v>
      </c>
    </row>
    <row r="67" spans="1:16" x14ac:dyDescent="0.3">
      <c r="A67" s="2" t="s">
        <v>1568</v>
      </c>
      <c r="B67" s="2">
        <v>64</v>
      </c>
      <c r="C67" s="2" t="s">
        <v>1917</v>
      </c>
      <c r="D67" s="3" t="s">
        <v>509</v>
      </c>
      <c r="E67" s="2" t="s">
        <v>1735</v>
      </c>
      <c r="G67" s="2">
        <f t="shared" si="9"/>
        <v>64</v>
      </c>
      <c r="H67" s="2" t="s">
        <v>0</v>
      </c>
      <c r="I67" s="2" t="s">
        <v>1918</v>
      </c>
      <c r="J67" s="4" t="str">
        <f t="shared" si="10"/>
        <v>JUN</v>
      </c>
      <c r="K67" s="2" t="s">
        <v>1565</v>
      </c>
      <c r="L67" s="2" t="s">
        <v>503</v>
      </c>
      <c r="M67" s="2" t="s">
        <v>1919</v>
      </c>
      <c r="N67" s="28">
        <f t="shared" si="11"/>
        <v>64</v>
      </c>
      <c r="O67" s="2" t="s">
        <v>1</v>
      </c>
      <c r="P67" s="2" t="str">
        <f t="shared" si="12"/>
        <v>{id:64,year: "2004",dateAcuerdo:"29-JUN",numAcuerdo:"CG 64-2004",monthAcuerdo:"JUN",nameAcuerdo:"RESOLUCIÓN PSN",link: Acuerdos__pdfpath(`./${"2004/"}${"64.pdf"}`),},</v>
      </c>
    </row>
    <row r="68" spans="1:16" x14ac:dyDescent="0.3">
      <c r="A68" s="2" t="s">
        <v>1568</v>
      </c>
      <c r="B68" s="2">
        <v>65</v>
      </c>
      <c r="C68" s="2" t="s">
        <v>1917</v>
      </c>
      <c r="D68" s="3" t="s">
        <v>509</v>
      </c>
      <c r="E68" s="2" t="s">
        <v>1735</v>
      </c>
      <c r="G68" s="2">
        <f t="shared" si="9"/>
        <v>65</v>
      </c>
      <c r="H68" s="2" t="s">
        <v>0</v>
      </c>
      <c r="I68" s="2" t="s">
        <v>1918</v>
      </c>
      <c r="J68" s="4" t="str">
        <f t="shared" si="10"/>
        <v>JUN</v>
      </c>
      <c r="K68" s="2" t="s">
        <v>1565</v>
      </c>
      <c r="L68" s="2" t="s">
        <v>504</v>
      </c>
      <c r="M68" s="2" t="s">
        <v>1919</v>
      </c>
      <c r="N68" s="28">
        <f t="shared" si="11"/>
        <v>65</v>
      </c>
      <c r="O68" s="2" t="s">
        <v>1</v>
      </c>
      <c r="P68" s="2" t="str">
        <f t="shared" si="12"/>
        <v>{id:65,year: "2004",dateAcuerdo:"29-JUN",numAcuerdo:"CG 65-2004",monthAcuerdo:"JUN",nameAcuerdo:"RESOLUCIÓN PLM",link: Acuerdos__pdfpath(`./${"2004/"}${"65.pdf"}`),},</v>
      </c>
    </row>
    <row r="69" spans="1:16" x14ac:dyDescent="0.3">
      <c r="A69" s="2" t="s">
        <v>1568</v>
      </c>
      <c r="B69" s="2">
        <v>66</v>
      </c>
      <c r="C69" s="2" t="s">
        <v>1917</v>
      </c>
      <c r="D69" s="3" t="s">
        <v>509</v>
      </c>
      <c r="E69" s="2" t="s">
        <v>1735</v>
      </c>
      <c r="G69" s="2">
        <f t="shared" si="9"/>
        <v>66</v>
      </c>
      <c r="H69" s="2" t="s">
        <v>0</v>
      </c>
      <c r="I69" s="2" t="s">
        <v>1918</v>
      </c>
      <c r="J69" s="4" t="str">
        <f t="shared" si="10"/>
        <v>JUN</v>
      </c>
      <c r="K69" s="2" t="s">
        <v>1565</v>
      </c>
      <c r="L69" s="2" t="s">
        <v>505</v>
      </c>
      <c r="M69" s="2" t="s">
        <v>1919</v>
      </c>
      <c r="N69" s="28">
        <f t="shared" si="11"/>
        <v>66</v>
      </c>
      <c r="O69" s="2" t="s">
        <v>1</v>
      </c>
      <c r="P69" s="2" t="str">
        <f t="shared" si="12"/>
        <v>{id:66,year: "2004",dateAcuerdo:"29-JUN",numAcuerdo:"CG 66-2004",monthAcuerdo:"JUN",nameAcuerdo:"RESOLUCIÓN MEX POSIBLE",link: Acuerdos__pdfpath(`./${"2004/"}${"66.pdf"}`),},</v>
      </c>
    </row>
    <row r="70" spans="1:16" x14ac:dyDescent="0.3">
      <c r="A70" s="2" t="s">
        <v>1568</v>
      </c>
      <c r="B70" s="2">
        <v>67</v>
      </c>
      <c r="C70" s="2" t="s">
        <v>1917</v>
      </c>
      <c r="D70" s="3" t="s">
        <v>509</v>
      </c>
      <c r="E70" s="2" t="s">
        <v>1735</v>
      </c>
      <c r="G70" s="2">
        <f t="shared" si="9"/>
        <v>67</v>
      </c>
      <c r="H70" s="2" t="s">
        <v>0</v>
      </c>
      <c r="I70" s="2" t="s">
        <v>1918</v>
      </c>
      <c r="J70" s="4" t="str">
        <f t="shared" si="10"/>
        <v>JUN</v>
      </c>
      <c r="K70" s="2" t="s">
        <v>1565</v>
      </c>
      <c r="L70" s="2" t="s">
        <v>506</v>
      </c>
      <c r="M70" s="2" t="s">
        <v>1919</v>
      </c>
      <c r="N70" s="28">
        <f t="shared" si="11"/>
        <v>67</v>
      </c>
      <c r="O70" s="2" t="s">
        <v>1</v>
      </c>
      <c r="P70" s="2" t="str">
        <f t="shared" si="12"/>
        <v>{id:67,year: "2004",dateAcuerdo:"29-JUN",numAcuerdo:"CG 67-2004",monthAcuerdo:"JUN",nameAcuerdo:"RESOLUCIÓN FUERZ CIUD",link: Acuerdos__pdfpath(`./${"2004/"}${"67.pdf"}`),},</v>
      </c>
    </row>
    <row r="71" spans="1:16" x14ac:dyDescent="0.3">
      <c r="A71" s="2" t="s">
        <v>1568</v>
      </c>
      <c r="B71" s="2">
        <v>68</v>
      </c>
      <c r="C71" s="2" t="s">
        <v>1917</v>
      </c>
      <c r="D71" s="3" t="s">
        <v>396</v>
      </c>
      <c r="E71" s="2" t="s">
        <v>1735</v>
      </c>
      <c r="G71" s="2">
        <f t="shared" si="9"/>
        <v>68</v>
      </c>
      <c r="H71" s="2" t="s">
        <v>0</v>
      </c>
      <c r="I71" s="2" t="s">
        <v>1918</v>
      </c>
      <c r="J71" s="4" t="str">
        <f t="shared" si="10"/>
        <v>JUL</v>
      </c>
      <c r="K71" s="2" t="s">
        <v>1565</v>
      </c>
      <c r="L71" s="2" t="s">
        <v>510</v>
      </c>
      <c r="M71" s="2" t="s">
        <v>1919</v>
      </c>
      <c r="N71" s="28">
        <f t="shared" si="11"/>
        <v>68</v>
      </c>
      <c r="O71" s="2" t="s">
        <v>1</v>
      </c>
      <c r="P71" s="2" t="str">
        <f t="shared" si="12"/>
        <v>{id:68,year: "2004",dateAcuerdo:"15-JUL",numAcuerdo:"CG 68-2004",monthAcuerdo:"JUL",nameAcuerdo:"INTEGRACIÓN CONSEJOS DISTRITALES",link: Acuerdos__pdfpath(`./${"2004/"}${"68.pdf"}`),},</v>
      </c>
    </row>
    <row r="72" spans="1:16" x14ac:dyDescent="0.3">
      <c r="A72" s="2" t="s">
        <v>1568</v>
      </c>
      <c r="B72" s="2">
        <v>69</v>
      </c>
      <c r="C72" s="2" t="s">
        <v>1917</v>
      </c>
      <c r="D72" s="3" t="s">
        <v>522</v>
      </c>
      <c r="E72" s="2" t="s">
        <v>1735</v>
      </c>
      <c r="G72" s="2">
        <f t="shared" si="9"/>
        <v>69</v>
      </c>
      <c r="H72" s="2" t="s">
        <v>0</v>
      </c>
      <c r="I72" s="2" t="s">
        <v>1918</v>
      </c>
      <c r="J72" s="4" t="str">
        <f t="shared" si="10"/>
        <v>JUL</v>
      </c>
      <c r="K72" s="2" t="s">
        <v>1565</v>
      </c>
      <c r="L72" s="2" t="s">
        <v>511</v>
      </c>
      <c r="M72" s="2" t="s">
        <v>1919</v>
      </c>
      <c r="N72" s="28">
        <f t="shared" si="11"/>
        <v>69</v>
      </c>
      <c r="O72" s="2" t="s">
        <v>1</v>
      </c>
      <c r="P72" s="2" t="str">
        <f t="shared" si="12"/>
        <v>{id:69,year: "2004",dateAcuerdo:"20-JUL",numAcuerdo:"CG 69-2004",monthAcuerdo:"JUL",nameAcuerdo:"SE FACULTA AL PRESIDENTE",link: Acuerdos__pdfpath(`./${"2004/"}${"69.pdf"}`),},</v>
      </c>
    </row>
    <row r="73" spans="1:16" x14ac:dyDescent="0.3">
      <c r="A73" s="2" t="s">
        <v>1568</v>
      </c>
      <c r="B73" s="2">
        <v>70</v>
      </c>
      <c r="C73" s="2" t="s">
        <v>1917</v>
      </c>
      <c r="D73" s="3" t="s">
        <v>522</v>
      </c>
      <c r="E73" s="2" t="s">
        <v>1735</v>
      </c>
      <c r="G73" s="2">
        <f t="shared" si="9"/>
        <v>70</v>
      </c>
      <c r="H73" s="2" t="s">
        <v>0</v>
      </c>
      <c r="I73" s="2" t="s">
        <v>1918</v>
      </c>
      <c r="J73" s="4" t="str">
        <f t="shared" si="10"/>
        <v>JUL</v>
      </c>
      <c r="K73" s="2" t="s">
        <v>1565</v>
      </c>
      <c r="L73" s="2" t="s">
        <v>512</v>
      </c>
      <c r="M73" s="2" t="s">
        <v>1919</v>
      </c>
      <c r="N73" s="28">
        <f t="shared" si="11"/>
        <v>70</v>
      </c>
      <c r="O73" s="2" t="s">
        <v>1</v>
      </c>
      <c r="P73" s="2" t="str">
        <f t="shared" si="12"/>
        <v>{id:70,year: "2004",dateAcuerdo:"20-JUL",numAcuerdo:"CG 70-2004",monthAcuerdo:"JUL",nameAcuerdo:"ACREDITACIÓN PRI",link: Acuerdos__pdfpath(`./${"2004/"}${"70.pdf"}`),},</v>
      </c>
    </row>
    <row r="74" spans="1:16" x14ac:dyDescent="0.3">
      <c r="A74" s="2" t="s">
        <v>1568</v>
      </c>
      <c r="B74" s="2">
        <v>71</v>
      </c>
      <c r="C74" s="2" t="s">
        <v>1917</v>
      </c>
      <c r="D74" s="3" t="s">
        <v>522</v>
      </c>
      <c r="E74" s="2" t="s">
        <v>1735</v>
      </c>
      <c r="G74" s="2">
        <f t="shared" si="9"/>
        <v>71</v>
      </c>
      <c r="H74" s="2" t="s">
        <v>0</v>
      </c>
      <c r="I74" s="2" t="s">
        <v>1918</v>
      </c>
      <c r="J74" s="4" t="str">
        <f t="shared" si="10"/>
        <v>JUL</v>
      </c>
      <c r="K74" s="2" t="s">
        <v>1565</v>
      </c>
      <c r="L74" s="2" t="s">
        <v>513</v>
      </c>
      <c r="M74" s="2" t="s">
        <v>1919</v>
      </c>
      <c r="N74" s="28">
        <f t="shared" si="11"/>
        <v>71</v>
      </c>
      <c r="O74" s="2" t="s">
        <v>1</v>
      </c>
      <c r="P74" s="2" t="str">
        <f t="shared" si="12"/>
        <v>{id:71,year: "2004",dateAcuerdo:"20-JUL",numAcuerdo:"CG 71-2004",monthAcuerdo:"JUL",nameAcuerdo:"RESOLUCIÓN DE LA QUEJA 001-2004",link: Acuerdos__pdfpath(`./${"2004/"}${"71.pdf"}`),},</v>
      </c>
    </row>
    <row r="75" spans="1:16" x14ac:dyDescent="0.3">
      <c r="A75" s="2" t="s">
        <v>1568</v>
      </c>
      <c r="B75" s="2">
        <v>72</v>
      </c>
      <c r="C75" s="2" t="s">
        <v>1917</v>
      </c>
      <c r="D75" s="3" t="s">
        <v>523</v>
      </c>
      <c r="E75" s="2" t="s">
        <v>1735</v>
      </c>
      <c r="G75" s="2">
        <f t="shared" si="9"/>
        <v>72</v>
      </c>
      <c r="H75" s="2" t="s">
        <v>0</v>
      </c>
      <c r="I75" s="2" t="s">
        <v>1918</v>
      </c>
      <c r="J75" s="4" t="str">
        <f t="shared" si="10"/>
        <v>JUL</v>
      </c>
      <c r="K75" s="2" t="s">
        <v>1565</v>
      </c>
      <c r="L75" s="2" t="s">
        <v>514</v>
      </c>
      <c r="M75" s="2" t="s">
        <v>1919</v>
      </c>
      <c r="N75" s="28">
        <f t="shared" si="11"/>
        <v>72</v>
      </c>
      <c r="O75" s="2" t="s">
        <v>1</v>
      </c>
      <c r="P75" s="2" t="str">
        <f t="shared" si="12"/>
        <v>{id:72,year: "2004",dateAcuerdo:"30-JUL",numAcuerdo:"CG 72-2004",monthAcuerdo:"JUL",nameAcuerdo:"EXCLUSIÓN POBLACIONES DE LA CONVOCATORIA",link: Acuerdos__pdfpath(`./${"2004/"}${"72.pdf"}`),},</v>
      </c>
    </row>
    <row r="76" spans="1:16" x14ac:dyDescent="0.3">
      <c r="A76" s="2" t="s">
        <v>1568</v>
      </c>
      <c r="B76" s="2">
        <v>73</v>
      </c>
      <c r="C76" s="2" t="s">
        <v>1917</v>
      </c>
      <c r="D76" s="3" t="s">
        <v>523</v>
      </c>
      <c r="E76" s="2" t="s">
        <v>1735</v>
      </c>
      <c r="G76" s="2">
        <f t="shared" si="9"/>
        <v>73</v>
      </c>
      <c r="H76" s="2" t="s">
        <v>0</v>
      </c>
      <c r="I76" s="2" t="s">
        <v>1918</v>
      </c>
      <c r="J76" s="4" t="str">
        <f t="shared" si="10"/>
        <v>JUL</v>
      </c>
      <c r="K76" s="2" t="s">
        <v>1565</v>
      </c>
      <c r="L76" s="2" t="s">
        <v>515</v>
      </c>
      <c r="M76" s="2" t="s">
        <v>1919</v>
      </c>
      <c r="N76" s="28">
        <f t="shared" si="11"/>
        <v>73</v>
      </c>
      <c r="O76" s="2" t="s">
        <v>1</v>
      </c>
      <c r="P76" s="2" t="str">
        <f t="shared" si="12"/>
        <v>{id:73,year: "2004",dateAcuerdo:"30-JUL",numAcuerdo:"CG 73-2004",monthAcuerdo:"JUL",nameAcuerdo:"INCLUSIÓN POBLACIONES",link: Acuerdos__pdfpath(`./${"2004/"}${"73.pdf"}`),},</v>
      </c>
    </row>
    <row r="77" spans="1:16" x14ac:dyDescent="0.3">
      <c r="A77" s="2" t="s">
        <v>1568</v>
      </c>
      <c r="B77" s="2">
        <v>74</v>
      </c>
      <c r="C77" s="2" t="s">
        <v>1917</v>
      </c>
      <c r="D77" s="3" t="s">
        <v>523</v>
      </c>
      <c r="E77" s="2" t="s">
        <v>1735</v>
      </c>
      <c r="G77" s="2">
        <f t="shared" si="9"/>
        <v>74</v>
      </c>
      <c r="H77" s="2" t="s">
        <v>0</v>
      </c>
      <c r="I77" s="2" t="s">
        <v>1918</v>
      </c>
      <c r="J77" s="4" t="str">
        <f t="shared" si="10"/>
        <v>JUL</v>
      </c>
      <c r="K77" s="2" t="s">
        <v>1565</v>
      </c>
      <c r="L77" s="2" t="s">
        <v>516</v>
      </c>
      <c r="M77" s="2" t="s">
        <v>1919</v>
      </c>
      <c r="N77" s="28">
        <f t="shared" si="11"/>
        <v>74</v>
      </c>
      <c r="O77" s="2" t="s">
        <v>1</v>
      </c>
      <c r="P77" s="2" t="str">
        <f t="shared" si="12"/>
        <v>{id:74,year: "2004",dateAcuerdo:"30-JUL",numAcuerdo:"CG 74-2004",monthAcuerdo:"JUL",nameAcuerdo:"CATÁLOGO DE COMUNIDADES USOS Y COSTUMBRES",link: Acuerdos__pdfpath(`./${"2004/"}${"74.pdf"}`),},</v>
      </c>
    </row>
    <row r="78" spans="1:16" x14ac:dyDescent="0.3">
      <c r="A78" s="2" t="s">
        <v>1568</v>
      </c>
      <c r="B78" s="2">
        <v>75</v>
      </c>
      <c r="C78" s="2" t="s">
        <v>1917</v>
      </c>
      <c r="D78" s="3" t="s">
        <v>523</v>
      </c>
      <c r="E78" s="2" t="s">
        <v>1735</v>
      </c>
      <c r="G78" s="2">
        <f t="shared" si="9"/>
        <v>75</v>
      </c>
      <c r="H78" s="2" t="s">
        <v>0</v>
      </c>
      <c r="I78" s="2" t="s">
        <v>1918</v>
      </c>
      <c r="J78" s="4" t="str">
        <f t="shared" si="10"/>
        <v>JUL</v>
      </c>
      <c r="K78" s="2" t="s">
        <v>1565</v>
      </c>
      <c r="L78" s="2" t="s">
        <v>517</v>
      </c>
      <c r="M78" s="2" t="s">
        <v>1919</v>
      </c>
      <c r="N78" s="28">
        <f t="shared" si="11"/>
        <v>75</v>
      </c>
      <c r="O78" s="2" t="s">
        <v>1</v>
      </c>
      <c r="P78" s="2" t="str">
        <f t="shared" si="12"/>
        <v>{id:75,year: "2004",dateAcuerdo:"30-JUL",numAcuerdo:"CG 75-2004",monthAcuerdo:"JUL",nameAcuerdo:"INTEGRACIÓN CONSEJOS MUNICIPALES",link: Acuerdos__pdfpath(`./${"2004/"}${"75.pdf"}`),},</v>
      </c>
    </row>
    <row r="79" spans="1:16" x14ac:dyDescent="0.3">
      <c r="A79" s="2" t="s">
        <v>1568</v>
      </c>
      <c r="B79" s="2">
        <v>76</v>
      </c>
      <c r="C79" s="2" t="s">
        <v>1917</v>
      </c>
      <c r="D79" s="3" t="s">
        <v>523</v>
      </c>
      <c r="E79" s="2" t="s">
        <v>1735</v>
      </c>
      <c r="G79" s="2">
        <f t="shared" si="9"/>
        <v>76</v>
      </c>
      <c r="H79" s="2" t="s">
        <v>0</v>
      </c>
      <c r="I79" s="2" t="s">
        <v>1918</v>
      </c>
      <c r="J79" s="4" t="str">
        <f t="shared" si="10"/>
        <v>JUL</v>
      </c>
      <c r="K79" s="2" t="s">
        <v>1565</v>
      </c>
      <c r="L79" s="2" t="s">
        <v>518</v>
      </c>
      <c r="M79" s="2" t="s">
        <v>1919</v>
      </c>
      <c r="N79" s="28">
        <f t="shared" si="11"/>
        <v>76</v>
      </c>
      <c r="O79" s="2" t="s">
        <v>1</v>
      </c>
      <c r="P79" s="2" t="str">
        <f t="shared" si="12"/>
        <v>{id:76,year: "2004",dateAcuerdo:"30-JUL",numAcuerdo:"CG 76-2004",monthAcuerdo:"JUL",nameAcuerdo:"ACREDITACIÓN PAN",link: Acuerdos__pdfpath(`./${"2004/"}${"76.pdf"}`),},</v>
      </c>
    </row>
    <row r="80" spans="1:16" x14ac:dyDescent="0.3">
      <c r="A80" s="2" t="s">
        <v>1568</v>
      </c>
      <c r="B80" s="2">
        <v>77</v>
      </c>
      <c r="C80" s="2" t="s">
        <v>1917</v>
      </c>
      <c r="D80" s="3" t="s">
        <v>523</v>
      </c>
      <c r="E80" s="2" t="s">
        <v>1735</v>
      </c>
      <c r="G80" s="2">
        <f t="shared" si="9"/>
        <v>77</v>
      </c>
      <c r="H80" s="2" t="s">
        <v>0</v>
      </c>
      <c r="I80" s="2" t="s">
        <v>1918</v>
      </c>
      <c r="J80" s="4" t="str">
        <f t="shared" si="10"/>
        <v>JUL</v>
      </c>
      <c r="K80" s="2" t="s">
        <v>1565</v>
      </c>
      <c r="L80" s="2" t="s">
        <v>519</v>
      </c>
      <c r="M80" s="2" t="s">
        <v>1919</v>
      </c>
      <c r="N80" s="28">
        <f t="shared" si="11"/>
        <v>77</v>
      </c>
      <c r="O80" s="2" t="s">
        <v>1</v>
      </c>
      <c r="P80" s="2" t="str">
        <f t="shared" si="12"/>
        <v>{id:77,year: "2004",dateAcuerdo:"30-JUL",numAcuerdo:"CG 77-2004",monthAcuerdo:"JUL",nameAcuerdo:"ACREDITACIÓN PT",link: Acuerdos__pdfpath(`./${"2004/"}${"77.pdf"}`),},</v>
      </c>
    </row>
    <row r="81" spans="1:16" x14ac:dyDescent="0.3">
      <c r="A81" s="2" t="s">
        <v>1568</v>
      </c>
      <c r="B81" s="2">
        <v>78</v>
      </c>
      <c r="C81" s="2" t="s">
        <v>1917</v>
      </c>
      <c r="D81" s="3" t="s">
        <v>523</v>
      </c>
      <c r="E81" s="2" t="s">
        <v>1735</v>
      </c>
      <c r="G81" s="2">
        <f t="shared" si="9"/>
        <v>78</v>
      </c>
      <c r="H81" s="2" t="s">
        <v>0</v>
      </c>
      <c r="I81" s="2" t="s">
        <v>1918</v>
      </c>
      <c r="J81" s="4" t="str">
        <f t="shared" si="10"/>
        <v>JUL</v>
      </c>
      <c r="K81" s="2" t="s">
        <v>1565</v>
      </c>
      <c r="L81" s="2" t="s">
        <v>520</v>
      </c>
      <c r="M81" s="2" t="s">
        <v>1919</v>
      </c>
      <c r="N81" s="28">
        <f t="shared" si="11"/>
        <v>78</v>
      </c>
      <c r="O81" s="2" t="s">
        <v>1</v>
      </c>
      <c r="P81" s="2" t="str">
        <f t="shared" si="12"/>
        <v>{id:78,year: "2004",dateAcuerdo:"30-JUL",numAcuerdo:"CG 78-2004",monthAcuerdo:"JUL",nameAcuerdo:"LICITACIÓN MATERIAL ELECTORAL",link: Acuerdos__pdfpath(`./${"2004/"}${"78.pdf"}`),},</v>
      </c>
    </row>
    <row r="82" spans="1:16" x14ac:dyDescent="0.3">
      <c r="A82" s="2" t="s">
        <v>1568</v>
      </c>
      <c r="B82" s="2">
        <v>79</v>
      </c>
      <c r="C82" s="2" t="s">
        <v>1917</v>
      </c>
      <c r="D82" s="3" t="s">
        <v>523</v>
      </c>
      <c r="E82" s="2" t="s">
        <v>1735</v>
      </c>
      <c r="G82" s="2">
        <f t="shared" si="9"/>
        <v>79</v>
      </c>
      <c r="H82" s="2" t="s">
        <v>0</v>
      </c>
      <c r="I82" s="2" t="s">
        <v>1918</v>
      </c>
      <c r="J82" s="4" t="str">
        <f t="shared" si="10"/>
        <v>JUL</v>
      </c>
      <c r="K82" s="2" t="s">
        <v>1565</v>
      </c>
      <c r="L82" s="2" t="s">
        <v>521</v>
      </c>
      <c r="M82" s="2" t="s">
        <v>1919</v>
      </c>
      <c r="N82" s="28">
        <f t="shared" si="11"/>
        <v>79</v>
      </c>
      <c r="O82" s="2" t="s">
        <v>1</v>
      </c>
      <c r="P82" s="2" t="str">
        <f t="shared" si="12"/>
        <v>{id:79,year: "2004",dateAcuerdo:"30-JUL",numAcuerdo:"CG 79-2004",monthAcuerdo:"JUL",nameAcuerdo:"SUSTITUCIÓN CONSEJEROS DISTRITALES",link: Acuerdos__pdfpath(`./${"2004/"}${"79.pdf"}`),},</v>
      </c>
    </row>
    <row r="83" spans="1:16" x14ac:dyDescent="0.3">
      <c r="A83" s="5" t="s">
        <v>1568</v>
      </c>
      <c r="B83" s="5">
        <v>80</v>
      </c>
      <c r="C83" s="5" t="s">
        <v>1917</v>
      </c>
      <c r="D83" s="6"/>
      <c r="E83" s="5" t="s">
        <v>1735</v>
      </c>
      <c r="F83" s="5"/>
      <c r="G83" s="5">
        <f t="shared" si="9"/>
        <v>80</v>
      </c>
      <c r="H83" s="5" t="s">
        <v>0</v>
      </c>
      <c r="I83" s="5" t="s">
        <v>1918</v>
      </c>
      <c r="J83" s="5" t="str">
        <f t="shared" si="10"/>
        <v/>
      </c>
      <c r="K83" s="5" t="s">
        <v>1565</v>
      </c>
      <c r="L83" s="5"/>
      <c r="M83" s="5" t="s">
        <v>1919</v>
      </c>
      <c r="N83" s="31">
        <f t="shared" si="11"/>
        <v>80</v>
      </c>
      <c r="O83" s="5" t="s">
        <v>1</v>
      </c>
      <c r="P83" s="5"/>
    </row>
    <row r="84" spans="1:16" x14ac:dyDescent="0.3">
      <c r="A84" s="5" t="s">
        <v>1568</v>
      </c>
      <c r="B84" s="5">
        <v>81</v>
      </c>
      <c r="C84" s="5" t="s">
        <v>1917</v>
      </c>
      <c r="D84" s="6"/>
      <c r="E84" s="5" t="s">
        <v>1735</v>
      </c>
      <c r="F84" s="5"/>
      <c r="G84" s="5">
        <f t="shared" si="9"/>
        <v>81</v>
      </c>
      <c r="H84" s="5" t="s">
        <v>0</v>
      </c>
      <c r="I84" s="5" t="s">
        <v>1918</v>
      </c>
      <c r="J84" s="5" t="str">
        <f t="shared" si="10"/>
        <v/>
      </c>
      <c r="K84" s="5" t="s">
        <v>1565</v>
      </c>
      <c r="L84" s="5"/>
      <c r="M84" s="5" t="s">
        <v>1919</v>
      </c>
      <c r="N84" s="31">
        <f t="shared" si="11"/>
        <v>81</v>
      </c>
      <c r="O84" s="5" t="s">
        <v>1</v>
      </c>
      <c r="P84" s="5"/>
    </row>
    <row r="85" spans="1:16" x14ac:dyDescent="0.3">
      <c r="A85" s="5" t="s">
        <v>1568</v>
      </c>
      <c r="B85" s="5">
        <v>82</v>
      </c>
      <c r="C85" s="5" t="s">
        <v>1917</v>
      </c>
      <c r="D85" s="6"/>
      <c r="E85" s="5" t="s">
        <v>1735</v>
      </c>
      <c r="F85" s="5"/>
      <c r="G85" s="5">
        <f t="shared" si="9"/>
        <v>82</v>
      </c>
      <c r="H85" s="5" t="s">
        <v>0</v>
      </c>
      <c r="I85" s="5" t="s">
        <v>1918</v>
      </c>
      <c r="J85" s="5" t="str">
        <f t="shared" si="10"/>
        <v/>
      </c>
      <c r="K85" s="5" t="s">
        <v>1565</v>
      </c>
      <c r="L85" s="5"/>
      <c r="M85" s="5" t="s">
        <v>1919</v>
      </c>
      <c r="N85" s="31">
        <f t="shared" si="11"/>
        <v>82</v>
      </c>
      <c r="O85" s="5" t="s">
        <v>1</v>
      </c>
      <c r="P85" s="5"/>
    </row>
    <row r="86" spans="1:16" x14ac:dyDescent="0.3">
      <c r="A86" s="5" t="s">
        <v>1568</v>
      </c>
      <c r="B86" s="5">
        <v>83</v>
      </c>
      <c r="C86" s="5" t="s">
        <v>1917</v>
      </c>
      <c r="D86" s="6"/>
      <c r="E86" s="5" t="s">
        <v>1735</v>
      </c>
      <c r="F86" s="5"/>
      <c r="G86" s="5">
        <f t="shared" si="9"/>
        <v>83</v>
      </c>
      <c r="H86" s="5" t="s">
        <v>0</v>
      </c>
      <c r="I86" s="5" t="s">
        <v>1918</v>
      </c>
      <c r="J86" s="5" t="str">
        <f t="shared" si="10"/>
        <v/>
      </c>
      <c r="K86" s="5" t="s">
        <v>1565</v>
      </c>
      <c r="L86" s="5"/>
      <c r="M86" s="5" t="s">
        <v>1919</v>
      </c>
      <c r="N86" s="31">
        <f t="shared" si="11"/>
        <v>83</v>
      </c>
      <c r="O86" s="5" t="s">
        <v>1</v>
      </c>
      <c r="P86" s="5"/>
    </row>
    <row r="87" spans="1:16" x14ac:dyDescent="0.3">
      <c r="A87" s="5" t="s">
        <v>1568</v>
      </c>
      <c r="B87" s="5">
        <v>84</v>
      </c>
      <c r="C87" s="5" t="s">
        <v>1917</v>
      </c>
      <c r="D87" s="6"/>
      <c r="E87" s="5" t="s">
        <v>1735</v>
      </c>
      <c r="F87" s="5"/>
      <c r="G87" s="5">
        <f t="shared" si="9"/>
        <v>84</v>
      </c>
      <c r="H87" s="5" t="s">
        <v>0</v>
      </c>
      <c r="I87" s="5" t="s">
        <v>1918</v>
      </c>
      <c r="J87" s="5" t="str">
        <f t="shared" si="10"/>
        <v/>
      </c>
      <c r="K87" s="5" t="s">
        <v>1565</v>
      </c>
      <c r="L87" s="5"/>
      <c r="M87" s="5" t="s">
        <v>1919</v>
      </c>
      <c r="N87" s="31">
        <f t="shared" si="11"/>
        <v>84</v>
      </c>
      <c r="O87" s="5" t="s">
        <v>1</v>
      </c>
      <c r="P87" s="5"/>
    </row>
    <row r="88" spans="1:16" x14ac:dyDescent="0.3">
      <c r="A88" s="5" t="s">
        <v>1568</v>
      </c>
      <c r="B88" s="5">
        <v>85</v>
      </c>
      <c r="C88" s="5" t="s">
        <v>1917</v>
      </c>
      <c r="D88" s="6"/>
      <c r="E88" s="5" t="s">
        <v>1735</v>
      </c>
      <c r="F88" s="5"/>
      <c r="G88" s="5">
        <f t="shared" si="9"/>
        <v>85</v>
      </c>
      <c r="H88" s="5" t="s">
        <v>0</v>
      </c>
      <c r="I88" s="5" t="s">
        <v>1918</v>
      </c>
      <c r="J88" s="5" t="str">
        <f t="shared" si="10"/>
        <v/>
      </c>
      <c r="K88" s="5" t="s">
        <v>1565</v>
      </c>
      <c r="L88" s="5"/>
      <c r="M88" s="5" t="s">
        <v>1919</v>
      </c>
      <c r="N88" s="31">
        <f t="shared" si="11"/>
        <v>85</v>
      </c>
      <c r="O88" s="5" t="s">
        <v>1</v>
      </c>
      <c r="P88" s="5"/>
    </row>
    <row r="89" spans="1:16" x14ac:dyDescent="0.3">
      <c r="A89" s="5" t="s">
        <v>1568</v>
      </c>
      <c r="B89" s="5">
        <v>86</v>
      </c>
      <c r="C89" s="5" t="s">
        <v>1917</v>
      </c>
      <c r="D89" s="6"/>
      <c r="E89" s="5" t="s">
        <v>1735</v>
      </c>
      <c r="F89" s="5"/>
      <c r="G89" s="5">
        <f t="shared" si="9"/>
        <v>86</v>
      </c>
      <c r="H89" s="5" t="s">
        <v>0</v>
      </c>
      <c r="I89" s="5" t="s">
        <v>1918</v>
      </c>
      <c r="J89" s="5" t="str">
        <f t="shared" si="10"/>
        <v/>
      </c>
      <c r="K89" s="5" t="s">
        <v>1565</v>
      </c>
      <c r="L89" s="5"/>
      <c r="M89" s="5" t="s">
        <v>1919</v>
      </c>
      <c r="N89" s="31">
        <f t="shared" si="11"/>
        <v>86</v>
      </c>
      <c r="O89" s="5" t="s">
        <v>1</v>
      </c>
      <c r="P89" s="5"/>
    </row>
    <row r="90" spans="1:16" x14ac:dyDescent="0.3">
      <c r="A90" s="5" t="s">
        <v>1568</v>
      </c>
      <c r="B90" s="5">
        <v>87</v>
      </c>
      <c r="C90" s="5" t="s">
        <v>1917</v>
      </c>
      <c r="D90" s="6"/>
      <c r="E90" s="5" t="s">
        <v>1735</v>
      </c>
      <c r="F90" s="5"/>
      <c r="G90" s="5">
        <f t="shared" si="9"/>
        <v>87</v>
      </c>
      <c r="H90" s="5" t="s">
        <v>0</v>
      </c>
      <c r="I90" s="5" t="s">
        <v>1918</v>
      </c>
      <c r="J90" s="5" t="str">
        <f t="shared" si="10"/>
        <v/>
      </c>
      <c r="K90" s="5" t="s">
        <v>1565</v>
      </c>
      <c r="L90" s="5"/>
      <c r="M90" s="5" t="s">
        <v>1919</v>
      </c>
      <c r="N90" s="31">
        <f t="shared" si="11"/>
        <v>87</v>
      </c>
      <c r="O90" s="5" t="s">
        <v>1</v>
      </c>
      <c r="P90" s="5"/>
    </row>
    <row r="91" spans="1:16" x14ac:dyDescent="0.3">
      <c r="A91" s="5" t="s">
        <v>1568</v>
      </c>
      <c r="B91" s="5">
        <v>88</v>
      </c>
      <c r="C91" s="5" t="s">
        <v>1917</v>
      </c>
      <c r="D91" s="6"/>
      <c r="E91" s="5" t="s">
        <v>1735</v>
      </c>
      <c r="F91" s="5"/>
      <c r="G91" s="5">
        <f t="shared" si="9"/>
        <v>88</v>
      </c>
      <c r="H91" s="5" t="s">
        <v>0</v>
      </c>
      <c r="I91" s="5" t="s">
        <v>1918</v>
      </c>
      <c r="J91" s="5" t="str">
        <f t="shared" si="10"/>
        <v/>
      </c>
      <c r="K91" s="5" t="s">
        <v>1565</v>
      </c>
      <c r="L91" s="5"/>
      <c r="M91" s="5" t="s">
        <v>1919</v>
      </c>
      <c r="N91" s="31">
        <f t="shared" si="11"/>
        <v>88</v>
      </c>
      <c r="O91" s="5" t="s">
        <v>1</v>
      </c>
      <c r="P91" s="5"/>
    </row>
    <row r="92" spans="1:16" x14ac:dyDescent="0.3">
      <c r="A92" s="5" t="s">
        <v>1568</v>
      </c>
      <c r="B92" s="5">
        <v>89</v>
      </c>
      <c r="C92" s="5" t="s">
        <v>1917</v>
      </c>
      <c r="D92" s="6"/>
      <c r="E92" s="5" t="s">
        <v>1735</v>
      </c>
      <c r="F92" s="5"/>
      <c r="G92" s="5">
        <f t="shared" si="9"/>
        <v>89</v>
      </c>
      <c r="H92" s="5" t="s">
        <v>0</v>
      </c>
      <c r="I92" s="5" t="s">
        <v>1918</v>
      </c>
      <c r="J92" s="5" t="str">
        <f t="shared" si="10"/>
        <v/>
      </c>
      <c r="K92" s="5" t="s">
        <v>1565</v>
      </c>
      <c r="L92" s="5"/>
      <c r="M92" s="5" t="s">
        <v>1919</v>
      </c>
      <c r="N92" s="31">
        <f t="shared" si="11"/>
        <v>89</v>
      </c>
      <c r="O92" s="5" t="s">
        <v>1</v>
      </c>
      <c r="P92" s="5"/>
    </row>
    <row r="93" spans="1:16" x14ac:dyDescent="0.3">
      <c r="A93" s="5" t="s">
        <v>1568</v>
      </c>
      <c r="B93" s="5">
        <v>90</v>
      </c>
      <c r="C93" s="5" t="s">
        <v>1917</v>
      </c>
      <c r="D93" s="6"/>
      <c r="E93" s="5" t="s">
        <v>1735</v>
      </c>
      <c r="F93" s="5"/>
      <c r="G93" s="5">
        <f t="shared" si="9"/>
        <v>90</v>
      </c>
      <c r="H93" s="5" t="s">
        <v>0</v>
      </c>
      <c r="I93" s="5" t="s">
        <v>1918</v>
      </c>
      <c r="J93" s="5" t="str">
        <f t="shared" si="10"/>
        <v/>
      </c>
      <c r="K93" s="5" t="s">
        <v>1565</v>
      </c>
      <c r="L93" s="5"/>
      <c r="M93" s="5" t="s">
        <v>1919</v>
      </c>
      <c r="N93" s="31">
        <f t="shared" si="11"/>
        <v>90</v>
      </c>
      <c r="O93" s="5" t="s">
        <v>1</v>
      </c>
      <c r="P93" s="5"/>
    </row>
    <row r="94" spans="1:16" x14ac:dyDescent="0.3">
      <c r="A94" s="5" t="s">
        <v>1568</v>
      </c>
      <c r="B94" s="5">
        <v>91</v>
      </c>
      <c r="C94" s="5" t="s">
        <v>1917</v>
      </c>
      <c r="D94" s="6"/>
      <c r="E94" s="5" t="s">
        <v>1735</v>
      </c>
      <c r="F94" s="5"/>
      <c r="G94" s="5">
        <f t="shared" si="9"/>
        <v>91</v>
      </c>
      <c r="H94" s="5" t="s">
        <v>0</v>
      </c>
      <c r="I94" s="5" t="s">
        <v>1918</v>
      </c>
      <c r="J94" s="5" t="str">
        <f t="shared" si="10"/>
        <v/>
      </c>
      <c r="K94" s="5" t="s">
        <v>1565</v>
      </c>
      <c r="L94" s="5"/>
      <c r="M94" s="5" t="s">
        <v>1919</v>
      </c>
      <c r="N94" s="31">
        <f t="shared" si="11"/>
        <v>91</v>
      </c>
      <c r="O94" s="5" t="s">
        <v>1</v>
      </c>
      <c r="P94" s="5"/>
    </row>
    <row r="95" spans="1:16" x14ac:dyDescent="0.3">
      <c r="A95" s="5" t="s">
        <v>1568</v>
      </c>
      <c r="B95" s="5">
        <v>92</v>
      </c>
      <c r="C95" s="5" t="s">
        <v>1917</v>
      </c>
      <c r="D95" s="6"/>
      <c r="E95" s="5" t="s">
        <v>1735</v>
      </c>
      <c r="F95" s="5"/>
      <c r="G95" s="5">
        <f t="shared" si="9"/>
        <v>92</v>
      </c>
      <c r="H95" s="5" t="s">
        <v>0</v>
      </c>
      <c r="I95" s="5" t="s">
        <v>1918</v>
      </c>
      <c r="J95" s="5" t="str">
        <f t="shared" si="10"/>
        <v/>
      </c>
      <c r="K95" s="5" t="s">
        <v>1565</v>
      </c>
      <c r="L95" s="5"/>
      <c r="M95" s="5" t="s">
        <v>1919</v>
      </c>
      <c r="N95" s="31">
        <f t="shared" si="11"/>
        <v>92</v>
      </c>
      <c r="O95" s="5" t="s">
        <v>1</v>
      </c>
      <c r="P95" s="5"/>
    </row>
    <row r="96" spans="1:16" x14ac:dyDescent="0.3">
      <c r="A96" s="5" t="s">
        <v>1568</v>
      </c>
      <c r="B96" s="5">
        <v>93</v>
      </c>
      <c r="C96" s="5" t="s">
        <v>1917</v>
      </c>
      <c r="D96" s="6"/>
      <c r="E96" s="5" t="s">
        <v>1735</v>
      </c>
      <c r="F96" s="5"/>
      <c r="G96" s="5">
        <f t="shared" si="9"/>
        <v>93</v>
      </c>
      <c r="H96" s="5" t="s">
        <v>0</v>
      </c>
      <c r="I96" s="5" t="s">
        <v>1918</v>
      </c>
      <c r="J96" s="5" t="str">
        <f t="shared" si="10"/>
        <v/>
      </c>
      <c r="K96" s="5" t="s">
        <v>1565</v>
      </c>
      <c r="L96" s="5"/>
      <c r="M96" s="5" t="s">
        <v>1919</v>
      </c>
      <c r="N96" s="31">
        <f t="shared" si="11"/>
        <v>93</v>
      </c>
      <c r="O96" s="5" t="s">
        <v>1</v>
      </c>
      <c r="P96" s="5"/>
    </row>
    <row r="97" spans="1:16" x14ac:dyDescent="0.3">
      <c r="A97" s="5" t="s">
        <v>1568</v>
      </c>
      <c r="B97" s="5">
        <v>94</v>
      </c>
      <c r="C97" s="5" t="s">
        <v>1917</v>
      </c>
      <c r="D97" s="6"/>
      <c r="E97" s="5" t="s">
        <v>1735</v>
      </c>
      <c r="F97" s="5"/>
      <c r="G97" s="5">
        <f t="shared" si="9"/>
        <v>94</v>
      </c>
      <c r="H97" s="5" t="s">
        <v>0</v>
      </c>
      <c r="I97" s="5" t="s">
        <v>1918</v>
      </c>
      <c r="J97" s="5" t="str">
        <f t="shared" si="10"/>
        <v/>
      </c>
      <c r="K97" s="5" t="s">
        <v>1565</v>
      </c>
      <c r="L97" s="5"/>
      <c r="M97" s="5" t="s">
        <v>1919</v>
      </c>
      <c r="N97" s="31">
        <f t="shared" si="11"/>
        <v>94</v>
      </c>
      <c r="O97" s="5" t="s">
        <v>1</v>
      </c>
      <c r="P97" s="5"/>
    </row>
    <row r="98" spans="1:16" x14ac:dyDescent="0.3">
      <c r="A98" s="5" t="s">
        <v>1568</v>
      </c>
      <c r="B98" s="5">
        <v>95</v>
      </c>
      <c r="C98" s="5" t="s">
        <v>1917</v>
      </c>
      <c r="D98" s="6"/>
      <c r="E98" s="5" t="s">
        <v>1735</v>
      </c>
      <c r="F98" s="5"/>
      <c r="G98" s="5">
        <f t="shared" si="9"/>
        <v>95</v>
      </c>
      <c r="H98" s="5" t="s">
        <v>0</v>
      </c>
      <c r="I98" s="5" t="s">
        <v>1918</v>
      </c>
      <c r="J98" s="5" t="str">
        <f t="shared" si="10"/>
        <v/>
      </c>
      <c r="K98" s="5" t="s">
        <v>1565</v>
      </c>
      <c r="L98" s="5"/>
      <c r="M98" s="5" t="s">
        <v>1919</v>
      </c>
      <c r="N98" s="31">
        <f t="shared" si="11"/>
        <v>95</v>
      </c>
      <c r="O98" s="5" t="s">
        <v>1</v>
      </c>
      <c r="P98" s="5"/>
    </row>
    <row r="99" spans="1:16" x14ac:dyDescent="0.3">
      <c r="A99" s="5" t="s">
        <v>1568</v>
      </c>
      <c r="B99" s="5">
        <v>96</v>
      </c>
      <c r="C99" s="5" t="s">
        <v>1917</v>
      </c>
      <c r="D99" s="6"/>
      <c r="E99" s="5" t="s">
        <v>1735</v>
      </c>
      <c r="F99" s="5"/>
      <c r="G99" s="5">
        <f t="shared" si="9"/>
        <v>96</v>
      </c>
      <c r="H99" s="5" t="s">
        <v>0</v>
      </c>
      <c r="I99" s="5" t="s">
        <v>1918</v>
      </c>
      <c r="J99" s="5" t="str">
        <f t="shared" si="10"/>
        <v/>
      </c>
      <c r="K99" s="5" t="s">
        <v>1565</v>
      </c>
      <c r="L99" s="5"/>
      <c r="M99" s="5" t="s">
        <v>1919</v>
      </c>
      <c r="N99" s="31">
        <f t="shared" si="11"/>
        <v>96</v>
      </c>
      <c r="O99" s="5" t="s">
        <v>1</v>
      </c>
      <c r="P99" s="5"/>
    </row>
    <row r="100" spans="1:16" x14ac:dyDescent="0.3">
      <c r="A100" s="5" t="s">
        <v>1568</v>
      </c>
      <c r="B100" s="5">
        <v>97</v>
      </c>
      <c r="C100" s="5" t="s">
        <v>1917</v>
      </c>
      <c r="D100" s="6"/>
      <c r="E100" s="5" t="s">
        <v>1735</v>
      </c>
      <c r="F100" s="5"/>
      <c r="G100" s="5">
        <f t="shared" si="9"/>
        <v>97</v>
      </c>
      <c r="H100" s="5" t="s">
        <v>0</v>
      </c>
      <c r="I100" s="5" t="s">
        <v>1918</v>
      </c>
      <c r="J100" s="5" t="str">
        <f t="shared" si="10"/>
        <v/>
      </c>
      <c r="K100" s="5" t="s">
        <v>1565</v>
      </c>
      <c r="L100" s="5"/>
      <c r="M100" s="5" t="s">
        <v>1919</v>
      </c>
      <c r="N100" s="31">
        <f t="shared" si="11"/>
        <v>97</v>
      </c>
      <c r="O100" s="5" t="s">
        <v>1</v>
      </c>
      <c r="P100" s="5"/>
    </row>
    <row r="101" spans="1:16" x14ac:dyDescent="0.3">
      <c r="A101" s="5" t="s">
        <v>1568</v>
      </c>
      <c r="B101" s="5">
        <v>98</v>
      </c>
      <c r="C101" s="5" t="s">
        <v>1917</v>
      </c>
      <c r="D101" s="6"/>
      <c r="E101" s="5" t="s">
        <v>1735</v>
      </c>
      <c r="F101" s="5"/>
      <c r="G101" s="5">
        <f t="shared" si="9"/>
        <v>98</v>
      </c>
      <c r="H101" s="5" t="s">
        <v>0</v>
      </c>
      <c r="I101" s="5" t="s">
        <v>1918</v>
      </c>
      <c r="J101" s="5" t="str">
        <f t="shared" si="10"/>
        <v/>
      </c>
      <c r="K101" s="5" t="s">
        <v>1565</v>
      </c>
      <c r="L101" s="5"/>
      <c r="M101" s="5" t="s">
        <v>1919</v>
      </c>
      <c r="N101" s="31">
        <f t="shared" si="11"/>
        <v>98</v>
      </c>
      <c r="O101" s="5" t="s">
        <v>1</v>
      </c>
      <c r="P101" s="5"/>
    </row>
    <row r="102" spans="1:16" x14ac:dyDescent="0.3">
      <c r="A102" s="5" t="s">
        <v>1568</v>
      </c>
      <c r="B102" s="5">
        <v>99</v>
      </c>
      <c r="C102" s="5" t="s">
        <v>1917</v>
      </c>
      <c r="D102" s="6"/>
      <c r="E102" s="5" t="s">
        <v>1735</v>
      </c>
      <c r="F102" s="5"/>
      <c r="G102" s="5">
        <f t="shared" si="5"/>
        <v>99</v>
      </c>
      <c r="H102" s="5" t="s">
        <v>0</v>
      </c>
      <c r="I102" s="5" t="s">
        <v>1918</v>
      </c>
      <c r="J102" s="5" t="str">
        <f t="shared" si="6"/>
        <v/>
      </c>
      <c r="K102" s="5" t="s">
        <v>1565</v>
      </c>
      <c r="L102" s="5"/>
      <c r="M102" s="5" t="s">
        <v>1919</v>
      </c>
      <c r="N102" s="31">
        <f t="shared" si="7"/>
        <v>99</v>
      </c>
      <c r="O102" s="5" t="s">
        <v>1</v>
      </c>
      <c r="P102" s="5"/>
    </row>
    <row r="103" spans="1:16" x14ac:dyDescent="0.3">
      <c r="A103" s="5" t="s">
        <v>1568</v>
      </c>
      <c r="B103" s="5">
        <v>100</v>
      </c>
      <c r="C103" s="5" t="s">
        <v>1917</v>
      </c>
      <c r="D103" s="6"/>
      <c r="E103" s="5" t="s">
        <v>1735</v>
      </c>
      <c r="F103" s="5"/>
      <c r="G103" s="5">
        <f t="shared" si="5"/>
        <v>100</v>
      </c>
      <c r="H103" s="5" t="s">
        <v>0</v>
      </c>
      <c r="I103" s="5" t="s">
        <v>1918</v>
      </c>
      <c r="J103" s="5" t="str">
        <f t="shared" si="6"/>
        <v/>
      </c>
      <c r="K103" s="5" t="s">
        <v>1565</v>
      </c>
      <c r="L103" s="5"/>
      <c r="M103" s="5" t="s">
        <v>1919</v>
      </c>
      <c r="N103" s="31">
        <f t="shared" si="7"/>
        <v>100</v>
      </c>
      <c r="O103" s="5" t="s">
        <v>1</v>
      </c>
      <c r="P103" s="5"/>
    </row>
    <row r="104" spans="1:16" x14ac:dyDescent="0.3">
      <c r="A104" s="5" t="s">
        <v>1568</v>
      </c>
      <c r="B104" s="5">
        <v>101</v>
      </c>
      <c r="C104" s="5" t="s">
        <v>1917</v>
      </c>
      <c r="D104" s="6"/>
      <c r="E104" s="5" t="s">
        <v>1735</v>
      </c>
      <c r="F104" s="5"/>
      <c r="G104" s="5">
        <f t="shared" si="5"/>
        <v>101</v>
      </c>
      <c r="H104" s="5" t="s">
        <v>0</v>
      </c>
      <c r="I104" s="5" t="s">
        <v>1918</v>
      </c>
      <c r="J104" s="5" t="str">
        <f t="shared" si="6"/>
        <v/>
      </c>
      <c r="K104" s="5" t="s">
        <v>1565</v>
      </c>
      <c r="L104" s="5"/>
      <c r="M104" s="5" t="s">
        <v>1919</v>
      </c>
      <c r="N104" s="31">
        <f t="shared" si="7"/>
        <v>101</v>
      </c>
      <c r="O104" s="5" t="s">
        <v>1</v>
      </c>
      <c r="P104" s="5"/>
    </row>
    <row r="105" spans="1:16" x14ac:dyDescent="0.3">
      <c r="A105" s="5" t="s">
        <v>1568</v>
      </c>
      <c r="B105" s="5">
        <v>102</v>
      </c>
      <c r="C105" s="5" t="s">
        <v>1917</v>
      </c>
      <c r="D105" s="6"/>
      <c r="E105" s="5" t="s">
        <v>1735</v>
      </c>
      <c r="F105" s="5"/>
      <c r="G105" s="5">
        <f t="shared" si="5"/>
        <v>102</v>
      </c>
      <c r="H105" s="5" t="s">
        <v>0</v>
      </c>
      <c r="I105" s="5" t="s">
        <v>1918</v>
      </c>
      <c r="J105" s="5" t="str">
        <f t="shared" si="6"/>
        <v/>
      </c>
      <c r="K105" s="5" t="s">
        <v>1565</v>
      </c>
      <c r="L105" s="5"/>
      <c r="M105" s="5" t="s">
        <v>1919</v>
      </c>
      <c r="N105" s="31">
        <f t="shared" si="7"/>
        <v>102</v>
      </c>
      <c r="O105" s="5" t="s">
        <v>1</v>
      </c>
      <c r="P105" s="5"/>
    </row>
    <row r="106" spans="1:16" x14ac:dyDescent="0.3">
      <c r="A106" s="5" t="s">
        <v>1568</v>
      </c>
      <c r="B106" s="5">
        <v>103</v>
      </c>
      <c r="C106" s="5" t="s">
        <v>1917</v>
      </c>
      <c r="D106" s="6"/>
      <c r="E106" s="5" t="s">
        <v>1735</v>
      </c>
      <c r="F106" s="5"/>
      <c r="G106" s="5">
        <f t="shared" si="5"/>
        <v>103</v>
      </c>
      <c r="H106" s="5" t="s">
        <v>0</v>
      </c>
      <c r="I106" s="5" t="s">
        <v>1918</v>
      </c>
      <c r="J106" s="5" t="str">
        <f t="shared" si="6"/>
        <v/>
      </c>
      <c r="K106" s="5" t="s">
        <v>1565</v>
      </c>
      <c r="L106" s="5"/>
      <c r="M106" s="5" t="s">
        <v>1919</v>
      </c>
      <c r="N106" s="31">
        <f t="shared" si="7"/>
        <v>103</v>
      </c>
      <c r="O106" s="5" t="s">
        <v>1</v>
      </c>
      <c r="P106" s="5"/>
    </row>
    <row r="107" spans="1:16" x14ac:dyDescent="0.3">
      <c r="A107" s="5" t="s">
        <v>1568</v>
      </c>
      <c r="B107" s="5">
        <v>104</v>
      </c>
      <c r="C107" s="5" t="s">
        <v>1917</v>
      </c>
      <c r="D107" s="6"/>
      <c r="E107" s="5" t="s">
        <v>1735</v>
      </c>
      <c r="F107" s="5"/>
      <c r="G107" s="5">
        <f t="shared" si="5"/>
        <v>104</v>
      </c>
      <c r="H107" s="5" t="s">
        <v>0</v>
      </c>
      <c r="I107" s="5" t="s">
        <v>1918</v>
      </c>
      <c r="J107" s="5" t="str">
        <f t="shared" si="6"/>
        <v/>
      </c>
      <c r="K107" s="5" t="s">
        <v>1565</v>
      </c>
      <c r="L107" s="5"/>
      <c r="M107" s="5" t="s">
        <v>1919</v>
      </c>
      <c r="N107" s="31">
        <f t="shared" si="7"/>
        <v>104</v>
      </c>
      <c r="O107" s="5" t="s">
        <v>1</v>
      </c>
      <c r="P107" s="5"/>
    </row>
    <row r="108" spans="1:16" x14ac:dyDescent="0.3">
      <c r="A108" s="5" t="s">
        <v>1568</v>
      </c>
      <c r="B108" s="5">
        <v>105</v>
      </c>
      <c r="C108" s="5" t="s">
        <v>1917</v>
      </c>
      <c r="D108" s="6"/>
      <c r="E108" s="5" t="s">
        <v>1735</v>
      </c>
      <c r="F108" s="5"/>
      <c r="G108" s="5">
        <f t="shared" si="5"/>
        <v>105</v>
      </c>
      <c r="H108" s="5" t="s">
        <v>0</v>
      </c>
      <c r="I108" s="5" t="s">
        <v>1918</v>
      </c>
      <c r="J108" s="5" t="str">
        <f t="shared" si="6"/>
        <v/>
      </c>
      <c r="K108" s="5" t="s">
        <v>1565</v>
      </c>
      <c r="L108" s="5"/>
      <c r="M108" s="5" t="s">
        <v>1919</v>
      </c>
      <c r="N108" s="31">
        <f t="shared" si="7"/>
        <v>105</v>
      </c>
      <c r="O108" s="5" t="s">
        <v>1</v>
      </c>
      <c r="P108" s="5"/>
    </row>
    <row r="109" spans="1:16" x14ac:dyDescent="0.3">
      <c r="A109" s="5" t="s">
        <v>1568</v>
      </c>
      <c r="B109" s="5">
        <v>106</v>
      </c>
      <c r="C109" s="5" t="s">
        <v>1917</v>
      </c>
      <c r="D109" s="6"/>
      <c r="E109" s="5" t="s">
        <v>1735</v>
      </c>
      <c r="F109" s="5"/>
      <c r="G109" s="5">
        <f t="shared" si="5"/>
        <v>106</v>
      </c>
      <c r="H109" s="5" t="s">
        <v>0</v>
      </c>
      <c r="I109" s="5" t="s">
        <v>1918</v>
      </c>
      <c r="J109" s="5" t="str">
        <f t="shared" si="6"/>
        <v/>
      </c>
      <c r="K109" s="5" t="s">
        <v>1565</v>
      </c>
      <c r="L109" s="5"/>
      <c r="M109" s="5" t="s">
        <v>1919</v>
      </c>
      <c r="N109" s="31">
        <f t="shared" si="7"/>
        <v>106</v>
      </c>
      <c r="O109" s="5" t="s">
        <v>1</v>
      </c>
      <c r="P109" s="5"/>
    </row>
    <row r="110" spans="1:16" x14ac:dyDescent="0.3">
      <c r="A110" s="5" t="s">
        <v>1568</v>
      </c>
      <c r="B110" s="5">
        <v>107</v>
      </c>
      <c r="C110" s="5" t="s">
        <v>1917</v>
      </c>
      <c r="D110" s="6"/>
      <c r="E110" s="5" t="s">
        <v>1735</v>
      </c>
      <c r="F110" s="5"/>
      <c r="G110" s="5">
        <f t="shared" si="5"/>
        <v>107</v>
      </c>
      <c r="H110" s="5" t="s">
        <v>0</v>
      </c>
      <c r="I110" s="5" t="s">
        <v>1918</v>
      </c>
      <c r="J110" s="5" t="str">
        <f t="shared" si="6"/>
        <v/>
      </c>
      <c r="K110" s="5" t="s">
        <v>1565</v>
      </c>
      <c r="L110" s="5"/>
      <c r="M110" s="5" t="s">
        <v>1919</v>
      </c>
      <c r="N110" s="31">
        <f t="shared" si="7"/>
        <v>107</v>
      </c>
      <c r="O110" s="5" t="s">
        <v>1</v>
      </c>
      <c r="P110" s="5"/>
    </row>
    <row r="111" spans="1:16" x14ac:dyDescent="0.3">
      <c r="A111" s="2" t="s">
        <v>1568</v>
      </c>
      <c r="B111" s="2">
        <v>108</v>
      </c>
      <c r="C111" s="2" t="s">
        <v>1917</v>
      </c>
      <c r="D111" s="3" t="s">
        <v>109</v>
      </c>
      <c r="E111" s="2" t="s">
        <v>1735</v>
      </c>
      <c r="G111" s="2">
        <f t="shared" si="5"/>
        <v>108</v>
      </c>
      <c r="H111" s="2" t="s">
        <v>0</v>
      </c>
      <c r="I111" s="2" t="s">
        <v>1918</v>
      </c>
      <c r="J111" s="4" t="str">
        <f t="shared" si="6"/>
        <v>SEP</v>
      </c>
      <c r="K111" s="2" t="s">
        <v>1565</v>
      </c>
      <c r="L111" s="2" t="s">
        <v>524</v>
      </c>
      <c r="M111" s="2" t="s">
        <v>1919</v>
      </c>
      <c r="N111" s="28">
        <f t="shared" si="7"/>
        <v>108</v>
      </c>
      <c r="O111" s="2" t="s">
        <v>1</v>
      </c>
      <c r="P111" s="2" t="str">
        <f t="shared" si="8"/>
        <v>{id:108,year: "2004",dateAcuerdo:"03-SEP",numAcuerdo:"CG 108-2004",monthAcuerdo:"SEP",nameAcuerdo:"ACUERDO REGISTRO GOBERNADOR MARIANO",link: Acuerdos__pdfpath(`./${"2004/"}${"108.pdf"}`),},</v>
      </c>
    </row>
    <row r="112" spans="1:16" x14ac:dyDescent="0.3">
      <c r="A112" s="2" t="s">
        <v>1568</v>
      </c>
      <c r="B112" s="2">
        <v>109</v>
      </c>
      <c r="C112" s="2" t="s">
        <v>1917</v>
      </c>
      <c r="D112" s="3" t="s">
        <v>109</v>
      </c>
      <c r="E112" s="2" t="s">
        <v>1735</v>
      </c>
      <c r="G112" s="2">
        <f t="shared" si="5"/>
        <v>109</v>
      </c>
      <c r="H112" s="2" t="s">
        <v>0</v>
      </c>
      <c r="I112" s="2" t="s">
        <v>1918</v>
      </c>
      <c r="J112" s="4" t="str">
        <f t="shared" si="6"/>
        <v>SEP</v>
      </c>
      <c r="K112" s="2" t="s">
        <v>1565</v>
      </c>
      <c r="L112" s="2" t="s">
        <v>525</v>
      </c>
      <c r="M112" s="2" t="s">
        <v>1919</v>
      </c>
      <c r="N112" s="28">
        <f t="shared" si="7"/>
        <v>109</v>
      </c>
      <c r="O112" s="2" t="s">
        <v>1</v>
      </c>
      <c r="P112" s="2" t="str">
        <f t="shared" si="8"/>
        <v>{id:109,year: "2004",dateAcuerdo:"03-SEP",numAcuerdo:"CG 109-2004",monthAcuerdo:"SEP",nameAcuerdo:"ACUERDO REGISTRO GOBERNADOR HECTOR",link: Acuerdos__pdfpath(`./${"2004/"}${"109.pdf"}`),},</v>
      </c>
    </row>
    <row r="113" spans="1:16" x14ac:dyDescent="0.3">
      <c r="A113" s="2" t="s">
        <v>1568</v>
      </c>
      <c r="B113" s="2">
        <v>110</v>
      </c>
      <c r="C113" s="2" t="s">
        <v>1917</v>
      </c>
      <c r="D113" s="3" t="s">
        <v>109</v>
      </c>
      <c r="E113" s="2" t="s">
        <v>1735</v>
      </c>
      <c r="G113" s="2">
        <f t="shared" si="5"/>
        <v>110</v>
      </c>
      <c r="H113" s="2" t="s">
        <v>0</v>
      </c>
      <c r="I113" s="2" t="s">
        <v>1918</v>
      </c>
      <c r="J113" s="4" t="str">
        <f t="shared" si="6"/>
        <v>SEP</v>
      </c>
      <c r="K113" s="2" t="s">
        <v>1565</v>
      </c>
      <c r="L113" s="2" t="s">
        <v>526</v>
      </c>
      <c r="M113" s="2" t="s">
        <v>1919</v>
      </c>
      <c r="N113" s="28">
        <f t="shared" si="7"/>
        <v>110</v>
      </c>
      <c r="O113" s="2" t="s">
        <v>1</v>
      </c>
      <c r="P113" s="2" t="str">
        <f t="shared" si="8"/>
        <v>{id:110,year: "2004",dateAcuerdo:"03-SEP",numAcuerdo:"CG 110-2004",monthAcuerdo:"SEP",nameAcuerdo:"ACUERDO REGISTRO GOBERNADOR GELACIO",link: Acuerdos__pdfpath(`./${"2004/"}${"110.pdf"}`),},</v>
      </c>
    </row>
    <row r="114" spans="1:16" x14ac:dyDescent="0.3">
      <c r="A114" s="2" t="s">
        <v>1568</v>
      </c>
      <c r="B114" s="2">
        <v>111</v>
      </c>
      <c r="C114" s="2" t="s">
        <v>1917</v>
      </c>
      <c r="D114" s="3" t="s">
        <v>109</v>
      </c>
      <c r="E114" s="2" t="s">
        <v>1735</v>
      </c>
      <c r="G114" s="2">
        <f t="shared" si="5"/>
        <v>111</v>
      </c>
      <c r="H114" s="2" t="s">
        <v>0</v>
      </c>
      <c r="I114" s="2" t="s">
        <v>1918</v>
      </c>
      <c r="J114" s="4" t="str">
        <f t="shared" si="6"/>
        <v>SEP</v>
      </c>
      <c r="K114" s="2" t="s">
        <v>1565</v>
      </c>
      <c r="L114" s="2" t="s">
        <v>527</v>
      </c>
      <c r="M114" s="2" t="s">
        <v>1919</v>
      </c>
      <c r="N114" s="28">
        <f t="shared" si="7"/>
        <v>111</v>
      </c>
      <c r="O114" s="2" t="s">
        <v>1</v>
      </c>
      <c r="P114" s="2" t="str">
        <f t="shared" si="8"/>
        <v>{id:111,year: "2004",dateAcuerdo:"03-SEP",numAcuerdo:"CG 111-2004",monthAcuerdo:"SEP",nameAcuerdo:"REGISTRO DIPUTADOS PAN",link: Acuerdos__pdfpath(`./${"2004/"}${"111.pdf"}`),},</v>
      </c>
    </row>
    <row r="115" spans="1:16" x14ac:dyDescent="0.3">
      <c r="A115" s="2" t="s">
        <v>1568</v>
      </c>
      <c r="B115" s="2">
        <v>112</v>
      </c>
      <c r="C115" s="2" t="s">
        <v>1917</v>
      </c>
      <c r="D115" s="3" t="s">
        <v>109</v>
      </c>
      <c r="E115" s="2" t="s">
        <v>1735</v>
      </c>
      <c r="G115" s="2">
        <f t="shared" si="5"/>
        <v>112</v>
      </c>
      <c r="H115" s="2" t="s">
        <v>0</v>
      </c>
      <c r="I115" s="2" t="s">
        <v>1918</v>
      </c>
      <c r="J115" s="4" t="str">
        <f t="shared" si="6"/>
        <v>SEP</v>
      </c>
      <c r="K115" s="2" t="s">
        <v>1565</v>
      </c>
      <c r="L115" s="2" t="s">
        <v>528</v>
      </c>
      <c r="M115" s="2" t="s">
        <v>1919</v>
      </c>
      <c r="N115" s="28">
        <f t="shared" si="7"/>
        <v>112</v>
      </c>
      <c r="O115" s="2" t="s">
        <v>1</v>
      </c>
      <c r="P115" s="2" t="str">
        <f t="shared" si="8"/>
        <v>{id:112,year: "2004",dateAcuerdo:"03-SEP",numAcuerdo:"CG 112-2004",monthAcuerdo:"SEP",nameAcuerdo:"REGISTRO DIPUTADOS PRI-PVEM",link: Acuerdos__pdfpath(`./${"2004/"}${"112.pdf"}`),},</v>
      </c>
    </row>
    <row r="116" spans="1:16" x14ac:dyDescent="0.3">
      <c r="A116" s="2" t="s">
        <v>1568</v>
      </c>
      <c r="B116" s="2">
        <v>113</v>
      </c>
      <c r="C116" s="2" t="s">
        <v>1917</v>
      </c>
      <c r="D116" s="3" t="s">
        <v>109</v>
      </c>
      <c r="E116" s="2" t="s">
        <v>1735</v>
      </c>
      <c r="G116" s="2">
        <f t="shared" si="5"/>
        <v>113</v>
      </c>
      <c r="H116" s="2" t="s">
        <v>0</v>
      </c>
      <c r="I116" s="2" t="s">
        <v>1918</v>
      </c>
      <c r="J116" s="4" t="str">
        <f t="shared" si="6"/>
        <v>SEP</v>
      </c>
      <c r="K116" s="2" t="s">
        <v>1565</v>
      </c>
      <c r="L116" s="2" t="s">
        <v>529</v>
      </c>
      <c r="M116" s="2" t="s">
        <v>1919</v>
      </c>
      <c r="N116" s="28">
        <f t="shared" si="7"/>
        <v>113</v>
      </c>
      <c r="O116" s="2" t="s">
        <v>1</v>
      </c>
      <c r="P116" s="2" t="str">
        <f t="shared" si="8"/>
        <v>{id:113,year: "2004",dateAcuerdo:"03-SEP",numAcuerdo:"CG 113-2004",monthAcuerdo:"SEP",nameAcuerdo:"REGISTRO DIPUTADOS PRD",link: Acuerdos__pdfpath(`./${"2004/"}${"113.pdf"}`),},</v>
      </c>
    </row>
    <row r="117" spans="1:16" x14ac:dyDescent="0.3">
      <c r="A117" s="2" t="s">
        <v>1568</v>
      </c>
      <c r="B117" s="2">
        <v>114</v>
      </c>
      <c r="C117" s="2" t="s">
        <v>1917</v>
      </c>
      <c r="D117" s="3" t="s">
        <v>109</v>
      </c>
      <c r="E117" s="2" t="s">
        <v>1735</v>
      </c>
      <c r="G117" s="2">
        <f t="shared" si="5"/>
        <v>114</v>
      </c>
      <c r="H117" s="2" t="s">
        <v>0</v>
      </c>
      <c r="I117" s="2" t="s">
        <v>1918</v>
      </c>
      <c r="J117" s="4" t="str">
        <f t="shared" si="6"/>
        <v>SEP</v>
      </c>
      <c r="K117" s="2" t="s">
        <v>1565</v>
      </c>
      <c r="L117" s="2" t="s">
        <v>530</v>
      </c>
      <c r="M117" s="2" t="s">
        <v>1919</v>
      </c>
      <c r="N117" s="28">
        <f t="shared" si="7"/>
        <v>114</v>
      </c>
      <c r="O117" s="2" t="s">
        <v>1</v>
      </c>
      <c r="P117" s="2" t="str">
        <f t="shared" si="8"/>
        <v>{id:114,year: "2004",dateAcuerdo:"03-SEP",numAcuerdo:"CG 114-2004",monthAcuerdo:"SEP",nameAcuerdo:"REGISTRO DIPUTADOS PT",link: Acuerdos__pdfpath(`./${"2004/"}${"114.pdf"}`),},</v>
      </c>
    </row>
    <row r="118" spans="1:16" x14ac:dyDescent="0.3">
      <c r="A118" s="2" t="s">
        <v>1568</v>
      </c>
      <c r="B118" s="2">
        <v>115</v>
      </c>
      <c r="C118" s="2" t="s">
        <v>1917</v>
      </c>
      <c r="D118" s="3" t="s">
        <v>109</v>
      </c>
      <c r="E118" s="2" t="s">
        <v>1735</v>
      </c>
      <c r="G118" s="2">
        <f t="shared" si="5"/>
        <v>115</v>
      </c>
      <c r="H118" s="2" t="s">
        <v>0</v>
      </c>
      <c r="I118" s="2" t="s">
        <v>1918</v>
      </c>
      <c r="J118" s="4" t="str">
        <f t="shared" si="6"/>
        <v>SEP</v>
      </c>
      <c r="K118" s="2" t="s">
        <v>1565</v>
      </c>
      <c r="L118" s="2" t="s">
        <v>531</v>
      </c>
      <c r="M118" s="2" t="s">
        <v>1919</v>
      </c>
      <c r="N118" s="28">
        <f t="shared" si="7"/>
        <v>115</v>
      </c>
      <c r="O118" s="2" t="s">
        <v>1</v>
      </c>
      <c r="P118" s="2" t="str">
        <f t="shared" si="8"/>
        <v>{id:115,year: "2004",dateAcuerdo:"03-SEP",numAcuerdo:"CG 115-2004",monthAcuerdo:"SEP",nameAcuerdo:"REGISTRO DIPUTADOS CONVERG",link: Acuerdos__pdfpath(`./${"2004/"}${"115.pdf"}`),},</v>
      </c>
    </row>
    <row r="119" spans="1:16" x14ac:dyDescent="0.3">
      <c r="A119" s="2" t="s">
        <v>1568</v>
      </c>
      <c r="B119" s="2">
        <v>116</v>
      </c>
      <c r="C119" s="2" t="s">
        <v>1917</v>
      </c>
      <c r="D119" s="3" t="s">
        <v>109</v>
      </c>
      <c r="E119" s="2" t="s">
        <v>1735</v>
      </c>
      <c r="G119" s="2">
        <f t="shared" si="5"/>
        <v>116</v>
      </c>
      <c r="H119" s="2" t="s">
        <v>0</v>
      </c>
      <c r="I119" s="2" t="s">
        <v>1918</v>
      </c>
      <c r="J119" s="4" t="str">
        <f t="shared" si="6"/>
        <v>SEP</v>
      </c>
      <c r="K119" s="2" t="s">
        <v>1565</v>
      </c>
      <c r="L119" s="2" t="s">
        <v>532</v>
      </c>
      <c r="M119" s="2" t="s">
        <v>1919</v>
      </c>
      <c r="N119" s="28">
        <f t="shared" si="7"/>
        <v>116</v>
      </c>
      <c r="O119" s="2" t="s">
        <v>1</v>
      </c>
      <c r="P119" s="2" t="str">
        <f t="shared" si="8"/>
        <v>{id:116,year: "2004",dateAcuerdo:"03-SEP",numAcuerdo:"CG 116-2004",monthAcuerdo:"SEP",nameAcuerdo:"REGISTRO DIPUTADOS PCDT",link: Acuerdos__pdfpath(`./${"2004/"}${"116.pdf"}`),},</v>
      </c>
    </row>
    <row r="120" spans="1:16" x14ac:dyDescent="0.3">
      <c r="A120" s="2" t="s">
        <v>1568</v>
      </c>
      <c r="B120" s="2">
        <v>117</v>
      </c>
      <c r="C120" s="2" t="s">
        <v>1917</v>
      </c>
      <c r="D120" s="3" t="s">
        <v>109</v>
      </c>
      <c r="E120" s="2" t="s">
        <v>1735</v>
      </c>
      <c r="G120" s="2">
        <f t="shared" si="5"/>
        <v>117</v>
      </c>
      <c r="H120" s="2" t="s">
        <v>0</v>
      </c>
      <c r="I120" s="2" t="s">
        <v>1918</v>
      </c>
      <c r="J120" s="4" t="str">
        <f t="shared" si="6"/>
        <v>SEP</v>
      </c>
      <c r="K120" s="2" t="s">
        <v>1565</v>
      </c>
      <c r="L120" s="2" t="s">
        <v>533</v>
      </c>
      <c r="M120" s="2" t="s">
        <v>1919</v>
      </c>
      <c r="N120" s="28">
        <f t="shared" si="7"/>
        <v>117</v>
      </c>
      <c r="O120" s="2" t="s">
        <v>1</v>
      </c>
      <c r="P120" s="2" t="str">
        <f t="shared" si="8"/>
        <v>{id:117,year: "2004",dateAcuerdo:"03-SEP",numAcuerdo:"CG 117-2004",monthAcuerdo:"SEP",nameAcuerdo:"REGISTRO DIPUTADOS PJS",link: Acuerdos__pdfpath(`./${"2004/"}${"117.pdf"}`),},</v>
      </c>
    </row>
    <row r="121" spans="1:16" x14ac:dyDescent="0.3">
      <c r="A121" s="2" t="s">
        <v>1568</v>
      </c>
      <c r="B121" s="2">
        <v>118</v>
      </c>
      <c r="C121" s="2" t="s">
        <v>1917</v>
      </c>
      <c r="D121" s="3" t="s">
        <v>109</v>
      </c>
      <c r="E121" s="2" t="s">
        <v>1735</v>
      </c>
      <c r="G121" s="2">
        <f t="shared" si="5"/>
        <v>118</v>
      </c>
      <c r="H121" s="2" t="s">
        <v>0</v>
      </c>
      <c r="I121" s="2" t="s">
        <v>1918</v>
      </c>
      <c r="J121" s="4" t="str">
        <f t="shared" si="6"/>
        <v>SEP</v>
      </c>
      <c r="K121" s="2" t="s">
        <v>1565</v>
      </c>
      <c r="L121" s="2" t="s">
        <v>534</v>
      </c>
      <c r="M121" s="2" t="s">
        <v>1919</v>
      </c>
      <c r="N121" s="28">
        <f t="shared" si="7"/>
        <v>118</v>
      </c>
      <c r="O121" s="2" t="s">
        <v>1</v>
      </c>
      <c r="P121" s="2" t="str">
        <f t="shared" si="8"/>
        <v>{id:118,year: "2004",dateAcuerdo:"03-SEP",numAcuerdo:"CG 118-2004",monthAcuerdo:"SEP",nameAcuerdo:"ASIGNACIÓN PRERROGATIVAS PRESI",link: Acuerdos__pdfpath(`./${"2004/"}${"118.pdf"}`),},</v>
      </c>
    </row>
    <row r="122" spans="1:16" x14ac:dyDescent="0.3">
      <c r="A122" s="2" t="s">
        <v>1568</v>
      </c>
      <c r="B122" s="2">
        <v>119</v>
      </c>
      <c r="C122" s="2" t="s">
        <v>1917</v>
      </c>
      <c r="D122" s="3" t="s">
        <v>109</v>
      </c>
      <c r="E122" s="2" t="s">
        <v>1735</v>
      </c>
      <c r="G122" s="2">
        <f t="shared" si="5"/>
        <v>119</v>
      </c>
      <c r="H122" s="2" t="s">
        <v>0</v>
      </c>
      <c r="I122" s="2" t="s">
        <v>1918</v>
      </c>
      <c r="J122" s="4" t="str">
        <f t="shared" si="6"/>
        <v>SEP</v>
      </c>
      <c r="K122" s="2" t="s">
        <v>1565</v>
      </c>
      <c r="L122" s="2" t="s">
        <v>535</v>
      </c>
      <c r="M122" s="2" t="s">
        <v>1919</v>
      </c>
      <c r="N122" s="28">
        <f t="shared" si="7"/>
        <v>119</v>
      </c>
      <c r="O122" s="2" t="s">
        <v>1</v>
      </c>
      <c r="P122" s="2" t="str">
        <f t="shared" si="8"/>
        <v>{id:119,year: "2004",dateAcuerdo:"03-SEP",numAcuerdo:"CG 119-2004",monthAcuerdo:"SEP",nameAcuerdo:"ACUERDO LINEAMIENTOS FISC MEDIOS",link: Acuerdos__pdfpath(`./${"2004/"}${"119.pdf"}`),},</v>
      </c>
    </row>
    <row r="123" spans="1:16" x14ac:dyDescent="0.3">
      <c r="A123" s="2" t="s">
        <v>1568</v>
      </c>
      <c r="B123" s="2">
        <v>120</v>
      </c>
      <c r="C123" s="2" t="s">
        <v>1917</v>
      </c>
      <c r="D123" s="3" t="s">
        <v>109</v>
      </c>
      <c r="E123" s="2" t="s">
        <v>1735</v>
      </c>
      <c r="G123" s="2">
        <f t="shared" si="5"/>
        <v>120</v>
      </c>
      <c r="H123" s="2" t="s">
        <v>0</v>
      </c>
      <c r="I123" s="2" t="s">
        <v>1918</v>
      </c>
      <c r="J123" s="4" t="str">
        <f t="shared" si="6"/>
        <v>SEP</v>
      </c>
      <c r="K123" s="2" t="s">
        <v>1565</v>
      </c>
      <c r="L123" s="2" t="s">
        <v>536</v>
      </c>
      <c r="M123" s="2" t="s">
        <v>1919</v>
      </c>
      <c r="N123" s="28">
        <f t="shared" si="7"/>
        <v>120</v>
      </c>
      <c r="O123" s="2" t="s">
        <v>1</v>
      </c>
      <c r="P123" s="2" t="str">
        <f t="shared" si="8"/>
        <v>{id:120,year: "2004",dateAcuerdo:"03-SEP",numAcuerdo:"CG 120-2004",monthAcuerdo:"SEP",nameAcuerdo:"ACUERDO TIEMPOS Y ESPACIOS FORMA IGUALITARIA",link: Acuerdos__pdfpath(`./${"2004/"}${"120.pdf"}`),},</v>
      </c>
    </row>
    <row r="124" spans="1:16" x14ac:dyDescent="0.3">
      <c r="A124" s="2" t="s">
        <v>1568</v>
      </c>
      <c r="B124" s="2">
        <v>121</v>
      </c>
      <c r="C124" s="2" t="s">
        <v>1917</v>
      </c>
      <c r="D124" s="3" t="s">
        <v>109</v>
      </c>
      <c r="E124" s="2" t="s">
        <v>1735</v>
      </c>
      <c r="G124" s="2">
        <f t="shared" si="5"/>
        <v>121</v>
      </c>
      <c r="H124" s="2" t="s">
        <v>0</v>
      </c>
      <c r="I124" s="2" t="s">
        <v>1918</v>
      </c>
      <c r="J124" s="4" t="str">
        <f t="shared" si="6"/>
        <v>SEP</v>
      </c>
      <c r="K124" s="2" t="s">
        <v>1565</v>
      </c>
      <c r="L124" s="2" t="s">
        <v>537</v>
      </c>
      <c r="M124" s="2" t="s">
        <v>1919</v>
      </c>
      <c r="N124" s="28">
        <f t="shared" si="7"/>
        <v>121</v>
      </c>
      <c r="O124" s="2" t="s">
        <v>1</v>
      </c>
      <c r="P124" s="2" t="str">
        <f t="shared" si="8"/>
        <v>{id:121,year: "2004",dateAcuerdo:"03-SEP",numAcuerdo:"CG 121-2004",monthAcuerdo:"SEP",nameAcuerdo:"ACUERDO DE SANTIAGO TLACOCHCALCO",link: Acuerdos__pdfpath(`./${"2004/"}${"121.pdf"}`),},</v>
      </c>
    </row>
    <row r="125" spans="1:16" x14ac:dyDescent="0.3">
      <c r="A125" s="2" t="s">
        <v>1568</v>
      </c>
      <c r="B125" s="2">
        <v>122</v>
      </c>
      <c r="C125" s="2" t="s">
        <v>1917</v>
      </c>
      <c r="D125" s="3" t="s">
        <v>109</v>
      </c>
      <c r="E125" s="2" t="s">
        <v>1735</v>
      </c>
      <c r="G125" s="2">
        <f t="shared" si="5"/>
        <v>122</v>
      </c>
      <c r="H125" s="2" t="s">
        <v>0</v>
      </c>
      <c r="I125" s="2" t="s">
        <v>1918</v>
      </c>
      <c r="J125" s="4" t="str">
        <f t="shared" si="6"/>
        <v>SEP</v>
      </c>
      <c r="K125" s="2" t="s">
        <v>1565</v>
      </c>
      <c r="L125" s="2" t="s">
        <v>538</v>
      </c>
      <c r="M125" s="2" t="s">
        <v>1919</v>
      </c>
      <c r="N125" s="28">
        <f t="shared" si="7"/>
        <v>122</v>
      </c>
      <c r="O125" s="2" t="s">
        <v>1</v>
      </c>
      <c r="P125" s="2" t="str">
        <f t="shared" si="8"/>
        <v>{id:122,year: "2004",dateAcuerdo:"03-SEP",numAcuerdo:"CG 122-2004",monthAcuerdo:"SEP",nameAcuerdo:"ACUERDO FECHA LÍMITE PRES. COM",link: Acuerdos__pdfpath(`./${"2004/"}${"122.pdf"}`),},</v>
      </c>
    </row>
    <row r="126" spans="1:16" x14ac:dyDescent="0.3">
      <c r="A126" s="2" t="s">
        <v>1568</v>
      </c>
      <c r="B126" s="2">
        <v>123</v>
      </c>
      <c r="C126" s="2" t="s">
        <v>1917</v>
      </c>
      <c r="D126" s="3" t="s">
        <v>109</v>
      </c>
      <c r="E126" s="2" t="s">
        <v>1735</v>
      </c>
      <c r="G126" s="2">
        <f t="shared" si="5"/>
        <v>123</v>
      </c>
      <c r="H126" s="2" t="s">
        <v>0</v>
      </c>
      <c r="I126" s="2" t="s">
        <v>1918</v>
      </c>
      <c r="J126" s="4" t="str">
        <f t="shared" si="6"/>
        <v>SEP</v>
      </c>
      <c r="K126" s="2" t="s">
        <v>1565</v>
      </c>
      <c r="L126" s="2" t="s">
        <v>539</v>
      </c>
      <c r="M126" s="2" t="s">
        <v>1919</v>
      </c>
      <c r="N126" s="28">
        <f t="shared" si="7"/>
        <v>123</v>
      </c>
      <c r="O126" s="2" t="s">
        <v>1</v>
      </c>
      <c r="P126" s="2" t="str">
        <f t="shared" si="8"/>
        <v>{id:123,year: "2004",dateAcuerdo:"03-SEP",numAcuerdo:"CG 123-2004",monthAcuerdo:"SEP",nameAcuerdo:"ACUERDO COMISION CONSULTA INFANTIL 2004",link: Acuerdos__pdfpath(`./${"2004/"}${"123.pdf"}`),},</v>
      </c>
    </row>
    <row r="127" spans="1:16" x14ac:dyDescent="0.3">
      <c r="A127" s="2" t="s">
        <v>1568</v>
      </c>
      <c r="B127" s="2">
        <v>124</v>
      </c>
      <c r="C127" s="2" t="s">
        <v>1917</v>
      </c>
      <c r="D127" s="3" t="s">
        <v>109</v>
      </c>
      <c r="E127" s="2" t="s">
        <v>1735</v>
      </c>
      <c r="G127" s="2">
        <f t="shared" si="5"/>
        <v>124</v>
      </c>
      <c r="H127" s="2" t="s">
        <v>0</v>
      </c>
      <c r="I127" s="2" t="s">
        <v>1918</v>
      </c>
      <c r="J127" s="4" t="str">
        <f t="shared" si="6"/>
        <v>SEP</v>
      </c>
      <c r="K127" s="2" t="s">
        <v>1565</v>
      </c>
      <c r="L127" s="2" t="s">
        <v>540</v>
      </c>
      <c r="M127" s="2" t="s">
        <v>1919</v>
      </c>
      <c r="N127" s="28">
        <f t="shared" si="7"/>
        <v>124</v>
      </c>
      <c r="O127" s="2" t="s">
        <v>1</v>
      </c>
      <c r="P127" s="2" t="str">
        <f t="shared" si="8"/>
        <v>{id:124,year: "2004",dateAcuerdo:"03-SEP",numAcuerdo:"CG 124-2004",monthAcuerdo:"SEP",nameAcuerdo:"ACUERDO SUSTITUCION D. XIX, CUAXOMULCO Y TLAXCALA",link: Acuerdos__pdfpath(`./${"2004/"}${"124.pdf"}`),},</v>
      </c>
    </row>
    <row r="128" spans="1:16" x14ac:dyDescent="0.3">
      <c r="A128" s="2" t="s">
        <v>1568</v>
      </c>
      <c r="B128" s="2">
        <v>125</v>
      </c>
      <c r="C128" s="2" t="s">
        <v>1917</v>
      </c>
      <c r="D128" s="3" t="s">
        <v>109</v>
      </c>
      <c r="E128" s="2" t="s">
        <v>1735</v>
      </c>
      <c r="G128" s="2">
        <f t="shared" si="5"/>
        <v>125</v>
      </c>
      <c r="H128" s="2" t="s">
        <v>0</v>
      </c>
      <c r="I128" s="2" t="s">
        <v>1918</v>
      </c>
      <c r="J128" s="4" t="str">
        <f t="shared" si="6"/>
        <v>SEP</v>
      </c>
      <c r="K128" s="2" t="s">
        <v>1565</v>
      </c>
      <c r="L128" s="2" t="s">
        <v>541</v>
      </c>
      <c r="M128" s="2" t="s">
        <v>1919</v>
      </c>
      <c r="N128" s="28">
        <f t="shared" si="7"/>
        <v>125</v>
      </c>
      <c r="O128" s="2" t="s">
        <v>1</v>
      </c>
      <c r="P128" s="2" t="str">
        <f t="shared" si="8"/>
        <v>{id:125,year: "2004",dateAcuerdo:"03-SEP",numAcuerdo:"CG 125-2004",monthAcuerdo:"SEP",nameAcuerdo:"PLATAFORMA PRES D COM PAN",link: Acuerdos__pdfpath(`./${"2004/"}${"125.pdf"}`),},</v>
      </c>
    </row>
    <row r="129" spans="1:16" x14ac:dyDescent="0.3">
      <c r="A129" s="2" t="s">
        <v>1568</v>
      </c>
      <c r="B129" s="2">
        <v>126</v>
      </c>
      <c r="C129" s="2" t="s">
        <v>1917</v>
      </c>
      <c r="D129" s="3" t="s">
        <v>121</v>
      </c>
      <c r="E129" s="2" t="s">
        <v>1735</v>
      </c>
      <c r="G129" s="2">
        <f t="shared" si="5"/>
        <v>126</v>
      </c>
      <c r="H129" s="2" t="s">
        <v>0</v>
      </c>
      <c r="I129" s="2" t="s">
        <v>1918</v>
      </c>
      <c r="J129" s="4" t="str">
        <f t="shared" si="6"/>
        <v>SEP</v>
      </c>
      <c r="K129" s="2" t="s">
        <v>1565</v>
      </c>
      <c r="L129" s="2" t="s">
        <v>542</v>
      </c>
      <c r="M129" s="2" t="s">
        <v>1919</v>
      </c>
      <c r="N129" s="28">
        <f t="shared" si="7"/>
        <v>126</v>
      </c>
      <c r="O129" s="2" t="s">
        <v>1</v>
      </c>
      <c r="P129" s="2" t="str">
        <f t="shared" si="8"/>
        <v>{id:126,year: "2004",dateAcuerdo:"14-SEP",numAcuerdo:"CG 126-2004",monthAcuerdo:"SEP",nameAcuerdo:"PLATAFORMA PRI MUNIC",link: Acuerdos__pdfpath(`./${"2004/"}${"126.pdf"}`),},</v>
      </c>
    </row>
    <row r="130" spans="1:16" x14ac:dyDescent="0.3">
      <c r="A130" s="2" t="s">
        <v>1568</v>
      </c>
      <c r="B130" s="2">
        <v>127</v>
      </c>
      <c r="C130" s="2" t="s">
        <v>1917</v>
      </c>
      <c r="D130" s="3" t="s">
        <v>121</v>
      </c>
      <c r="E130" s="2" t="s">
        <v>1735</v>
      </c>
      <c r="G130" s="2">
        <f t="shared" si="5"/>
        <v>127</v>
      </c>
      <c r="H130" s="2" t="s">
        <v>0</v>
      </c>
      <c r="I130" s="2" t="s">
        <v>1918</v>
      </c>
      <c r="J130" s="4" t="str">
        <f t="shared" si="6"/>
        <v>SEP</v>
      </c>
      <c r="K130" s="2" t="s">
        <v>1565</v>
      </c>
      <c r="L130" s="2" t="s">
        <v>543</v>
      </c>
      <c r="M130" s="2" t="s">
        <v>1919</v>
      </c>
      <c r="N130" s="28">
        <f t="shared" si="7"/>
        <v>127</v>
      </c>
      <c r="O130" s="2" t="s">
        <v>1</v>
      </c>
      <c r="P130" s="2" t="str">
        <f t="shared" si="8"/>
        <v>{id:127,year: "2004",dateAcuerdo:"14-SEP",numAcuerdo:"CG 127-2004",monthAcuerdo:"SEP",nameAcuerdo:"PLATAFORMA PRES D COM PT",link: Acuerdos__pdfpath(`./${"2004/"}${"127.pdf"}`),},</v>
      </c>
    </row>
    <row r="131" spans="1:16" x14ac:dyDescent="0.3">
      <c r="A131" s="2" t="s">
        <v>1568</v>
      </c>
      <c r="B131" s="2">
        <v>128</v>
      </c>
      <c r="C131" s="2" t="s">
        <v>1917</v>
      </c>
      <c r="D131" s="3" t="s">
        <v>121</v>
      </c>
      <c r="E131" s="2" t="s">
        <v>1735</v>
      </c>
      <c r="G131" s="2">
        <f t="shared" si="5"/>
        <v>128</v>
      </c>
      <c r="H131" s="2" t="s">
        <v>0</v>
      </c>
      <c r="I131" s="2" t="s">
        <v>1918</v>
      </c>
      <c r="J131" s="4" t="str">
        <f t="shared" si="6"/>
        <v>SEP</v>
      </c>
      <c r="K131" s="2" t="s">
        <v>1565</v>
      </c>
      <c r="L131" s="2" t="s">
        <v>544</v>
      </c>
      <c r="M131" s="2" t="s">
        <v>1919</v>
      </c>
      <c r="N131" s="28">
        <f t="shared" si="7"/>
        <v>128</v>
      </c>
      <c r="O131" s="2" t="s">
        <v>1</v>
      </c>
      <c r="P131" s="2" t="str">
        <f t="shared" si="8"/>
        <v>{id:128,year: "2004",dateAcuerdo:"14-SEP",numAcuerdo:"CG 128-2004",monthAcuerdo:"SEP",nameAcuerdo:"PLATAFORMA AYUNT Y P.C.PVEM",link: Acuerdos__pdfpath(`./${"2004/"}${"128.pdf"}`),},</v>
      </c>
    </row>
    <row r="132" spans="1:16" x14ac:dyDescent="0.3">
      <c r="A132" s="2" t="s">
        <v>1568</v>
      </c>
      <c r="B132" s="2">
        <v>129</v>
      </c>
      <c r="C132" s="2" t="s">
        <v>1917</v>
      </c>
      <c r="D132" s="3" t="s">
        <v>121</v>
      </c>
      <c r="E132" s="2" t="s">
        <v>1735</v>
      </c>
      <c r="G132" s="2">
        <f t="shared" si="5"/>
        <v>129</v>
      </c>
      <c r="H132" s="2" t="s">
        <v>0</v>
      </c>
      <c r="I132" s="2" t="s">
        <v>1918</v>
      </c>
      <c r="J132" s="4" t="str">
        <f t="shared" si="6"/>
        <v>SEP</v>
      </c>
      <c r="K132" s="2" t="s">
        <v>1565</v>
      </c>
      <c r="L132" s="2" t="s">
        <v>545</v>
      </c>
      <c r="M132" s="2" t="s">
        <v>1919</v>
      </c>
      <c r="N132" s="28">
        <f t="shared" si="7"/>
        <v>129</v>
      </c>
      <c r="O132" s="2" t="s">
        <v>1</v>
      </c>
      <c r="P132" s="2" t="str">
        <f t="shared" si="8"/>
        <v>{id:129,year: "2004",dateAcuerdo:"14-SEP",numAcuerdo:"CG 129-2004",monthAcuerdo:"SEP",nameAcuerdo:"PLATAFORMA PJS MUNICIP",link: Acuerdos__pdfpath(`./${"2004/"}${"129.pdf"}`),},</v>
      </c>
    </row>
    <row r="133" spans="1:16" x14ac:dyDescent="0.3">
      <c r="A133" s="2" t="s">
        <v>1568</v>
      </c>
      <c r="B133" s="2">
        <v>130</v>
      </c>
      <c r="C133" s="2" t="s">
        <v>1917</v>
      </c>
      <c r="D133" s="3" t="s">
        <v>121</v>
      </c>
      <c r="E133" s="2" t="s">
        <v>1735</v>
      </c>
      <c r="G133" s="2">
        <f t="shared" si="5"/>
        <v>130</v>
      </c>
      <c r="H133" s="2" t="s">
        <v>0</v>
      </c>
      <c r="I133" s="2" t="s">
        <v>1918</v>
      </c>
      <c r="J133" s="4" t="str">
        <f t="shared" si="6"/>
        <v>SEP</v>
      </c>
      <c r="K133" s="2" t="s">
        <v>1565</v>
      </c>
      <c r="L133" s="2" t="s">
        <v>546</v>
      </c>
      <c r="M133" s="2" t="s">
        <v>1919</v>
      </c>
      <c r="N133" s="28">
        <f t="shared" si="7"/>
        <v>130</v>
      </c>
      <c r="O133" s="2" t="s">
        <v>1</v>
      </c>
      <c r="P133" s="2" t="str">
        <f t="shared" si="8"/>
        <v>{id:130,year: "2004",dateAcuerdo:"14-SEP",numAcuerdo:"CG 130-2004",monthAcuerdo:"SEP",nameAcuerdo:"ACUERDO SUSTITUCIÓN DIPUTADOS PCDT 2004",link: Acuerdos__pdfpath(`./${"2004/"}${"130.pdf"}`),},</v>
      </c>
    </row>
    <row r="134" spans="1:16" x14ac:dyDescent="0.3">
      <c r="A134" s="2" t="s">
        <v>1568</v>
      </c>
      <c r="B134" s="2">
        <v>131</v>
      </c>
      <c r="C134" s="2" t="s">
        <v>1917</v>
      </c>
      <c r="D134" s="3" t="s">
        <v>121</v>
      </c>
      <c r="E134" s="2" t="s">
        <v>1735</v>
      </c>
      <c r="G134" s="2">
        <f t="shared" ref="G134:G149" si="13">B134</f>
        <v>131</v>
      </c>
      <c r="H134" s="2" t="s">
        <v>0</v>
      </c>
      <c r="I134" s="2" t="s">
        <v>1918</v>
      </c>
      <c r="J134" s="4" t="str">
        <f t="shared" si="0"/>
        <v>SEP</v>
      </c>
      <c r="K134" s="2" t="s">
        <v>1565</v>
      </c>
      <c r="L134" s="2" t="s">
        <v>547</v>
      </c>
      <c r="M134" s="2" t="s">
        <v>1919</v>
      </c>
      <c r="N134" s="28">
        <f t="shared" ref="N134:N149" si="14">B134</f>
        <v>131</v>
      </c>
      <c r="O134" s="2" t="s">
        <v>1</v>
      </c>
      <c r="P134" s="2" t="str">
        <f t="shared" ref="P134:P149" si="15">CONCATENATE(A134,B134,C134,D134,E134,F134,G134,H134,I134,J134,K134,L134,M134,N134,O134)</f>
        <v>{id:131,year: "2004",dateAcuerdo:"14-SEP",numAcuerdo:"CG 131-2004",monthAcuerdo:"SEP",nameAcuerdo:"ACUERDO CRITERIOS LEY MUNICIPAL",link: Acuerdos__pdfpath(`./${"2004/"}${"131.pdf"}`),},</v>
      </c>
    </row>
    <row r="135" spans="1:16" x14ac:dyDescent="0.3">
      <c r="A135" s="5" t="s">
        <v>1568</v>
      </c>
      <c r="B135" s="5">
        <v>132</v>
      </c>
      <c r="C135" s="5" t="s">
        <v>1917</v>
      </c>
      <c r="D135" s="6"/>
      <c r="E135" s="5" t="s">
        <v>1735</v>
      </c>
      <c r="F135" s="5"/>
      <c r="G135" s="5">
        <f t="shared" si="13"/>
        <v>132</v>
      </c>
      <c r="H135" s="5" t="s">
        <v>0</v>
      </c>
      <c r="I135" s="5" t="s">
        <v>1918</v>
      </c>
      <c r="J135" s="5" t="str">
        <f t="shared" si="0"/>
        <v/>
      </c>
      <c r="K135" s="5" t="s">
        <v>1565</v>
      </c>
      <c r="L135" s="5"/>
      <c r="M135" s="5" t="s">
        <v>1919</v>
      </c>
      <c r="N135" s="31">
        <f t="shared" si="14"/>
        <v>132</v>
      </c>
      <c r="O135" s="5" t="s">
        <v>1</v>
      </c>
      <c r="P135" s="5"/>
    </row>
    <row r="136" spans="1:16" x14ac:dyDescent="0.3">
      <c r="A136" s="5" t="s">
        <v>1568</v>
      </c>
      <c r="B136" s="5">
        <v>133</v>
      </c>
      <c r="C136" s="5" t="s">
        <v>1917</v>
      </c>
      <c r="D136" s="6"/>
      <c r="E136" s="5" t="s">
        <v>1735</v>
      </c>
      <c r="F136" s="5"/>
      <c r="G136" s="5">
        <f t="shared" si="13"/>
        <v>133</v>
      </c>
      <c r="H136" s="5" t="s">
        <v>0</v>
      </c>
      <c r="I136" s="5" t="s">
        <v>1918</v>
      </c>
      <c r="J136" s="5" t="str">
        <f t="shared" si="0"/>
        <v/>
      </c>
      <c r="K136" s="5" t="s">
        <v>1565</v>
      </c>
      <c r="L136" s="5"/>
      <c r="M136" s="5" t="s">
        <v>1919</v>
      </c>
      <c r="N136" s="31">
        <f t="shared" si="14"/>
        <v>133</v>
      </c>
      <c r="O136" s="5" t="s">
        <v>1</v>
      </c>
      <c r="P136" s="5"/>
    </row>
    <row r="137" spans="1:16" x14ac:dyDescent="0.3">
      <c r="A137" s="2" t="s">
        <v>1568</v>
      </c>
      <c r="B137" s="2">
        <v>134</v>
      </c>
      <c r="C137" s="2" t="s">
        <v>1917</v>
      </c>
      <c r="D137" s="3" t="s">
        <v>121</v>
      </c>
      <c r="E137" s="2" t="s">
        <v>1735</v>
      </c>
      <c r="G137" s="2">
        <f t="shared" si="13"/>
        <v>134</v>
      </c>
      <c r="H137" s="2" t="s">
        <v>0</v>
      </c>
      <c r="I137" s="2" t="s">
        <v>1918</v>
      </c>
      <c r="J137" s="4" t="str">
        <f t="shared" si="0"/>
        <v>SEP</v>
      </c>
      <c r="K137" s="2" t="s">
        <v>1565</v>
      </c>
      <c r="L137" s="2" t="s">
        <v>548</v>
      </c>
      <c r="M137" s="2" t="s">
        <v>1919</v>
      </c>
      <c r="N137" s="28">
        <f t="shared" si="14"/>
        <v>134</v>
      </c>
      <c r="O137" s="2" t="s">
        <v>1</v>
      </c>
      <c r="P137" s="2" t="str">
        <f t="shared" si="15"/>
        <v>{id:134,year: "2004",dateAcuerdo:"14-SEP",numAcuerdo:"CG 134-2004",monthAcuerdo:"SEP",nameAcuerdo:"ACUERDO COM BOLET Y REG CAND",link: Acuerdos__pdfpath(`./${"2004/"}${"134.pdf"}`),},</v>
      </c>
    </row>
    <row r="138" spans="1:16" x14ac:dyDescent="0.3">
      <c r="A138" s="2" t="s">
        <v>1568</v>
      </c>
      <c r="B138" s="2">
        <v>135</v>
      </c>
      <c r="C138" s="2" t="s">
        <v>1917</v>
      </c>
      <c r="D138" s="3" t="s">
        <v>121</v>
      </c>
      <c r="E138" s="2" t="s">
        <v>1735</v>
      </c>
      <c r="G138" s="2">
        <f t="shared" si="13"/>
        <v>135</v>
      </c>
      <c r="H138" s="2" t="s">
        <v>0</v>
      </c>
      <c r="I138" s="2" t="s">
        <v>1918</v>
      </c>
      <c r="J138" s="4" t="str">
        <f t="shared" si="0"/>
        <v>SEP</v>
      </c>
      <c r="K138" s="2" t="s">
        <v>1565</v>
      </c>
      <c r="L138" s="2" t="s">
        <v>549</v>
      </c>
      <c r="M138" s="2" t="s">
        <v>1919</v>
      </c>
      <c r="N138" s="28">
        <f t="shared" si="14"/>
        <v>135</v>
      </c>
      <c r="O138" s="2" t="s">
        <v>1</v>
      </c>
      <c r="P138" s="2" t="str">
        <f t="shared" si="15"/>
        <v>{id:135,year: "2004",dateAcuerdo:"14-SEP",numAcuerdo:"CG 135-2004",monthAcuerdo:"SEP",nameAcuerdo:"ACUERDO SUSTITUCIONES CONSEJOS DISTRITALES Y MUNICIPALES",link: Acuerdos__pdfpath(`./${"2004/"}${"135.pdf"}`),},</v>
      </c>
    </row>
    <row r="139" spans="1:16" x14ac:dyDescent="0.3">
      <c r="A139" s="2" t="s">
        <v>1568</v>
      </c>
      <c r="B139" s="2">
        <v>136</v>
      </c>
      <c r="C139" s="2" t="s">
        <v>1917</v>
      </c>
      <c r="D139" s="3" t="s">
        <v>121</v>
      </c>
      <c r="E139" s="2" t="s">
        <v>1735</v>
      </c>
      <c r="G139" s="2">
        <f t="shared" si="13"/>
        <v>136</v>
      </c>
      <c r="H139" s="2" t="s">
        <v>0</v>
      </c>
      <c r="I139" s="2" t="s">
        <v>1918</v>
      </c>
      <c r="J139" s="4" t="str">
        <f t="shared" si="0"/>
        <v>SEP</v>
      </c>
      <c r="K139" s="2" t="s">
        <v>1565</v>
      </c>
      <c r="L139" s="2" t="s">
        <v>550</v>
      </c>
      <c r="M139" s="2" t="s">
        <v>1919</v>
      </c>
      <c r="N139" s="28">
        <f t="shared" si="14"/>
        <v>136</v>
      </c>
      <c r="O139" s="2" t="s">
        <v>1</v>
      </c>
      <c r="P139" s="2" t="str">
        <f t="shared" si="15"/>
        <v>{id:136,year: "2004",dateAcuerdo:"14-SEP",numAcuerdo:"CG 136-2004",monthAcuerdo:"SEP",nameAcuerdo:"DICTAMEN OBSERVADORES 2a LISTA OK",link: Acuerdos__pdfpath(`./${"2004/"}${"136.pdf"}`),},</v>
      </c>
    </row>
    <row r="140" spans="1:16" x14ac:dyDescent="0.3">
      <c r="A140" s="2" t="s">
        <v>1568</v>
      </c>
      <c r="B140" s="2">
        <v>137</v>
      </c>
      <c r="C140" s="2" t="s">
        <v>1917</v>
      </c>
      <c r="D140" s="3" t="s">
        <v>121</v>
      </c>
      <c r="E140" s="2" t="s">
        <v>1735</v>
      </c>
      <c r="G140" s="2">
        <f t="shared" si="13"/>
        <v>137</v>
      </c>
      <c r="H140" s="2" t="s">
        <v>0</v>
      </c>
      <c r="I140" s="2" t="s">
        <v>1918</v>
      </c>
      <c r="J140" s="4" t="str">
        <f t="shared" si="0"/>
        <v>SEP</v>
      </c>
      <c r="K140" s="2" t="s">
        <v>1565</v>
      </c>
      <c r="L140" s="2" t="s">
        <v>551</v>
      </c>
      <c r="M140" s="2" t="s">
        <v>1919</v>
      </c>
      <c r="N140" s="28">
        <f t="shared" si="14"/>
        <v>137</v>
      </c>
      <c r="O140" s="2" t="s">
        <v>1</v>
      </c>
      <c r="P140" s="2" t="str">
        <f t="shared" si="15"/>
        <v>{id:137,year: "2004",dateAcuerdo:"14-SEP",numAcuerdo:"CG 137-2004",monthAcuerdo:"SEP",nameAcuerdo:"ACUERDO SECCIÓN SÉPTIMA DE CONTLA",link: Acuerdos__pdfpath(`./${"2004/"}${"137.pdf"}`),},</v>
      </c>
    </row>
    <row r="141" spans="1:16" x14ac:dyDescent="0.3">
      <c r="A141" s="2" t="s">
        <v>1568</v>
      </c>
      <c r="B141" s="2">
        <v>138</v>
      </c>
      <c r="C141" s="2" t="s">
        <v>1917</v>
      </c>
      <c r="D141" s="3" t="s">
        <v>121</v>
      </c>
      <c r="E141" s="2" t="s">
        <v>1735</v>
      </c>
      <c r="G141" s="2">
        <f t="shared" si="13"/>
        <v>138</v>
      </c>
      <c r="H141" s="2" t="s">
        <v>0</v>
      </c>
      <c r="I141" s="2" t="s">
        <v>1918</v>
      </c>
      <c r="J141" s="4" t="str">
        <f t="shared" ref="J141:J149" si="16">MID(D141,4,3)</f>
        <v>SEP</v>
      </c>
      <c r="K141" s="2" t="s">
        <v>1565</v>
      </c>
      <c r="L141" s="2" t="s">
        <v>552</v>
      </c>
      <c r="M141" s="2" t="s">
        <v>1919</v>
      </c>
      <c r="N141" s="28">
        <f t="shared" si="14"/>
        <v>138</v>
      </c>
      <c r="O141" s="2" t="s">
        <v>1</v>
      </c>
      <c r="P141" s="2" t="str">
        <f t="shared" si="15"/>
        <v>{id:138,year: "2004",dateAcuerdo:"14-SEP",numAcuerdo:"CG 138-2004",monthAcuerdo:"SEP",nameAcuerdo:"ACUERDO DEFINICIÓN SITUACIÓN JURÍDICA P",link: Acuerdos__pdfpath(`./${"2004/"}${"138.pdf"}`),},</v>
      </c>
    </row>
    <row r="142" spans="1:16" x14ac:dyDescent="0.3">
      <c r="A142" s="2" t="s">
        <v>1568</v>
      </c>
      <c r="B142" s="2">
        <v>139</v>
      </c>
      <c r="C142" s="2" t="s">
        <v>1917</v>
      </c>
      <c r="D142" s="3" t="s">
        <v>121</v>
      </c>
      <c r="E142" s="2" t="s">
        <v>1735</v>
      </c>
      <c r="G142" s="2">
        <f t="shared" si="13"/>
        <v>139</v>
      </c>
      <c r="H142" s="2" t="s">
        <v>0</v>
      </c>
      <c r="I142" s="2" t="s">
        <v>1918</v>
      </c>
      <c r="J142" s="4" t="str">
        <f t="shared" si="16"/>
        <v>SEP</v>
      </c>
      <c r="K142" s="2" t="s">
        <v>1565</v>
      </c>
      <c r="L142" s="2" t="s">
        <v>553</v>
      </c>
      <c r="M142" s="2" t="s">
        <v>1919</v>
      </c>
      <c r="N142" s="28">
        <f t="shared" si="14"/>
        <v>139</v>
      </c>
      <c r="O142" s="2" t="s">
        <v>1</v>
      </c>
      <c r="P142" s="2" t="str">
        <f t="shared" si="15"/>
        <v>{id:139,year: "2004",dateAcuerdo:"14-SEP",numAcuerdo:"CG 139-2004",monthAcuerdo:"SEP",nameAcuerdo:"ACUERDO SUSTITUCIONES DIPUTADOS CONVERGENCIA",link: Acuerdos__pdfpath(`./${"2004/"}${"139.pdf"}`),},</v>
      </c>
    </row>
    <row r="143" spans="1:16" x14ac:dyDescent="0.3">
      <c r="A143" s="2" t="s">
        <v>1568</v>
      </c>
      <c r="B143" s="2">
        <v>140</v>
      </c>
      <c r="C143" s="2" t="s">
        <v>1917</v>
      </c>
      <c r="D143" s="3" t="s">
        <v>121</v>
      </c>
      <c r="E143" s="2" t="s">
        <v>1735</v>
      </c>
      <c r="G143" s="2">
        <f t="shared" si="13"/>
        <v>140</v>
      </c>
      <c r="H143" s="2" t="s">
        <v>0</v>
      </c>
      <c r="I143" s="2" t="s">
        <v>1918</v>
      </c>
      <c r="J143" s="4" t="str">
        <f t="shared" si="16"/>
        <v>SEP</v>
      </c>
      <c r="K143" s="2" t="s">
        <v>1565</v>
      </c>
      <c r="L143" s="2" t="s">
        <v>554</v>
      </c>
      <c r="M143" s="2" t="s">
        <v>1919</v>
      </c>
      <c r="N143" s="28">
        <f t="shared" si="14"/>
        <v>140</v>
      </c>
      <c r="O143" s="2" t="s">
        <v>1</v>
      </c>
      <c r="P143" s="2" t="str">
        <f t="shared" si="15"/>
        <v>{id:140,year: "2004",dateAcuerdo:"14-SEP",numAcuerdo:"CG 140-2004",monthAcuerdo:"SEP",nameAcuerdo:"RESOLUCIÓN QUEJA EXP. 10-2004",link: Acuerdos__pdfpath(`./${"2004/"}${"140.pdf"}`),},</v>
      </c>
    </row>
    <row r="144" spans="1:16" x14ac:dyDescent="0.3">
      <c r="A144" s="2" t="s">
        <v>1568</v>
      </c>
      <c r="B144" s="2">
        <v>141</v>
      </c>
      <c r="C144" s="2" t="s">
        <v>1917</v>
      </c>
      <c r="D144" s="3" t="s">
        <v>121</v>
      </c>
      <c r="E144" s="2" t="s">
        <v>1735</v>
      </c>
      <c r="G144" s="2">
        <f t="shared" si="13"/>
        <v>141</v>
      </c>
      <c r="H144" s="2" t="s">
        <v>0</v>
      </c>
      <c r="I144" s="2" t="s">
        <v>1918</v>
      </c>
      <c r="J144" s="4" t="str">
        <f t="shared" si="16"/>
        <v>SEP</v>
      </c>
      <c r="K144" s="2" t="s">
        <v>1565</v>
      </c>
      <c r="L144" s="2" t="s">
        <v>555</v>
      </c>
      <c r="M144" s="2" t="s">
        <v>1919</v>
      </c>
      <c r="N144" s="28">
        <f t="shared" si="14"/>
        <v>141</v>
      </c>
      <c r="O144" s="2" t="s">
        <v>1</v>
      </c>
      <c r="P144" s="2" t="str">
        <f t="shared" si="15"/>
        <v>{id:141,year: "2004",dateAcuerdo:"14-SEP",numAcuerdo:"CG 141-2004",monthAcuerdo:"SEP",nameAcuerdo:"ACUERDO REGISTRO GOBERNADOR MARÍA DEL CARMEN",link: Acuerdos__pdfpath(`./${"2004/"}${"141.pdf"}`),},</v>
      </c>
    </row>
    <row r="145" spans="1:16" x14ac:dyDescent="0.3">
      <c r="A145" s="2" t="s">
        <v>1568</v>
      </c>
      <c r="B145" s="2">
        <v>142</v>
      </c>
      <c r="C145" s="2" t="s">
        <v>1917</v>
      </c>
      <c r="D145" s="3" t="s">
        <v>121</v>
      </c>
      <c r="E145" s="2" t="s">
        <v>1735</v>
      </c>
      <c r="G145" s="2">
        <f t="shared" si="13"/>
        <v>142</v>
      </c>
      <c r="H145" s="2" t="s">
        <v>0</v>
      </c>
      <c r="I145" s="2" t="s">
        <v>1918</v>
      </c>
      <c r="J145" s="4" t="str">
        <f t="shared" si="16"/>
        <v>SEP</v>
      </c>
      <c r="K145" s="2" t="s">
        <v>1565</v>
      </c>
      <c r="L145" s="2" t="s">
        <v>556</v>
      </c>
      <c r="M145" s="2" t="s">
        <v>1919</v>
      </c>
      <c r="N145" s="28">
        <f t="shared" si="14"/>
        <v>142</v>
      </c>
      <c r="O145" s="2" t="s">
        <v>1</v>
      </c>
      <c r="P145" s="2" t="str">
        <f t="shared" si="15"/>
        <v>{id:142,year: "2004",dateAcuerdo:"14-SEP",numAcuerdo:"CG 142-2004",monthAcuerdo:"SEP",nameAcuerdo:"SUSTITUCIÓN DIPUT PT",link: Acuerdos__pdfpath(`./${"2004/"}${"142.pdf"}`),},</v>
      </c>
    </row>
    <row r="146" spans="1:16" x14ac:dyDescent="0.3">
      <c r="A146" s="2" t="s">
        <v>1568</v>
      </c>
      <c r="B146" s="2">
        <v>143</v>
      </c>
      <c r="C146" s="2" t="s">
        <v>1917</v>
      </c>
      <c r="D146" s="3" t="s">
        <v>564</v>
      </c>
      <c r="E146" s="2" t="s">
        <v>1735</v>
      </c>
      <c r="G146" s="2">
        <f t="shared" si="13"/>
        <v>143</v>
      </c>
      <c r="H146" s="2" t="s">
        <v>0</v>
      </c>
      <c r="I146" s="2" t="s">
        <v>1918</v>
      </c>
      <c r="J146" s="4" t="str">
        <f t="shared" si="16"/>
        <v>SEP</v>
      </c>
      <c r="K146" s="2" t="s">
        <v>1565</v>
      </c>
      <c r="L146" s="2" t="s">
        <v>557</v>
      </c>
      <c r="M146" s="2" t="s">
        <v>1919</v>
      </c>
      <c r="N146" s="28">
        <f t="shared" si="14"/>
        <v>143</v>
      </c>
      <c r="O146" s="2" t="s">
        <v>1</v>
      </c>
      <c r="P146" s="2" t="str">
        <f t="shared" si="15"/>
        <v>{id:143,year: "2004",dateAcuerdo:"16-SEP",numAcuerdo:"CG 143-2004",monthAcuerdo:"SEP",nameAcuerdo:"ACUERDO SUSTIT DIP PJS",link: Acuerdos__pdfpath(`./${"2004/"}${"143.pdf"}`),},</v>
      </c>
    </row>
    <row r="147" spans="1:16" x14ac:dyDescent="0.3">
      <c r="A147" s="2" t="s">
        <v>1568</v>
      </c>
      <c r="B147" s="2">
        <v>144</v>
      </c>
      <c r="C147" s="2" t="s">
        <v>1917</v>
      </c>
      <c r="D147" s="3" t="s">
        <v>565</v>
      </c>
      <c r="E147" s="2" t="s">
        <v>1735</v>
      </c>
      <c r="G147" s="2">
        <f t="shared" si="13"/>
        <v>144</v>
      </c>
      <c r="H147" s="2" t="s">
        <v>0</v>
      </c>
      <c r="I147" s="2" t="s">
        <v>1918</v>
      </c>
      <c r="J147" s="4" t="str">
        <f t="shared" si="16"/>
        <v>SEP</v>
      </c>
      <c r="K147" s="2" t="s">
        <v>1565</v>
      </c>
      <c r="L147" s="2" t="s">
        <v>558</v>
      </c>
      <c r="M147" s="2" t="s">
        <v>1919</v>
      </c>
      <c r="N147" s="28">
        <f t="shared" si="14"/>
        <v>144</v>
      </c>
      <c r="O147" s="2" t="s">
        <v>1</v>
      </c>
      <c r="P147" s="2" t="str">
        <f t="shared" si="15"/>
        <v>{id:144,year: "2004",dateAcuerdo:"22-SEP",numAcuerdo:"CG 144-2004",monthAcuerdo:"SEP",nameAcuerdo:"ACUERDO TERCERA ETAPA OBSERVADORES",link: Acuerdos__pdfpath(`./${"2004/"}${"144.pdf"}`),},</v>
      </c>
    </row>
    <row r="148" spans="1:16" x14ac:dyDescent="0.3">
      <c r="A148" s="2" t="s">
        <v>1568</v>
      </c>
      <c r="B148" s="2">
        <v>145</v>
      </c>
      <c r="C148" s="2" t="s">
        <v>1917</v>
      </c>
      <c r="D148" s="3" t="s">
        <v>565</v>
      </c>
      <c r="E148" s="2" t="s">
        <v>1735</v>
      </c>
      <c r="G148" s="2">
        <f t="shared" si="13"/>
        <v>145</v>
      </c>
      <c r="H148" s="2" t="s">
        <v>0</v>
      </c>
      <c r="I148" s="2" t="s">
        <v>1918</v>
      </c>
      <c r="J148" s="4" t="str">
        <f t="shared" si="16"/>
        <v>SEP</v>
      </c>
      <c r="K148" s="2" t="s">
        <v>1565</v>
      </c>
      <c r="L148" s="2" t="s">
        <v>559</v>
      </c>
      <c r="M148" s="2" t="s">
        <v>1919</v>
      </c>
      <c r="N148" s="28">
        <f t="shared" si="14"/>
        <v>145</v>
      </c>
      <c r="O148" s="2" t="s">
        <v>1</v>
      </c>
      <c r="P148" s="2" t="str">
        <f t="shared" si="15"/>
        <v>{id:145,year: "2004",dateAcuerdo:"22-SEP",numAcuerdo:"CG 145-2004",monthAcuerdo:"SEP",nameAcuerdo:"SUTITUCIÓN ATLAGATEPEC 20-09-04",link: Acuerdos__pdfpath(`./${"2004/"}${"145.pdf"}`),},</v>
      </c>
    </row>
    <row r="149" spans="1:16" x14ac:dyDescent="0.3">
      <c r="A149" s="2" t="s">
        <v>1568</v>
      </c>
      <c r="B149" s="2">
        <v>146</v>
      </c>
      <c r="C149" s="2" t="s">
        <v>1917</v>
      </c>
      <c r="D149" s="3" t="s">
        <v>565</v>
      </c>
      <c r="E149" s="2" t="s">
        <v>1735</v>
      </c>
      <c r="G149" s="2">
        <f t="shared" si="13"/>
        <v>146</v>
      </c>
      <c r="H149" s="2" t="s">
        <v>0</v>
      </c>
      <c r="I149" s="2" t="s">
        <v>1918</v>
      </c>
      <c r="J149" s="4" t="str">
        <f t="shared" si="16"/>
        <v>SEP</v>
      </c>
      <c r="K149" s="2" t="s">
        <v>1565</v>
      </c>
      <c r="L149" s="2" t="s">
        <v>560</v>
      </c>
      <c r="M149" s="2" t="s">
        <v>1919</v>
      </c>
      <c r="N149" s="28">
        <f t="shared" si="14"/>
        <v>146</v>
      </c>
      <c r="O149" s="2" t="s">
        <v>1</v>
      </c>
      <c r="P149" s="2" t="str">
        <f t="shared" si="15"/>
        <v>{id:146,year: "2004",dateAcuerdo:"22-SEP",numAcuerdo:"CG 146-2004",monthAcuerdo:"SEP",nameAcuerdo:"SUSTITUCION DIPUT PAN",link: Acuerdos__pdfpath(`./${"2004/"}${"146.pdf"}`),},</v>
      </c>
    </row>
    <row r="150" spans="1:16" x14ac:dyDescent="0.3">
      <c r="A150" s="2" t="s">
        <v>1568</v>
      </c>
      <c r="B150" s="2">
        <v>147</v>
      </c>
      <c r="C150" s="2" t="s">
        <v>1917</v>
      </c>
      <c r="D150" s="3" t="s">
        <v>565</v>
      </c>
      <c r="E150" s="2" t="s">
        <v>1735</v>
      </c>
      <c r="G150" s="2">
        <f t="shared" ref="G150:G157" si="17">B150</f>
        <v>147</v>
      </c>
      <c r="H150" s="2" t="s">
        <v>0</v>
      </c>
      <c r="I150" s="2" t="s">
        <v>1918</v>
      </c>
      <c r="J150" s="4" t="str">
        <f t="shared" ref="J150:J159" si="18">MID(D150,4,3)</f>
        <v>SEP</v>
      </c>
      <c r="K150" s="2" t="s">
        <v>1565</v>
      </c>
      <c r="L150" s="2" t="s">
        <v>561</v>
      </c>
      <c r="M150" s="2" t="s">
        <v>1919</v>
      </c>
      <c r="N150" s="28">
        <f t="shared" ref="N150:N158" si="19">B150</f>
        <v>147</v>
      </c>
      <c r="O150" s="2" t="s">
        <v>1</v>
      </c>
      <c r="P150" s="2" t="str">
        <f t="shared" ref="P150:P152" si="20">CONCATENATE(A150,B150,C150,D150,E150,F150,G150,H150,I150,J150,K150,L150,M150,N150,O150)</f>
        <v>{id:147,year: "2004",dateAcuerdo:"22-SEP",numAcuerdo:"CG 147-2004",monthAcuerdo:"SEP",nameAcuerdo:"ACUERDO ESCRITO DE PROTESTA",link: Acuerdos__pdfpath(`./${"2004/"}${"147.pdf"}`),},</v>
      </c>
    </row>
    <row r="151" spans="1:16" x14ac:dyDescent="0.3">
      <c r="A151" s="2" t="s">
        <v>1568</v>
      </c>
      <c r="B151" s="2">
        <v>148</v>
      </c>
      <c r="C151" s="2" t="s">
        <v>1917</v>
      </c>
      <c r="D151" s="3" t="s">
        <v>565</v>
      </c>
      <c r="E151" s="2" t="s">
        <v>1735</v>
      </c>
      <c r="G151" s="2">
        <f t="shared" si="17"/>
        <v>148</v>
      </c>
      <c r="H151" s="2" t="s">
        <v>0</v>
      </c>
      <c r="I151" s="2" t="s">
        <v>1918</v>
      </c>
      <c r="J151" s="4" t="str">
        <f t="shared" si="18"/>
        <v>SEP</v>
      </c>
      <c r="K151" s="2" t="s">
        <v>1565</v>
      </c>
      <c r="L151" s="2" t="s">
        <v>562</v>
      </c>
      <c r="M151" s="2" t="s">
        <v>1919</v>
      </c>
      <c r="N151" s="28">
        <f t="shared" si="19"/>
        <v>148</v>
      </c>
      <c r="O151" s="2" t="s">
        <v>1</v>
      </c>
      <c r="P151" s="2" t="str">
        <f t="shared" si="20"/>
        <v>{id:148,year: "2004",dateAcuerdo:"22-SEP",numAcuerdo:"CG 148-2004",monthAcuerdo:"SEP",nameAcuerdo:"INCLUIR A TERRENATE CHIPILO VOTO CONST",link: Acuerdos__pdfpath(`./${"2004/"}${"148.pdf"}`),},</v>
      </c>
    </row>
    <row r="152" spans="1:16" x14ac:dyDescent="0.3">
      <c r="A152" s="2" t="s">
        <v>1568</v>
      </c>
      <c r="B152" s="2">
        <v>149</v>
      </c>
      <c r="C152" s="2" t="s">
        <v>1917</v>
      </c>
      <c r="D152" s="3" t="s">
        <v>565</v>
      </c>
      <c r="E152" s="2" t="s">
        <v>1735</v>
      </c>
      <c r="G152" s="2">
        <f t="shared" si="17"/>
        <v>149</v>
      </c>
      <c r="H152" s="2" t="s">
        <v>0</v>
      </c>
      <c r="I152" s="2" t="s">
        <v>1918</v>
      </c>
      <c r="J152" s="4" t="str">
        <f t="shared" si="18"/>
        <v>SEP</v>
      </c>
      <c r="K152" s="2" t="s">
        <v>1565</v>
      </c>
      <c r="L152" s="2" t="s">
        <v>563</v>
      </c>
      <c r="M152" s="2" t="s">
        <v>1919</v>
      </c>
      <c r="N152" s="28">
        <f t="shared" si="19"/>
        <v>149</v>
      </c>
      <c r="O152" s="2" t="s">
        <v>1</v>
      </c>
      <c r="P152" s="2" t="str">
        <f t="shared" si="20"/>
        <v>{id:149,year: "2004",dateAcuerdo:"22-SEP",numAcuerdo:"CG 149-2004",monthAcuerdo:"SEP",nameAcuerdo:"INCLUIR SANTA MARTHA SECCIÓN TERCERA DE XALOZTOC VOTO CONST",link: Acuerdos__pdfpath(`./${"2004/"}${"149.pdf"}`),},</v>
      </c>
    </row>
    <row r="153" spans="1:16" x14ac:dyDescent="0.3">
      <c r="A153" s="5" t="s">
        <v>1568</v>
      </c>
      <c r="B153" s="5">
        <v>150</v>
      </c>
      <c r="C153" s="5" t="s">
        <v>1917</v>
      </c>
      <c r="D153" s="6"/>
      <c r="E153" s="5" t="s">
        <v>1735</v>
      </c>
      <c r="F153" s="5"/>
      <c r="G153" s="5">
        <f t="shared" si="17"/>
        <v>150</v>
      </c>
      <c r="H153" s="5" t="s">
        <v>0</v>
      </c>
      <c r="I153" s="5" t="s">
        <v>1918</v>
      </c>
      <c r="J153" s="5" t="str">
        <f t="shared" si="18"/>
        <v/>
      </c>
      <c r="K153" s="5" t="s">
        <v>1565</v>
      </c>
      <c r="L153" s="5"/>
      <c r="M153" s="5" t="s">
        <v>1919</v>
      </c>
      <c r="N153" s="31">
        <f t="shared" si="19"/>
        <v>150</v>
      </c>
      <c r="O153" s="5" t="s">
        <v>1</v>
      </c>
      <c r="P153" s="5"/>
    </row>
    <row r="154" spans="1:16" x14ac:dyDescent="0.3">
      <c r="A154" s="5" t="s">
        <v>1568</v>
      </c>
      <c r="B154" s="5">
        <v>151</v>
      </c>
      <c r="C154" s="5" t="s">
        <v>1917</v>
      </c>
      <c r="D154" s="6"/>
      <c r="E154" s="5" t="s">
        <v>1735</v>
      </c>
      <c r="F154" s="5"/>
      <c r="G154" s="5">
        <f t="shared" si="17"/>
        <v>151</v>
      </c>
      <c r="H154" s="5" t="s">
        <v>0</v>
      </c>
      <c r="I154" s="5" t="s">
        <v>1918</v>
      </c>
      <c r="J154" s="5" t="str">
        <f t="shared" si="18"/>
        <v/>
      </c>
      <c r="K154" s="5" t="s">
        <v>1565</v>
      </c>
      <c r="L154" s="5"/>
      <c r="M154" s="5" t="s">
        <v>1919</v>
      </c>
      <c r="N154" s="31">
        <f t="shared" si="19"/>
        <v>151</v>
      </c>
      <c r="O154" s="5" t="s">
        <v>1</v>
      </c>
      <c r="P154" s="5"/>
    </row>
    <row r="155" spans="1:16" x14ac:dyDescent="0.3">
      <c r="A155" s="5" t="s">
        <v>1568</v>
      </c>
      <c r="B155" s="5">
        <v>152</v>
      </c>
      <c r="C155" s="5" t="s">
        <v>1917</v>
      </c>
      <c r="D155" s="6"/>
      <c r="E155" s="5" t="s">
        <v>1735</v>
      </c>
      <c r="F155" s="5"/>
      <c r="G155" s="5">
        <f t="shared" si="17"/>
        <v>152</v>
      </c>
      <c r="H155" s="5" t="s">
        <v>0</v>
      </c>
      <c r="I155" s="5" t="s">
        <v>1918</v>
      </c>
      <c r="J155" s="5" t="str">
        <f t="shared" si="18"/>
        <v/>
      </c>
      <c r="K155" s="5" t="s">
        <v>1565</v>
      </c>
      <c r="L155" s="5"/>
      <c r="M155" s="5" t="s">
        <v>1919</v>
      </c>
      <c r="N155" s="31">
        <f t="shared" si="19"/>
        <v>152</v>
      </c>
      <c r="O155" s="5" t="s">
        <v>1</v>
      </c>
      <c r="P155" s="5"/>
    </row>
    <row r="156" spans="1:16" x14ac:dyDescent="0.3">
      <c r="A156" s="5" t="s">
        <v>1568</v>
      </c>
      <c r="B156" s="5">
        <v>153</v>
      </c>
      <c r="C156" s="5" t="s">
        <v>1917</v>
      </c>
      <c r="D156" s="6"/>
      <c r="E156" s="5" t="s">
        <v>1735</v>
      </c>
      <c r="F156" s="5"/>
      <c r="G156" s="5">
        <f t="shared" si="17"/>
        <v>153</v>
      </c>
      <c r="H156" s="5" t="s">
        <v>0</v>
      </c>
      <c r="I156" s="5" t="s">
        <v>1918</v>
      </c>
      <c r="J156" s="5" t="str">
        <f t="shared" si="18"/>
        <v/>
      </c>
      <c r="K156" s="5" t="s">
        <v>1565</v>
      </c>
      <c r="L156" s="5"/>
      <c r="M156" s="5" t="s">
        <v>1919</v>
      </c>
      <c r="N156" s="31">
        <f t="shared" si="19"/>
        <v>153</v>
      </c>
      <c r="O156" s="5" t="s">
        <v>1</v>
      </c>
      <c r="P156" s="5"/>
    </row>
    <row r="157" spans="1:16" ht="15" thickBot="1" x14ac:dyDescent="0.35">
      <c r="A157" s="5" t="s">
        <v>1568</v>
      </c>
      <c r="B157" s="5">
        <v>154</v>
      </c>
      <c r="C157" s="5" t="s">
        <v>1917</v>
      </c>
      <c r="D157" s="6"/>
      <c r="E157" s="5" t="s">
        <v>1735</v>
      </c>
      <c r="F157" s="5"/>
      <c r="G157" s="5">
        <f t="shared" si="17"/>
        <v>154</v>
      </c>
      <c r="H157" s="5" t="s">
        <v>0</v>
      </c>
      <c r="I157" s="5" t="s">
        <v>1918</v>
      </c>
      <c r="J157" s="5" t="str">
        <f t="shared" si="18"/>
        <v/>
      </c>
      <c r="K157" s="5" t="s">
        <v>1565</v>
      </c>
      <c r="L157" s="5"/>
      <c r="M157" s="5" t="s">
        <v>1919</v>
      </c>
      <c r="N157" s="31">
        <f t="shared" si="19"/>
        <v>154</v>
      </c>
      <c r="O157" s="5" t="s">
        <v>1</v>
      </c>
      <c r="P157" s="5"/>
    </row>
    <row r="158" spans="1:16" x14ac:dyDescent="0.3">
      <c r="A158" s="9" t="s">
        <v>1568</v>
      </c>
      <c r="B158" s="9">
        <v>155</v>
      </c>
      <c r="C158" s="9" t="s">
        <v>1917</v>
      </c>
      <c r="D158" s="10" t="s">
        <v>146</v>
      </c>
      <c r="E158" s="9" t="s">
        <v>1735</v>
      </c>
      <c r="F158" s="9"/>
      <c r="G158" s="9">
        <f>B158</f>
        <v>155</v>
      </c>
      <c r="H158" s="9" t="s">
        <v>0</v>
      </c>
      <c r="I158" s="9" t="s">
        <v>1918</v>
      </c>
      <c r="J158" s="9" t="str">
        <f t="shared" si="18"/>
        <v>OCT</v>
      </c>
      <c r="K158" s="9" t="s">
        <v>1565</v>
      </c>
      <c r="L158" s="9" t="s">
        <v>566</v>
      </c>
      <c r="M158" s="9" t="s">
        <v>1919</v>
      </c>
      <c r="N158" s="29">
        <f t="shared" si="19"/>
        <v>155</v>
      </c>
      <c r="O158" s="9" t="s">
        <v>1051</v>
      </c>
      <c r="P158" s="12"/>
    </row>
    <row r="159" spans="1:16" ht="15" thickBot="1" x14ac:dyDescent="0.35">
      <c r="A159" s="14" t="s">
        <v>1568</v>
      </c>
      <c r="B159" s="14" t="s">
        <v>1049</v>
      </c>
      <c r="C159" s="14" t="s">
        <v>1917</v>
      </c>
      <c r="D159" s="15"/>
      <c r="E159" s="14" t="s">
        <v>1736</v>
      </c>
      <c r="F159" s="14"/>
      <c r="G159" s="14"/>
      <c r="H159" s="14"/>
      <c r="I159" s="14" t="s">
        <v>1738</v>
      </c>
      <c r="J159" s="14" t="str">
        <f t="shared" si="18"/>
        <v/>
      </c>
      <c r="K159" s="14" t="s">
        <v>1565</v>
      </c>
      <c r="L159" s="16" t="s">
        <v>1922</v>
      </c>
      <c r="M159" s="14" t="s">
        <v>1919</v>
      </c>
      <c r="N159" s="30" t="str">
        <f>CONCATENATE(B158,".1")</f>
        <v>155.1</v>
      </c>
      <c r="O159" s="14" t="s">
        <v>1076</v>
      </c>
      <c r="P159" s="17" t="str">
        <f>CONCATENATE(A158,B158,C158,D158,E158,F158,G158,H158,I158,J158,K158,L158,M158,N158,O158,A159,B159,C159,D159,E159,F159,G159,H159,I159,J159,K159,L159,M159,N159,O159)</f>
        <v>{id:155,year: "2004",dateAcuerdo:"04-OCT",numAcuerdo:"CG 155-2004",monthAcuerdo:"OCT",nameAcuerdo:"RESOLUCION REGISTRO AYUNTAMIENTOS",link: Acuerdos__pdfpath(`./${"2004/"}${"155.pdf"}`),subRows:[{id:"",year: "2004",dateAcuerdo:"",numAcuerdo:"",monthAcuerdo:"",nameAcuerdo:"ANEXO 1 REGISTROS DE AYUNTAMIENTOS",link: Acuerdos__pdfpath(`./${"2004/"}${"155.1.pdf"}`),},],},</v>
      </c>
    </row>
    <row r="160" spans="1:16" x14ac:dyDescent="0.3">
      <c r="A160" s="9" t="s">
        <v>1568</v>
      </c>
      <c r="B160" s="9">
        <v>156</v>
      </c>
      <c r="C160" s="9" t="s">
        <v>1917</v>
      </c>
      <c r="D160" s="10" t="s">
        <v>146</v>
      </c>
      <c r="E160" s="9" t="s">
        <v>1735</v>
      </c>
      <c r="F160" s="9"/>
      <c r="G160" s="9">
        <f>B160</f>
        <v>156</v>
      </c>
      <c r="H160" s="9" t="s">
        <v>0</v>
      </c>
      <c r="I160" s="9" t="s">
        <v>1918</v>
      </c>
      <c r="J160" s="9" t="str">
        <f t="shared" ref="J160:J161" si="21">MID(D160,4,3)</f>
        <v>OCT</v>
      </c>
      <c r="K160" s="9" t="s">
        <v>1565</v>
      </c>
      <c r="L160" s="9" t="s">
        <v>567</v>
      </c>
      <c r="M160" s="9" t="s">
        <v>1919</v>
      </c>
      <c r="N160" s="29">
        <f t="shared" ref="N160" si="22">B160</f>
        <v>156</v>
      </c>
      <c r="O160" s="9" t="s">
        <v>1051</v>
      </c>
      <c r="P160" s="12"/>
    </row>
    <row r="161" spans="1:16" ht="15" thickBot="1" x14ac:dyDescent="0.35">
      <c r="A161" s="14" t="s">
        <v>1568</v>
      </c>
      <c r="B161" s="14" t="s">
        <v>1049</v>
      </c>
      <c r="C161" s="14" t="s">
        <v>1917</v>
      </c>
      <c r="D161" s="15"/>
      <c r="E161" s="14" t="s">
        <v>1736</v>
      </c>
      <c r="F161" s="14"/>
      <c r="G161" s="14"/>
      <c r="H161" s="14"/>
      <c r="I161" s="14" t="s">
        <v>1738</v>
      </c>
      <c r="J161" s="14" t="str">
        <f t="shared" si="21"/>
        <v/>
      </c>
      <c r="K161" s="14" t="s">
        <v>1565</v>
      </c>
      <c r="L161" s="16" t="s">
        <v>1923</v>
      </c>
      <c r="M161" s="14" t="s">
        <v>1919</v>
      </c>
      <c r="N161" s="30" t="str">
        <f>CONCATENATE(B160,".1")</f>
        <v>156.1</v>
      </c>
      <c r="O161" s="14" t="s">
        <v>1076</v>
      </c>
      <c r="P161" s="17" t="str">
        <f>CONCATENATE(A160,B160,C160,D160,E160,F160,G160,H160,I160,J160,K160,L160,M160,N160,O160,A161,B161,C161,D161,E161,F161,G161,H161,I161,J161,K161,L161,M161,N161,O161)</f>
        <v>{id:156,year: "2004",dateAcuerdo:"04-OCT",numAcuerdo:"CG 156-2004",monthAcuerdo:"OCT",nameAcuerdo:"ACUERDO REGISTRO PRESIDENTES DE COMUNIDAD",link: Acuerdos__pdfpath(`./${"2004/"}${"156.pdf"}`),subRows:[{id:"",year: "2004",dateAcuerdo:"",numAcuerdo:"",monthAcuerdo:"",nameAcuerdo:"ANEXO REGISTROS DE PRESIDENCIAS DE COMUNIDAD",link: Acuerdos__pdfpath(`./${"2004/"}${"156.1.pdf"}`),},],},</v>
      </c>
    </row>
    <row r="162" spans="1:16" x14ac:dyDescent="0.3">
      <c r="A162" s="2" t="s">
        <v>1568</v>
      </c>
      <c r="B162" s="2">
        <v>157</v>
      </c>
      <c r="C162" s="2" t="s">
        <v>1917</v>
      </c>
      <c r="D162" s="3" t="s">
        <v>596</v>
      </c>
      <c r="E162" s="2" t="s">
        <v>1735</v>
      </c>
      <c r="G162" s="2">
        <f t="shared" si="2"/>
        <v>157</v>
      </c>
      <c r="H162" s="2" t="s">
        <v>0</v>
      </c>
      <c r="I162" s="2" t="s">
        <v>1918</v>
      </c>
      <c r="J162" s="4" t="str">
        <f t="shared" si="0"/>
        <v>OCT</v>
      </c>
      <c r="K162" s="2" t="s">
        <v>1565</v>
      </c>
      <c r="L162" s="2" t="s">
        <v>568</v>
      </c>
      <c r="M162" s="2" t="s">
        <v>1919</v>
      </c>
      <c r="N162" s="28">
        <f t="shared" si="4"/>
        <v>157</v>
      </c>
      <c r="O162" s="2" t="s">
        <v>1</v>
      </c>
      <c r="P162" s="2" t="str">
        <f t="shared" si="1"/>
        <v>{id:157,year: "2004",dateAcuerdo:"13-OCT",numAcuerdo:"CG 157-2004",monthAcuerdo:"OCT",nameAcuerdo:"ACUERDO NO REGISTRO AYUNTAMIENTOS",link: Acuerdos__pdfpath(`./${"2004/"}${"157.pdf"}`),},</v>
      </c>
    </row>
    <row r="163" spans="1:16" x14ac:dyDescent="0.3">
      <c r="A163" s="2" t="s">
        <v>1568</v>
      </c>
      <c r="B163" s="2">
        <v>158</v>
      </c>
      <c r="C163" s="2" t="s">
        <v>1917</v>
      </c>
      <c r="D163" s="3" t="s">
        <v>596</v>
      </c>
      <c r="E163" s="2" t="s">
        <v>1735</v>
      </c>
      <c r="G163" s="2">
        <f t="shared" si="2"/>
        <v>158</v>
      </c>
      <c r="H163" s="2" t="s">
        <v>0</v>
      </c>
      <c r="I163" s="2" t="s">
        <v>1918</v>
      </c>
      <c r="J163" s="4" t="str">
        <f t="shared" si="0"/>
        <v>OCT</v>
      </c>
      <c r="K163" s="2" t="s">
        <v>1565</v>
      </c>
      <c r="L163" s="2" t="s">
        <v>569</v>
      </c>
      <c r="M163" s="2" t="s">
        <v>1919</v>
      </c>
      <c r="N163" s="28">
        <f t="shared" si="4"/>
        <v>158</v>
      </c>
      <c r="O163" s="2" t="s">
        <v>1</v>
      </c>
      <c r="P163" s="2" t="str">
        <f t="shared" si="1"/>
        <v>{id:158,year: "2004",dateAcuerdo:"13-OCT",numAcuerdo:"CG 158-2004",monthAcuerdo:"OCT",nameAcuerdo:"ACUERDO NO REGISTRO PRESIDENCIAS DE COMUNIDAD",link: Acuerdos__pdfpath(`./${"2004/"}${"158.pdf"}`),},</v>
      </c>
    </row>
    <row r="164" spans="1:16" x14ac:dyDescent="0.3">
      <c r="A164" s="2" t="s">
        <v>1568</v>
      </c>
      <c r="B164" s="2">
        <v>159</v>
      </c>
      <c r="C164" s="2" t="s">
        <v>1917</v>
      </c>
      <c r="D164" s="3" t="s">
        <v>596</v>
      </c>
      <c r="E164" s="2" t="s">
        <v>1735</v>
      </c>
      <c r="G164" s="2">
        <f t="shared" si="2"/>
        <v>159</v>
      </c>
      <c r="H164" s="2" t="s">
        <v>0</v>
      </c>
      <c r="I164" s="2" t="s">
        <v>1918</v>
      </c>
      <c r="J164" s="4" t="str">
        <f t="shared" si="0"/>
        <v>OCT</v>
      </c>
      <c r="K164" s="2" t="s">
        <v>1565</v>
      </c>
      <c r="L164" s="2" t="s">
        <v>570</v>
      </c>
      <c r="M164" s="2" t="s">
        <v>1919</v>
      </c>
      <c r="N164" s="28">
        <f t="shared" si="4"/>
        <v>159</v>
      </c>
      <c r="O164" s="2" t="s">
        <v>1</v>
      </c>
      <c r="P164" s="2" t="str">
        <f t="shared" si="1"/>
        <v>{id:159,year: "2004",dateAcuerdo:"13-OCT",numAcuerdo:"CG 159-2004",monthAcuerdo:"OCT",nameAcuerdo:"ASIGNACIÓN PRERROGATIVAS AYUNTAMIENTOS",link: Acuerdos__pdfpath(`./${"2004/"}${"159.pdf"}`),},</v>
      </c>
    </row>
    <row r="165" spans="1:16" x14ac:dyDescent="0.3">
      <c r="A165" s="2" t="s">
        <v>1568</v>
      </c>
      <c r="B165" s="2">
        <v>160</v>
      </c>
      <c r="C165" s="2" t="s">
        <v>1917</v>
      </c>
      <c r="D165" s="3" t="s">
        <v>596</v>
      </c>
      <c r="E165" s="2" t="s">
        <v>1735</v>
      </c>
      <c r="G165" s="2">
        <f t="shared" si="2"/>
        <v>160</v>
      </c>
      <c r="H165" s="2" t="s">
        <v>0</v>
      </c>
      <c r="I165" s="2" t="s">
        <v>1918</v>
      </c>
      <c r="J165" s="4" t="str">
        <f t="shared" si="0"/>
        <v>OCT</v>
      </c>
      <c r="K165" s="2" t="s">
        <v>1565</v>
      </c>
      <c r="L165" s="2" t="s">
        <v>571</v>
      </c>
      <c r="M165" s="2" t="s">
        <v>1919</v>
      </c>
      <c r="N165" s="28">
        <f t="shared" si="4"/>
        <v>160</v>
      </c>
      <c r="O165" s="2" t="s">
        <v>1</v>
      </c>
      <c r="P165" s="2" t="str">
        <f t="shared" si="1"/>
        <v>{id:160,year: "2004",dateAcuerdo:"13-OCT",numAcuerdo:"CG 160-2004",monthAcuerdo:"OCT",nameAcuerdo:"ACUERDO SUSTITUCIÓN DIPUTADOS PCDT y PC",link: Acuerdos__pdfpath(`./${"2004/"}${"160.pdf"}`),},</v>
      </c>
    </row>
    <row r="166" spans="1:16" x14ac:dyDescent="0.3">
      <c r="A166" s="2" t="s">
        <v>1568</v>
      </c>
      <c r="B166" s="2">
        <v>161</v>
      </c>
      <c r="C166" s="2" t="s">
        <v>1917</v>
      </c>
      <c r="D166" s="3" t="s">
        <v>596</v>
      </c>
      <c r="E166" s="2" t="s">
        <v>1735</v>
      </c>
      <c r="G166" s="2">
        <f t="shared" si="2"/>
        <v>161</v>
      </c>
      <c r="H166" s="2" t="s">
        <v>0</v>
      </c>
      <c r="I166" s="2" t="s">
        <v>1918</v>
      </c>
      <c r="J166" s="4" t="str">
        <f t="shared" si="0"/>
        <v>OCT</v>
      </c>
      <c r="K166" s="2" t="s">
        <v>1565</v>
      </c>
      <c r="L166" s="2" t="s">
        <v>572</v>
      </c>
      <c r="M166" s="2" t="s">
        <v>1919</v>
      </c>
      <c r="N166" s="28">
        <f t="shared" si="4"/>
        <v>161</v>
      </c>
      <c r="O166" s="2" t="s">
        <v>1</v>
      </c>
      <c r="P166" s="2" t="str">
        <f t="shared" si="1"/>
        <v>{id:161,year: "2004",dateAcuerdo:"13-OCT",numAcuerdo:"CG 161-2004",monthAcuerdo:"OCT",nameAcuerdo:"ACUERDO SUSTITUCIÓN TOTAL DE AYUNTAMIENTOS",link: Acuerdos__pdfpath(`./${"2004/"}${"161.pdf"}`),},</v>
      </c>
    </row>
    <row r="167" spans="1:16" x14ac:dyDescent="0.3">
      <c r="A167" s="2" t="s">
        <v>1568</v>
      </c>
      <c r="B167" s="2">
        <v>162</v>
      </c>
      <c r="C167" s="2" t="s">
        <v>1917</v>
      </c>
      <c r="D167" s="3" t="s">
        <v>596</v>
      </c>
      <c r="E167" s="2" t="s">
        <v>1735</v>
      </c>
      <c r="G167" s="2">
        <f t="shared" si="2"/>
        <v>162</v>
      </c>
      <c r="H167" s="2" t="s">
        <v>0</v>
      </c>
      <c r="I167" s="2" t="s">
        <v>1918</v>
      </c>
      <c r="J167" s="4" t="str">
        <f t="shared" si="0"/>
        <v>OCT</v>
      </c>
      <c r="K167" s="2" t="s">
        <v>1565</v>
      </c>
      <c r="L167" s="2" t="s">
        <v>573</v>
      </c>
      <c r="M167" s="2" t="s">
        <v>1919</v>
      </c>
      <c r="N167" s="28">
        <f t="shared" si="4"/>
        <v>162</v>
      </c>
      <c r="O167" s="2" t="s">
        <v>1</v>
      </c>
      <c r="P167" s="2" t="str">
        <f t="shared" si="1"/>
        <v>{id:162,year: "2004",dateAcuerdo:"13-OCT",numAcuerdo:"CG 162-2004",monthAcuerdo:"OCT",nameAcuerdo:"ACUERDO NO APRUEBA SUSTITUCIÓN AYUNTAMIENTOS",link: Acuerdos__pdfpath(`./${"2004/"}${"162.pdf"}`),},</v>
      </c>
    </row>
    <row r="168" spans="1:16" x14ac:dyDescent="0.3">
      <c r="A168" s="2" t="s">
        <v>1568</v>
      </c>
      <c r="B168" s="2">
        <v>163</v>
      </c>
      <c r="C168" s="2" t="s">
        <v>1917</v>
      </c>
      <c r="D168" s="3" t="s">
        <v>596</v>
      </c>
      <c r="E168" s="2" t="s">
        <v>1735</v>
      </c>
      <c r="G168" s="2">
        <f t="shared" si="2"/>
        <v>163</v>
      </c>
      <c r="H168" s="2" t="s">
        <v>0</v>
      </c>
      <c r="I168" s="2" t="s">
        <v>1918</v>
      </c>
      <c r="J168" s="4" t="str">
        <f t="shared" si="0"/>
        <v>OCT</v>
      </c>
      <c r="K168" s="2" t="s">
        <v>1565</v>
      </c>
      <c r="L168" s="2" t="s">
        <v>574</v>
      </c>
      <c r="M168" s="2" t="s">
        <v>1919</v>
      </c>
      <c r="N168" s="28">
        <f t="shared" si="4"/>
        <v>163</v>
      </c>
      <c r="O168" s="2" t="s">
        <v>1</v>
      </c>
      <c r="P168" s="2" t="str">
        <f t="shared" si="1"/>
        <v>{id:163,year: "2004",dateAcuerdo:"13-OCT",numAcuerdo:"CG 163-2004",monthAcuerdo:"OCT",nameAcuerdo:"SUSTITUCIÓN CONSEJOS DISTRITALES VII,XVI y XIX y CONSEJOS MUNICIPALES",link: Acuerdos__pdfpath(`./${"2004/"}${"163.pdf"}`),},</v>
      </c>
    </row>
    <row r="169" spans="1:16" x14ac:dyDescent="0.3">
      <c r="A169" s="2" t="s">
        <v>1568</v>
      </c>
      <c r="B169" s="2">
        <v>164</v>
      </c>
      <c r="C169" s="2" t="s">
        <v>1917</v>
      </c>
      <c r="D169" s="3" t="s">
        <v>596</v>
      </c>
      <c r="E169" s="2" t="s">
        <v>1735</v>
      </c>
      <c r="G169" s="2">
        <f t="shared" si="2"/>
        <v>164</v>
      </c>
      <c r="H169" s="2" t="s">
        <v>0</v>
      </c>
      <c r="I169" s="2" t="s">
        <v>1918</v>
      </c>
      <c r="J169" s="4" t="str">
        <f t="shared" si="0"/>
        <v>OCT</v>
      </c>
      <c r="K169" s="2" t="s">
        <v>1565</v>
      </c>
      <c r="L169" s="2" t="s">
        <v>575</v>
      </c>
      <c r="M169" s="2" t="s">
        <v>1919</v>
      </c>
      <c r="N169" s="28">
        <f t="shared" si="4"/>
        <v>164</v>
      </c>
      <c r="O169" s="2" t="s">
        <v>1</v>
      </c>
      <c r="P169" s="2" t="str">
        <f t="shared" si="1"/>
        <v>{id:164,year: "2004",dateAcuerdo:"13-OCT",numAcuerdo:"CG 164-2004",monthAcuerdo:"OCT",nameAcuerdo:"TRANSFERENCIA PARA PROGRAMAS DEL IET",link: Acuerdos__pdfpath(`./${"2004/"}${"164.pdf"}`),},</v>
      </c>
    </row>
    <row r="170" spans="1:16" x14ac:dyDescent="0.3">
      <c r="A170" s="2" t="s">
        <v>1568</v>
      </c>
      <c r="B170" s="2">
        <v>165</v>
      </c>
      <c r="C170" s="2" t="s">
        <v>1917</v>
      </c>
      <c r="D170" s="3" t="s">
        <v>596</v>
      </c>
      <c r="E170" s="2" t="s">
        <v>1735</v>
      </c>
      <c r="G170" s="2">
        <f t="shared" si="2"/>
        <v>165</v>
      </c>
      <c r="H170" s="2" t="s">
        <v>0</v>
      </c>
      <c r="I170" s="2" t="s">
        <v>1918</v>
      </c>
      <c r="J170" s="4" t="str">
        <f t="shared" si="0"/>
        <v>OCT</v>
      </c>
      <c r="K170" s="2" t="s">
        <v>1565</v>
      </c>
      <c r="L170" s="2" t="s">
        <v>576</v>
      </c>
      <c r="M170" s="2" t="s">
        <v>1919</v>
      </c>
      <c r="N170" s="28">
        <f t="shared" si="4"/>
        <v>165</v>
      </c>
      <c r="O170" s="2" t="s">
        <v>1</v>
      </c>
      <c r="P170" s="2" t="str">
        <f t="shared" si="1"/>
        <v>{id:165,year: "2004",dateAcuerdo:"13-OCT",numAcuerdo:"CG 165-2004",monthAcuerdo:"OCT",nameAcuerdo:"CUMPLIMIENTO RESOLUCIÓN VICTOR CESAR",link: Acuerdos__pdfpath(`./${"2004/"}${"165.pdf"}`),},</v>
      </c>
    </row>
    <row r="171" spans="1:16" x14ac:dyDescent="0.3">
      <c r="A171" s="2" t="s">
        <v>1568</v>
      </c>
      <c r="B171" s="2">
        <v>166</v>
      </c>
      <c r="C171" s="2" t="s">
        <v>1917</v>
      </c>
      <c r="D171" s="3" t="s">
        <v>596</v>
      </c>
      <c r="E171" s="2" t="s">
        <v>1735</v>
      </c>
      <c r="G171" s="2">
        <f t="shared" si="2"/>
        <v>166</v>
      </c>
      <c r="H171" s="2" t="s">
        <v>0</v>
      </c>
      <c r="I171" s="2" t="s">
        <v>1918</v>
      </c>
      <c r="J171" s="4" t="str">
        <f t="shared" si="0"/>
        <v>OCT</v>
      </c>
      <c r="K171" s="2" t="s">
        <v>1565</v>
      </c>
      <c r="L171" s="2" t="s">
        <v>577</v>
      </c>
      <c r="M171" s="2" t="s">
        <v>1919</v>
      </c>
      <c r="N171" s="28">
        <f t="shared" si="4"/>
        <v>166</v>
      </c>
      <c r="O171" s="2" t="s">
        <v>1</v>
      </c>
      <c r="P171" s="2" t="str">
        <f t="shared" si="1"/>
        <v>{id:166,year: "2004",dateAcuerdo:"13-OCT",numAcuerdo:"CG 166-2004",monthAcuerdo:"OCT",nameAcuerdo:"RESOLUCIÓN QUEJA EXP. 011-2004",link: Acuerdos__pdfpath(`./${"2004/"}${"166.pdf"}`),},</v>
      </c>
    </row>
    <row r="172" spans="1:16" x14ac:dyDescent="0.3">
      <c r="A172" s="2" t="s">
        <v>1568</v>
      </c>
      <c r="B172" s="2">
        <v>167</v>
      </c>
      <c r="C172" s="2" t="s">
        <v>1917</v>
      </c>
      <c r="D172" s="3" t="s">
        <v>389</v>
      </c>
      <c r="E172" s="2" t="s">
        <v>1735</v>
      </c>
      <c r="G172" s="2">
        <f t="shared" si="2"/>
        <v>167</v>
      </c>
      <c r="H172" s="2" t="s">
        <v>0</v>
      </c>
      <c r="I172" s="2" t="s">
        <v>1918</v>
      </c>
      <c r="J172" s="4" t="str">
        <f t="shared" si="0"/>
        <v>OCT</v>
      </c>
      <c r="K172" s="2" t="s">
        <v>1565</v>
      </c>
      <c r="L172" s="2" t="s">
        <v>578</v>
      </c>
      <c r="M172" s="2" t="s">
        <v>1919</v>
      </c>
      <c r="N172" s="28">
        <f t="shared" si="4"/>
        <v>167</v>
      </c>
      <c r="O172" s="2" t="s">
        <v>1</v>
      </c>
      <c r="P172" s="2" t="str">
        <f t="shared" si="1"/>
        <v>{id:167,year: "2004",dateAcuerdo:"16-OCT",numAcuerdo:"CG 167-2004",monthAcuerdo:"OCT",nameAcuerdo:"CUMPLIMIENTO EJECUTORIA",link: Acuerdos__pdfpath(`./${"2004/"}${"167.pdf"}`),},</v>
      </c>
    </row>
    <row r="173" spans="1:16" x14ac:dyDescent="0.3">
      <c r="A173" s="2" t="s">
        <v>1568</v>
      </c>
      <c r="B173" s="2">
        <v>168</v>
      </c>
      <c r="C173" s="2" t="s">
        <v>1917</v>
      </c>
      <c r="D173" s="3" t="s">
        <v>389</v>
      </c>
      <c r="E173" s="2" t="s">
        <v>1735</v>
      </c>
      <c r="G173" s="2">
        <f t="shared" si="2"/>
        <v>168</v>
      </c>
      <c r="H173" s="2" t="s">
        <v>0</v>
      </c>
      <c r="I173" s="2" t="s">
        <v>1918</v>
      </c>
      <c r="J173" s="4" t="str">
        <f t="shared" si="0"/>
        <v>OCT</v>
      </c>
      <c r="K173" s="2" t="s">
        <v>1565</v>
      </c>
      <c r="L173" s="2" t="s">
        <v>579</v>
      </c>
      <c r="M173" s="2" t="s">
        <v>1919</v>
      </c>
      <c r="N173" s="28">
        <f t="shared" si="4"/>
        <v>168</v>
      </c>
      <c r="O173" s="2" t="s">
        <v>1</v>
      </c>
      <c r="P173" s="2" t="str">
        <f t="shared" si="1"/>
        <v>{id:168,year: "2004",dateAcuerdo:"16-OCT",numAcuerdo:"CG 168-2004",monthAcuerdo:"OCT",nameAcuerdo:"ACUERDO REGISTRO CESAR TETLA",link: Acuerdos__pdfpath(`./${"2004/"}${"168.pdf"}`),},</v>
      </c>
    </row>
    <row r="174" spans="1:16" x14ac:dyDescent="0.3">
      <c r="A174" s="2" t="s">
        <v>1568</v>
      </c>
      <c r="B174" s="2">
        <v>169</v>
      </c>
      <c r="C174" s="2" t="s">
        <v>1917</v>
      </c>
      <c r="D174" s="3" t="s">
        <v>231</v>
      </c>
      <c r="E174" s="2" t="s">
        <v>1735</v>
      </c>
      <c r="G174" s="2">
        <f t="shared" si="2"/>
        <v>169</v>
      </c>
      <c r="H174" s="2" t="s">
        <v>0</v>
      </c>
      <c r="I174" s="2" t="s">
        <v>1918</v>
      </c>
      <c r="J174" s="4" t="str">
        <f t="shared" si="0"/>
        <v>OCT</v>
      </c>
      <c r="K174" s="2" t="s">
        <v>1565</v>
      </c>
      <c r="L174" s="2" t="s">
        <v>580</v>
      </c>
      <c r="M174" s="2" t="s">
        <v>1919</v>
      </c>
      <c r="N174" s="28">
        <f t="shared" si="4"/>
        <v>169</v>
      </c>
      <c r="O174" s="2" t="s">
        <v>1</v>
      </c>
      <c r="P174" s="2" t="str">
        <f t="shared" si="1"/>
        <v>{id:169,year: "2004",dateAcuerdo:"20-OCT",numAcuerdo:"CG 169-2004",monthAcuerdo:"OCT",nameAcuerdo:"CUMPLIMIENTO DE RESOLUCIÓN BOLETAS ELECTORALES",link: Acuerdos__pdfpath(`./${"2004/"}${"169.pdf"}`),},</v>
      </c>
    </row>
    <row r="175" spans="1:16" x14ac:dyDescent="0.3">
      <c r="A175" s="2" t="s">
        <v>1568</v>
      </c>
      <c r="B175" s="2">
        <v>170</v>
      </c>
      <c r="C175" s="2" t="s">
        <v>1917</v>
      </c>
      <c r="D175" s="3" t="s">
        <v>231</v>
      </c>
      <c r="E175" s="2" t="s">
        <v>1735</v>
      </c>
      <c r="G175" s="2">
        <f t="shared" si="2"/>
        <v>170</v>
      </c>
      <c r="H175" s="2" t="s">
        <v>0</v>
      </c>
      <c r="I175" s="2" t="s">
        <v>1918</v>
      </c>
      <c r="J175" s="4" t="str">
        <f t="shared" si="0"/>
        <v>OCT</v>
      </c>
      <c r="K175" s="2" t="s">
        <v>1565</v>
      </c>
      <c r="L175" s="2" t="s">
        <v>581</v>
      </c>
      <c r="M175" s="2" t="s">
        <v>1919</v>
      </c>
      <c r="N175" s="28">
        <f t="shared" si="4"/>
        <v>170</v>
      </c>
      <c r="O175" s="2" t="s">
        <v>1</v>
      </c>
      <c r="P175" s="2" t="str">
        <f t="shared" si="1"/>
        <v>{id:170,year: "2004",dateAcuerdo:"20-OCT",numAcuerdo:"CG 170-2004",monthAcuerdo:"OCT",nameAcuerdo:"ACUERDO CUMPLIMIENTO TZOMPANTEPEC",link: Acuerdos__pdfpath(`./${"2004/"}${"170.pdf"}`),},</v>
      </c>
    </row>
    <row r="176" spans="1:16" x14ac:dyDescent="0.3">
      <c r="A176" s="2" t="s">
        <v>1568</v>
      </c>
      <c r="B176" s="2">
        <v>171</v>
      </c>
      <c r="C176" s="2" t="s">
        <v>1917</v>
      </c>
      <c r="D176" s="3" t="s">
        <v>231</v>
      </c>
      <c r="E176" s="2" t="s">
        <v>1735</v>
      </c>
      <c r="G176" s="2">
        <f t="shared" si="2"/>
        <v>171</v>
      </c>
      <c r="H176" s="2" t="s">
        <v>0</v>
      </c>
      <c r="I176" s="2" t="s">
        <v>1918</v>
      </c>
      <c r="J176" s="4" t="str">
        <f t="shared" si="0"/>
        <v>OCT</v>
      </c>
      <c r="K176" s="2" t="s">
        <v>1565</v>
      </c>
      <c r="L176" s="2" t="s">
        <v>582</v>
      </c>
      <c r="M176" s="2" t="s">
        <v>1919</v>
      </c>
      <c r="N176" s="28">
        <f t="shared" si="4"/>
        <v>171</v>
      </c>
      <c r="O176" s="2" t="s">
        <v>1</v>
      </c>
      <c r="P176" s="2" t="str">
        <f t="shared" si="1"/>
        <v>{id:171,year: "2004",dateAcuerdo:"20-OCT",numAcuerdo:"CG 171-2004",monthAcuerdo:"OCT",nameAcuerdo:"ACUERDO REGISTRO SECCION SEXTA BARRIO GRANDE ok",link: Acuerdos__pdfpath(`./${"2004/"}${"171.pdf"}`),},</v>
      </c>
    </row>
    <row r="177" spans="1:16" x14ac:dyDescent="0.3">
      <c r="A177" s="2" t="s">
        <v>1568</v>
      </c>
      <c r="B177" s="2">
        <v>172</v>
      </c>
      <c r="C177" s="2" t="s">
        <v>1917</v>
      </c>
      <c r="D177" s="3" t="s">
        <v>231</v>
      </c>
      <c r="E177" s="2" t="s">
        <v>1735</v>
      </c>
      <c r="G177" s="2">
        <f t="shared" si="2"/>
        <v>172</v>
      </c>
      <c r="H177" s="2" t="s">
        <v>0</v>
      </c>
      <c r="I177" s="2" t="s">
        <v>1918</v>
      </c>
      <c r="J177" s="4" t="str">
        <f t="shared" si="0"/>
        <v>OCT</v>
      </c>
      <c r="K177" s="2" t="s">
        <v>1565</v>
      </c>
      <c r="L177" s="2" t="s">
        <v>583</v>
      </c>
      <c r="M177" s="2" t="s">
        <v>1919</v>
      </c>
      <c r="N177" s="28">
        <f t="shared" si="4"/>
        <v>172</v>
      </c>
      <c r="O177" s="2" t="s">
        <v>1</v>
      </c>
      <c r="P177" s="2" t="str">
        <f t="shared" si="1"/>
        <v>{id:172,year: "2004",dateAcuerdo:"20-OCT",numAcuerdo:"CG 172-2004",monthAcuerdo:"OCT",nameAcuerdo:"ACUERDO SUSTIT. DIP SUPLEN ok",link: Acuerdos__pdfpath(`./${"2004/"}${"172.pdf"}`),},</v>
      </c>
    </row>
    <row r="178" spans="1:16" x14ac:dyDescent="0.3">
      <c r="A178" s="2" t="s">
        <v>1568</v>
      </c>
      <c r="B178" s="2">
        <v>173</v>
      </c>
      <c r="C178" s="2" t="s">
        <v>1917</v>
      </c>
      <c r="D178" s="3" t="s">
        <v>231</v>
      </c>
      <c r="E178" s="2" t="s">
        <v>1735</v>
      </c>
      <c r="G178" s="2">
        <f t="shared" si="2"/>
        <v>173</v>
      </c>
      <c r="H178" s="2" t="s">
        <v>0</v>
      </c>
      <c r="I178" s="2" t="s">
        <v>1918</v>
      </c>
      <c r="J178" s="4" t="str">
        <f t="shared" si="0"/>
        <v>OCT</v>
      </c>
      <c r="K178" s="2" t="s">
        <v>1565</v>
      </c>
      <c r="L178" s="2" t="s">
        <v>584</v>
      </c>
      <c r="M178" s="2" t="s">
        <v>1919</v>
      </c>
      <c r="N178" s="28">
        <f t="shared" si="4"/>
        <v>173</v>
      </c>
      <c r="O178" s="2" t="s">
        <v>1</v>
      </c>
      <c r="P178" s="2" t="str">
        <f t="shared" si="1"/>
        <v>{id:173,year: "2004",dateAcuerdo:"20-OCT",numAcuerdo:"CG 173-2004",monthAcuerdo:"OCT",nameAcuerdo:"ACUERDO SUSTITUCION AYUNTS COMPLETO",link: Acuerdos__pdfpath(`./${"2004/"}${"173.pdf"}`),},</v>
      </c>
    </row>
    <row r="179" spans="1:16" x14ac:dyDescent="0.3">
      <c r="A179" s="2" t="s">
        <v>1568</v>
      </c>
      <c r="B179" s="2">
        <v>174</v>
      </c>
      <c r="C179" s="2" t="s">
        <v>1917</v>
      </c>
      <c r="D179" s="3" t="s">
        <v>231</v>
      </c>
      <c r="E179" s="2" t="s">
        <v>1735</v>
      </c>
      <c r="G179" s="2">
        <f t="shared" si="2"/>
        <v>174</v>
      </c>
      <c r="H179" s="2" t="s">
        <v>0</v>
      </c>
      <c r="I179" s="2" t="s">
        <v>1918</v>
      </c>
      <c r="J179" s="4" t="str">
        <f t="shared" si="0"/>
        <v>OCT</v>
      </c>
      <c r="K179" s="2" t="s">
        <v>1565</v>
      </c>
      <c r="L179" s="2" t="s">
        <v>599</v>
      </c>
      <c r="M179" s="2" t="s">
        <v>1919</v>
      </c>
      <c r="N179" s="28">
        <f t="shared" si="4"/>
        <v>174</v>
      </c>
      <c r="O179" s="2" t="s">
        <v>1</v>
      </c>
      <c r="P179" s="2" t="str">
        <f t="shared" si="1"/>
        <v>{id:174,year: "2004",dateAcuerdo:"20-OCT",numAcuerdo:"CG 174-2004",monthAcuerdo:"OCT",nameAcuerdo:"RESOLUCIÓN 004-2004",link: Acuerdos__pdfpath(`./${"2004/"}${"174.pdf"}`),},</v>
      </c>
    </row>
    <row r="180" spans="1:16" x14ac:dyDescent="0.3">
      <c r="A180" s="2" t="s">
        <v>1568</v>
      </c>
      <c r="B180" s="2">
        <v>175</v>
      </c>
      <c r="C180" s="2" t="s">
        <v>1917</v>
      </c>
      <c r="D180" s="3" t="s">
        <v>231</v>
      </c>
      <c r="E180" s="2" t="s">
        <v>1735</v>
      </c>
      <c r="G180" s="2">
        <f t="shared" si="2"/>
        <v>175</v>
      </c>
      <c r="H180" s="2" t="s">
        <v>0</v>
      </c>
      <c r="I180" s="2" t="s">
        <v>1918</v>
      </c>
      <c r="J180" s="4" t="str">
        <f t="shared" si="0"/>
        <v>OCT</v>
      </c>
      <c r="K180" s="2" t="s">
        <v>1565</v>
      </c>
      <c r="L180" s="2" t="s">
        <v>600</v>
      </c>
      <c r="M180" s="2" t="s">
        <v>1919</v>
      </c>
      <c r="N180" s="28">
        <f t="shared" si="4"/>
        <v>175</v>
      </c>
      <c r="O180" s="2" t="s">
        <v>1</v>
      </c>
      <c r="P180" s="2" t="str">
        <f t="shared" si="1"/>
        <v>{id:175,year: "2004",dateAcuerdo:"20-OCT",numAcuerdo:"CG 175-2004",monthAcuerdo:"OCT",nameAcuerdo:"RESOLUCIÓN 008-2004",link: Acuerdos__pdfpath(`./${"2004/"}${"175.pdf"}`),},</v>
      </c>
    </row>
    <row r="181" spans="1:16" x14ac:dyDescent="0.3">
      <c r="A181" s="2" t="s">
        <v>1568</v>
      </c>
      <c r="B181" s="2">
        <v>176</v>
      </c>
      <c r="C181" s="2" t="s">
        <v>1917</v>
      </c>
      <c r="D181" s="3" t="s">
        <v>231</v>
      </c>
      <c r="E181" s="2" t="s">
        <v>1735</v>
      </c>
      <c r="G181" s="2">
        <f t="shared" si="2"/>
        <v>176</v>
      </c>
      <c r="H181" s="2" t="s">
        <v>0</v>
      </c>
      <c r="I181" s="2" t="s">
        <v>1918</v>
      </c>
      <c r="J181" s="4" t="str">
        <f t="shared" si="0"/>
        <v>OCT</v>
      </c>
      <c r="K181" s="2" t="s">
        <v>1565</v>
      </c>
      <c r="L181" s="2" t="s">
        <v>585</v>
      </c>
      <c r="M181" s="2" t="s">
        <v>1919</v>
      </c>
      <c r="N181" s="28">
        <f t="shared" si="4"/>
        <v>176</v>
      </c>
      <c r="O181" s="2" t="s">
        <v>1</v>
      </c>
      <c r="P181" s="2" t="str">
        <f t="shared" si="1"/>
        <v>{id:176,year: "2004",dateAcuerdo:"20-OCT",numAcuerdo:"CG 176-2004",monthAcuerdo:"OCT",nameAcuerdo:"ACUERDO EGRESOS 2005",link: Acuerdos__pdfpath(`./${"2004/"}${"176.pdf"}`),},</v>
      </c>
    </row>
    <row r="182" spans="1:16" x14ac:dyDescent="0.3">
      <c r="A182" s="2" t="s">
        <v>1568</v>
      </c>
      <c r="B182" s="2">
        <v>177</v>
      </c>
      <c r="C182" s="2" t="s">
        <v>1917</v>
      </c>
      <c r="D182" s="3" t="s">
        <v>231</v>
      </c>
      <c r="E182" s="2" t="s">
        <v>1735</v>
      </c>
      <c r="G182" s="2">
        <f t="shared" si="2"/>
        <v>177</v>
      </c>
      <c r="H182" s="2" t="s">
        <v>0</v>
      </c>
      <c r="I182" s="2" t="s">
        <v>1918</v>
      </c>
      <c r="J182" s="4" t="str">
        <f t="shared" si="0"/>
        <v>OCT</v>
      </c>
      <c r="K182" s="2" t="s">
        <v>1565</v>
      </c>
      <c r="L182" s="2" t="s">
        <v>586</v>
      </c>
      <c r="M182" s="2" t="s">
        <v>1919</v>
      </c>
      <c r="N182" s="28">
        <f t="shared" si="4"/>
        <v>177</v>
      </c>
      <c r="O182" s="2" t="s">
        <v>1</v>
      </c>
      <c r="P182" s="2" t="str">
        <f t="shared" si="1"/>
        <v>{id:177,year: "2004",dateAcuerdo:"20-OCT",numAcuerdo:"CG 177-2004",monthAcuerdo:"OCT",nameAcuerdo:"ACUERDO EXCLUSIÓN SANTA MARTHA",link: Acuerdos__pdfpath(`./${"2004/"}${"177.pdf"}`),},</v>
      </c>
    </row>
    <row r="183" spans="1:16" x14ac:dyDescent="0.3">
      <c r="A183" s="2" t="s">
        <v>1568</v>
      </c>
      <c r="B183" s="2">
        <v>178</v>
      </c>
      <c r="C183" s="2" t="s">
        <v>1917</v>
      </c>
      <c r="D183" s="3" t="s">
        <v>231</v>
      </c>
      <c r="E183" s="2" t="s">
        <v>1735</v>
      </c>
      <c r="G183" s="2">
        <f t="shared" si="2"/>
        <v>178</v>
      </c>
      <c r="H183" s="2" t="s">
        <v>0</v>
      </c>
      <c r="I183" s="2" t="s">
        <v>1918</v>
      </c>
      <c r="J183" s="4" t="str">
        <f t="shared" si="0"/>
        <v>OCT</v>
      </c>
      <c r="K183" s="2" t="s">
        <v>1565</v>
      </c>
      <c r="L183" s="2" t="s">
        <v>587</v>
      </c>
      <c r="M183" s="2" t="s">
        <v>1919</v>
      </c>
      <c r="N183" s="28">
        <f t="shared" si="4"/>
        <v>178</v>
      </c>
      <c r="O183" s="2" t="s">
        <v>1</v>
      </c>
      <c r="P183" s="2" t="str">
        <f t="shared" si="1"/>
        <v>{id:178,year: "2004",dateAcuerdo:"20-OCT",numAcuerdo:"CG 178-2004",monthAcuerdo:"OCT",nameAcuerdo:"ACUERDO CUMPLIMIENTO CALPULALPAN",link: Acuerdos__pdfpath(`./${"2004/"}${"178.pdf"}`),},</v>
      </c>
    </row>
    <row r="184" spans="1:16" x14ac:dyDescent="0.3">
      <c r="A184" s="2" t="s">
        <v>1568</v>
      </c>
      <c r="B184" s="2">
        <v>179</v>
      </c>
      <c r="C184" s="2" t="s">
        <v>1917</v>
      </c>
      <c r="D184" s="3" t="s">
        <v>231</v>
      </c>
      <c r="E184" s="2" t="s">
        <v>1735</v>
      </c>
      <c r="G184" s="2">
        <f t="shared" si="2"/>
        <v>179</v>
      </c>
      <c r="H184" s="2" t="s">
        <v>0</v>
      </c>
      <c r="I184" s="2" t="s">
        <v>1918</v>
      </c>
      <c r="J184" s="4" t="str">
        <f t="shared" si="0"/>
        <v>OCT</v>
      </c>
      <c r="K184" s="2" t="s">
        <v>1565</v>
      </c>
      <c r="L184" s="2" t="s">
        <v>588</v>
      </c>
      <c r="M184" s="2" t="s">
        <v>1919</v>
      </c>
      <c r="N184" s="28">
        <f t="shared" si="4"/>
        <v>179</v>
      </c>
      <c r="O184" s="2" t="s">
        <v>1</v>
      </c>
      <c r="P184" s="2" t="str">
        <f t="shared" si="1"/>
        <v>{id:179,year: "2004",dateAcuerdo:"20-OCT",numAcuerdo:"CG 179-2004",monthAcuerdo:"OCT",nameAcuerdo:"ACUERDO CUMPLIMIENTO TLAXCO",link: Acuerdos__pdfpath(`./${"2004/"}${"179.pdf"}`),},</v>
      </c>
    </row>
    <row r="185" spans="1:16" x14ac:dyDescent="0.3">
      <c r="A185" s="2" t="s">
        <v>1568</v>
      </c>
      <c r="B185" s="2">
        <v>180</v>
      </c>
      <c r="C185" s="2" t="s">
        <v>1917</v>
      </c>
      <c r="D185" s="3" t="s">
        <v>231</v>
      </c>
      <c r="E185" s="2" t="s">
        <v>1735</v>
      </c>
      <c r="G185" s="2">
        <f t="shared" si="2"/>
        <v>180</v>
      </c>
      <c r="H185" s="2" t="s">
        <v>0</v>
      </c>
      <c r="I185" s="2" t="s">
        <v>1918</v>
      </c>
      <c r="J185" s="4" t="str">
        <f t="shared" si="0"/>
        <v>OCT</v>
      </c>
      <c r="K185" s="2" t="s">
        <v>1565</v>
      </c>
      <c r="L185" s="2" t="s">
        <v>589</v>
      </c>
      <c r="M185" s="2" t="s">
        <v>1919</v>
      </c>
      <c r="N185" s="28">
        <f t="shared" si="4"/>
        <v>180</v>
      </c>
      <c r="O185" s="2" t="s">
        <v>1</v>
      </c>
      <c r="P185" s="2" t="str">
        <f t="shared" si="1"/>
        <v>{id:180,year: "2004",dateAcuerdo:"20-OCT",numAcuerdo:"CG 180-2004",monthAcuerdo:"OCT",nameAcuerdo:"ACUERDO CUMPLIMIENTO TZOMPANTEPEC XALTOCANok",link: Acuerdos__pdfpath(`./${"2004/"}${"180.pdf"}`),},</v>
      </c>
    </row>
    <row r="186" spans="1:16" x14ac:dyDescent="0.3">
      <c r="A186" s="2" t="s">
        <v>1568</v>
      </c>
      <c r="B186" s="2">
        <v>181</v>
      </c>
      <c r="C186" s="2" t="s">
        <v>1917</v>
      </c>
      <c r="D186" s="3" t="s">
        <v>231</v>
      </c>
      <c r="E186" s="2" t="s">
        <v>1735</v>
      </c>
      <c r="G186" s="2">
        <f t="shared" si="2"/>
        <v>181</v>
      </c>
      <c r="H186" s="2" t="s">
        <v>0</v>
      </c>
      <c r="I186" s="2" t="s">
        <v>1918</v>
      </c>
      <c r="J186" s="4" t="str">
        <f t="shared" si="0"/>
        <v>OCT</v>
      </c>
      <c r="K186" s="2" t="s">
        <v>1565</v>
      </c>
      <c r="L186" s="2" t="s">
        <v>590</v>
      </c>
      <c r="M186" s="2" t="s">
        <v>1919</v>
      </c>
      <c r="N186" s="28">
        <f t="shared" si="4"/>
        <v>181</v>
      </c>
      <c r="O186" s="2" t="s">
        <v>1</v>
      </c>
      <c r="P186" s="2" t="str">
        <f t="shared" si="1"/>
        <v>{id:181,year: "2004",dateAcuerdo:"20-OCT",numAcuerdo:"CG 181-2004",monthAcuerdo:"OCT",nameAcuerdo:"CUMPLIMIENTO PAPALOTLA NATIVITA",link: Acuerdos__pdfpath(`./${"2004/"}${"181.pdf"}`),},</v>
      </c>
    </row>
    <row r="187" spans="1:16" x14ac:dyDescent="0.3">
      <c r="A187" s="2" t="s">
        <v>1568</v>
      </c>
      <c r="B187" s="2">
        <v>182</v>
      </c>
      <c r="C187" s="2" t="s">
        <v>1917</v>
      </c>
      <c r="D187" s="3" t="s">
        <v>231</v>
      </c>
      <c r="E187" s="2" t="s">
        <v>1735</v>
      </c>
      <c r="G187" s="2">
        <f t="shared" si="2"/>
        <v>182</v>
      </c>
      <c r="H187" s="2" t="s">
        <v>0</v>
      </c>
      <c r="I187" s="2" t="s">
        <v>1918</v>
      </c>
      <c r="J187" s="4" t="str">
        <f t="shared" si="0"/>
        <v>OCT</v>
      </c>
      <c r="K187" s="2" t="s">
        <v>1565</v>
      </c>
      <c r="L187" s="2" t="s">
        <v>591</v>
      </c>
      <c r="M187" s="2" t="s">
        <v>1919</v>
      </c>
      <c r="N187" s="28">
        <f t="shared" si="4"/>
        <v>182</v>
      </c>
      <c r="O187" s="2" t="s">
        <v>1</v>
      </c>
      <c r="P187" s="2" t="str">
        <f t="shared" si="1"/>
        <v>{id:182,year: "2004",dateAcuerdo:"20-OCT",numAcuerdo:"CG 182-2004",monthAcuerdo:"OCT",nameAcuerdo:"APETATITLAN VICTOR HUGO",link: Acuerdos__pdfpath(`./${"2004/"}${"182.pdf"}`),},</v>
      </c>
    </row>
    <row r="188" spans="1:16" x14ac:dyDescent="0.3">
      <c r="A188" s="2" t="s">
        <v>1568</v>
      </c>
      <c r="B188" s="2">
        <v>183</v>
      </c>
      <c r="C188" s="2" t="s">
        <v>1917</v>
      </c>
      <c r="D188" s="3" t="s">
        <v>231</v>
      </c>
      <c r="E188" s="2" t="s">
        <v>1735</v>
      </c>
      <c r="G188" s="2">
        <f t="shared" si="2"/>
        <v>183</v>
      </c>
      <c r="H188" s="2" t="s">
        <v>0</v>
      </c>
      <c r="I188" s="2" t="s">
        <v>1918</v>
      </c>
      <c r="J188" s="4" t="str">
        <f t="shared" si="0"/>
        <v>OCT</v>
      </c>
      <c r="K188" s="2" t="s">
        <v>1565</v>
      </c>
      <c r="L188" s="2" t="s">
        <v>592</v>
      </c>
      <c r="M188" s="2" t="s">
        <v>1919</v>
      </c>
      <c r="N188" s="28">
        <f t="shared" si="4"/>
        <v>183</v>
      </c>
      <c r="O188" s="2" t="s">
        <v>1</v>
      </c>
      <c r="P188" s="2" t="str">
        <f t="shared" si="1"/>
        <v>{id:183,year: "2004",dateAcuerdo:"20-OCT",numAcuerdo:"CG 183-2004",monthAcuerdo:"OCT",nameAcuerdo:"TZOMPANTEPEC CUMPLIMIENTO",link: Acuerdos__pdfpath(`./${"2004/"}${"183.pdf"}`),},</v>
      </c>
    </row>
    <row r="189" spans="1:16" x14ac:dyDescent="0.3">
      <c r="A189" s="2" t="s">
        <v>1568</v>
      </c>
      <c r="B189" s="2">
        <v>184</v>
      </c>
      <c r="C189" s="2" t="s">
        <v>1917</v>
      </c>
      <c r="D189" s="3" t="s">
        <v>597</v>
      </c>
      <c r="E189" s="2" t="s">
        <v>1735</v>
      </c>
      <c r="G189" s="2">
        <f t="shared" si="2"/>
        <v>184</v>
      </c>
      <c r="H189" s="2" t="s">
        <v>0</v>
      </c>
      <c r="I189" s="2" t="s">
        <v>1918</v>
      </c>
      <c r="J189" s="4" t="str">
        <f t="shared" si="0"/>
        <v>OCT</v>
      </c>
      <c r="K189" s="2" t="s">
        <v>1565</v>
      </c>
      <c r="L189" s="2" t="s">
        <v>593</v>
      </c>
      <c r="M189" s="2" t="s">
        <v>1919</v>
      </c>
      <c r="N189" s="28">
        <f t="shared" si="4"/>
        <v>184</v>
      </c>
      <c r="O189" s="2" t="s">
        <v>1</v>
      </c>
      <c r="P189" s="2" t="str">
        <f t="shared" si="1"/>
        <v>{id:184,year: "2004",dateAcuerdo:"22-OCT",numAcuerdo:"CG 184-2004",monthAcuerdo:"OCT",nameAcuerdo:"CUMPLIMIENTO TENANCINGO",link: Acuerdos__pdfpath(`./${"2004/"}${"184.pdf"}`),},</v>
      </c>
    </row>
    <row r="190" spans="1:16" x14ac:dyDescent="0.3">
      <c r="A190" s="2" t="s">
        <v>1568</v>
      </c>
      <c r="B190" s="2">
        <v>185</v>
      </c>
      <c r="C190" s="2" t="s">
        <v>1917</v>
      </c>
      <c r="D190" s="3" t="s">
        <v>597</v>
      </c>
      <c r="E190" s="2" t="s">
        <v>1735</v>
      </c>
      <c r="G190" s="2">
        <f t="shared" si="2"/>
        <v>185</v>
      </c>
      <c r="H190" s="2" t="s">
        <v>0</v>
      </c>
      <c r="I190" s="2" t="s">
        <v>1918</v>
      </c>
      <c r="J190" s="4" t="str">
        <f t="shared" si="0"/>
        <v>OCT</v>
      </c>
      <c r="K190" s="2" t="s">
        <v>1565</v>
      </c>
      <c r="L190" s="2" t="s">
        <v>594</v>
      </c>
      <c r="M190" s="2" t="s">
        <v>1919</v>
      </c>
      <c r="N190" s="28">
        <f t="shared" si="4"/>
        <v>185</v>
      </c>
      <c r="O190" s="2" t="s">
        <v>1</v>
      </c>
      <c r="P190" s="2" t="str">
        <f t="shared" si="1"/>
        <v>{id:185,year: "2004",dateAcuerdo:"22-OCT",numAcuerdo:"CG 185-2004",monthAcuerdo:"OCT",nameAcuerdo:"CUMPLIMIENTO JOSE ANTONIO AGUILAR DURAN",link: Acuerdos__pdfpath(`./${"2004/"}${"185.pdf"}`),},</v>
      </c>
    </row>
    <row r="191" spans="1:16" x14ac:dyDescent="0.3">
      <c r="A191" s="2" t="s">
        <v>1568</v>
      </c>
      <c r="B191" s="2">
        <v>186</v>
      </c>
      <c r="C191" s="2" t="s">
        <v>1917</v>
      </c>
      <c r="D191" s="3" t="s">
        <v>597</v>
      </c>
      <c r="E191" s="2" t="s">
        <v>1735</v>
      </c>
      <c r="G191" s="2">
        <f t="shared" si="2"/>
        <v>186</v>
      </c>
      <c r="H191" s="2" t="s">
        <v>0</v>
      </c>
      <c r="I191" s="2" t="s">
        <v>1918</v>
      </c>
      <c r="J191" s="4" t="str">
        <f t="shared" si="0"/>
        <v>OCT</v>
      </c>
      <c r="K191" s="2" t="s">
        <v>1565</v>
      </c>
      <c r="L191" s="2" t="s">
        <v>595</v>
      </c>
      <c r="M191" s="2" t="s">
        <v>1919</v>
      </c>
      <c r="N191" s="28">
        <f t="shared" si="4"/>
        <v>186</v>
      </c>
      <c r="O191" s="2" t="s">
        <v>1</v>
      </c>
      <c r="P191" s="2" t="str">
        <f t="shared" si="1"/>
        <v>{id:186,year: "2004",dateAcuerdo:"22-OCT",numAcuerdo:"CG 186-2004",monthAcuerdo:"OCT",nameAcuerdo:"CUMPLIMENTO REGIDOR",link: Acuerdos__pdfpath(`./${"2004/"}${"186.pdf"}`),},</v>
      </c>
    </row>
    <row r="192" spans="1:16" x14ac:dyDescent="0.3">
      <c r="A192" s="2" t="s">
        <v>1568</v>
      </c>
      <c r="B192" s="2">
        <v>187</v>
      </c>
      <c r="C192" s="2" t="s">
        <v>1917</v>
      </c>
      <c r="D192" s="3" t="s">
        <v>274</v>
      </c>
      <c r="E192" s="2" t="s">
        <v>1735</v>
      </c>
      <c r="G192" s="2">
        <f t="shared" si="2"/>
        <v>187</v>
      </c>
      <c r="H192" s="2" t="s">
        <v>0</v>
      </c>
      <c r="I192" s="2" t="s">
        <v>1918</v>
      </c>
      <c r="J192" s="4" t="str">
        <f t="shared" si="0"/>
        <v>OCT</v>
      </c>
      <c r="K192" s="2" t="s">
        <v>1565</v>
      </c>
      <c r="L192" s="2" t="s">
        <v>598</v>
      </c>
      <c r="M192" s="2" t="s">
        <v>1919</v>
      </c>
      <c r="N192" s="28">
        <f t="shared" si="4"/>
        <v>187</v>
      </c>
      <c r="O192" s="2" t="s">
        <v>1</v>
      </c>
      <c r="P192" s="2" t="str">
        <f t="shared" si="1"/>
        <v>{id:187,year: "2004",dateAcuerdo:"24-OCT",numAcuerdo:"CG 187-2004",monthAcuerdo:"OCT",nameAcuerdo:"AMPLIACIÓN DEL ACUERDO CG 105/2004 ACREDITACIÓN REPRESENTANTES GENERALES",link: Acuerdos__pdfpath(`./${"2004/"}${"187.pdf"}`),},</v>
      </c>
    </row>
    <row r="193" spans="1:16" x14ac:dyDescent="0.3">
      <c r="A193" s="2" t="s">
        <v>1568</v>
      </c>
      <c r="B193" s="2">
        <v>188</v>
      </c>
      <c r="C193" s="2" t="s">
        <v>1917</v>
      </c>
      <c r="D193" s="3" t="s">
        <v>274</v>
      </c>
      <c r="E193" s="2" t="s">
        <v>1735</v>
      </c>
      <c r="G193" s="2">
        <f t="shared" si="2"/>
        <v>188</v>
      </c>
      <c r="H193" s="2" t="s">
        <v>0</v>
      </c>
      <c r="I193" s="2" t="s">
        <v>1918</v>
      </c>
      <c r="J193" s="4" t="str">
        <f t="shared" si="0"/>
        <v>OCT</v>
      </c>
      <c r="K193" s="2" t="s">
        <v>1565</v>
      </c>
      <c r="L193" s="2" t="s">
        <v>601</v>
      </c>
      <c r="M193" s="2" t="s">
        <v>1919</v>
      </c>
      <c r="N193" s="28">
        <f t="shared" si="4"/>
        <v>188</v>
      </c>
      <c r="O193" s="2" t="s">
        <v>1</v>
      </c>
      <c r="P193" s="2" t="str">
        <f t="shared" si="1"/>
        <v>{id:188,year: "2004",dateAcuerdo:"24-OCT",numAcuerdo:"CG 188-2004",monthAcuerdo:"OCT",nameAcuerdo:"RESOLUCIÓN INTEGRACION,NUMERO Y UBICACION DECASILLAS",link: Acuerdos__pdfpath(`./${"2004/"}${"188.pdf"}`),},</v>
      </c>
    </row>
    <row r="194" spans="1:16" x14ac:dyDescent="0.3">
      <c r="A194" s="2" t="s">
        <v>1568</v>
      </c>
      <c r="B194" s="2">
        <v>189</v>
      </c>
      <c r="C194" s="2" t="s">
        <v>1917</v>
      </c>
      <c r="D194" s="3" t="s">
        <v>274</v>
      </c>
      <c r="E194" s="2" t="s">
        <v>1735</v>
      </c>
      <c r="G194" s="2">
        <f t="shared" si="2"/>
        <v>189</v>
      </c>
      <c r="H194" s="2" t="s">
        <v>0</v>
      </c>
      <c r="I194" s="2" t="s">
        <v>1918</v>
      </c>
      <c r="J194" s="4" t="str">
        <f t="shared" si="0"/>
        <v>OCT</v>
      </c>
      <c r="K194" s="2" t="s">
        <v>1565</v>
      </c>
      <c r="L194" s="2" t="s">
        <v>602</v>
      </c>
      <c r="M194" s="2" t="s">
        <v>1919</v>
      </c>
      <c r="N194" s="28">
        <f t="shared" si="4"/>
        <v>189</v>
      </c>
      <c r="O194" s="2" t="s">
        <v>1</v>
      </c>
      <c r="P194" s="2" t="str">
        <f t="shared" si="1"/>
        <v>{id:189,year: "2004",dateAcuerdo:"24-OCT",numAcuerdo:"CG 189-2004",monthAcuerdo:"OCT",nameAcuerdo:"LISTA NOMINAL-PRESIDENCIAS DE COMUNIDAD",link: Acuerdos__pdfpath(`./${"2004/"}${"189.pdf"}`),},</v>
      </c>
    </row>
    <row r="195" spans="1:16" x14ac:dyDescent="0.3">
      <c r="A195" s="2" t="s">
        <v>1568</v>
      </c>
      <c r="B195" s="2">
        <v>190</v>
      </c>
      <c r="C195" s="2" t="s">
        <v>1917</v>
      </c>
      <c r="D195" s="3" t="s">
        <v>274</v>
      </c>
      <c r="E195" s="2" t="s">
        <v>1735</v>
      </c>
      <c r="G195" s="2">
        <f t="shared" si="2"/>
        <v>190</v>
      </c>
      <c r="H195" s="2" t="s">
        <v>0</v>
      </c>
      <c r="I195" s="2" t="s">
        <v>1918</v>
      </c>
      <c r="J195" s="4" t="str">
        <f t="shared" si="0"/>
        <v>OCT</v>
      </c>
      <c r="K195" s="2" t="s">
        <v>1565</v>
      </c>
      <c r="L195" s="2" t="s">
        <v>603</v>
      </c>
      <c r="M195" s="2" t="s">
        <v>1919</v>
      </c>
      <c r="N195" s="28">
        <f t="shared" si="4"/>
        <v>190</v>
      </c>
      <c r="O195" s="2" t="s">
        <v>1</v>
      </c>
      <c r="P195" s="2" t="str">
        <f t="shared" si="1"/>
        <v>{id:190,year: "2004",dateAcuerdo:"24-OCT",numAcuerdo:"CG 190-2004",monthAcuerdo:"OCT",nameAcuerdo:"ACUERDO CIERRE DE CAMPAÑA",link: Acuerdos__pdfpath(`./${"2004/"}${"190.pdf"}`),},</v>
      </c>
    </row>
    <row r="196" spans="1:16" x14ac:dyDescent="0.3">
      <c r="A196" s="2" t="s">
        <v>1568</v>
      </c>
      <c r="B196" s="2">
        <v>191</v>
      </c>
      <c r="C196" s="2" t="s">
        <v>1917</v>
      </c>
      <c r="D196" s="3" t="s">
        <v>274</v>
      </c>
      <c r="E196" s="2" t="s">
        <v>1735</v>
      </c>
      <c r="G196" s="2">
        <f t="shared" si="2"/>
        <v>191</v>
      </c>
      <c r="H196" s="2" t="s">
        <v>0</v>
      </c>
      <c r="I196" s="2" t="s">
        <v>1918</v>
      </c>
      <c r="J196" s="4" t="str">
        <f t="shared" si="0"/>
        <v>OCT</v>
      </c>
      <c r="K196" s="2" t="s">
        <v>1565</v>
      </c>
      <c r="L196" s="2" t="s">
        <v>604</v>
      </c>
      <c r="M196" s="2" t="s">
        <v>1919</v>
      </c>
      <c r="N196" s="28">
        <f t="shared" si="4"/>
        <v>191</v>
      </c>
      <c r="O196" s="2" t="s">
        <v>1</v>
      </c>
      <c r="P196" s="2" t="str">
        <f t="shared" si="1"/>
        <v>{id:191,year: "2004",dateAcuerdo:"24-OCT",numAcuerdo:"CG 191-2004",monthAcuerdo:"OCT",nameAcuerdo:"SUSTITUCIONES DE AYUNTAMIENTOS",link: Acuerdos__pdfpath(`./${"2004/"}${"191.pdf"}`),},</v>
      </c>
    </row>
    <row r="197" spans="1:16" x14ac:dyDescent="0.3">
      <c r="A197" s="2" t="s">
        <v>1568</v>
      </c>
      <c r="B197" s="2">
        <v>192</v>
      </c>
      <c r="C197" s="2" t="s">
        <v>1917</v>
      </c>
      <c r="D197" s="3" t="s">
        <v>612</v>
      </c>
      <c r="E197" s="2" t="s">
        <v>1735</v>
      </c>
      <c r="G197" s="2">
        <f t="shared" si="2"/>
        <v>192</v>
      </c>
      <c r="H197" s="2" t="s">
        <v>0</v>
      </c>
      <c r="I197" s="2" t="s">
        <v>1918</v>
      </c>
      <c r="J197" s="4" t="str">
        <f t="shared" si="0"/>
        <v>OCT</v>
      </c>
      <c r="K197" s="2" t="s">
        <v>1565</v>
      </c>
      <c r="L197" s="2" t="s">
        <v>605</v>
      </c>
      <c r="M197" s="2" t="s">
        <v>1919</v>
      </c>
      <c r="N197" s="28">
        <f t="shared" si="4"/>
        <v>192</v>
      </c>
      <c r="O197" s="2" t="s">
        <v>1</v>
      </c>
      <c r="P197" s="2" t="str">
        <f t="shared" si="1"/>
        <v>{id:192,year: "2004",dateAcuerdo:"26-OCT",numAcuerdo:"CG 192-2004",monthAcuerdo:"OCT",nameAcuerdo:"ACUERDO SUSTITUCIONES CONSEJOS DIST Y MUNIC",link: Acuerdos__pdfpath(`./${"2004/"}${"192.pdf"}`),},</v>
      </c>
    </row>
    <row r="198" spans="1:16" x14ac:dyDescent="0.3">
      <c r="A198" s="2" t="s">
        <v>1568</v>
      </c>
      <c r="B198" s="2">
        <v>193</v>
      </c>
      <c r="C198" s="2" t="s">
        <v>1917</v>
      </c>
      <c r="D198" s="3" t="s">
        <v>612</v>
      </c>
      <c r="E198" s="2" t="s">
        <v>1735</v>
      </c>
      <c r="G198" s="2">
        <f t="shared" si="2"/>
        <v>193</v>
      </c>
      <c r="H198" s="2" t="s">
        <v>0</v>
      </c>
      <c r="I198" s="2" t="s">
        <v>1918</v>
      </c>
      <c r="J198" s="4" t="str">
        <f t="shared" si="0"/>
        <v>OCT</v>
      </c>
      <c r="K198" s="2" t="s">
        <v>1565</v>
      </c>
      <c r="L198" s="2" t="s">
        <v>606</v>
      </c>
      <c r="M198" s="2" t="s">
        <v>1919</v>
      </c>
      <c r="N198" s="28">
        <f t="shared" si="4"/>
        <v>193</v>
      </c>
      <c r="O198" s="2" t="s">
        <v>1</v>
      </c>
      <c r="P198" s="2" t="str">
        <f t="shared" si="1"/>
        <v>{id:193,year: "2004",dateAcuerdo:"26-OCT",numAcuerdo:"CG 193-2004",monthAcuerdo:"OCT",nameAcuerdo:"ACUERDO MEDIDAS DE SEGURIDAD DE LAS BOLETAS ELECTORALES",link: Acuerdos__pdfpath(`./${"2004/"}${"193.pdf"}`),},</v>
      </c>
    </row>
    <row r="199" spans="1:16" x14ac:dyDescent="0.3">
      <c r="A199" s="2" t="s">
        <v>1568</v>
      </c>
      <c r="B199" s="2">
        <v>194</v>
      </c>
      <c r="C199" s="2" t="s">
        <v>1917</v>
      </c>
      <c r="D199" s="3" t="s">
        <v>39</v>
      </c>
      <c r="E199" s="2" t="s">
        <v>1735</v>
      </c>
      <c r="G199" s="2">
        <f t="shared" si="2"/>
        <v>194</v>
      </c>
      <c r="H199" s="2" t="s">
        <v>0</v>
      </c>
      <c r="I199" s="2" t="s">
        <v>1918</v>
      </c>
      <c r="J199" s="4" t="str">
        <f t="shared" si="0"/>
        <v>OCT</v>
      </c>
      <c r="K199" s="2" t="s">
        <v>1565</v>
      </c>
      <c r="L199" s="2" t="s">
        <v>607</v>
      </c>
      <c r="M199" s="2" t="s">
        <v>1919</v>
      </c>
      <c r="N199" s="28">
        <f t="shared" si="4"/>
        <v>194</v>
      </c>
      <c r="O199" s="2" t="s">
        <v>1</v>
      </c>
      <c r="P199" s="2" t="str">
        <f t="shared" si="1"/>
        <v>{id:194,year: "2004",dateAcuerdo:"31-OCT",numAcuerdo:"CG 194-2004",monthAcuerdo:"OCT",nameAcuerdo:"RESOLUCIÓN SUP-JDC-554-2004",link: Acuerdos__pdfpath(`./${"2004/"}${"194.pdf"}`),},</v>
      </c>
    </row>
    <row r="200" spans="1:16" x14ac:dyDescent="0.3">
      <c r="A200" s="2" t="s">
        <v>1568</v>
      </c>
      <c r="B200" s="2">
        <v>195</v>
      </c>
      <c r="C200" s="2" t="s">
        <v>1917</v>
      </c>
      <c r="D200" s="3" t="s">
        <v>39</v>
      </c>
      <c r="E200" s="2" t="s">
        <v>1735</v>
      </c>
      <c r="G200" s="2">
        <f t="shared" si="2"/>
        <v>195</v>
      </c>
      <c r="H200" s="2" t="s">
        <v>0</v>
      </c>
      <c r="I200" s="2" t="s">
        <v>1918</v>
      </c>
      <c r="J200" s="4" t="str">
        <f t="shared" si="0"/>
        <v>OCT</v>
      </c>
      <c r="K200" s="2" t="s">
        <v>1565</v>
      </c>
      <c r="L200" s="2" t="s">
        <v>608</v>
      </c>
      <c r="M200" s="2" t="s">
        <v>1919</v>
      </c>
      <c r="N200" s="28">
        <f t="shared" si="4"/>
        <v>195</v>
      </c>
      <c r="O200" s="2" t="s">
        <v>1</v>
      </c>
      <c r="P200" s="2" t="str">
        <f t="shared" si="1"/>
        <v>{id:195,year: "2004",dateAcuerdo:"31-OCT",numAcuerdo:"CG 195-2004",monthAcuerdo:"OCT",nameAcuerdo:"ACUERDO SARJE",link: Acuerdos__pdfpath(`./${"2004/"}${"195.pdf"}`),},</v>
      </c>
    </row>
    <row r="201" spans="1:16" x14ac:dyDescent="0.3">
      <c r="A201" s="2" t="s">
        <v>1568</v>
      </c>
      <c r="B201" s="2">
        <v>196</v>
      </c>
      <c r="C201" s="2" t="s">
        <v>1917</v>
      </c>
      <c r="D201" s="3" t="s">
        <v>39</v>
      </c>
      <c r="E201" s="2" t="s">
        <v>1735</v>
      </c>
      <c r="G201" s="2">
        <f t="shared" si="2"/>
        <v>196</v>
      </c>
      <c r="H201" s="2" t="s">
        <v>0</v>
      </c>
      <c r="I201" s="2" t="s">
        <v>1918</v>
      </c>
      <c r="J201" s="4" t="str">
        <f t="shared" si="0"/>
        <v>OCT</v>
      </c>
      <c r="K201" s="2" t="s">
        <v>1565</v>
      </c>
      <c r="L201" s="2" t="s">
        <v>609</v>
      </c>
      <c r="M201" s="2" t="s">
        <v>1919</v>
      </c>
      <c r="N201" s="28">
        <f t="shared" si="4"/>
        <v>196</v>
      </c>
      <c r="O201" s="2" t="s">
        <v>1</v>
      </c>
      <c r="P201" s="2" t="str">
        <f t="shared" si="1"/>
        <v>{id:196,year: "2004",dateAcuerdo:"31-OCT",numAcuerdo:"CG 196-2004",monthAcuerdo:"OCT",nameAcuerdo:"ACUERDO SUSTITUCIÓN DIP SUP Y 1 REG PROP PRD PRESENTADO EN SESIÓN",link: Acuerdos__pdfpath(`./${"2004/"}${"196.pdf"}`),},</v>
      </c>
    </row>
    <row r="202" spans="1:16" x14ac:dyDescent="0.3">
      <c r="A202" s="2" t="s">
        <v>1568</v>
      </c>
      <c r="B202" s="2">
        <v>197</v>
      </c>
      <c r="C202" s="2" t="s">
        <v>1917</v>
      </c>
      <c r="D202" s="3" t="s">
        <v>39</v>
      </c>
      <c r="E202" s="2" t="s">
        <v>1735</v>
      </c>
      <c r="G202" s="2">
        <f t="shared" si="2"/>
        <v>197</v>
      </c>
      <c r="H202" s="2" t="s">
        <v>0</v>
      </c>
      <c r="I202" s="2" t="s">
        <v>1918</v>
      </c>
      <c r="J202" s="4" t="str">
        <f t="shared" si="0"/>
        <v>OCT</v>
      </c>
      <c r="K202" s="2" t="s">
        <v>1565</v>
      </c>
      <c r="L202" s="2" t="s">
        <v>610</v>
      </c>
      <c r="M202" s="2" t="s">
        <v>1919</v>
      </c>
      <c r="N202" s="28">
        <f t="shared" si="4"/>
        <v>197</v>
      </c>
      <c r="O202" s="2" t="s">
        <v>1</v>
      </c>
      <c r="P202" s="2" t="str">
        <f t="shared" si="1"/>
        <v>{id:197,year: "2004",dateAcuerdo:"31-OCT",numAcuerdo:"CG 197-2004",monthAcuerdo:"OCT",nameAcuerdo:"ACUERDO LISTA 3 OBSERVADORES",link: Acuerdos__pdfpath(`./${"2004/"}${"197.pdf"}`),},</v>
      </c>
    </row>
    <row r="203" spans="1:16" x14ac:dyDescent="0.3">
      <c r="A203" s="2" t="s">
        <v>1568</v>
      </c>
      <c r="B203" s="2">
        <v>198</v>
      </c>
      <c r="C203" s="2" t="s">
        <v>1917</v>
      </c>
      <c r="D203" s="3" t="s">
        <v>39</v>
      </c>
      <c r="E203" s="2" t="s">
        <v>1735</v>
      </c>
      <c r="G203" s="2">
        <f t="shared" si="2"/>
        <v>198</v>
      </c>
      <c r="H203" s="2" t="s">
        <v>0</v>
      </c>
      <c r="I203" s="2" t="s">
        <v>1918</v>
      </c>
      <c r="J203" s="4" t="str">
        <f t="shared" si="0"/>
        <v>OCT</v>
      </c>
      <c r="K203" s="2" t="s">
        <v>1565</v>
      </c>
      <c r="L203" s="2" t="s">
        <v>611</v>
      </c>
      <c r="M203" s="2" t="s">
        <v>1919</v>
      </c>
      <c r="N203" s="28">
        <f t="shared" si="4"/>
        <v>198</v>
      </c>
      <c r="O203" s="2" t="s">
        <v>1</v>
      </c>
      <c r="P203" s="2" t="str">
        <f t="shared" si="1"/>
        <v>{id:198,year: "2004",dateAcuerdo:"31-OCT",numAcuerdo:"CG 198-2004",monthAcuerdo:"OCT",nameAcuerdo:"ACUERDO TOPES DE CAMPAÑA COMUNIDADES",link: Acuerdos__pdfpath(`./${"2004/"}${"198.pdf"}`),},</v>
      </c>
    </row>
    <row r="204" spans="1:16" x14ac:dyDescent="0.3">
      <c r="A204" s="2" t="s">
        <v>1568</v>
      </c>
      <c r="B204" s="2">
        <v>199</v>
      </c>
      <c r="C204" s="2" t="s">
        <v>1917</v>
      </c>
      <c r="D204" s="3" t="s">
        <v>39</v>
      </c>
      <c r="E204" s="2" t="s">
        <v>1735</v>
      </c>
      <c r="G204" s="2">
        <f t="shared" si="2"/>
        <v>199</v>
      </c>
      <c r="H204" s="2" t="s">
        <v>0</v>
      </c>
      <c r="I204" s="2" t="s">
        <v>1918</v>
      </c>
      <c r="J204" s="4" t="str">
        <f t="shared" si="0"/>
        <v>OCT</v>
      </c>
      <c r="K204" s="2" t="s">
        <v>1565</v>
      </c>
      <c r="L204" s="2" t="s">
        <v>613</v>
      </c>
      <c r="M204" s="2" t="s">
        <v>1919</v>
      </c>
      <c r="N204" s="28">
        <f t="shared" si="4"/>
        <v>199</v>
      </c>
      <c r="O204" s="2" t="s">
        <v>1</v>
      </c>
      <c r="P204" s="2" t="str">
        <f t="shared" si="1"/>
        <v>{id:199,year: "2004",dateAcuerdo:"31-OCT",numAcuerdo:"CG 199-2004",monthAcuerdo:"OCT",nameAcuerdo:"RESOLUCIÓN REC.REV. 01",link: Acuerdos__pdfpath(`./${"2004/"}${"199.pdf"}`),},</v>
      </c>
    </row>
    <row r="205" spans="1:16" x14ac:dyDescent="0.3">
      <c r="A205" s="2" t="s">
        <v>1568</v>
      </c>
      <c r="B205" s="2">
        <v>200</v>
      </c>
      <c r="C205" s="2" t="s">
        <v>1917</v>
      </c>
      <c r="D205" s="3" t="s">
        <v>39</v>
      </c>
      <c r="E205" s="2" t="s">
        <v>1735</v>
      </c>
      <c r="G205" s="2">
        <f t="shared" si="2"/>
        <v>200</v>
      </c>
      <c r="H205" s="2" t="s">
        <v>0</v>
      </c>
      <c r="I205" s="2" t="s">
        <v>1918</v>
      </c>
      <c r="J205" s="4" t="str">
        <f t="shared" si="0"/>
        <v>OCT</v>
      </c>
      <c r="K205" s="2" t="s">
        <v>1565</v>
      </c>
      <c r="L205" s="2" t="s">
        <v>614</v>
      </c>
      <c r="M205" s="2" t="s">
        <v>1919</v>
      </c>
      <c r="N205" s="28">
        <f t="shared" si="4"/>
        <v>200</v>
      </c>
      <c r="O205" s="2" t="s">
        <v>1</v>
      </c>
      <c r="P205" s="2" t="str">
        <f t="shared" si="1"/>
        <v>{id:200,year: "2004",dateAcuerdo:"31-OCT",numAcuerdo:"CG 200-2004",monthAcuerdo:"OCT",nameAcuerdo:"RESOLUCIÓN REC.REV. 02",link: Acuerdos__pdfpath(`./${"2004/"}${"200.pdf"}`),},</v>
      </c>
    </row>
    <row r="206" spans="1:16" x14ac:dyDescent="0.3">
      <c r="A206" s="2" t="s">
        <v>1568</v>
      </c>
      <c r="B206" s="2">
        <v>201</v>
      </c>
      <c r="C206" s="2" t="s">
        <v>1917</v>
      </c>
      <c r="D206" s="3" t="s">
        <v>39</v>
      </c>
      <c r="E206" s="2" t="s">
        <v>1735</v>
      </c>
      <c r="G206" s="2">
        <f t="shared" si="2"/>
        <v>201</v>
      </c>
      <c r="H206" s="2" t="s">
        <v>0</v>
      </c>
      <c r="I206" s="2" t="s">
        <v>1918</v>
      </c>
      <c r="J206" s="4" t="str">
        <f t="shared" si="0"/>
        <v>OCT</v>
      </c>
      <c r="K206" s="2" t="s">
        <v>1565</v>
      </c>
      <c r="L206" s="2" t="s">
        <v>615</v>
      </c>
      <c r="M206" s="2" t="s">
        <v>1919</v>
      </c>
      <c r="N206" s="28">
        <f t="shared" si="4"/>
        <v>201</v>
      </c>
      <c r="O206" s="2" t="s">
        <v>1</v>
      </c>
      <c r="P206" s="2" t="str">
        <f t="shared" si="1"/>
        <v>{id:201,year: "2004",dateAcuerdo:"31-OCT",numAcuerdo:"CG 201-2004",monthAcuerdo:"OCT",nameAcuerdo:"RESOLUCIÓN QUEJA 025-04",link: Acuerdos__pdfpath(`./${"2004/"}${"201.pdf"}`),},</v>
      </c>
    </row>
    <row r="207" spans="1:16" x14ac:dyDescent="0.3">
      <c r="A207" s="2" t="s">
        <v>1568</v>
      </c>
      <c r="B207" s="2">
        <v>202</v>
      </c>
      <c r="C207" s="2" t="s">
        <v>1917</v>
      </c>
      <c r="D207" s="3" t="s">
        <v>39</v>
      </c>
      <c r="E207" s="2" t="s">
        <v>1735</v>
      </c>
      <c r="G207" s="2">
        <f t="shared" si="2"/>
        <v>202</v>
      </c>
      <c r="H207" s="2" t="s">
        <v>0</v>
      </c>
      <c r="I207" s="2" t="s">
        <v>1918</v>
      </c>
      <c r="J207" s="4" t="str">
        <f t="shared" si="0"/>
        <v>OCT</v>
      </c>
      <c r="K207" s="2" t="s">
        <v>1565</v>
      </c>
      <c r="L207" s="2" t="s">
        <v>616</v>
      </c>
      <c r="M207" s="2" t="s">
        <v>1919</v>
      </c>
      <c r="N207" s="28">
        <f t="shared" si="4"/>
        <v>202</v>
      </c>
      <c r="O207" s="2" t="s">
        <v>1</v>
      </c>
      <c r="P207" s="2" t="str">
        <f t="shared" si="1"/>
        <v>{id:202,year: "2004",dateAcuerdo:"31-OCT",numAcuerdo:"CG 202-2004",monthAcuerdo:"OCT",nameAcuerdo:"RESOLUCIÓN QUEJA 036-04",link: Acuerdos__pdfpath(`./${"2004/"}${"202.pdf"}`),},</v>
      </c>
    </row>
    <row r="208" spans="1:16" x14ac:dyDescent="0.3">
      <c r="A208" s="2" t="s">
        <v>1568</v>
      </c>
      <c r="B208" s="2">
        <v>203</v>
      </c>
      <c r="C208" s="2" t="s">
        <v>1917</v>
      </c>
      <c r="D208" s="3" t="s">
        <v>39</v>
      </c>
      <c r="E208" s="2" t="s">
        <v>1735</v>
      </c>
      <c r="G208" s="2">
        <f t="shared" si="2"/>
        <v>203</v>
      </c>
      <c r="H208" s="2" t="s">
        <v>0</v>
      </c>
      <c r="I208" s="2" t="s">
        <v>1918</v>
      </c>
      <c r="J208" s="4" t="str">
        <f t="shared" si="0"/>
        <v>OCT</v>
      </c>
      <c r="K208" s="2" t="s">
        <v>1565</v>
      </c>
      <c r="L208" s="2" t="s">
        <v>617</v>
      </c>
      <c r="M208" s="2" t="s">
        <v>1919</v>
      </c>
      <c r="N208" s="28">
        <f t="shared" si="4"/>
        <v>203</v>
      </c>
      <c r="O208" s="2" t="s">
        <v>1</v>
      </c>
      <c r="P208" s="2" t="str">
        <f t="shared" si="1"/>
        <v>{id:203,year: "2004",dateAcuerdo:"31-OCT",numAcuerdo:"CG 203-2004",monthAcuerdo:"OCT",nameAcuerdo:"ACUERDO MODIFICACIÓN DE ACTAS",link: Acuerdos__pdfpath(`./${"2004/"}${"203.pdf"}`),},</v>
      </c>
    </row>
    <row r="209" spans="1:16" x14ac:dyDescent="0.3">
      <c r="A209" s="2" t="s">
        <v>1568</v>
      </c>
      <c r="B209" s="2">
        <v>204</v>
      </c>
      <c r="C209" s="2" t="s">
        <v>1917</v>
      </c>
      <c r="D209" s="3" t="s">
        <v>287</v>
      </c>
      <c r="E209" s="2" t="s">
        <v>1735</v>
      </c>
      <c r="G209" s="2">
        <f t="shared" si="2"/>
        <v>204</v>
      </c>
      <c r="H209" s="2" t="s">
        <v>0</v>
      </c>
      <c r="I209" s="2" t="s">
        <v>1918</v>
      </c>
      <c r="J209" s="4" t="str">
        <f t="shared" si="0"/>
        <v>NOV</v>
      </c>
      <c r="K209" s="2" t="s">
        <v>1565</v>
      </c>
      <c r="L209" s="2" t="s">
        <v>618</v>
      </c>
      <c r="M209" s="2" t="s">
        <v>1919</v>
      </c>
      <c r="N209" s="28">
        <f t="shared" si="4"/>
        <v>204</v>
      </c>
      <c r="O209" s="2" t="s">
        <v>1</v>
      </c>
      <c r="P209" s="2" t="str">
        <f t="shared" si="1"/>
        <v>{id:204,year: "2004",dateAcuerdo:"02-NOV",numAcuerdo:"CG 204-2004",monthAcuerdo:"NOV",nameAcuerdo:"CUMPLIMIENTO PJS II T173-04",link: Acuerdos__pdfpath(`./${"2004/"}${"204.pdf"}`),},</v>
      </c>
    </row>
    <row r="210" spans="1:16" x14ac:dyDescent="0.3">
      <c r="A210" s="2" t="s">
        <v>1568</v>
      </c>
      <c r="B210" s="2">
        <v>205</v>
      </c>
      <c r="C210" s="2" t="s">
        <v>1917</v>
      </c>
      <c r="D210" s="3" t="s">
        <v>652</v>
      </c>
      <c r="E210" s="2" t="s">
        <v>1735</v>
      </c>
      <c r="G210" s="2">
        <f t="shared" si="2"/>
        <v>205</v>
      </c>
      <c r="H210" s="2" t="s">
        <v>0</v>
      </c>
      <c r="I210" s="2" t="s">
        <v>1918</v>
      </c>
      <c r="J210" s="4" t="str">
        <f t="shared" si="0"/>
        <v>NOV</v>
      </c>
      <c r="K210" s="2" t="s">
        <v>1565</v>
      </c>
      <c r="L210" s="2" t="s">
        <v>619</v>
      </c>
      <c r="M210" s="2" t="s">
        <v>1919</v>
      </c>
      <c r="N210" s="28">
        <f t="shared" si="4"/>
        <v>205</v>
      </c>
      <c r="O210" s="2" t="s">
        <v>1</v>
      </c>
      <c r="P210" s="2" t="str">
        <f t="shared" si="1"/>
        <v>{id:205,year: "2004",dateAcuerdo:"03-NOV",numAcuerdo:"CG 205-2004",monthAcuerdo:"NOV",nameAcuerdo:"ACUERDO SUSTITUCION CONSEJOS DTALES. Y MPALES",link: Acuerdos__pdfpath(`./${"2004/"}${"205.pdf"}`),},</v>
      </c>
    </row>
    <row r="211" spans="1:16" x14ac:dyDescent="0.3">
      <c r="A211" s="2" t="s">
        <v>1568</v>
      </c>
      <c r="B211" s="2">
        <v>206</v>
      </c>
      <c r="C211" s="2" t="s">
        <v>1917</v>
      </c>
      <c r="D211" s="3" t="s">
        <v>652</v>
      </c>
      <c r="E211" s="2" t="s">
        <v>1735</v>
      </c>
      <c r="G211" s="2">
        <f t="shared" ref="G211:G258" si="23">B211</f>
        <v>206</v>
      </c>
      <c r="H211" s="2" t="s">
        <v>0</v>
      </c>
      <c r="I211" s="2" t="s">
        <v>1918</v>
      </c>
      <c r="J211" s="4" t="str">
        <f t="shared" ref="J211:J252" si="24">MID(D211,4,3)</f>
        <v>NOV</v>
      </c>
      <c r="K211" s="2" t="s">
        <v>1565</v>
      </c>
      <c r="L211" s="2" t="s">
        <v>620</v>
      </c>
      <c r="M211" s="2" t="s">
        <v>1919</v>
      </c>
      <c r="N211" s="28">
        <f t="shared" ref="N211:N258" si="25">B211</f>
        <v>206</v>
      </c>
      <c r="O211" s="2" t="s">
        <v>1</v>
      </c>
      <c r="P211" s="2" t="str">
        <f t="shared" ref="P211:P274" si="26">CONCATENATE(A211,B211,C211,D211,E211,F211,G211,H211,I211,J211,K211,L211,M211,N211,O211)</f>
        <v>{id:206,year: "2004",dateAcuerdo:"03-NOV",numAcuerdo:"CG 206-2004",monthAcuerdo:"NOV",nameAcuerdo:"ACUERDO CONVENIO IET-IEDF",link: Acuerdos__pdfpath(`./${"2004/"}${"206.pdf"}`),},</v>
      </c>
    </row>
    <row r="212" spans="1:16" x14ac:dyDescent="0.3">
      <c r="A212" s="2" t="s">
        <v>1568</v>
      </c>
      <c r="B212" s="2">
        <v>207</v>
      </c>
      <c r="C212" s="2" t="s">
        <v>1917</v>
      </c>
      <c r="D212" s="3" t="s">
        <v>652</v>
      </c>
      <c r="E212" s="2" t="s">
        <v>1735</v>
      </c>
      <c r="G212" s="2">
        <f t="shared" si="23"/>
        <v>207</v>
      </c>
      <c r="H212" s="2" t="s">
        <v>0</v>
      </c>
      <c r="I212" s="2" t="s">
        <v>1918</v>
      </c>
      <c r="J212" s="4" t="str">
        <f t="shared" si="24"/>
        <v>NOV</v>
      </c>
      <c r="K212" s="2" t="s">
        <v>1565</v>
      </c>
      <c r="L212" s="2" t="s">
        <v>621</v>
      </c>
      <c r="M212" s="2" t="s">
        <v>1919</v>
      </c>
      <c r="N212" s="28">
        <f t="shared" si="25"/>
        <v>207</v>
      </c>
      <c r="O212" s="2" t="s">
        <v>1</v>
      </c>
      <c r="P212" s="2" t="str">
        <f t="shared" si="26"/>
        <v>{id:207,year: "2004",dateAcuerdo:"03-NOV",numAcuerdo:"CG 207-2004",monthAcuerdo:"NOV",nameAcuerdo:"RESOLUCIÓN QUEJA 031-04",link: Acuerdos__pdfpath(`./${"2004/"}${"207.pdf"}`),},</v>
      </c>
    </row>
    <row r="213" spans="1:16" x14ac:dyDescent="0.3">
      <c r="A213" s="2" t="s">
        <v>1568</v>
      </c>
      <c r="B213" s="2">
        <v>208</v>
      </c>
      <c r="C213" s="2" t="s">
        <v>1917</v>
      </c>
      <c r="D213" s="3" t="s">
        <v>652</v>
      </c>
      <c r="E213" s="2" t="s">
        <v>1735</v>
      </c>
      <c r="G213" s="2">
        <f t="shared" si="23"/>
        <v>208</v>
      </c>
      <c r="H213" s="2" t="s">
        <v>0</v>
      </c>
      <c r="I213" s="2" t="s">
        <v>1918</v>
      </c>
      <c r="J213" s="4" t="str">
        <f t="shared" si="24"/>
        <v>NOV</v>
      </c>
      <c r="K213" s="2" t="s">
        <v>1565</v>
      </c>
      <c r="L213" s="2" t="s">
        <v>622</v>
      </c>
      <c r="M213" s="2" t="s">
        <v>1919</v>
      </c>
      <c r="N213" s="28">
        <f t="shared" si="25"/>
        <v>208</v>
      </c>
      <c r="O213" s="2" t="s">
        <v>1</v>
      </c>
      <c r="P213" s="2" t="str">
        <f t="shared" si="26"/>
        <v>{id:208,year: "2004",dateAcuerdo:"03-NOV",numAcuerdo:"CG 208-2004",monthAcuerdo:"NOV",nameAcuerdo:"RESOLUCIÓN QUEJA 099-04",link: Acuerdos__pdfpath(`./${"2004/"}${"208.pdf"}`),},</v>
      </c>
    </row>
    <row r="214" spans="1:16" x14ac:dyDescent="0.3">
      <c r="A214" s="2" t="s">
        <v>1568</v>
      </c>
      <c r="B214" s="2">
        <v>209</v>
      </c>
      <c r="C214" s="2" t="s">
        <v>1917</v>
      </c>
      <c r="D214" s="3" t="s">
        <v>652</v>
      </c>
      <c r="E214" s="2" t="s">
        <v>1735</v>
      </c>
      <c r="G214" s="2">
        <f t="shared" si="23"/>
        <v>209</v>
      </c>
      <c r="H214" s="2" t="s">
        <v>0</v>
      </c>
      <c r="I214" s="2" t="s">
        <v>1918</v>
      </c>
      <c r="J214" s="4" t="str">
        <f t="shared" si="24"/>
        <v>NOV</v>
      </c>
      <c r="K214" s="2" t="s">
        <v>1565</v>
      </c>
      <c r="L214" s="2" t="s">
        <v>623</v>
      </c>
      <c r="M214" s="2" t="s">
        <v>1919</v>
      </c>
      <c r="N214" s="28">
        <f t="shared" si="25"/>
        <v>209</v>
      </c>
      <c r="O214" s="2" t="s">
        <v>1</v>
      </c>
      <c r="P214" s="2" t="str">
        <f t="shared" si="26"/>
        <v>{id:209,year: "2004",dateAcuerdo:"03-NOV",numAcuerdo:"CG 209-2004",monthAcuerdo:"NOV",nameAcuerdo:"RESOLUCIÓN QUEJA 101-2004",link: Acuerdos__pdfpath(`./${"2004/"}${"209.pdf"}`),},</v>
      </c>
    </row>
    <row r="215" spans="1:16" x14ac:dyDescent="0.3">
      <c r="A215" s="2" t="s">
        <v>1568</v>
      </c>
      <c r="B215" s="2">
        <v>210</v>
      </c>
      <c r="C215" s="2" t="s">
        <v>1917</v>
      </c>
      <c r="D215" s="3" t="s">
        <v>652</v>
      </c>
      <c r="E215" s="2" t="s">
        <v>1735</v>
      </c>
      <c r="G215" s="2">
        <f t="shared" si="23"/>
        <v>210</v>
      </c>
      <c r="H215" s="2" t="s">
        <v>0</v>
      </c>
      <c r="I215" s="2" t="s">
        <v>1918</v>
      </c>
      <c r="J215" s="4" t="str">
        <f t="shared" si="24"/>
        <v>NOV</v>
      </c>
      <c r="K215" s="2" t="s">
        <v>1565</v>
      </c>
      <c r="L215" s="2" t="s">
        <v>624</v>
      </c>
      <c r="M215" s="2" t="s">
        <v>1919</v>
      </c>
      <c r="N215" s="28">
        <f t="shared" si="25"/>
        <v>210</v>
      </c>
      <c r="O215" s="2" t="s">
        <v>1</v>
      </c>
      <c r="P215" s="2" t="str">
        <f t="shared" si="26"/>
        <v>{id:210,year: "2004",dateAcuerdo:"03-NOV",numAcuerdo:"CG 210-2004",monthAcuerdo:"NOV",nameAcuerdo:"ACUERDO SUSTITUCIONES PVEM SESION 03-11-04",link: Acuerdos__pdfpath(`./${"2004/"}${"210.pdf"}`),},</v>
      </c>
    </row>
    <row r="216" spans="1:16" x14ac:dyDescent="0.3">
      <c r="A216" s="2" t="s">
        <v>1568</v>
      </c>
      <c r="B216" s="2">
        <v>211</v>
      </c>
      <c r="C216" s="2" t="s">
        <v>1917</v>
      </c>
      <c r="D216" s="3" t="s">
        <v>652</v>
      </c>
      <c r="E216" s="2" t="s">
        <v>1735</v>
      </c>
      <c r="G216" s="2">
        <f t="shared" si="23"/>
        <v>211</v>
      </c>
      <c r="H216" s="2" t="s">
        <v>0</v>
      </c>
      <c r="I216" s="2" t="s">
        <v>1918</v>
      </c>
      <c r="J216" s="4" t="str">
        <f t="shared" si="24"/>
        <v>NOV</v>
      </c>
      <c r="K216" s="2" t="s">
        <v>1565</v>
      </c>
      <c r="L216" s="2" t="s">
        <v>625</v>
      </c>
      <c r="M216" s="2" t="s">
        <v>1919</v>
      </c>
      <c r="N216" s="28">
        <f t="shared" si="25"/>
        <v>211</v>
      </c>
      <c r="O216" s="2" t="s">
        <v>1</v>
      </c>
      <c r="P216" s="2" t="str">
        <f t="shared" si="26"/>
        <v>{id:211,year: "2004",dateAcuerdo:"03-NOV",numAcuerdo:"CG 211-2004",monthAcuerdo:"NOV",nameAcuerdo:"CUMPLIMIENTO APETATI VICTOR",link: Acuerdos__pdfpath(`./${"2004/"}${"211.pdf"}`),},</v>
      </c>
    </row>
    <row r="217" spans="1:16" x14ac:dyDescent="0.3">
      <c r="A217" s="2" t="s">
        <v>1568</v>
      </c>
      <c r="B217" s="2">
        <v>212</v>
      </c>
      <c r="C217" s="2" t="s">
        <v>1917</v>
      </c>
      <c r="D217" s="3" t="s">
        <v>652</v>
      </c>
      <c r="E217" s="2" t="s">
        <v>1735</v>
      </c>
      <c r="G217" s="2">
        <f t="shared" si="23"/>
        <v>212</v>
      </c>
      <c r="H217" s="2" t="s">
        <v>0</v>
      </c>
      <c r="I217" s="2" t="s">
        <v>1918</v>
      </c>
      <c r="J217" s="4" t="str">
        <f t="shared" si="24"/>
        <v>NOV</v>
      </c>
      <c r="K217" s="2" t="s">
        <v>1565</v>
      </c>
      <c r="L217" s="2" t="s">
        <v>626</v>
      </c>
      <c r="M217" s="2" t="s">
        <v>1919</v>
      </c>
      <c r="N217" s="28">
        <f t="shared" si="25"/>
        <v>212</v>
      </c>
      <c r="O217" s="2" t="s">
        <v>1</v>
      </c>
      <c r="P217" s="2" t="str">
        <f t="shared" si="26"/>
        <v>{id:212,year: "2004",dateAcuerdo:"03-NOV",numAcuerdo:"CG 212-2004",monthAcuerdo:"NOV",nameAcuerdo:"ACUERDO SUSTITUCIÓN INTEGRANTES DE MESAS DIR. DE CAS",link: Acuerdos__pdfpath(`./${"2004/"}${"212.pdf"}`),},</v>
      </c>
    </row>
    <row r="218" spans="1:16" x14ac:dyDescent="0.3">
      <c r="A218" s="2" t="s">
        <v>1568</v>
      </c>
      <c r="B218" s="2">
        <v>213</v>
      </c>
      <c r="C218" s="2" t="s">
        <v>1917</v>
      </c>
      <c r="D218" s="3" t="s">
        <v>695</v>
      </c>
      <c r="E218" s="2" t="s">
        <v>1735</v>
      </c>
      <c r="G218" s="2">
        <f t="shared" si="23"/>
        <v>213</v>
      </c>
      <c r="H218" s="2" t="s">
        <v>0</v>
      </c>
      <c r="I218" s="2" t="s">
        <v>1918</v>
      </c>
      <c r="J218" s="4" t="str">
        <f t="shared" si="24"/>
        <v>NOV</v>
      </c>
      <c r="K218" s="2" t="s">
        <v>1565</v>
      </c>
      <c r="L218" s="2" t="s">
        <v>627</v>
      </c>
      <c r="M218" s="2" t="s">
        <v>1919</v>
      </c>
      <c r="N218" s="28">
        <f t="shared" si="25"/>
        <v>213</v>
      </c>
      <c r="O218" s="2" t="s">
        <v>1</v>
      </c>
      <c r="P218" s="2" t="str">
        <f t="shared" si="26"/>
        <v>{id:213,year: "2004",dateAcuerdo:"07-NOV",numAcuerdo:"CG 213-2004",monthAcuerdo:"NOV",nameAcuerdo:"ACUERDO CUMPLIMIENTO ISABEL",link: Acuerdos__pdfpath(`./${"2004/"}${"213.pdf"}`),},</v>
      </c>
    </row>
    <row r="219" spans="1:16" x14ac:dyDescent="0.3">
      <c r="A219" s="2" t="s">
        <v>1568</v>
      </c>
      <c r="B219" s="2">
        <v>214</v>
      </c>
      <c r="C219" s="2" t="s">
        <v>1917</v>
      </c>
      <c r="D219" s="3" t="s">
        <v>695</v>
      </c>
      <c r="E219" s="2" t="s">
        <v>1735</v>
      </c>
      <c r="G219" s="2">
        <f t="shared" si="23"/>
        <v>214</v>
      </c>
      <c r="H219" s="2" t="s">
        <v>0</v>
      </c>
      <c r="I219" s="2" t="s">
        <v>1918</v>
      </c>
      <c r="J219" s="4" t="str">
        <f t="shared" si="24"/>
        <v>NOV</v>
      </c>
      <c r="K219" s="2" t="s">
        <v>1565</v>
      </c>
      <c r="L219" s="2" t="s">
        <v>628</v>
      </c>
      <c r="M219" s="2" t="s">
        <v>1919</v>
      </c>
      <c r="N219" s="28">
        <f t="shared" si="25"/>
        <v>214</v>
      </c>
      <c r="O219" s="2" t="s">
        <v>1</v>
      </c>
      <c r="P219" s="2" t="str">
        <f t="shared" si="26"/>
        <v>{id:214,year: "2004",dateAcuerdo:"07-NOV",numAcuerdo:"CG 214-2004",monthAcuerdo:"NOV",nameAcuerdo:"CUMPLIMIENTO REGIDOR PCDT",link: Acuerdos__pdfpath(`./${"2004/"}${"214.pdf"}`),},</v>
      </c>
    </row>
    <row r="220" spans="1:16" x14ac:dyDescent="0.3">
      <c r="A220" s="2" t="s">
        <v>1568</v>
      </c>
      <c r="B220" s="2">
        <v>215</v>
      </c>
      <c r="C220" s="2" t="s">
        <v>1917</v>
      </c>
      <c r="D220" s="3" t="s">
        <v>300</v>
      </c>
      <c r="E220" s="2" t="s">
        <v>1735</v>
      </c>
      <c r="G220" s="2">
        <f t="shared" si="23"/>
        <v>215</v>
      </c>
      <c r="H220" s="2" t="s">
        <v>0</v>
      </c>
      <c r="I220" s="2" t="s">
        <v>1918</v>
      </c>
      <c r="J220" s="4" t="str">
        <f t="shared" si="24"/>
        <v>NOV</v>
      </c>
      <c r="K220" s="2" t="s">
        <v>1565</v>
      </c>
      <c r="L220" s="2" t="s">
        <v>629</v>
      </c>
      <c r="M220" s="2" t="s">
        <v>1919</v>
      </c>
      <c r="N220" s="28">
        <f t="shared" si="25"/>
        <v>215</v>
      </c>
      <c r="O220" s="2" t="s">
        <v>1</v>
      </c>
      <c r="P220" s="2" t="str">
        <f t="shared" si="26"/>
        <v>{id:215,year: "2004",dateAcuerdo:"09-NOV",numAcuerdo:"CG 215-2004",monthAcuerdo:"NOV",nameAcuerdo:"ACUERDO SUSTITUCIONES PCDT Y PRD",link: Acuerdos__pdfpath(`./${"2004/"}${"215.pdf"}`),},</v>
      </c>
    </row>
    <row r="221" spans="1:16" x14ac:dyDescent="0.3">
      <c r="A221" s="2" t="s">
        <v>1568</v>
      </c>
      <c r="B221" s="2">
        <v>216</v>
      </c>
      <c r="C221" s="2" t="s">
        <v>1917</v>
      </c>
      <c r="D221" s="3" t="s">
        <v>300</v>
      </c>
      <c r="E221" s="2" t="s">
        <v>1735</v>
      </c>
      <c r="G221" s="2">
        <f t="shared" si="23"/>
        <v>216</v>
      </c>
      <c r="H221" s="2" t="s">
        <v>0</v>
      </c>
      <c r="I221" s="2" t="s">
        <v>1918</v>
      </c>
      <c r="J221" s="4" t="str">
        <f t="shared" si="24"/>
        <v>NOV</v>
      </c>
      <c r="K221" s="2" t="s">
        <v>1565</v>
      </c>
      <c r="L221" s="2" t="s">
        <v>630</v>
      </c>
      <c r="M221" s="2" t="s">
        <v>1919</v>
      </c>
      <c r="N221" s="28">
        <f t="shared" si="25"/>
        <v>216</v>
      </c>
      <c r="O221" s="2" t="s">
        <v>1</v>
      </c>
      <c r="P221" s="2" t="str">
        <f t="shared" si="26"/>
        <v>{id:216,year: "2004",dateAcuerdo:"09-NOV",numAcuerdo:"CG 216-2004",monthAcuerdo:"NOV",nameAcuerdo:"SUSTITUCIONES DE FUNCIONARIOS MESAS DIRECTIVAS DE CASILLA",link: Acuerdos__pdfpath(`./${"2004/"}${"216.pdf"}`),},</v>
      </c>
    </row>
    <row r="222" spans="1:16" x14ac:dyDescent="0.3">
      <c r="A222" s="2" t="s">
        <v>1568</v>
      </c>
      <c r="B222" s="2">
        <v>217</v>
      </c>
      <c r="C222" s="2" t="s">
        <v>1917</v>
      </c>
      <c r="D222" s="3" t="s">
        <v>300</v>
      </c>
      <c r="E222" s="2" t="s">
        <v>1735</v>
      </c>
      <c r="G222" s="2">
        <f t="shared" si="23"/>
        <v>217</v>
      </c>
      <c r="H222" s="2" t="s">
        <v>0</v>
      </c>
      <c r="I222" s="2" t="s">
        <v>1918</v>
      </c>
      <c r="J222" s="4" t="str">
        <f t="shared" si="24"/>
        <v>NOV</v>
      </c>
      <c r="K222" s="2" t="s">
        <v>1565</v>
      </c>
      <c r="L222" s="2" t="s">
        <v>631</v>
      </c>
      <c r="M222" s="2" t="s">
        <v>1919</v>
      </c>
      <c r="N222" s="28">
        <f t="shared" si="25"/>
        <v>217</v>
      </c>
      <c r="O222" s="2" t="s">
        <v>1</v>
      </c>
      <c r="P222" s="2" t="str">
        <f t="shared" si="26"/>
        <v>{id:217,year: "2004",dateAcuerdo:"09-NOV",numAcuerdo:"CG 217-2004",monthAcuerdo:"NOV",nameAcuerdo:"ACUERDO SUSTITUCIONES CONSEJOS MUNICIPALES",link: Acuerdos__pdfpath(`./${"2004/"}${"217.pdf"}`),},</v>
      </c>
    </row>
    <row r="223" spans="1:16" x14ac:dyDescent="0.3">
      <c r="A223" s="2" t="s">
        <v>1568</v>
      </c>
      <c r="B223" s="2">
        <v>218</v>
      </c>
      <c r="C223" s="2" t="s">
        <v>1917</v>
      </c>
      <c r="D223" s="3" t="s">
        <v>300</v>
      </c>
      <c r="E223" s="2" t="s">
        <v>1735</v>
      </c>
      <c r="G223" s="2">
        <f t="shared" si="23"/>
        <v>218</v>
      </c>
      <c r="H223" s="2" t="s">
        <v>0</v>
      </c>
      <c r="I223" s="2" t="s">
        <v>1918</v>
      </c>
      <c r="J223" s="4" t="str">
        <f t="shared" si="24"/>
        <v>NOV</v>
      </c>
      <c r="K223" s="2" t="s">
        <v>1565</v>
      </c>
      <c r="L223" s="2" t="s">
        <v>632</v>
      </c>
      <c r="M223" s="2" t="s">
        <v>1919</v>
      </c>
      <c r="N223" s="28">
        <f t="shared" si="25"/>
        <v>218</v>
      </c>
      <c r="O223" s="2" t="s">
        <v>1</v>
      </c>
      <c r="P223" s="2" t="str">
        <f t="shared" si="26"/>
        <v>{id:218,year: "2004",dateAcuerdo:"09-NOV",numAcuerdo:"CG 218-2004",monthAcuerdo:"NOV",nameAcuerdo:"RESOLUCIÓN REC.REV.03-2004",link: Acuerdos__pdfpath(`./${"2004/"}${"218.pdf"}`),},</v>
      </c>
    </row>
    <row r="224" spans="1:16" x14ac:dyDescent="0.3">
      <c r="A224" s="2" t="s">
        <v>1568</v>
      </c>
      <c r="B224" s="2">
        <v>219</v>
      </c>
      <c r="C224" s="2" t="s">
        <v>1917</v>
      </c>
      <c r="D224" s="3" t="s">
        <v>300</v>
      </c>
      <c r="E224" s="2" t="s">
        <v>1735</v>
      </c>
      <c r="G224" s="2">
        <f t="shared" si="23"/>
        <v>219</v>
      </c>
      <c r="H224" s="2" t="s">
        <v>0</v>
      </c>
      <c r="I224" s="2" t="s">
        <v>1918</v>
      </c>
      <c r="J224" s="4" t="str">
        <f t="shared" si="24"/>
        <v>NOV</v>
      </c>
      <c r="K224" s="2" t="s">
        <v>1565</v>
      </c>
      <c r="L224" s="2" t="s">
        <v>633</v>
      </c>
      <c r="M224" s="2" t="s">
        <v>1919</v>
      </c>
      <c r="N224" s="28">
        <f t="shared" si="25"/>
        <v>219</v>
      </c>
      <c r="O224" s="2" t="s">
        <v>1</v>
      </c>
      <c r="P224" s="2" t="str">
        <f t="shared" si="26"/>
        <v>{id:219,year: "2004",dateAcuerdo:"09-NOV",numAcuerdo:"CG 219-2004",monthAcuerdo:"NOV",nameAcuerdo:"RESOLUCIÓN REC.REV.04-2004",link: Acuerdos__pdfpath(`./${"2004/"}${"219.pdf"}`),},</v>
      </c>
    </row>
    <row r="225" spans="1:16" x14ac:dyDescent="0.3">
      <c r="A225" s="2" t="s">
        <v>1568</v>
      </c>
      <c r="B225" s="2">
        <v>220</v>
      </c>
      <c r="C225" s="2" t="s">
        <v>1917</v>
      </c>
      <c r="D225" s="3" t="s">
        <v>300</v>
      </c>
      <c r="E225" s="2" t="s">
        <v>1735</v>
      </c>
      <c r="G225" s="2">
        <f t="shared" si="23"/>
        <v>220</v>
      </c>
      <c r="H225" s="2" t="s">
        <v>0</v>
      </c>
      <c r="I225" s="2" t="s">
        <v>1918</v>
      </c>
      <c r="J225" s="4" t="str">
        <f t="shared" si="24"/>
        <v>NOV</v>
      </c>
      <c r="K225" s="2" t="s">
        <v>1565</v>
      </c>
      <c r="L225" s="2" t="s">
        <v>634</v>
      </c>
      <c r="M225" s="2" t="s">
        <v>1919</v>
      </c>
      <c r="N225" s="28">
        <f t="shared" si="25"/>
        <v>220</v>
      </c>
      <c r="O225" s="2" t="s">
        <v>1</v>
      </c>
      <c r="P225" s="2" t="str">
        <f t="shared" si="26"/>
        <v>{id:220,year: "2004",dateAcuerdo:"09-NOV",numAcuerdo:"CG 220-2004",monthAcuerdo:"NOV",nameAcuerdo:"RESOLUCIÓN QUEJA 26-04",link: Acuerdos__pdfpath(`./${"2004/"}${"220.pdf"}`),},</v>
      </c>
    </row>
    <row r="226" spans="1:16" x14ac:dyDescent="0.3">
      <c r="A226" s="2" t="s">
        <v>1568</v>
      </c>
      <c r="B226" s="2">
        <v>221</v>
      </c>
      <c r="C226" s="2" t="s">
        <v>1917</v>
      </c>
      <c r="D226" s="3" t="s">
        <v>300</v>
      </c>
      <c r="E226" s="2" t="s">
        <v>1735</v>
      </c>
      <c r="G226" s="2">
        <f t="shared" si="23"/>
        <v>221</v>
      </c>
      <c r="H226" s="2" t="s">
        <v>0</v>
      </c>
      <c r="I226" s="2" t="s">
        <v>1918</v>
      </c>
      <c r="J226" s="4" t="str">
        <f t="shared" si="24"/>
        <v>NOV</v>
      </c>
      <c r="K226" s="2" t="s">
        <v>1565</v>
      </c>
      <c r="L226" s="2" t="s">
        <v>635</v>
      </c>
      <c r="M226" s="2" t="s">
        <v>1919</v>
      </c>
      <c r="N226" s="28">
        <f t="shared" si="25"/>
        <v>221</v>
      </c>
      <c r="O226" s="2" t="s">
        <v>1</v>
      </c>
      <c r="P226" s="2" t="str">
        <f t="shared" si="26"/>
        <v>{id:221,year: "2004",dateAcuerdo:"09-NOV",numAcuerdo:"CG 221-2004",monthAcuerdo:"NOV",nameAcuerdo:"RESOLUCIÓN QUEJA 65-04",link: Acuerdos__pdfpath(`./${"2004/"}${"221.pdf"}`),},</v>
      </c>
    </row>
    <row r="227" spans="1:16" x14ac:dyDescent="0.3">
      <c r="A227" s="2" t="s">
        <v>1568</v>
      </c>
      <c r="B227" s="2">
        <v>222</v>
      </c>
      <c r="C227" s="2" t="s">
        <v>1917</v>
      </c>
      <c r="D227" s="3" t="s">
        <v>300</v>
      </c>
      <c r="E227" s="2" t="s">
        <v>1735</v>
      </c>
      <c r="G227" s="2">
        <f t="shared" si="23"/>
        <v>222</v>
      </c>
      <c r="H227" s="2" t="s">
        <v>0</v>
      </c>
      <c r="I227" s="2" t="s">
        <v>1918</v>
      </c>
      <c r="J227" s="4" t="str">
        <f t="shared" si="24"/>
        <v>NOV</v>
      </c>
      <c r="K227" s="2" t="s">
        <v>1565</v>
      </c>
      <c r="L227" s="2" t="s">
        <v>636</v>
      </c>
      <c r="M227" s="2" t="s">
        <v>1919</v>
      </c>
      <c r="N227" s="28">
        <f t="shared" si="25"/>
        <v>222</v>
      </c>
      <c r="O227" s="2" t="s">
        <v>1</v>
      </c>
      <c r="P227" s="2" t="str">
        <f t="shared" si="26"/>
        <v>{id:222,year: "2004",dateAcuerdo:"09-NOV",numAcuerdo:"CG 222-2004",monthAcuerdo:"NOV",nameAcuerdo:"EXPEDIENTE 096-04",link: Acuerdos__pdfpath(`./${"2004/"}${"222.pdf"}`),},</v>
      </c>
    </row>
    <row r="228" spans="1:16" x14ac:dyDescent="0.3">
      <c r="A228" s="2" t="s">
        <v>1568</v>
      </c>
      <c r="B228" s="2">
        <v>223</v>
      </c>
      <c r="C228" s="2" t="s">
        <v>1917</v>
      </c>
      <c r="D228" s="3" t="s">
        <v>300</v>
      </c>
      <c r="E228" s="2" t="s">
        <v>1735</v>
      </c>
      <c r="G228" s="2">
        <f t="shared" si="23"/>
        <v>223</v>
      </c>
      <c r="H228" s="2" t="s">
        <v>0</v>
      </c>
      <c r="I228" s="2" t="s">
        <v>1918</v>
      </c>
      <c r="J228" s="4" t="str">
        <f t="shared" si="24"/>
        <v>NOV</v>
      </c>
      <c r="K228" s="2" t="s">
        <v>1565</v>
      </c>
      <c r="L228" s="2" t="s">
        <v>637</v>
      </c>
      <c r="M228" s="2" t="s">
        <v>1919</v>
      </c>
      <c r="N228" s="28">
        <f t="shared" si="25"/>
        <v>223</v>
      </c>
      <c r="O228" s="2" t="s">
        <v>1</v>
      </c>
      <c r="P228" s="2" t="str">
        <f t="shared" si="26"/>
        <v>{id:223,year: "2004",dateAcuerdo:"09-NOV",numAcuerdo:"CG 223-2004",monthAcuerdo:"NOV",nameAcuerdo:"RESOLUCIÓN QUEJA 102-04",link: Acuerdos__pdfpath(`./${"2004/"}${"223.pdf"}`),},</v>
      </c>
    </row>
    <row r="229" spans="1:16" x14ac:dyDescent="0.3">
      <c r="A229" s="2" t="s">
        <v>1568</v>
      </c>
      <c r="B229" s="2">
        <v>224</v>
      </c>
      <c r="C229" s="2" t="s">
        <v>1917</v>
      </c>
      <c r="D229" s="3" t="s">
        <v>300</v>
      </c>
      <c r="E229" s="2" t="s">
        <v>1735</v>
      </c>
      <c r="G229" s="2">
        <f t="shared" si="23"/>
        <v>224</v>
      </c>
      <c r="H229" s="2" t="s">
        <v>0</v>
      </c>
      <c r="I229" s="2" t="s">
        <v>1918</v>
      </c>
      <c r="J229" s="4" t="str">
        <f t="shared" si="24"/>
        <v>NOV</v>
      </c>
      <c r="K229" s="2" t="s">
        <v>1565</v>
      </c>
      <c r="L229" s="2" t="s">
        <v>638</v>
      </c>
      <c r="M229" s="2" t="s">
        <v>1919</v>
      </c>
      <c r="N229" s="28">
        <f t="shared" si="25"/>
        <v>224</v>
      </c>
      <c r="O229" s="2" t="s">
        <v>1</v>
      </c>
      <c r="P229" s="2" t="str">
        <f t="shared" si="26"/>
        <v>{id:224,year: "2004",dateAcuerdo:"09-NOV",numAcuerdo:"CG 224-2004",monthAcuerdo:"NOV",nameAcuerdo:"CUMPLIMIENTO TLAXCO PAN",link: Acuerdos__pdfpath(`./${"2004/"}${"224.pdf"}`),},</v>
      </c>
    </row>
    <row r="230" spans="1:16" x14ac:dyDescent="0.3">
      <c r="A230" s="2" t="s">
        <v>1568</v>
      </c>
      <c r="B230" s="2">
        <v>225</v>
      </c>
      <c r="C230" s="2" t="s">
        <v>1917</v>
      </c>
      <c r="D230" s="3" t="s">
        <v>300</v>
      </c>
      <c r="E230" s="2" t="s">
        <v>1735</v>
      </c>
      <c r="G230" s="2">
        <f t="shared" si="23"/>
        <v>225</v>
      </c>
      <c r="H230" s="2" t="s">
        <v>0</v>
      </c>
      <c r="I230" s="2" t="s">
        <v>1918</v>
      </c>
      <c r="J230" s="4" t="str">
        <f t="shared" si="24"/>
        <v>NOV</v>
      </c>
      <c r="K230" s="2" t="s">
        <v>1565</v>
      </c>
      <c r="L230" s="2" t="s">
        <v>639</v>
      </c>
      <c r="M230" s="2" t="s">
        <v>1919</v>
      </c>
      <c r="N230" s="28">
        <f t="shared" si="25"/>
        <v>225</v>
      </c>
      <c r="O230" s="2" t="s">
        <v>1</v>
      </c>
      <c r="P230" s="2" t="str">
        <f t="shared" si="26"/>
        <v>{id:225,year: "2004",dateAcuerdo:"09-NOV",numAcuerdo:"CG 225-2004",monthAcuerdo:"NOV",nameAcuerdo:"CUMPLIMIENTO SANTA MARTHA XALOSTOC",link: Acuerdos__pdfpath(`./${"2004/"}${"225.pdf"}`),},</v>
      </c>
    </row>
    <row r="231" spans="1:16" x14ac:dyDescent="0.3">
      <c r="A231" s="2" t="s">
        <v>1568</v>
      </c>
      <c r="B231" s="2">
        <v>226</v>
      </c>
      <c r="C231" s="2" t="s">
        <v>1917</v>
      </c>
      <c r="D231" s="3" t="s">
        <v>300</v>
      </c>
      <c r="E231" s="2" t="s">
        <v>1735</v>
      </c>
      <c r="G231" s="2">
        <f t="shared" si="23"/>
        <v>226</v>
      </c>
      <c r="H231" s="2" t="s">
        <v>0</v>
      </c>
      <c r="I231" s="2" t="s">
        <v>1918</v>
      </c>
      <c r="J231" s="4" t="str">
        <f t="shared" si="24"/>
        <v>NOV</v>
      </c>
      <c r="K231" s="2" t="s">
        <v>1565</v>
      </c>
      <c r="L231" s="2" t="s">
        <v>640</v>
      </c>
      <c r="M231" s="2" t="s">
        <v>1919</v>
      </c>
      <c r="N231" s="28">
        <f t="shared" si="25"/>
        <v>226</v>
      </c>
      <c r="O231" s="2" t="s">
        <v>1</v>
      </c>
      <c r="P231" s="2" t="str">
        <f t="shared" si="26"/>
        <v>{id:226,year: "2004",dateAcuerdo:"09-NOV",numAcuerdo:"CG 226-2004",monthAcuerdo:"NOV",nameAcuerdo:"RESOLUCION REC.REV.05-2004",link: Acuerdos__pdfpath(`./${"2004/"}${"226.pdf"}`),},</v>
      </c>
    </row>
    <row r="232" spans="1:16" x14ac:dyDescent="0.3">
      <c r="A232" s="2" t="s">
        <v>1568</v>
      </c>
      <c r="B232" s="2">
        <v>227</v>
      </c>
      <c r="C232" s="2" t="s">
        <v>1917</v>
      </c>
      <c r="D232" s="3" t="s">
        <v>301</v>
      </c>
      <c r="E232" s="2" t="s">
        <v>1735</v>
      </c>
      <c r="G232" s="2">
        <f t="shared" si="23"/>
        <v>227</v>
      </c>
      <c r="H232" s="2" t="s">
        <v>0</v>
      </c>
      <c r="I232" s="2" t="s">
        <v>1918</v>
      </c>
      <c r="J232" s="4" t="str">
        <f t="shared" si="24"/>
        <v>NOV</v>
      </c>
      <c r="K232" s="2" t="s">
        <v>1565</v>
      </c>
      <c r="L232" s="2" t="s">
        <v>641</v>
      </c>
      <c r="M232" s="2" t="s">
        <v>1919</v>
      </c>
      <c r="N232" s="28">
        <f t="shared" si="25"/>
        <v>227</v>
      </c>
      <c r="O232" s="2" t="s">
        <v>1</v>
      </c>
      <c r="P232" s="2" t="str">
        <f t="shared" si="26"/>
        <v>{id:227,year: "2004",dateAcuerdo:"10-NOV",numAcuerdo:"CG 227-2004",monthAcuerdo:"NOV",nameAcuerdo:"CUMPLIMIENTO SUP-JRC-623-2004 MARCO EDGARDO SÁNCHEZ ORTEGA",link: Acuerdos__pdfpath(`./${"2004/"}${"227.pdf"}`),},</v>
      </c>
    </row>
    <row r="233" spans="1:16" x14ac:dyDescent="0.3">
      <c r="A233" s="2" t="s">
        <v>1568</v>
      </c>
      <c r="B233" s="2">
        <v>228</v>
      </c>
      <c r="C233" s="2" t="s">
        <v>1917</v>
      </c>
      <c r="D233" s="3" t="s">
        <v>653</v>
      </c>
      <c r="E233" s="2" t="s">
        <v>1735</v>
      </c>
      <c r="G233" s="2">
        <f t="shared" si="23"/>
        <v>228</v>
      </c>
      <c r="H233" s="2" t="s">
        <v>0</v>
      </c>
      <c r="I233" s="2" t="s">
        <v>1918</v>
      </c>
      <c r="J233" s="4" t="str">
        <f t="shared" si="24"/>
        <v>NOV</v>
      </c>
      <c r="K233" s="2" t="s">
        <v>1565</v>
      </c>
      <c r="L233" s="2" t="s">
        <v>642</v>
      </c>
      <c r="M233" s="2" t="s">
        <v>1919</v>
      </c>
      <c r="N233" s="28">
        <f t="shared" si="25"/>
        <v>228</v>
      </c>
      <c r="O233" s="2" t="s">
        <v>1</v>
      </c>
      <c r="P233" s="2" t="str">
        <f t="shared" si="26"/>
        <v>{id:228,year: "2004",dateAcuerdo:"13-NOV",numAcuerdo:"CG 228-2004",monthAcuerdo:"NOV",nameAcuerdo:"CUMPLIMIENTO SARJE",link: Acuerdos__pdfpath(`./${"2004/"}${"228.pdf"}`),},</v>
      </c>
    </row>
    <row r="234" spans="1:16" x14ac:dyDescent="0.3">
      <c r="A234" s="2" t="s">
        <v>1568</v>
      </c>
      <c r="B234" s="2">
        <v>229</v>
      </c>
      <c r="C234" s="2" t="s">
        <v>1917</v>
      </c>
      <c r="D234" s="3" t="s">
        <v>653</v>
      </c>
      <c r="E234" s="2" t="s">
        <v>1735</v>
      </c>
      <c r="G234" s="2">
        <f t="shared" si="23"/>
        <v>229</v>
      </c>
      <c r="H234" s="2" t="s">
        <v>0</v>
      </c>
      <c r="I234" s="2" t="s">
        <v>1918</v>
      </c>
      <c r="J234" s="4" t="str">
        <f t="shared" si="24"/>
        <v>NOV</v>
      </c>
      <c r="K234" s="2" t="s">
        <v>1565</v>
      </c>
      <c r="L234" s="2" t="s">
        <v>643</v>
      </c>
      <c r="M234" s="2" t="s">
        <v>1919</v>
      </c>
      <c r="N234" s="28">
        <f t="shared" si="25"/>
        <v>229</v>
      </c>
      <c r="O234" s="2" t="s">
        <v>1</v>
      </c>
      <c r="P234" s="2" t="str">
        <f t="shared" si="26"/>
        <v>{id:229,year: "2004",dateAcuerdo:"13-NOV",numAcuerdo:"CG 229-2004",monthAcuerdo:"NOV",nameAcuerdo:"ACUERDO SUST REGIDORES 13-11-04",link: Acuerdos__pdfpath(`./${"2004/"}${"229.pdf"}`),},</v>
      </c>
    </row>
    <row r="235" spans="1:16" x14ac:dyDescent="0.3">
      <c r="A235" s="2" t="s">
        <v>1568</v>
      </c>
      <c r="B235" s="2">
        <v>230</v>
      </c>
      <c r="C235" s="2" t="s">
        <v>1917</v>
      </c>
      <c r="D235" s="3" t="s">
        <v>653</v>
      </c>
      <c r="E235" s="2" t="s">
        <v>1735</v>
      </c>
      <c r="G235" s="2">
        <f t="shared" si="23"/>
        <v>230</v>
      </c>
      <c r="H235" s="2" t="s">
        <v>0</v>
      </c>
      <c r="I235" s="2" t="s">
        <v>1918</v>
      </c>
      <c r="J235" s="4" t="str">
        <f t="shared" si="24"/>
        <v>NOV</v>
      </c>
      <c r="K235" s="2" t="s">
        <v>1565</v>
      </c>
      <c r="L235" s="2" t="s">
        <v>644</v>
      </c>
      <c r="M235" s="2" t="s">
        <v>1919</v>
      </c>
      <c r="N235" s="28">
        <f t="shared" si="25"/>
        <v>230</v>
      </c>
      <c r="O235" s="2" t="s">
        <v>1</v>
      </c>
      <c r="P235" s="2" t="str">
        <f t="shared" si="26"/>
        <v>{id:230,year: "2004",dateAcuerdo:"13-NOV",numAcuerdo:"CG 230-2004",monthAcuerdo:"NOV",nameAcuerdo:"ACUERDO SUST DIPUTADOS 13-11-04",link: Acuerdos__pdfpath(`./${"2004/"}${"230.pdf"}`),},</v>
      </c>
    </row>
    <row r="236" spans="1:16" x14ac:dyDescent="0.3">
      <c r="A236" s="2" t="s">
        <v>1568</v>
      </c>
      <c r="B236" s="2">
        <v>231</v>
      </c>
      <c r="C236" s="2" t="s">
        <v>1917</v>
      </c>
      <c r="D236" s="3" t="s">
        <v>653</v>
      </c>
      <c r="E236" s="2" t="s">
        <v>1735</v>
      </c>
      <c r="G236" s="2">
        <f t="shared" si="23"/>
        <v>231</v>
      </c>
      <c r="H236" s="2" t="s">
        <v>0</v>
      </c>
      <c r="I236" s="2" t="s">
        <v>1918</v>
      </c>
      <c r="J236" s="4" t="str">
        <f t="shared" si="24"/>
        <v>NOV</v>
      </c>
      <c r="K236" s="2" t="s">
        <v>1565</v>
      </c>
      <c r="L236" s="2" t="s">
        <v>645</v>
      </c>
      <c r="M236" s="2" t="s">
        <v>1919</v>
      </c>
      <c r="N236" s="28">
        <f t="shared" si="25"/>
        <v>231</v>
      </c>
      <c r="O236" s="2" t="s">
        <v>1</v>
      </c>
      <c r="P236" s="2" t="str">
        <f t="shared" si="26"/>
        <v>{id:231,year: "2004",dateAcuerdo:"13-NOV",numAcuerdo:"CG 231-2004",monthAcuerdo:"NOV",nameAcuerdo:"IMPRESION BOLETAS EXTRAS",link: Acuerdos__pdfpath(`./${"2004/"}${"231.pdf"}`),},</v>
      </c>
    </row>
    <row r="237" spans="1:16" x14ac:dyDescent="0.3">
      <c r="A237" s="2" t="s">
        <v>1568</v>
      </c>
      <c r="B237" s="2">
        <v>232</v>
      </c>
      <c r="C237" s="2" t="s">
        <v>1917</v>
      </c>
      <c r="D237" s="3" t="s">
        <v>653</v>
      </c>
      <c r="E237" s="2" t="s">
        <v>1735</v>
      </c>
      <c r="G237" s="2">
        <f t="shared" si="23"/>
        <v>232</v>
      </c>
      <c r="H237" s="2" t="s">
        <v>0</v>
      </c>
      <c r="I237" s="2" t="s">
        <v>1918</v>
      </c>
      <c r="J237" s="4" t="str">
        <f t="shared" si="24"/>
        <v>NOV</v>
      </c>
      <c r="K237" s="2" t="s">
        <v>1565</v>
      </c>
      <c r="L237" s="2" t="s">
        <v>646</v>
      </c>
      <c r="M237" s="2" t="s">
        <v>1919</v>
      </c>
      <c r="N237" s="28">
        <f t="shared" si="25"/>
        <v>232</v>
      </c>
      <c r="O237" s="2" t="s">
        <v>1</v>
      </c>
      <c r="P237" s="2" t="str">
        <f t="shared" si="26"/>
        <v>{id:232,year: "2004",dateAcuerdo:"13-NOV",numAcuerdo:"CG 232-2004",monthAcuerdo:"NOV",nameAcuerdo:"REVOCACIÓN MARCO EDGARDO",link: Acuerdos__pdfpath(`./${"2004/"}${"232.pdf"}`),},</v>
      </c>
    </row>
    <row r="238" spans="1:16" x14ac:dyDescent="0.3">
      <c r="A238" s="2" t="s">
        <v>1568</v>
      </c>
      <c r="B238" s="2">
        <v>233</v>
      </c>
      <c r="C238" s="2" t="s">
        <v>1917</v>
      </c>
      <c r="D238" s="3" t="s">
        <v>346</v>
      </c>
      <c r="E238" s="2" t="s">
        <v>1735</v>
      </c>
      <c r="G238" s="2">
        <f t="shared" si="23"/>
        <v>233</v>
      </c>
      <c r="H238" s="2" t="s">
        <v>0</v>
      </c>
      <c r="I238" s="2" t="s">
        <v>1918</v>
      </c>
      <c r="J238" s="4" t="str">
        <f t="shared" si="24"/>
        <v>NOV</v>
      </c>
      <c r="K238" s="2" t="s">
        <v>1565</v>
      </c>
      <c r="L238" s="2" t="s">
        <v>647</v>
      </c>
      <c r="M238" s="2" t="s">
        <v>1919</v>
      </c>
      <c r="N238" s="28">
        <f t="shared" si="25"/>
        <v>233</v>
      </c>
      <c r="O238" s="2" t="s">
        <v>1</v>
      </c>
      <c r="P238" s="2" t="str">
        <f t="shared" si="26"/>
        <v>{id:233,year: "2004",dateAcuerdo:"19-NOV",numAcuerdo:"CG 233-2004",monthAcuerdo:"NOV",nameAcuerdo:"ACUERDO GOBERNADOR",link: Acuerdos__pdfpath(`./${"2004/"}${"233.pdf"}`),},</v>
      </c>
    </row>
    <row r="239" spans="1:16" x14ac:dyDescent="0.3">
      <c r="A239" s="2" t="s">
        <v>1568</v>
      </c>
      <c r="B239" s="2">
        <v>234</v>
      </c>
      <c r="C239" s="2" t="s">
        <v>1917</v>
      </c>
      <c r="D239" s="3" t="s">
        <v>346</v>
      </c>
      <c r="E239" s="2" t="s">
        <v>1735</v>
      </c>
      <c r="G239" s="2">
        <f t="shared" si="23"/>
        <v>234</v>
      </c>
      <c r="H239" s="2" t="s">
        <v>0</v>
      </c>
      <c r="I239" s="2" t="s">
        <v>1918</v>
      </c>
      <c r="J239" s="4" t="str">
        <f t="shared" si="24"/>
        <v>NOV</v>
      </c>
      <c r="K239" s="2" t="s">
        <v>1565</v>
      </c>
      <c r="L239" s="2" t="s">
        <v>648</v>
      </c>
      <c r="M239" s="2" t="s">
        <v>1919</v>
      </c>
      <c r="N239" s="28">
        <f t="shared" si="25"/>
        <v>234</v>
      </c>
      <c r="O239" s="2" t="s">
        <v>1</v>
      </c>
      <c r="P239" s="2" t="str">
        <f t="shared" si="26"/>
        <v>{id:234,year: "2004",dateAcuerdo:"19-NOV",numAcuerdo:"CG 234-2004",monthAcuerdo:"NOV",nameAcuerdo:"ASIGNACIÓN DIPUTADOS RP",link: Acuerdos__pdfpath(`./${"2004/"}${"234.pdf"}`),},</v>
      </c>
    </row>
    <row r="240" spans="1:16" x14ac:dyDescent="0.3">
      <c r="A240" s="2" t="s">
        <v>1568</v>
      </c>
      <c r="B240" s="2">
        <v>235</v>
      </c>
      <c r="C240" s="2" t="s">
        <v>1917</v>
      </c>
      <c r="D240" s="3" t="s">
        <v>346</v>
      </c>
      <c r="E240" s="2" t="s">
        <v>1735</v>
      </c>
      <c r="G240" s="2">
        <f t="shared" si="23"/>
        <v>235</v>
      </c>
      <c r="H240" s="2" t="s">
        <v>0</v>
      </c>
      <c r="I240" s="2" t="s">
        <v>1918</v>
      </c>
      <c r="J240" s="4" t="str">
        <f t="shared" si="24"/>
        <v>NOV</v>
      </c>
      <c r="K240" s="2" t="s">
        <v>1565</v>
      </c>
      <c r="L240" s="2" t="s">
        <v>649</v>
      </c>
      <c r="M240" s="2" t="s">
        <v>1919</v>
      </c>
      <c r="N240" s="28">
        <f t="shared" si="25"/>
        <v>235</v>
      </c>
      <c r="O240" s="2" t="s">
        <v>1</v>
      </c>
      <c r="P240" s="2" t="str">
        <f t="shared" si="26"/>
        <v>{id:235,year: "2004",dateAcuerdo:"19-NOV",numAcuerdo:"CG 235-2004",monthAcuerdo:"NOV",nameAcuerdo:"ACUERDO ESCRUT Y COMPUT TETLANOHCAN,LA MAGDALENA,ESPAÑITA",link: Acuerdos__pdfpath(`./${"2004/"}${"235.pdf"}`),},</v>
      </c>
    </row>
    <row r="241" spans="1:16" x14ac:dyDescent="0.3">
      <c r="A241" s="2" t="s">
        <v>1568</v>
      </c>
      <c r="B241" s="2">
        <v>236</v>
      </c>
      <c r="C241" s="2" t="s">
        <v>1917</v>
      </c>
      <c r="D241" s="3" t="s">
        <v>346</v>
      </c>
      <c r="E241" s="2" t="s">
        <v>1735</v>
      </c>
      <c r="G241" s="2">
        <f t="shared" si="23"/>
        <v>236</v>
      </c>
      <c r="H241" s="2" t="s">
        <v>0</v>
      </c>
      <c r="I241" s="2" t="s">
        <v>1918</v>
      </c>
      <c r="J241" s="4" t="str">
        <f t="shared" si="24"/>
        <v>NOV</v>
      </c>
      <c r="K241" s="2" t="s">
        <v>1565</v>
      </c>
      <c r="L241" s="2" t="s">
        <v>650</v>
      </c>
      <c r="M241" s="2" t="s">
        <v>1919</v>
      </c>
      <c r="N241" s="28">
        <f t="shared" si="25"/>
        <v>236</v>
      </c>
      <c r="O241" s="2" t="s">
        <v>1</v>
      </c>
      <c r="P241" s="2" t="str">
        <f t="shared" si="26"/>
        <v>{id:236,year: "2004",dateAcuerdo:"19-NOV",numAcuerdo:"CG 236-2004",monthAcuerdo:"NOV",nameAcuerdo:"ACUERDO CÓMPUTO TETLANOHCAN, TLALTELULCO Y ESPAÑITA",link: Acuerdos__pdfpath(`./${"2004/"}${"236.pdf"}`),},</v>
      </c>
    </row>
    <row r="242" spans="1:16" x14ac:dyDescent="0.3">
      <c r="A242" s="2" t="s">
        <v>1568</v>
      </c>
      <c r="B242" s="2">
        <v>237</v>
      </c>
      <c r="C242" s="2" t="s">
        <v>1917</v>
      </c>
      <c r="D242" s="3" t="s">
        <v>346</v>
      </c>
      <c r="E242" s="2" t="s">
        <v>1735</v>
      </c>
      <c r="G242" s="2">
        <f t="shared" si="23"/>
        <v>237</v>
      </c>
      <c r="H242" s="2" t="s">
        <v>0</v>
      </c>
      <c r="I242" s="2" t="s">
        <v>1918</v>
      </c>
      <c r="J242" s="4" t="str">
        <f t="shared" si="24"/>
        <v>NOV</v>
      </c>
      <c r="K242" s="2" t="s">
        <v>1565</v>
      </c>
      <c r="L242" s="2" t="s">
        <v>651</v>
      </c>
      <c r="M242" s="2" t="s">
        <v>1919</v>
      </c>
      <c r="N242" s="28">
        <f t="shared" si="25"/>
        <v>237</v>
      </c>
      <c r="O242" s="2" t="s">
        <v>1</v>
      </c>
      <c r="P242" s="2" t="str">
        <f t="shared" si="26"/>
        <v>{id:237,year: "2004",dateAcuerdo:"19-NOV",numAcuerdo:"CG 237-2004",monthAcuerdo:"NOV",nameAcuerdo:"ACUERDO INTEGRACIÓN AYUNTAMIENTOS 2004 XALOZTOC",link: Acuerdos__pdfpath(`./${"2004/"}${"237.pdf"}`),},</v>
      </c>
    </row>
    <row r="243" spans="1:16" x14ac:dyDescent="0.3">
      <c r="A243" s="2" t="s">
        <v>1568</v>
      </c>
      <c r="B243" s="2">
        <v>238</v>
      </c>
      <c r="C243" s="2" t="s">
        <v>1917</v>
      </c>
      <c r="D243" s="3" t="s">
        <v>689</v>
      </c>
      <c r="E243" s="2" t="s">
        <v>1735</v>
      </c>
      <c r="G243" s="2">
        <f t="shared" si="23"/>
        <v>238</v>
      </c>
      <c r="H243" s="2" t="s">
        <v>0</v>
      </c>
      <c r="I243" s="2" t="s">
        <v>1918</v>
      </c>
      <c r="J243" s="4" t="str">
        <f t="shared" si="24"/>
        <v>DIC</v>
      </c>
      <c r="K243" s="2" t="s">
        <v>1565</v>
      </c>
      <c r="L243" s="2" t="s">
        <v>654</v>
      </c>
      <c r="M243" s="2" t="s">
        <v>1919</v>
      </c>
      <c r="N243" s="28">
        <f t="shared" si="25"/>
        <v>238</v>
      </c>
      <c r="O243" s="2" t="s">
        <v>1</v>
      </c>
      <c r="P243" s="2" t="str">
        <f t="shared" si="26"/>
        <v>{id:238,year: "2004",dateAcuerdo:"21-DIC",numAcuerdo:"CG 238-2004",monthAcuerdo:"DIC",nameAcuerdo:"RESOLUCIÓN-EXPEDIENTE 005-2004",link: Acuerdos__pdfpath(`./${"2004/"}${"238.pdf"}`),},</v>
      </c>
    </row>
    <row r="244" spans="1:16" x14ac:dyDescent="0.3">
      <c r="A244" s="2" t="s">
        <v>1568</v>
      </c>
      <c r="B244" s="2">
        <v>239</v>
      </c>
      <c r="C244" s="2" t="s">
        <v>1917</v>
      </c>
      <c r="D244" s="3" t="s">
        <v>689</v>
      </c>
      <c r="E244" s="2" t="s">
        <v>1735</v>
      </c>
      <c r="G244" s="2">
        <f t="shared" si="23"/>
        <v>239</v>
      </c>
      <c r="H244" s="2" t="s">
        <v>0</v>
      </c>
      <c r="I244" s="2" t="s">
        <v>1918</v>
      </c>
      <c r="J244" s="4" t="str">
        <f t="shared" si="24"/>
        <v>DIC</v>
      </c>
      <c r="K244" s="2" t="s">
        <v>1565</v>
      </c>
      <c r="L244" s="2" t="s">
        <v>655</v>
      </c>
      <c r="M244" s="2" t="s">
        <v>1919</v>
      </c>
      <c r="N244" s="28">
        <f t="shared" si="25"/>
        <v>239</v>
      </c>
      <c r="O244" s="2" t="s">
        <v>1</v>
      </c>
      <c r="P244" s="2" t="str">
        <f t="shared" si="26"/>
        <v>{id:239,year: "2004",dateAcuerdo:"21-DIC",numAcuerdo:"CG 239-2004",monthAcuerdo:"DIC",nameAcuerdo:"RESOLUCIÓN-EXPEDIENTE 006-2004",link: Acuerdos__pdfpath(`./${"2004/"}${"239.pdf"}`),},</v>
      </c>
    </row>
    <row r="245" spans="1:16" x14ac:dyDescent="0.3">
      <c r="A245" s="2" t="s">
        <v>1568</v>
      </c>
      <c r="B245" s="2">
        <v>240</v>
      </c>
      <c r="C245" s="2" t="s">
        <v>1917</v>
      </c>
      <c r="D245" s="3" t="s">
        <v>689</v>
      </c>
      <c r="E245" s="2" t="s">
        <v>1735</v>
      </c>
      <c r="G245" s="2">
        <f t="shared" si="23"/>
        <v>240</v>
      </c>
      <c r="H245" s="2" t="s">
        <v>0</v>
      </c>
      <c r="I245" s="2" t="s">
        <v>1918</v>
      </c>
      <c r="J245" s="4" t="str">
        <f t="shared" si="24"/>
        <v>DIC</v>
      </c>
      <c r="K245" s="2" t="s">
        <v>1565</v>
      </c>
      <c r="L245" s="2" t="s">
        <v>656</v>
      </c>
      <c r="M245" s="2" t="s">
        <v>1919</v>
      </c>
      <c r="N245" s="28">
        <f t="shared" si="25"/>
        <v>240</v>
      </c>
      <c r="O245" s="2" t="s">
        <v>1</v>
      </c>
      <c r="P245" s="2" t="str">
        <f t="shared" si="26"/>
        <v>{id:240,year: "2004",dateAcuerdo:"21-DIC",numAcuerdo:"CG 240-2004",monthAcuerdo:"DIC",nameAcuerdo:"RESOLUCIÓN-EXPEDIENTE 015-2004",link: Acuerdos__pdfpath(`./${"2004/"}${"240.pdf"}`),},</v>
      </c>
    </row>
    <row r="246" spans="1:16" x14ac:dyDescent="0.3">
      <c r="A246" s="2" t="s">
        <v>1568</v>
      </c>
      <c r="B246" s="2">
        <v>241</v>
      </c>
      <c r="C246" s="2" t="s">
        <v>1917</v>
      </c>
      <c r="D246" s="3" t="s">
        <v>689</v>
      </c>
      <c r="E246" s="2" t="s">
        <v>1735</v>
      </c>
      <c r="G246" s="2">
        <f t="shared" si="23"/>
        <v>241</v>
      </c>
      <c r="H246" s="2" t="s">
        <v>0</v>
      </c>
      <c r="I246" s="2" t="s">
        <v>1918</v>
      </c>
      <c r="J246" s="4" t="str">
        <f t="shared" si="24"/>
        <v>DIC</v>
      </c>
      <c r="K246" s="2" t="s">
        <v>1565</v>
      </c>
      <c r="L246" s="2" t="s">
        <v>657</v>
      </c>
      <c r="M246" s="2" t="s">
        <v>1919</v>
      </c>
      <c r="N246" s="28">
        <f t="shared" si="25"/>
        <v>241</v>
      </c>
      <c r="O246" s="2" t="s">
        <v>1</v>
      </c>
      <c r="P246" s="2" t="str">
        <f t="shared" si="26"/>
        <v>{id:241,year: "2004",dateAcuerdo:"21-DIC",numAcuerdo:"CG 241-2004",monthAcuerdo:"DIC",nameAcuerdo:"RESOLUCIÓN EXPEDIENTE 022-2004",link: Acuerdos__pdfpath(`./${"2004/"}${"241.pdf"}`),},</v>
      </c>
    </row>
    <row r="247" spans="1:16" x14ac:dyDescent="0.3">
      <c r="A247" s="2" t="s">
        <v>1568</v>
      </c>
      <c r="B247" s="2">
        <v>242</v>
      </c>
      <c r="C247" s="2" t="s">
        <v>1917</v>
      </c>
      <c r="D247" s="3" t="s">
        <v>689</v>
      </c>
      <c r="E247" s="2" t="s">
        <v>1735</v>
      </c>
      <c r="G247" s="2">
        <f t="shared" si="23"/>
        <v>242</v>
      </c>
      <c r="H247" s="2" t="s">
        <v>0</v>
      </c>
      <c r="I247" s="2" t="s">
        <v>1918</v>
      </c>
      <c r="J247" s="4" t="str">
        <f t="shared" si="24"/>
        <v>DIC</v>
      </c>
      <c r="K247" s="2" t="s">
        <v>1565</v>
      </c>
      <c r="L247" s="2" t="s">
        <v>658</v>
      </c>
      <c r="M247" s="2" t="s">
        <v>1919</v>
      </c>
      <c r="N247" s="28">
        <f t="shared" si="25"/>
        <v>242</v>
      </c>
      <c r="O247" s="2" t="s">
        <v>1</v>
      </c>
      <c r="P247" s="2" t="str">
        <f t="shared" si="26"/>
        <v>{id:242,year: "2004",dateAcuerdo:"21-DIC",numAcuerdo:"CG 242-2004",monthAcuerdo:"DIC",nameAcuerdo:"RESOLUCIÓN-EXPEDIENTE 027-2004",link: Acuerdos__pdfpath(`./${"2004/"}${"242.pdf"}`),},</v>
      </c>
    </row>
    <row r="248" spans="1:16" x14ac:dyDescent="0.3">
      <c r="A248" s="2" t="s">
        <v>1568</v>
      </c>
      <c r="B248" s="2">
        <v>243</v>
      </c>
      <c r="C248" s="2" t="s">
        <v>1917</v>
      </c>
      <c r="D248" s="3" t="s">
        <v>689</v>
      </c>
      <c r="E248" s="2" t="s">
        <v>1735</v>
      </c>
      <c r="G248" s="2">
        <f t="shared" si="23"/>
        <v>243</v>
      </c>
      <c r="H248" s="2" t="s">
        <v>0</v>
      </c>
      <c r="I248" s="2" t="s">
        <v>1918</v>
      </c>
      <c r="J248" s="4" t="str">
        <f t="shared" si="24"/>
        <v>DIC</v>
      </c>
      <c r="K248" s="2" t="s">
        <v>1565</v>
      </c>
      <c r="L248" s="2" t="s">
        <v>659</v>
      </c>
      <c r="M248" s="2" t="s">
        <v>1919</v>
      </c>
      <c r="N248" s="28">
        <f t="shared" si="25"/>
        <v>243</v>
      </c>
      <c r="O248" s="2" t="s">
        <v>1</v>
      </c>
      <c r="P248" s="2" t="str">
        <f t="shared" si="26"/>
        <v>{id:243,year: "2004",dateAcuerdo:"21-DIC",numAcuerdo:"CG 243-2004",monthAcuerdo:"DIC",nameAcuerdo:"RESOLUCIÓN-EXPEDIENTE 029-2004",link: Acuerdos__pdfpath(`./${"2004/"}${"243.pdf"}`),},</v>
      </c>
    </row>
    <row r="249" spans="1:16" x14ac:dyDescent="0.3">
      <c r="A249" s="2" t="s">
        <v>1568</v>
      </c>
      <c r="B249" s="2">
        <v>244</v>
      </c>
      <c r="C249" s="2" t="s">
        <v>1917</v>
      </c>
      <c r="D249" s="3" t="s">
        <v>689</v>
      </c>
      <c r="E249" s="2" t="s">
        <v>1735</v>
      </c>
      <c r="G249" s="2">
        <f t="shared" si="23"/>
        <v>244</v>
      </c>
      <c r="H249" s="2" t="s">
        <v>0</v>
      </c>
      <c r="I249" s="2" t="s">
        <v>1918</v>
      </c>
      <c r="J249" s="4" t="str">
        <f t="shared" si="24"/>
        <v>DIC</v>
      </c>
      <c r="K249" s="2" t="s">
        <v>1565</v>
      </c>
      <c r="L249" s="2" t="s">
        <v>660</v>
      </c>
      <c r="M249" s="2" t="s">
        <v>1919</v>
      </c>
      <c r="N249" s="28">
        <f t="shared" si="25"/>
        <v>244</v>
      </c>
      <c r="O249" s="2" t="s">
        <v>1</v>
      </c>
      <c r="P249" s="2" t="str">
        <f t="shared" si="26"/>
        <v>{id:244,year: "2004",dateAcuerdo:"21-DIC",numAcuerdo:"CG 244-2004",monthAcuerdo:"DIC",nameAcuerdo:"RESOLUCIÓN-EXPEDIENTE 030-2004",link: Acuerdos__pdfpath(`./${"2004/"}${"244.pdf"}`),},</v>
      </c>
    </row>
    <row r="250" spans="1:16" x14ac:dyDescent="0.3">
      <c r="A250" s="2" t="s">
        <v>1568</v>
      </c>
      <c r="B250" s="2">
        <v>245</v>
      </c>
      <c r="C250" s="2" t="s">
        <v>1917</v>
      </c>
      <c r="D250" s="3" t="s">
        <v>689</v>
      </c>
      <c r="E250" s="2" t="s">
        <v>1735</v>
      </c>
      <c r="G250" s="2">
        <f t="shared" si="23"/>
        <v>245</v>
      </c>
      <c r="H250" s="2" t="s">
        <v>0</v>
      </c>
      <c r="I250" s="2" t="s">
        <v>1918</v>
      </c>
      <c r="J250" s="4" t="str">
        <f t="shared" si="24"/>
        <v>DIC</v>
      </c>
      <c r="K250" s="2" t="s">
        <v>1565</v>
      </c>
      <c r="L250" s="2" t="s">
        <v>661</v>
      </c>
      <c r="M250" s="2" t="s">
        <v>1919</v>
      </c>
      <c r="N250" s="28">
        <f t="shared" si="25"/>
        <v>245</v>
      </c>
      <c r="O250" s="2" t="s">
        <v>1</v>
      </c>
      <c r="P250" s="2" t="str">
        <f t="shared" si="26"/>
        <v>{id:245,year: "2004",dateAcuerdo:"21-DIC",numAcuerdo:"CG 245-2004",monthAcuerdo:"DIC",nameAcuerdo:"RESOLUCIÓN-EXPEDIENTE 034-2004",link: Acuerdos__pdfpath(`./${"2004/"}${"245.pdf"}`),},</v>
      </c>
    </row>
    <row r="251" spans="1:16" x14ac:dyDescent="0.3">
      <c r="A251" s="2" t="s">
        <v>1568</v>
      </c>
      <c r="B251" s="2">
        <v>246</v>
      </c>
      <c r="C251" s="2" t="s">
        <v>1917</v>
      </c>
      <c r="D251" s="3" t="s">
        <v>689</v>
      </c>
      <c r="E251" s="2" t="s">
        <v>1735</v>
      </c>
      <c r="G251" s="2">
        <f t="shared" si="23"/>
        <v>246</v>
      </c>
      <c r="H251" s="2" t="s">
        <v>0</v>
      </c>
      <c r="I251" s="2" t="s">
        <v>1918</v>
      </c>
      <c r="J251" s="4" t="str">
        <f t="shared" si="24"/>
        <v>DIC</v>
      </c>
      <c r="K251" s="2" t="s">
        <v>1565</v>
      </c>
      <c r="L251" s="2" t="s">
        <v>662</v>
      </c>
      <c r="M251" s="2" t="s">
        <v>1919</v>
      </c>
      <c r="N251" s="28">
        <f t="shared" si="25"/>
        <v>246</v>
      </c>
      <c r="O251" s="2" t="s">
        <v>1</v>
      </c>
      <c r="P251" s="2" t="str">
        <f t="shared" si="26"/>
        <v>{id:246,year: "2004",dateAcuerdo:"21-DIC",numAcuerdo:"CG 246-2004",monthAcuerdo:"DIC",nameAcuerdo:"RESOLUCIÓN-EXPEDIENTE 057-2004",link: Acuerdos__pdfpath(`./${"2004/"}${"246.pdf"}`),},</v>
      </c>
    </row>
    <row r="252" spans="1:16" x14ac:dyDescent="0.3">
      <c r="A252" s="5" t="s">
        <v>1568</v>
      </c>
      <c r="B252" s="5">
        <v>247</v>
      </c>
      <c r="C252" s="5" t="s">
        <v>1917</v>
      </c>
      <c r="D252" s="6" t="s">
        <v>689</v>
      </c>
      <c r="E252" s="5" t="s">
        <v>1735</v>
      </c>
      <c r="F252" s="5"/>
      <c r="G252" s="5">
        <f t="shared" si="23"/>
        <v>247</v>
      </c>
      <c r="H252" s="5" t="s">
        <v>0</v>
      </c>
      <c r="I252" s="5" t="s">
        <v>1918</v>
      </c>
      <c r="J252" s="5" t="str">
        <f t="shared" si="24"/>
        <v>DIC</v>
      </c>
      <c r="K252" s="5" t="s">
        <v>1565</v>
      </c>
      <c r="L252" s="5" t="s">
        <v>663</v>
      </c>
      <c r="M252" s="5" t="s">
        <v>1919</v>
      </c>
      <c r="N252" s="31">
        <f t="shared" si="25"/>
        <v>247</v>
      </c>
      <c r="O252" s="5" t="s">
        <v>1</v>
      </c>
      <c r="P252" s="5"/>
    </row>
    <row r="253" spans="1:16" x14ac:dyDescent="0.3">
      <c r="A253" s="4" t="s">
        <v>1568</v>
      </c>
      <c r="B253" s="4">
        <v>248</v>
      </c>
      <c r="C253" s="4" t="s">
        <v>1917</v>
      </c>
      <c r="D253" s="8" t="s">
        <v>689</v>
      </c>
      <c r="E253" s="4" t="s">
        <v>1735</v>
      </c>
      <c r="F253" s="4"/>
      <c r="G253" s="4">
        <f t="shared" si="23"/>
        <v>248</v>
      </c>
      <c r="H253" s="4" t="s">
        <v>0</v>
      </c>
      <c r="I253" s="4" t="s">
        <v>1918</v>
      </c>
      <c r="J253" s="4" t="str">
        <f t="shared" ref="J253:J278" si="27">MID(D253,4,3)</f>
        <v>DIC</v>
      </c>
      <c r="K253" s="4" t="s">
        <v>1565</v>
      </c>
      <c r="L253" s="4" t="s">
        <v>664</v>
      </c>
      <c r="M253" s="4" t="s">
        <v>1919</v>
      </c>
      <c r="N253" s="32">
        <f t="shared" si="25"/>
        <v>248</v>
      </c>
      <c r="O253" s="4" t="s">
        <v>1</v>
      </c>
      <c r="P253" s="2" t="str">
        <f t="shared" si="26"/>
        <v>{id:248,year: "2004",dateAcuerdo:"21-DIC",numAcuerdo:"CG 248-2004",monthAcuerdo:"DIC",nameAcuerdo:"RESOLUCIÓN-EXPEDIENTE 077-2004",link: Acuerdos__pdfpath(`./${"2004/"}${"248.pdf"}`),},</v>
      </c>
    </row>
    <row r="254" spans="1:16" x14ac:dyDescent="0.3">
      <c r="A254" s="2" t="s">
        <v>1568</v>
      </c>
      <c r="B254" s="2">
        <v>249</v>
      </c>
      <c r="C254" s="2" t="s">
        <v>1917</v>
      </c>
      <c r="D254" s="3" t="s">
        <v>689</v>
      </c>
      <c r="E254" s="2" t="s">
        <v>1735</v>
      </c>
      <c r="G254" s="2">
        <f t="shared" si="23"/>
        <v>249</v>
      </c>
      <c r="H254" s="2" t="s">
        <v>0</v>
      </c>
      <c r="I254" s="2" t="s">
        <v>1918</v>
      </c>
      <c r="J254" s="4" t="str">
        <f t="shared" si="27"/>
        <v>DIC</v>
      </c>
      <c r="K254" s="2" t="s">
        <v>1565</v>
      </c>
      <c r="L254" s="2" t="s">
        <v>665</v>
      </c>
      <c r="M254" s="2" t="s">
        <v>1919</v>
      </c>
      <c r="N254" s="28">
        <f t="shared" si="25"/>
        <v>249</v>
      </c>
      <c r="O254" s="2" t="s">
        <v>1</v>
      </c>
      <c r="P254" s="2" t="str">
        <f t="shared" si="26"/>
        <v>{id:249,year: "2004",dateAcuerdo:"21-DIC",numAcuerdo:"CG 249-2004",monthAcuerdo:"DIC",nameAcuerdo:"RESOLUCIÓN-EXPEDIENTE 092-2004",link: Acuerdos__pdfpath(`./${"2004/"}${"249.pdf"}`),},</v>
      </c>
    </row>
    <row r="255" spans="1:16" x14ac:dyDescent="0.3">
      <c r="A255" s="2" t="s">
        <v>1568</v>
      </c>
      <c r="B255" s="2">
        <v>250</v>
      </c>
      <c r="C255" s="2" t="s">
        <v>1917</v>
      </c>
      <c r="D255" s="3" t="s">
        <v>689</v>
      </c>
      <c r="E255" s="2" t="s">
        <v>1735</v>
      </c>
      <c r="G255" s="2">
        <f t="shared" si="23"/>
        <v>250</v>
      </c>
      <c r="H255" s="2" t="s">
        <v>0</v>
      </c>
      <c r="I255" s="2" t="s">
        <v>1918</v>
      </c>
      <c r="J255" s="4" t="str">
        <f t="shared" si="27"/>
        <v>DIC</v>
      </c>
      <c r="K255" s="2" t="s">
        <v>1565</v>
      </c>
      <c r="L255" s="2" t="s">
        <v>666</v>
      </c>
      <c r="M255" s="2" t="s">
        <v>1919</v>
      </c>
      <c r="N255" s="28">
        <f t="shared" si="25"/>
        <v>250</v>
      </c>
      <c r="O255" s="2" t="s">
        <v>1</v>
      </c>
      <c r="P255" s="2" t="str">
        <f t="shared" si="26"/>
        <v>{id:250,year: "2004",dateAcuerdo:"21-DIC",numAcuerdo:"CG 250-2004",monthAcuerdo:"DIC",nameAcuerdo:"RESOLUCIÓN-EXPEDIENTE 094-2004",link: Acuerdos__pdfpath(`./${"2004/"}${"250.pdf"}`),},</v>
      </c>
    </row>
    <row r="256" spans="1:16" x14ac:dyDescent="0.3">
      <c r="A256" s="2" t="s">
        <v>1568</v>
      </c>
      <c r="B256" s="2">
        <v>251</v>
      </c>
      <c r="C256" s="2" t="s">
        <v>1917</v>
      </c>
      <c r="D256" s="3" t="s">
        <v>689</v>
      </c>
      <c r="E256" s="2" t="s">
        <v>1735</v>
      </c>
      <c r="G256" s="2">
        <f t="shared" si="23"/>
        <v>251</v>
      </c>
      <c r="H256" s="2" t="s">
        <v>0</v>
      </c>
      <c r="I256" s="2" t="s">
        <v>1918</v>
      </c>
      <c r="J256" s="4" t="str">
        <f t="shared" si="27"/>
        <v>DIC</v>
      </c>
      <c r="K256" s="2" t="s">
        <v>1565</v>
      </c>
      <c r="L256" s="2" t="s">
        <v>667</v>
      </c>
      <c r="M256" s="2" t="s">
        <v>1919</v>
      </c>
      <c r="N256" s="28">
        <f t="shared" si="25"/>
        <v>251</v>
      </c>
      <c r="O256" s="2" t="s">
        <v>1</v>
      </c>
      <c r="P256" s="2" t="str">
        <f t="shared" si="26"/>
        <v>{id:251,year: "2004",dateAcuerdo:"21-DIC",numAcuerdo:"CG 251-2004",monthAcuerdo:"DIC",nameAcuerdo:"RESOLUCIÓN-EXPEDIENTE 098-2004",link: Acuerdos__pdfpath(`./${"2004/"}${"251.pdf"}`),},</v>
      </c>
    </row>
    <row r="257" spans="1:16" x14ac:dyDescent="0.3">
      <c r="A257" s="2" t="s">
        <v>1568</v>
      </c>
      <c r="B257" s="2">
        <v>252</v>
      </c>
      <c r="C257" s="2" t="s">
        <v>1917</v>
      </c>
      <c r="D257" s="3" t="s">
        <v>689</v>
      </c>
      <c r="E257" s="2" t="s">
        <v>1735</v>
      </c>
      <c r="G257" s="2">
        <f t="shared" si="23"/>
        <v>252</v>
      </c>
      <c r="H257" s="2" t="s">
        <v>0</v>
      </c>
      <c r="I257" s="2" t="s">
        <v>1918</v>
      </c>
      <c r="J257" s="4" t="str">
        <f t="shared" si="27"/>
        <v>DIC</v>
      </c>
      <c r="K257" s="2" t="s">
        <v>1565</v>
      </c>
      <c r="L257" s="2" t="s">
        <v>668</v>
      </c>
      <c r="M257" s="2" t="s">
        <v>1919</v>
      </c>
      <c r="N257" s="28">
        <f t="shared" si="25"/>
        <v>252</v>
      </c>
      <c r="O257" s="2" t="s">
        <v>1</v>
      </c>
      <c r="P257" s="2" t="str">
        <f t="shared" si="26"/>
        <v>{id:252,year: "2004",dateAcuerdo:"21-DIC",numAcuerdo:"CG 252-2004",monthAcuerdo:"DIC",nameAcuerdo:"RESOLUCIÓN EXPEDIENTE 104-2004",link: Acuerdos__pdfpath(`./${"2004/"}${"252.pdf"}`),},</v>
      </c>
    </row>
    <row r="258" spans="1:16" x14ac:dyDescent="0.3">
      <c r="A258" s="2" t="s">
        <v>1568</v>
      </c>
      <c r="B258" s="2">
        <v>253</v>
      </c>
      <c r="C258" s="2" t="s">
        <v>1917</v>
      </c>
      <c r="D258" s="3" t="s">
        <v>689</v>
      </c>
      <c r="E258" s="2" t="s">
        <v>1735</v>
      </c>
      <c r="G258" s="2">
        <f t="shared" si="23"/>
        <v>253</v>
      </c>
      <c r="H258" s="2" t="s">
        <v>0</v>
      </c>
      <c r="I258" s="2" t="s">
        <v>1918</v>
      </c>
      <c r="J258" s="4" t="str">
        <f t="shared" si="27"/>
        <v>DIC</v>
      </c>
      <c r="K258" s="2" t="s">
        <v>1565</v>
      </c>
      <c r="L258" s="2" t="s">
        <v>669</v>
      </c>
      <c r="M258" s="2" t="s">
        <v>1919</v>
      </c>
      <c r="N258" s="28">
        <f t="shared" si="25"/>
        <v>253</v>
      </c>
      <c r="O258" s="2" t="s">
        <v>1</v>
      </c>
      <c r="P258" s="2" t="str">
        <f t="shared" si="26"/>
        <v>{id:253,year: "2004",dateAcuerdo:"21-DIC",numAcuerdo:"CG 253-2004",monthAcuerdo:"DIC",nameAcuerdo:"RESOLUCIÓN-EXPEDIENTE 105-2004",link: Acuerdos__pdfpath(`./${"2004/"}${"253.pdf"}`),},</v>
      </c>
    </row>
    <row r="259" spans="1:16" x14ac:dyDescent="0.3">
      <c r="A259" s="2" t="s">
        <v>1568</v>
      </c>
      <c r="B259" s="2">
        <v>254</v>
      </c>
      <c r="C259" s="2" t="s">
        <v>1917</v>
      </c>
      <c r="D259" s="3" t="s">
        <v>689</v>
      </c>
      <c r="E259" s="2" t="s">
        <v>1735</v>
      </c>
      <c r="G259" s="2">
        <f t="shared" ref="G259:G278" si="28">B259</f>
        <v>254</v>
      </c>
      <c r="H259" s="2" t="s">
        <v>0</v>
      </c>
      <c r="I259" s="2" t="s">
        <v>1918</v>
      </c>
      <c r="J259" s="4" t="str">
        <f t="shared" si="27"/>
        <v>DIC</v>
      </c>
      <c r="K259" s="2" t="s">
        <v>1565</v>
      </c>
      <c r="L259" s="2" t="s">
        <v>670</v>
      </c>
      <c r="M259" s="2" t="s">
        <v>1919</v>
      </c>
      <c r="N259" s="28">
        <f t="shared" ref="N259:N278" si="29">B259</f>
        <v>254</v>
      </c>
      <c r="O259" s="2" t="s">
        <v>1</v>
      </c>
      <c r="P259" s="2" t="str">
        <f t="shared" si="26"/>
        <v>{id:254,year: "2004",dateAcuerdo:"21-DIC",numAcuerdo:"CG 254-2004",monthAcuerdo:"DIC",nameAcuerdo:"RESOLUCIÓN-EXPEDIENTE 108-2004",link: Acuerdos__pdfpath(`./${"2004/"}${"254.pdf"}`),},</v>
      </c>
    </row>
    <row r="260" spans="1:16" x14ac:dyDescent="0.3">
      <c r="A260" s="2" t="s">
        <v>1568</v>
      </c>
      <c r="B260" s="2">
        <v>255</v>
      </c>
      <c r="C260" s="2" t="s">
        <v>1917</v>
      </c>
      <c r="D260" s="3" t="s">
        <v>689</v>
      </c>
      <c r="E260" s="2" t="s">
        <v>1735</v>
      </c>
      <c r="G260" s="2">
        <f t="shared" si="28"/>
        <v>255</v>
      </c>
      <c r="H260" s="2" t="s">
        <v>0</v>
      </c>
      <c r="I260" s="2" t="s">
        <v>1918</v>
      </c>
      <c r="J260" s="4" t="str">
        <f t="shared" si="27"/>
        <v>DIC</v>
      </c>
      <c r="K260" s="2" t="s">
        <v>1565</v>
      </c>
      <c r="L260" s="2" t="s">
        <v>671</v>
      </c>
      <c r="M260" s="2" t="s">
        <v>1919</v>
      </c>
      <c r="N260" s="28">
        <f t="shared" si="29"/>
        <v>255</v>
      </c>
      <c r="O260" s="2" t="s">
        <v>1</v>
      </c>
      <c r="P260" s="2" t="str">
        <f t="shared" si="26"/>
        <v>{id:255,year: "2004",dateAcuerdo:"21-DIC",numAcuerdo:"CG 255-2004",monthAcuerdo:"DIC",nameAcuerdo:"RESOLUCIÓN-EXPEDIENTE 113-2004",link: Acuerdos__pdfpath(`./${"2004/"}${"255.pdf"}`),},</v>
      </c>
    </row>
    <row r="261" spans="1:16" x14ac:dyDescent="0.3">
      <c r="A261" s="2" t="s">
        <v>1568</v>
      </c>
      <c r="B261" s="2">
        <v>256</v>
      </c>
      <c r="C261" s="2" t="s">
        <v>1917</v>
      </c>
      <c r="D261" s="3" t="s">
        <v>689</v>
      </c>
      <c r="E261" s="2" t="s">
        <v>1735</v>
      </c>
      <c r="G261" s="2">
        <f t="shared" si="28"/>
        <v>256</v>
      </c>
      <c r="H261" s="2" t="s">
        <v>0</v>
      </c>
      <c r="I261" s="2" t="s">
        <v>1918</v>
      </c>
      <c r="J261" s="4" t="str">
        <f t="shared" si="27"/>
        <v>DIC</v>
      </c>
      <c r="K261" s="2" t="s">
        <v>1565</v>
      </c>
      <c r="L261" s="2" t="s">
        <v>672</v>
      </c>
      <c r="M261" s="2" t="s">
        <v>1919</v>
      </c>
      <c r="N261" s="28">
        <f t="shared" si="29"/>
        <v>256</v>
      </c>
      <c r="O261" s="2" t="s">
        <v>1</v>
      </c>
      <c r="P261" s="2" t="str">
        <f t="shared" si="26"/>
        <v>{id:256,year: "2004",dateAcuerdo:"21-DIC",numAcuerdo:"CG 256-2004",monthAcuerdo:"DIC",nameAcuerdo:"RESOLUCIÓN-EXPEDIENTE 116-2004",link: Acuerdos__pdfpath(`./${"2004/"}${"256.pdf"}`),},</v>
      </c>
    </row>
    <row r="262" spans="1:16" x14ac:dyDescent="0.3">
      <c r="A262" s="2" t="s">
        <v>1568</v>
      </c>
      <c r="B262" s="2">
        <v>257</v>
      </c>
      <c r="C262" s="2" t="s">
        <v>1917</v>
      </c>
      <c r="D262" s="3" t="s">
        <v>689</v>
      </c>
      <c r="E262" s="2" t="s">
        <v>1735</v>
      </c>
      <c r="G262" s="2">
        <f t="shared" si="28"/>
        <v>257</v>
      </c>
      <c r="H262" s="2" t="s">
        <v>0</v>
      </c>
      <c r="I262" s="2" t="s">
        <v>1918</v>
      </c>
      <c r="J262" s="4" t="str">
        <f t="shared" si="27"/>
        <v>DIC</v>
      </c>
      <c r="K262" s="2" t="s">
        <v>1565</v>
      </c>
      <c r="L262" s="2" t="s">
        <v>673</v>
      </c>
      <c r="M262" s="2" t="s">
        <v>1919</v>
      </c>
      <c r="N262" s="28">
        <f t="shared" si="29"/>
        <v>257</v>
      </c>
      <c r="O262" s="2" t="s">
        <v>1</v>
      </c>
      <c r="P262" s="2" t="str">
        <f t="shared" si="26"/>
        <v>{id:257,year: "2004",dateAcuerdo:"21-DIC",numAcuerdo:"CG 257-2004",monthAcuerdo:"DIC",nameAcuerdo:"RESOLUCIÓN-EXPEDIENTE 118-2004",link: Acuerdos__pdfpath(`./${"2004/"}${"257.pdf"}`),},</v>
      </c>
    </row>
    <row r="263" spans="1:16" x14ac:dyDescent="0.3">
      <c r="A263" s="2" t="s">
        <v>1568</v>
      </c>
      <c r="B263" s="2">
        <v>258</v>
      </c>
      <c r="C263" s="2" t="s">
        <v>1917</v>
      </c>
      <c r="D263" s="3" t="s">
        <v>689</v>
      </c>
      <c r="E263" s="2" t="s">
        <v>1735</v>
      </c>
      <c r="G263" s="2">
        <f t="shared" si="28"/>
        <v>258</v>
      </c>
      <c r="H263" s="2" t="s">
        <v>0</v>
      </c>
      <c r="I263" s="2" t="s">
        <v>1918</v>
      </c>
      <c r="J263" s="4" t="str">
        <f t="shared" si="27"/>
        <v>DIC</v>
      </c>
      <c r="K263" s="2" t="s">
        <v>1565</v>
      </c>
      <c r="L263" s="2" t="s">
        <v>674</v>
      </c>
      <c r="M263" s="2" t="s">
        <v>1919</v>
      </c>
      <c r="N263" s="28">
        <f t="shared" si="29"/>
        <v>258</v>
      </c>
      <c r="O263" s="2" t="s">
        <v>1</v>
      </c>
      <c r="P263" s="2" t="str">
        <f t="shared" si="26"/>
        <v>{id:258,year: "2004",dateAcuerdo:"21-DIC",numAcuerdo:"CG 258-2004",monthAcuerdo:"DIC",nameAcuerdo:"RESOLUCIÓN-EXPEDIENTE 119-2004",link: Acuerdos__pdfpath(`./${"2004/"}${"258.pdf"}`),},</v>
      </c>
    </row>
    <row r="264" spans="1:16" x14ac:dyDescent="0.3">
      <c r="A264" s="2" t="s">
        <v>1568</v>
      </c>
      <c r="B264" s="2">
        <v>259</v>
      </c>
      <c r="C264" s="2" t="s">
        <v>1917</v>
      </c>
      <c r="D264" s="3" t="s">
        <v>689</v>
      </c>
      <c r="E264" s="2" t="s">
        <v>1735</v>
      </c>
      <c r="G264" s="2">
        <f t="shared" si="28"/>
        <v>259</v>
      </c>
      <c r="H264" s="2" t="s">
        <v>0</v>
      </c>
      <c r="I264" s="2" t="s">
        <v>1918</v>
      </c>
      <c r="J264" s="4" t="str">
        <f t="shared" si="27"/>
        <v>DIC</v>
      </c>
      <c r="K264" s="2" t="s">
        <v>1565</v>
      </c>
      <c r="L264" s="2" t="s">
        <v>675</v>
      </c>
      <c r="M264" s="2" t="s">
        <v>1919</v>
      </c>
      <c r="N264" s="28">
        <f t="shared" si="29"/>
        <v>259</v>
      </c>
      <c r="O264" s="2" t="s">
        <v>1</v>
      </c>
      <c r="P264" s="2" t="str">
        <f t="shared" si="26"/>
        <v>{id:259,year: "2004",dateAcuerdo:"21-DIC",numAcuerdo:"CG 259-2004",monthAcuerdo:"DIC",nameAcuerdo:"RESOLUCIÓN-EXPEDIENTE 122-2004",link: Acuerdos__pdfpath(`./${"2004/"}${"259.pdf"}`),},</v>
      </c>
    </row>
    <row r="265" spans="1:16" x14ac:dyDescent="0.3">
      <c r="A265" s="2" t="s">
        <v>1568</v>
      </c>
      <c r="B265" s="2">
        <v>260</v>
      </c>
      <c r="C265" s="2" t="s">
        <v>1917</v>
      </c>
      <c r="D265" s="3" t="s">
        <v>689</v>
      </c>
      <c r="E265" s="2" t="s">
        <v>1735</v>
      </c>
      <c r="G265" s="2">
        <f t="shared" si="28"/>
        <v>260</v>
      </c>
      <c r="H265" s="2" t="s">
        <v>0</v>
      </c>
      <c r="I265" s="2" t="s">
        <v>1918</v>
      </c>
      <c r="J265" s="4" t="str">
        <f t="shared" si="27"/>
        <v>DIC</v>
      </c>
      <c r="K265" s="2" t="s">
        <v>1565</v>
      </c>
      <c r="L265" s="2" t="s">
        <v>676</v>
      </c>
      <c r="M265" s="2" t="s">
        <v>1919</v>
      </c>
      <c r="N265" s="28">
        <f t="shared" si="29"/>
        <v>260</v>
      </c>
      <c r="O265" s="2" t="s">
        <v>1</v>
      </c>
      <c r="P265" s="2" t="str">
        <f t="shared" si="26"/>
        <v>{id:260,year: "2004",dateAcuerdo:"21-DIC",numAcuerdo:"CG 260-2004",monthAcuerdo:"DIC",nameAcuerdo:"RESOLUCIÓN EXPEDIENTE-124-2004",link: Acuerdos__pdfpath(`./${"2004/"}${"260.pdf"}`),},</v>
      </c>
    </row>
    <row r="266" spans="1:16" x14ac:dyDescent="0.3">
      <c r="A266" s="2" t="s">
        <v>1568</v>
      </c>
      <c r="B266" s="2">
        <v>261</v>
      </c>
      <c r="C266" s="2" t="s">
        <v>1917</v>
      </c>
      <c r="D266" s="3" t="s">
        <v>689</v>
      </c>
      <c r="E266" s="2" t="s">
        <v>1735</v>
      </c>
      <c r="G266" s="2">
        <f t="shared" si="28"/>
        <v>261</v>
      </c>
      <c r="H266" s="2" t="s">
        <v>0</v>
      </c>
      <c r="I266" s="2" t="s">
        <v>1918</v>
      </c>
      <c r="J266" s="4" t="str">
        <f t="shared" si="27"/>
        <v>DIC</v>
      </c>
      <c r="K266" s="2" t="s">
        <v>1565</v>
      </c>
      <c r="L266" s="2" t="s">
        <v>677</v>
      </c>
      <c r="M266" s="2" t="s">
        <v>1919</v>
      </c>
      <c r="N266" s="28">
        <f t="shared" si="29"/>
        <v>261</v>
      </c>
      <c r="O266" s="2" t="s">
        <v>1</v>
      </c>
      <c r="P266" s="2" t="str">
        <f t="shared" si="26"/>
        <v>{id:261,year: "2004",dateAcuerdo:"21-DIC",numAcuerdo:"CG 261-2004",monthAcuerdo:"DIC",nameAcuerdo:"RESOLUCIÓN-EXPEDIENTE 127-2004",link: Acuerdos__pdfpath(`./${"2004/"}${"261.pdf"}`),},</v>
      </c>
    </row>
    <row r="267" spans="1:16" x14ac:dyDescent="0.3">
      <c r="A267" s="2" t="s">
        <v>1568</v>
      </c>
      <c r="B267" s="2">
        <v>262</v>
      </c>
      <c r="C267" s="2" t="s">
        <v>1917</v>
      </c>
      <c r="D267" s="3" t="s">
        <v>689</v>
      </c>
      <c r="E267" s="2" t="s">
        <v>1735</v>
      </c>
      <c r="G267" s="2">
        <f t="shared" si="28"/>
        <v>262</v>
      </c>
      <c r="H267" s="2" t="s">
        <v>0</v>
      </c>
      <c r="I267" s="2" t="s">
        <v>1918</v>
      </c>
      <c r="J267" s="4" t="str">
        <f t="shared" si="27"/>
        <v>DIC</v>
      </c>
      <c r="K267" s="2" t="s">
        <v>1565</v>
      </c>
      <c r="L267" s="2" t="s">
        <v>678</v>
      </c>
      <c r="M267" s="2" t="s">
        <v>1919</v>
      </c>
      <c r="N267" s="28">
        <f t="shared" si="29"/>
        <v>262</v>
      </c>
      <c r="O267" s="2" t="s">
        <v>1</v>
      </c>
      <c r="P267" s="2" t="str">
        <f t="shared" si="26"/>
        <v>{id:262,year: "2004",dateAcuerdo:"21-DIC",numAcuerdo:"CG 262-2004",monthAcuerdo:"DIC",nameAcuerdo:"RESOLUCIÓN-EXPEDIENTE 132-2004",link: Acuerdos__pdfpath(`./${"2004/"}${"262.pdf"}`),},</v>
      </c>
    </row>
    <row r="268" spans="1:16" x14ac:dyDescent="0.3">
      <c r="A268" s="2" t="s">
        <v>1568</v>
      </c>
      <c r="B268" s="2">
        <v>263</v>
      </c>
      <c r="C268" s="2" t="s">
        <v>1917</v>
      </c>
      <c r="D268" s="3" t="s">
        <v>689</v>
      </c>
      <c r="E268" s="2" t="s">
        <v>1735</v>
      </c>
      <c r="G268" s="2">
        <f t="shared" si="28"/>
        <v>263</v>
      </c>
      <c r="H268" s="2" t="s">
        <v>0</v>
      </c>
      <c r="I268" s="2" t="s">
        <v>1918</v>
      </c>
      <c r="J268" s="4" t="str">
        <f t="shared" si="27"/>
        <v>DIC</v>
      </c>
      <c r="K268" s="2" t="s">
        <v>1565</v>
      </c>
      <c r="L268" s="2" t="s">
        <v>679</v>
      </c>
      <c r="M268" s="2" t="s">
        <v>1919</v>
      </c>
      <c r="N268" s="28">
        <f t="shared" si="29"/>
        <v>263</v>
      </c>
      <c r="O268" s="2" t="s">
        <v>1</v>
      </c>
      <c r="P268" s="2" t="str">
        <f t="shared" si="26"/>
        <v>{id:263,year: "2004",dateAcuerdo:"21-DIC",numAcuerdo:"CG 263-2004",monthAcuerdo:"DIC",nameAcuerdo:"RESOLUCIÓN-EXPEDIENTE 133-2004",link: Acuerdos__pdfpath(`./${"2004/"}${"263.pdf"}`),},</v>
      </c>
    </row>
    <row r="269" spans="1:16" x14ac:dyDescent="0.3">
      <c r="A269" s="2" t="s">
        <v>1568</v>
      </c>
      <c r="B269" s="2">
        <v>264</v>
      </c>
      <c r="C269" s="2" t="s">
        <v>1917</v>
      </c>
      <c r="D269" s="3" t="s">
        <v>689</v>
      </c>
      <c r="E269" s="2" t="s">
        <v>1735</v>
      </c>
      <c r="G269" s="2">
        <f t="shared" si="28"/>
        <v>264</v>
      </c>
      <c r="H269" s="2" t="s">
        <v>0</v>
      </c>
      <c r="I269" s="2" t="s">
        <v>1918</v>
      </c>
      <c r="J269" s="4" t="str">
        <f t="shared" si="27"/>
        <v>DIC</v>
      </c>
      <c r="K269" s="2" t="s">
        <v>1565</v>
      </c>
      <c r="L269" s="2" t="s">
        <v>680</v>
      </c>
      <c r="M269" s="2" t="s">
        <v>1919</v>
      </c>
      <c r="N269" s="28">
        <f t="shared" si="29"/>
        <v>264</v>
      </c>
      <c r="O269" s="2" t="s">
        <v>1</v>
      </c>
      <c r="P269" s="2" t="str">
        <f t="shared" si="26"/>
        <v>{id:264,year: "2004",dateAcuerdo:"21-DIC",numAcuerdo:"CG 264-2004",monthAcuerdo:"DIC",nameAcuerdo:"RESOLUCIÓN-EXPEDIENTE 135-2004",link: Acuerdos__pdfpath(`./${"2004/"}${"264.pdf"}`),},</v>
      </c>
    </row>
    <row r="270" spans="1:16" x14ac:dyDescent="0.3">
      <c r="A270" s="2" t="s">
        <v>1568</v>
      </c>
      <c r="B270" s="2">
        <v>265</v>
      </c>
      <c r="C270" s="2" t="s">
        <v>1917</v>
      </c>
      <c r="D270" s="3" t="s">
        <v>689</v>
      </c>
      <c r="E270" s="2" t="s">
        <v>1735</v>
      </c>
      <c r="G270" s="2">
        <f t="shared" si="28"/>
        <v>265</v>
      </c>
      <c r="H270" s="2" t="s">
        <v>0</v>
      </c>
      <c r="I270" s="2" t="s">
        <v>1918</v>
      </c>
      <c r="J270" s="4" t="str">
        <f t="shared" si="27"/>
        <v>DIC</v>
      </c>
      <c r="K270" s="2" t="s">
        <v>1565</v>
      </c>
      <c r="L270" s="2" t="s">
        <v>681</v>
      </c>
      <c r="M270" s="2" t="s">
        <v>1919</v>
      </c>
      <c r="N270" s="28">
        <f t="shared" si="29"/>
        <v>265</v>
      </c>
      <c r="O270" s="2" t="s">
        <v>1</v>
      </c>
      <c r="P270" s="2" t="str">
        <f t="shared" si="26"/>
        <v>{id:265,year: "2004",dateAcuerdo:"21-DIC",numAcuerdo:"CG 265-2004",monthAcuerdo:"DIC",nameAcuerdo:"RESOLUCIÓN-EXPEDIENTE 144-2004",link: Acuerdos__pdfpath(`./${"2004/"}${"265.pdf"}`),},</v>
      </c>
    </row>
    <row r="271" spans="1:16" x14ac:dyDescent="0.3">
      <c r="A271" s="2" t="s">
        <v>1568</v>
      </c>
      <c r="B271" s="2">
        <v>266</v>
      </c>
      <c r="C271" s="2" t="s">
        <v>1917</v>
      </c>
      <c r="D271" s="3" t="s">
        <v>689</v>
      </c>
      <c r="E271" s="2" t="s">
        <v>1735</v>
      </c>
      <c r="G271" s="2">
        <f t="shared" si="28"/>
        <v>266</v>
      </c>
      <c r="H271" s="2" t="s">
        <v>0</v>
      </c>
      <c r="I271" s="2" t="s">
        <v>1918</v>
      </c>
      <c r="J271" s="4" t="str">
        <f t="shared" si="27"/>
        <v>DIC</v>
      </c>
      <c r="K271" s="2" t="s">
        <v>1565</v>
      </c>
      <c r="L271" s="2" t="s">
        <v>682</v>
      </c>
      <c r="M271" s="2" t="s">
        <v>1919</v>
      </c>
      <c r="N271" s="28">
        <f t="shared" si="29"/>
        <v>266</v>
      </c>
      <c r="O271" s="2" t="s">
        <v>1</v>
      </c>
      <c r="P271" s="2" t="str">
        <f t="shared" si="26"/>
        <v>{id:266,year: "2004",dateAcuerdo:"21-DIC",numAcuerdo:"CG 266-2004",monthAcuerdo:"DIC",nameAcuerdo:"RESOLUCIÓN-EXPEDIENTE 145-2004",link: Acuerdos__pdfpath(`./${"2004/"}${"266.pdf"}`),},</v>
      </c>
    </row>
    <row r="272" spans="1:16" x14ac:dyDescent="0.3">
      <c r="A272" s="2" t="s">
        <v>1568</v>
      </c>
      <c r="B272" s="2">
        <v>267</v>
      </c>
      <c r="C272" s="2" t="s">
        <v>1917</v>
      </c>
      <c r="D272" s="3" t="s">
        <v>689</v>
      </c>
      <c r="E272" s="2" t="s">
        <v>1735</v>
      </c>
      <c r="G272" s="2">
        <f t="shared" si="28"/>
        <v>267</v>
      </c>
      <c r="H272" s="2" t="s">
        <v>0</v>
      </c>
      <c r="I272" s="2" t="s">
        <v>1918</v>
      </c>
      <c r="J272" s="4" t="str">
        <f t="shared" si="27"/>
        <v>DIC</v>
      </c>
      <c r="K272" s="2" t="s">
        <v>1565</v>
      </c>
      <c r="L272" s="2" t="s">
        <v>683</v>
      </c>
      <c r="M272" s="2" t="s">
        <v>1919</v>
      </c>
      <c r="N272" s="28">
        <f t="shared" si="29"/>
        <v>267</v>
      </c>
      <c r="O272" s="2" t="s">
        <v>1</v>
      </c>
      <c r="P272" s="2" t="str">
        <f t="shared" si="26"/>
        <v>{id:267,year: "2004",dateAcuerdo:"21-DIC",numAcuerdo:"CG 267-2004",monthAcuerdo:"DIC",nameAcuerdo:"RESOLUCIÓN-EXPEDIENTE 146-2004",link: Acuerdos__pdfpath(`./${"2004/"}${"267.pdf"}`),},</v>
      </c>
    </row>
    <row r="273" spans="1:16" x14ac:dyDescent="0.3">
      <c r="A273" s="2" t="s">
        <v>1568</v>
      </c>
      <c r="B273" s="2">
        <v>268</v>
      </c>
      <c r="C273" s="2" t="s">
        <v>1917</v>
      </c>
      <c r="D273" s="3" t="s">
        <v>689</v>
      </c>
      <c r="E273" s="2" t="s">
        <v>1735</v>
      </c>
      <c r="G273" s="2">
        <f t="shared" si="28"/>
        <v>268</v>
      </c>
      <c r="H273" s="2" t="s">
        <v>0</v>
      </c>
      <c r="I273" s="2" t="s">
        <v>1918</v>
      </c>
      <c r="J273" s="4" t="str">
        <f t="shared" si="27"/>
        <v>DIC</v>
      </c>
      <c r="K273" s="2" t="s">
        <v>1565</v>
      </c>
      <c r="L273" s="2" t="s">
        <v>684</v>
      </c>
      <c r="M273" s="2" t="s">
        <v>1919</v>
      </c>
      <c r="N273" s="28">
        <f t="shared" si="29"/>
        <v>268</v>
      </c>
      <c r="O273" s="2" t="s">
        <v>1</v>
      </c>
      <c r="P273" s="2" t="str">
        <f t="shared" si="26"/>
        <v>{id:268,year: "2004",dateAcuerdo:"21-DIC",numAcuerdo:"CG 268-2004",monthAcuerdo:"DIC",nameAcuerdo:"RESOLUCIÓN-EXPEDIENTE 150-2004",link: Acuerdos__pdfpath(`./${"2004/"}${"268.pdf"}`),},</v>
      </c>
    </row>
    <row r="274" spans="1:16" x14ac:dyDescent="0.3">
      <c r="A274" s="2" t="s">
        <v>1568</v>
      </c>
      <c r="B274" s="2">
        <v>269</v>
      </c>
      <c r="C274" s="2" t="s">
        <v>1917</v>
      </c>
      <c r="D274" s="3" t="s">
        <v>689</v>
      </c>
      <c r="E274" s="2" t="s">
        <v>1735</v>
      </c>
      <c r="G274" s="2">
        <f t="shared" si="28"/>
        <v>269</v>
      </c>
      <c r="H274" s="2" t="s">
        <v>0</v>
      </c>
      <c r="I274" s="2" t="s">
        <v>1918</v>
      </c>
      <c r="J274" s="4" t="str">
        <f t="shared" si="27"/>
        <v>DIC</v>
      </c>
      <c r="K274" s="2" t="s">
        <v>1565</v>
      </c>
      <c r="L274" s="2" t="s">
        <v>685</v>
      </c>
      <c r="M274" s="2" t="s">
        <v>1919</v>
      </c>
      <c r="N274" s="28">
        <f t="shared" si="29"/>
        <v>269</v>
      </c>
      <c r="O274" s="2" t="s">
        <v>1</v>
      </c>
      <c r="P274" s="2" t="str">
        <f t="shared" si="26"/>
        <v>{id:269,year: "2004",dateAcuerdo:"21-DIC",numAcuerdo:"CG 269-2004",monthAcuerdo:"DIC",nameAcuerdo:"RESOLUCIÓN-EXPEDIENTE 152-2004",link: Acuerdos__pdfpath(`./${"2004/"}${"269.pdf"}`),},</v>
      </c>
    </row>
    <row r="275" spans="1:16" x14ac:dyDescent="0.3">
      <c r="A275" s="2" t="s">
        <v>1568</v>
      </c>
      <c r="B275" s="2">
        <v>270</v>
      </c>
      <c r="C275" s="2" t="s">
        <v>1917</v>
      </c>
      <c r="D275" s="3" t="s">
        <v>689</v>
      </c>
      <c r="E275" s="2" t="s">
        <v>1735</v>
      </c>
      <c r="G275" s="2">
        <f t="shared" si="28"/>
        <v>270</v>
      </c>
      <c r="H275" s="2" t="s">
        <v>0</v>
      </c>
      <c r="I275" s="2" t="s">
        <v>1918</v>
      </c>
      <c r="J275" s="4" t="str">
        <f t="shared" si="27"/>
        <v>DIC</v>
      </c>
      <c r="K275" s="2" t="s">
        <v>1565</v>
      </c>
      <c r="L275" s="2" t="s">
        <v>686</v>
      </c>
      <c r="M275" s="2" t="s">
        <v>1919</v>
      </c>
      <c r="N275" s="28">
        <f t="shared" si="29"/>
        <v>270</v>
      </c>
      <c r="O275" s="2" t="s">
        <v>1</v>
      </c>
      <c r="P275" s="2" t="str">
        <f t="shared" ref="P275:P278" si="30">CONCATENATE(A275,B275,C275,D275,E275,F275,G275,H275,I275,J275,K275,L275,M275,N275,O275)</f>
        <v>{id:270,year: "2004",dateAcuerdo:"21-DIC",numAcuerdo:"CG 270-2004",monthAcuerdo:"DIC",nameAcuerdo:"RESOLUCIÓN-EXPEDIENTE 153-2004",link: Acuerdos__pdfpath(`./${"2004/"}${"270.pdf"}`),},</v>
      </c>
    </row>
    <row r="276" spans="1:16" x14ac:dyDescent="0.3">
      <c r="A276" s="2" t="s">
        <v>1568</v>
      </c>
      <c r="B276" s="2">
        <v>271</v>
      </c>
      <c r="C276" s="2" t="s">
        <v>1917</v>
      </c>
      <c r="D276" s="3" t="s">
        <v>689</v>
      </c>
      <c r="E276" s="2" t="s">
        <v>1735</v>
      </c>
      <c r="G276" s="2">
        <f t="shared" si="28"/>
        <v>271</v>
      </c>
      <c r="H276" s="2" t="s">
        <v>0</v>
      </c>
      <c r="I276" s="2" t="s">
        <v>1918</v>
      </c>
      <c r="J276" s="4" t="str">
        <f t="shared" si="27"/>
        <v>DIC</v>
      </c>
      <c r="K276" s="2" t="s">
        <v>1565</v>
      </c>
      <c r="L276" s="2" t="s">
        <v>687</v>
      </c>
      <c r="M276" s="2" t="s">
        <v>1919</v>
      </c>
      <c r="N276" s="28">
        <f t="shared" si="29"/>
        <v>271</v>
      </c>
      <c r="O276" s="2" t="s">
        <v>1</v>
      </c>
      <c r="P276" s="2" t="str">
        <f t="shared" si="30"/>
        <v>{id:271,year: "2004",dateAcuerdo:"21-DIC",numAcuerdo:"CG 271-2004",monthAcuerdo:"DIC",nameAcuerdo:"RESOLUCIÓN DEL RECURSO DE RESOLUCIÓN 06-2004",link: Acuerdos__pdfpath(`./${"2004/"}${"271.pdf"}`),},</v>
      </c>
    </row>
    <row r="277" spans="1:16" x14ac:dyDescent="0.3">
      <c r="A277" s="2" t="s">
        <v>1568</v>
      </c>
      <c r="B277" s="2">
        <v>272</v>
      </c>
      <c r="C277" s="2" t="s">
        <v>1917</v>
      </c>
      <c r="D277" s="3" t="s">
        <v>689</v>
      </c>
      <c r="E277" s="2" t="s">
        <v>1735</v>
      </c>
      <c r="G277" s="2">
        <f t="shared" si="28"/>
        <v>272</v>
      </c>
      <c r="H277" s="2" t="s">
        <v>0</v>
      </c>
      <c r="I277" s="2" t="s">
        <v>1918</v>
      </c>
      <c r="J277" s="4" t="str">
        <f t="shared" si="27"/>
        <v>DIC</v>
      </c>
      <c r="K277" s="2" t="s">
        <v>1565</v>
      </c>
      <c r="L277" s="2" t="s">
        <v>688</v>
      </c>
      <c r="M277" s="2" t="s">
        <v>1919</v>
      </c>
      <c r="N277" s="28">
        <f t="shared" si="29"/>
        <v>272</v>
      </c>
      <c r="O277" s="2" t="s">
        <v>1</v>
      </c>
      <c r="P277" s="2" t="str">
        <f t="shared" si="30"/>
        <v>{id:272,year: "2004",dateAcuerdo:"21-DIC",numAcuerdo:"CG 272-2004",monthAcuerdo:"DIC",nameAcuerdo:"RESOLUCIÓN REC.REV.07-2004 Y ACUMULADO",link: Acuerdos__pdfpath(`./${"2004/"}${"272.pdf"}`),},</v>
      </c>
    </row>
    <row r="278" spans="1:16" x14ac:dyDescent="0.3">
      <c r="A278" s="2" t="s">
        <v>1568</v>
      </c>
      <c r="B278" s="2">
        <v>273</v>
      </c>
      <c r="C278" s="2" t="s">
        <v>1917</v>
      </c>
      <c r="D278" s="3" t="s">
        <v>690</v>
      </c>
      <c r="E278" s="2" t="s">
        <v>1735</v>
      </c>
      <c r="G278" s="2">
        <f t="shared" si="28"/>
        <v>273</v>
      </c>
      <c r="H278" s="2" t="s">
        <v>0</v>
      </c>
      <c r="I278" s="2" t="s">
        <v>1918</v>
      </c>
      <c r="J278" s="4" t="str">
        <f t="shared" si="27"/>
        <v>DIC</v>
      </c>
      <c r="K278" s="2" t="s">
        <v>1565</v>
      </c>
      <c r="L278" s="2" t="s">
        <v>1924</v>
      </c>
      <c r="M278" s="2" t="s">
        <v>1919</v>
      </c>
      <c r="N278" s="28">
        <f t="shared" si="29"/>
        <v>273</v>
      </c>
      <c r="O278" s="2" t="s">
        <v>1</v>
      </c>
      <c r="P278" s="2" t="str">
        <f t="shared" si="30"/>
        <v>{id:273,year: "2004",dateAcuerdo:"29-DIC",numAcuerdo:"CG 273-2004",monthAcuerdo:"DIC",nameAcuerdo:"READECUACIÓN PRESUPUESTO 2005",link: Acuerdos__pdfpath(`./${"2004/"}${"273.pdf"}`),},</v>
      </c>
    </row>
    <row r="279" spans="1:16" x14ac:dyDescent="0.3">
      <c r="P279" s="2" t="s">
        <v>1929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2:L30"/>
  <sheetViews>
    <sheetView topLeftCell="A19" workbookViewId="0">
      <selection activeCell="L30" sqref="L30"/>
    </sheetView>
  </sheetViews>
  <sheetFormatPr baseColWidth="10" defaultColWidth="11.5546875" defaultRowHeight="14.4" x14ac:dyDescent="0.3"/>
  <cols>
    <col min="1" max="2" width="4" style="2" bestFit="1" customWidth="1"/>
    <col min="3" max="3" width="24" style="2" bestFit="1" customWidth="1"/>
    <col min="4" max="4" width="7.5546875" style="3" bestFit="1" customWidth="1"/>
    <col min="5" max="5" width="19.6640625" style="2" bestFit="1" customWidth="1"/>
    <col min="6" max="6" width="4.88671875" style="2" bestFit="1" customWidth="1"/>
    <col min="7" max="7" width="14.88671875" style="2" bestFit="1" customWidth="1"/>
    <col min="8" max="8" width="40" style="2" customWidth="1"/>
    <col min="9" max="9" width="35.88671875" style="2" bestFit="1" customWidth="1"/>
    <col min="10" max="10" width="3" style="28" bestFit="1" customWidth="1"/>
    <col min="11" max="11" width="8.33203125" style="2" bestFit="1" customWidth="1"/>
    <col min="12" max="16384" width="11.5546875" style="2"/>
  </cols>
  <sheetData>
    <row r="2" spans="1:12" x14ac:dyDescent="0.3">
      <c r="L2" s="2" t="s">
        <v>1938</v>
      </c>
    </row>
    <row r="3" spans="1:12" x14ac:dyDescent="0.3">
      <c r="A3" s="2" t="s">
        <v>1568</v>
      </c>
      <c r="B3" s="2">
        <v>1</v>
      </c>
      <c r="C3" s="2" t="s">
        <v>1925</v>
      </c>
      <c r="D3" s="3" t="s">
        <v>691</v>
      </c>
      <c r="E3" s="2" t="s">
        <v>1738</v>
      </c>
      <c r="F3" s="4" t="str">
        <f t="shared" ref="F3:F29" si="0">MID(D3,4,3)</f>
        <v>FEB</v>
      </c>
      <c r="G3" s="2" t="s">
        <v>1565</v>
      </c>
      <c r="H3" s="2" t="s">
        <v>697</v>
      </c>
      <c r="I3" s="2" t="s">
        <v>1926</v>
      </c>
      <c r="J3" s="28">
        <f>B3</f>
        <v>1</v>
      </c>
      <c r="K3" s="2" t="s">
        <v>1</v>
      </c>
      <c r="L3" s="2" t="str">
        <f>CONCATENATE(A3,B3,C3,D3,E3,F3,G3,H3,I3,J3,K3)</f>
        <v>{id:1,year: "2003",dateAcuerdo:"25-FEB",monthAcuerdo:"FEB",nameAcuerdo:"ACUERDO CALENDARIO DE SESIONES ORDINARIAS 2003",link: Acuerdos__pdfpath(`./${"2003/"}${"1.pdf"}`),},</v>
      </c>
    </row>
    <row r="4" spans="1:12" x14ac:dyDescent="0.3">
      <c r="A4" s="2" t="s">
        <v>1568</v>
      </c>
      <c r="B4" s="2">
        <v>2</v>
      </c>
      <c r="C4" s="2" t="s">
        <v>1925</v>
      </c>
      <c r="D4" s="3" t="s">
        <v>692</v>
      </c>
      <c r="E4" s="2" t="s">
        <v>1738</v>
      </c>
      <c r="F4" s="4" t="str">
        <f t="shared" si="0"/>
        <v>ABR</v>
      </c>
      <c r="G4" s="2" t="s">
        <v>1565</v>
      </c>
      <c r="H4" s="2" t="s">
        <v>698</v>
      </c>
      <c r="I4" s="2" t="s">
        <v>1926</v>
      </c>
      <c r="J4" s="28">
        <f>B4</f>
        <v>2</v>
      </c>
      <c r="K4" s="2" t="s">
        <v>1</v>
      </c>
      <c r="L4" s="2" t="str">
        <f t="shared" ref="L4:L29" si="1">CONCATENATE(A4,B4,C4,D4,E4,F4,G4,H4,I4,J4,K4)</f>
        <v>{id:2,year: "2003",dateAcuerdo:"28-ABR",monthAcuerdo:"ABR",nameAcuerdo:"ACUERDO FINANCIAMIENTO CONVERGENCIA",link: Acuerdos__pdfpath(`./${"2003/"}${"2.pdf"}`),},</v>
      </c>
    </row>
    <row r="5" spans="1:12" x14ac:dyDescent="0.3">
      <c r="A5" s="2" t="s">
        <v>1568</v>
      </c>
      <c r="B5" s="2">
        <v>3</v>
      </c>
      <c r="C5" s="2" t="s">
        <v>1925</v>
      </c>
      <c r="D5" s="3" t="s">
        <v>692</v>
      </c>
      <c r="E5" s="2" t="s">
        <v>1738</v>
      </c>
      <c r="F5" s="4" t="str">
        <f t="shared" si="0"/>
        <v>ABR</v>
      </c>
      <c r="G5" s="2" t="s">
        <v>1565</v>
      </c>
      <c r="H5" s="2" t="s">
        <v>699</v>
      </c>
      <c r="I5" s="2" t="s">
        <v>1926</v>
      </c>
      <c r="J5" s="28">
        <f>B5</f>
        <v>3</v>
      </c>
      <c r="K5" s="2" t="s">
        <v>1</v>
      </c>
      <c r="L5" s="2" t="str">
        <f t="shared" si="1"/>
        <v>{id:3,year: "2003",dateAcuerdo:"28-ABR",monthAcuerdo:"ABR",nameAcuerdo:"ACUERDO FINANCIAMIENTO FC",link: Acuerdos__pdfpath(`./${"2003/"}${"3.pdf"}`),},</v>
      </c>
    </row>
    <row r="6" spans="1:12" x14ac:dyDescent="0.3">
      <c r="A6" s="2" t="s">
        <v>1568</v>
      </c>
      <c r="B6" s="2">
        <v>4</v>
      </c>
      <c r="C6" s="2" t="s">
        <v>1925</v>
      </c>
      <c r="D6" s="3" t="s">
        <v>692</v>
      </c>
      <c r="E6" s="2" t="s">
        <v>1738</v>
      </c>
      <c r="F6" s="4" t="str">
        <f t="shared" si="0"/>
        <v>ABR</v>
      </c>
      <c r="G6" s="2" t="s">
        <v>1565</v>
      </c>
      <c r="H6" s="2" t="s">
        <v>700</v>
      </c>
      <c r="I6" s="2" t="s">
        <v>1926</v>
      </c>
      <c r="J6" s="28">
        <f t="shared" ref="J6:J11" si="2">B6</f>
        <v>4</v>
      </c>
      <c r="K6" s="2" t="s">
        <v>1</v>
      </c>
      <c r="L6" s="2" t="str">
        <f t="shared" si="1"/>
        <v>{id:4,year: "2003",dateAcuerdo:"28-ABR",monthAcuerdo:"ABR",nameAcuerdo:"ACUERDO FINANCIAMIENTO MP",link: Acuerdos__pdfpath(`./${"2003/"}${"4.pdf"}`),},</v>
      </c>
    </row>
    <row r="7" spans="1:12" x14ac:dyDescent="0.3">
      <c r="A7" s="2" t="s">
        <v>1568</v>
      </c>
      <c r="B7" s="2">
        <v>5</v>
      </c>
      <c r="C7" s="2" t="s">
        <v>1925</v>
      </c>
      <c r="D7" s="3" t="s">
        <v>692</v>
      </c>
      <c r="E7" s="2" t="s">
        <v>1738</v>
      </c>
      <c r="F7" s="4" t="str">
        <f t="shared" si="0"/>
        <v>ABR</v>
      </c>
      <c r="G7" s="2" t="s">
        <v>1565</v>
      </c>
      <c r="H7" s="2" t="s">
        <v>701</v>
      </c>
      <c r="I7" s="2" t="s">
        <v>1926</v>
      </c>
      <c r="J7" s="28">
        <f t="shared" si="2"/>
        <v>5</v>
      </c>
      <c r="K7" s="2" t="s">
        <v>1</v>
      </c>
      <c r="L7" s="2" t="str">
        <f t="shared" si="1"/>
        <v>{id:5,year: "2003",dateAcuerdo:"28-ABR",monthAcuerdo:"ABR",nameAcuerdo:"ACUERDO FINANCIAMIENTO PAN",link: Acuerdos__pdfpath(`./${"2003/"}${"5.pdf"}`),},</v>
      </c>
    </row>
    <row r="8" spans="1:12" x14ac:dyDescent="0.3">
      <c r="A8" s="2" t="s">
        <v>1568</v>
      </c>
      <c r="B8" s="2">
        <v>6</v>
      </c>
      <c r="C8" s="2" t="s">
        <v>1925</v>
      </c>
      <c r="D8" s="3" t="s">
        <v>692</v>
      </c>
      <c r="E8" s="2" t="s">
        <v>1738</v>
      </c>
      <c r="F8" s="4" t="str">
        <f t="shared" si="0"/>
        <v>ABR</v>
      </c>
      <c r="G8" s="2" t="s">
        <v>1565</v>
      </c>
      <c r="H8" s="2" t="s">
        <v>702</v>
      </c>
      <c r="I8" s="2" t="s">
        <v>1926</v>
      </c>
      <c r="J8" s="28">
        <f t="shared" si="2"/>
        <v>6</v>
      </c>
      <c r="K8" s="2" t="s">
        <v>1</v>
      </c>
      <c r="L8" s="2" t="str">
        <f t="shared" si="1"/>
        <v>{id:6,year: "2003",dateAcuerdo:"28-ABR",monthAcuerdo:"ABR",nameAcuerdo:"ACUERDO FINANCIAMIENTO PAS",link: Acuerdos__pdfpath(`./${"2003/"}${"6.pdf"}`),},</v>
      </c>
    </row>
    <row r="9" spans="1:12" x14ac:dyDescent="0.3">
      <c r="A9" s="2" t="s">
        <v>1568</v>
      </c>
      <c r="B9" s="2">
        <v>7</v>
      </c>
      <c r="C9" s="2" t="s">
        <v>1925</v>
      </c>
      <c r="D9" s="3" t="s">
        <v>692</v>
      </c>
      <c r="E9" s="2" t="s">
        <v>1738</v>
      </c>
      <c r="F9" s="4" t="str">
        <f t="shared" si="0"/>
        <v>ABR</v>
      </c>
      <c r="G9" s="2" t="s">
        <v>1565</v>
      </c>
      <c r="H9" s="2" t="s">
        <v>703</v>
      </c>
      <c r="I9" s="2" t="s">
        <v>1926</v>
      </c>
      <c r="J9" s="28">
        <f t="shared" si="2"/>
        <v>7</v>
      </c>
      <c r="K9" s="2" t="s">
        <v>1</v>
      </c>
      <c r="L9" s="2" t="str">
        <f t="shared" si="1"/>
        <v>{id:7,year: "2003",dateAcuerdo:"28-ABR",monthAcuerdo:"ABR",nameAcuerdo:"ACUERDO FINANCIAMIENTO PCDT",link: Acuerdos__pdfpath(`./${"2003/"}${"7.pdf"}`),},</v>
      </c>
    </row>
    <row r="10" spans="1:12" x14ac:dyDescent="0.3">
      <c r="A10" s="2" t="s">
        <v>1568</v>
      </c>
      <c r="B10" s="2">
        <v>8</v>
      </c>
      <c r="C10" s="2" t="s">
        <v>1925</v>
      </c>
      <c r="D10" s="3" t="s">
        <v>692</v>
      </c>
      <c r="E10" s="2" t="s">
        <v>1738</v>
      </c>
      <c r="F10" s="4" t="str">
        <f t="shared" si="0"/>
        <v>ABR</v>
      </c>
      <c r="G10" s="2" t="s">
        <v>1565</v>
      </c>
      <c r="H10" s="2" t="s">
        <v>704</v>
      </c>
      <c r="I10" s="2" t="s">
        <v>1926</v>
      </c>
      <c r="J10" s="28">
        <f t="shared" si="2"/>
        <v>8</v>
      </c>
      <c r="K10" s="2" t="s">
        <v>1</v>
      </c>
      <c r="L10" s="2" t="str">
        <f t="shared" si="1"/>
        <v>{id:8,year: "2003",dateAcuerdo:"28-ABR",monthAcuerdo:"ABR",nameAcuerdo:"ACUERDO FINANCIAMIENTO PJS",link: Acuerdos__pdfpath(`./${"2003/"}${"8.pdf"}`),},</v>
      </c>
    </row>
    <row r="11" spans="1:12" x14ac:dyDescent="0.3">
      <c r="A11" s="2" t="s">
        <v>1568</v>
      </c>
      <c r="B11" s="2">
        <v>9</v>
      </c>
      <c r="C11" s="2" t="s">
        <v>1925</v>
      </c>
      <c r="D11" s="3" t="s">
        <v>692</v>
      </c>
      <c r="E11" s="2" t="s">
        <v>1738</v>
      </c>
      <c r="F11" s="4" t="str">
        <f t="shared" si="0"/>
        <v>ABR</v>
      </c>
      <c r="G11" s="2" t="s">
        <v>1565</v>
      </c>
      <c r="H11" s="2" t="s">
        <v>705</v>
      </c>
      <c r="I11" s="2" t="s">
        <v>1926</v>
      </c>
      <c r="J11" s="28">
        <f t="shared" si="2"/>
        <v>9</v>
      </c>
      <c r="K11" s="2" t="s">
        <v>1</v>
      </c>
      <c r="L11" s="2" t="str">
        <f t="shared" si="1"/>
        <v>{id:9,year: "2003",dateAcuerdo:"28-ABR",monthAcuerdo:"ABR",nameAcuerdo:"ACUERDO FINANCIAMIENTO PLM",link: Acuerdos__pdfpath(`./${"2003/"}${"9.pdf"}`),},</v>
      </c>
    </row>
    <row r="12" spans="1:12" x14ac:dyDescent="0.3">
      <c r="A12" s="2" t="s">
        <v>1568</v>
      </c>
      <c r="B12" s="2">
        <v>10</v>
      </c>
      <c r="C12" s="2" t="s">
        <v>1925</v>
      </c>
      <c r="D12" s="3" t="s">
        <v>692</v>
      </c>
      <c r="E12" s="2" t="s">
        <v>1738</v>
      </c>
      <c r="F12" s="4" t="str">
        <f t="shared" si="0"/>
        <v>ABR</v>
      </c>
      <c r="G12" s="2" t="s">
        <v>1565</v>
      </c>
      <c r="H12" s="2" t="s">
        <v>706</v>
      </c>
      <c r="I12" s="2" t="s">
        <v>1926</v>
      </c>
      <c r="J12" s="28">
        <f>B12</f>
        <v>10</v>
      </c>
      <c r="K12" s="2" t="s">
        <v>1</v>
      </c>
      <c r="L12" s="2" t="str">
        <f t="shared" si="1"/>
        <v>{id:10,year: "2003",dateAcuerdo:"28-ABR",monthAcuerdo:"ABR",nameAcuerdo:"ACUERDO FINANCIAMIENTO PRD",link: Acuerdos__pdfpath(`./${"2003/"}${"10.pdf"}`),},</v>
      </c>
    </row>
    <row r="13" spans="1:12" x14ac:dyDescent="0.3">
      <c r="A13" s="2" t="s">
        <v>1568</v>
      </c>
      <c r="B13" s="2">
        <v>11</v>
      </c>
      <c r="C13" s="2" t="s">
        <v>1925</v>
      </c>
      <c r="D13" s="3" t="s">
        <v>692</v>
      </c>
      <c r="E13" s="2" t="s">
        <v>1738</v>
      </c>
      <c r="F13" s="4" t="str">
        <f t="shared" si="0"/>
        <v>ABR</v>
      </c>
      <c r="G13" s="2" t="s">
        <v>1565</v>
      </c>
      <c r="H13" s="2" t="s">
        <v>707</v>
      </c>
      <c r="I13" s="2" t="s">
        <v>1926</v>
      </c>
      <c r="J13" s="28">
        <f>B13</f>
        <v>11</v>
      </c>
      <c r="K13" s="2" t="s">
        <v>1</v>
      </c>
      <c r="L13" s="2" t="str">
        <f t="shared" si="1"/>
        <v>{id:11,year: "2003",dateAcuerdo:"28-ABR",monthAcuerdo:"ABR",nameAcuerdo:"ACUERDO FINANCIAMIENTO PRI",link: Acuerdos__pdfpath(`./${"2003/"}${"11.pdf"}`),},</v>
      </c>
    </row>
    <row r="14" spans="1:12" x14ac:dyDescent="0.3">
      <c r="A14" s="2" t="s">
        <v>1568</v>
      </c>
      <c r="B14" s="2">
        <v>12</v>
      </c>
      <c r="C14" s="2" t="s">
        <v>1925</v>
      </c>
      <c r="D14" s="3" t="s">
        <v>692</v>
      </c>
      <c r="E14" s="2" t="s">
        <v>1738</v>
      </c>
      <c r="F14" s="4" t="str">
        <f t="shared" si="0"/>
        <v>ABR</v>
      </c>
      <c r="G14" s="2" t="s">
        <v>1565</v>
      </c>
      <c r="H14" s="2" t="s">
        <v>708</v>
      </c>
      <c r="I14" s="2" t="s">
        <v>1926</v>
      </c>
      <c r="J14" s="28">
        <f t="shared" ref="J14:J29" si="3">B14</f>
        <v>12</v>
      </c>
      <c r="K14" s="2" t="s">
        <v>1</v>
      </c>
      <c r="L14" s="2" t="str">
        <f t="shared" si="1"/>
        <v>{id:12,year: "2003",dateAcuerdo:"28-ABR",monthAcuerdo:"ABR",nameAcuerdo:"ACUERDO FINANCIAMIENTO PSN",link: Acuerdos__pdfpath(`./${"2003/"}${"12.pdf"}`),},</v>
      </c>
    </row>
    <row r="15" spans="1:12" x14ac:dyDescent="0.3">
      <c r="A15" s="2" t="s">
        <v>1568</v>
      </c>
      <c r="B15" s="2">
        <v>13</v>
      </c>
      <c r="C15" s="2" t="s">
        <v>1925</v>
      </c>
      <c r="D15" s="3" t="s">
        <v>692</v>
      </c>
      <c r="E15" s="2" t="s">
        <v>1738</v>
      </c>
      <c r="F15" s="4" t="str">
        <f t="shared" si="0"/>
        <v>ABR</v>
      </c>
      <c r="G15" s="2" t="s">
        <v>1565</v>
      </c>
      <c r="H15" s="2" t="s">
        <v>709</v>
      </c>
      <c r="I15" s="2" t="s">
        <v>1926</v>
      </c>
      <c r="J15" s="28">
        <f t="shared" si="3"/>
        <v>13</v>
      </c>
      <c r="K15" s="2" t="s">
        <v>1</v>
      </c>
      <c r="L15" s="2" t="str">
        <f t="shared" si="1"/>
        <v>{id:13,year: "2003",dateAcuerdo:"28-ABR",monthAcuerdo:"ABR",nameAcuerdo:"ACUERDO FINANCIAMIENTO PT",link: Acuerdos__pdfpath(`./${"2003/"}${"13.pdf"}`),},</v>
      </c>
    </row>
    <row r="16" spans="1:12" x14ac:dyDescent="0.3">
      <c r="A16" s="2" t="s">
        <v>1568</v>
      </c>
      <c r="B16" s="2">
        <v>14</v>
      </c>
      <c r="C16" s="2" t="s">
        <v>1925</v>
      </c>
      <c r="D16" s="3" t="s">
        <v>692</v>
      </c>
      <c r="E16" s="2" t="s">
        <v>1738</v>
      </c>
      <c r="F16" s="4" t="str">
        <f t="shared" si="0"/>
        <v>ABR</v>
      </c>
      <c r="G16" s="2" t="s">
        <v>1565</v>
      </c>
      <c r="H16" s="2" t="s">
        <v>710</v>
      </c>
      <c r="I16" s="2" t="s">
        <v>1926</v>
      </c>
      <c r="J16" s="28">
        <f t="shared" si="3"/>
        <v>14</v>
      </c>
      <c r="K16" s="2" t="s">
        <v>1</v>
      </c>
      <c r="L16" s="2" t="str">
        <f t="shared" si="1"/>
        <v>{id:14,year: "2003",dateAcuerdo:"28-ABR",monthAcuerdo:"ABR",nameAcuerdo:"ACUERDO FINANCIAMIENTO PVEM",link: Acuerdos__pdfpath(`./${"2003/"}${"14.pdf"}`),},</v>
      </c>
    </row>
    <row r="17" spans="1:12" x14ac:dyDescent="0.3">
      <c r="A17" s="2" t="s">
        <v>1568</v>
      </c>
      <c r="B17" s="2">
        <v>15</v>
      </c>
      <c r="C17" s="2" t="s">
        <v>1925</v>
      </c>
      <c r="D17" s="3" t="s">
        <v>393</v>
      </c>
      <c r="E17" s="2" t="s">
        <v>1738</v>
      </c>
      <c r="F17" s="4" t="str">
        <f t="shared" si="0"/>
        <v>MAY</v>
      </c>
      <c r="G17" s="2" t="s">
        <v>1565</v>
      </c>
      <c r="H17" s="4" t="s">
        <v>711</v>
      </c>
      <c r="I17" s="2" t="s">
        <v>1926</v>
      </c>
      <c r="J17" s="28">
        <f t="shared" si="3"/>
        <v>15</v>
      </c>
      <c r="K17" s="2" t="s">
        <v>1</v>
      </c>
      <c r="L17" s="2" t="str">
        <f t="shared" si="1"/>
        <v>{id:15,year: "2003",dateAcuerdo:"30-MAY",monthAcuerdo:"MAY",nameAcuerdo:"ACUERDO DICTAMEN PT",link: Acuerdos__pdfpath(`./${"2003/"}${"15.pdf"}`),},</v>
      </c>
    </row>
    <row r="18" spans="1:12" x14ac:dyDescent="0.3">
      <c r="A18" s="2" t="s">
        <v>1568</v>
      </c>
      <c r="B18" s="2">
        <v>16</v>
      </c>
      <c r="C18" s="2" t="s">
        <v>1925</v>
      </c>
      <c r="D18" s="3" t="s">
        <v>393</v>
      </c>
      <c r="E18" s="2" t="s">
        <v>1738</v>
      </c>
      <c r="F18" s="4" t="str">
        <f t="shared" si="0"/>
        <v>MAY</v>
      </c>
      <c r="G18" s="2" t="s">
        <v>1565</v>
      </c>
      <c r="H18" s="2" t="s">
        <v>712</v>
      </c>
      <c r="I18" s="2" t="s">
        <v>1926</v>
      </c>
      <c r="J18" s="28">
        <f t="shared" si="3"/>
        <v>16</v>
      </c>
      <c r="K18" s="2" t="s">
        <v>1</v>
      </c>
      <c r="L18" s="2" t="str">
        <f t="shared" si="1"/>
        <v>{id:16,year: "2003",dateAcuerdo:"30-MAY",monthAcuerdo:"MAY",nameAcuerdo:"ACUERDO DICTAMEN CONVERGENCIA",link: Acuerdos__pdfpath(`./${"2003/"}${"16.pdf"}`),},</v>
      </c>
    </row>
    <row r="19" spans="1:12" x14ac:dyDescent="0.3">
      <c r="A19" s="2" t="s">
        <v>1568</v>
      </c>
      <c r="B19" s="2">
        <v>17</v>
      </c>
      <c r="C19" s="2" t="s">
        <v>1925</v>
      </c>
      <c r="D19" s="3" t="s">
        <v>393</v>
      </c>
      <c r="E19" s="2" t="s">
        <v>1738</v>
      </c>
      <c r="F19" s="4" t="str">
        <f t="shared" si="0"/>
        <v>MAY</v>
      </c>
      <c r="G19" s="2" t="s">
        <v>1565</v>
      </c>
      <c r="H19" s="2" t="s">
        <v>713</v>
      </c>
      <c r="I19" s="2" t="s">
        <v>1926</v>
      </c>
      <c r="J19" s="28">
        <f t="shared" si="3"/>
        <v>17</v>
      </c>
      <c r="K19" s="2" t="s">
        <v>1</v>
      </c>
      <c r="L19" s="2" t="str">
        <f t="shared" si="1"/>
        <v>{id:17,year: "2003",dateAcuerdo:"30-MAY",monthAcuerdo:"MAY",nameAcuerdo:"ACUERDO DICTAMEN PCDT",link: Acuerdos__pdfpath(`./${"2003/"}${"17.pdf"}`),},</v>
      </c>
    </row>
    <row r="20" spans="1:12" x14ac:dyDescent="0.3">
      <c r="A20" s="2" t="s">
        <v>1568</v>
      </c>
      <c r="B20" s="2">
        <v>18</v>
      </c>
      <c r="C20" s="2" t="s">
        <v>1925</v>
      </c>
      <c r="D20" s="3" t="s">
        <v>393</v>
      </c>
      <c r="E20" s="2" t="s">
        <v>1738</v>
      </c>
      <c r="F20" s="4" t="str">
        <f t="shared" si="0"/>
        <v>MAY</v>
      </c>
      <c r="G20" s="2" t="s">
        <v>1565</v>
      </c>
      <c r="H20" s="2" t="s">
        <v>714</v>
      </c>
      <c r="I20" s="2" t="s">
        <v>1926</v>
      </c>
      <c r="J20" s="28">
        <f t="shared" si="3"/>
        <v>18</v>
      </c>
      <c r="K20" s="2" t="s">
        <v>1</v>
      </c>
      <c r="L20" s="2" t="str">
        <f t="shared" si="1"/>
        <v>{id:18,year: "2003",dateAcuerdo:"30-MAY",monthAcuerdo:"MAY",nameAcuerdo:"ACUERDO DICTAMEN PJS",link: Acuerdos__pdfpath(`./${"2003/"}${"18.pdf"}`),},</v>
      </c>
    </row>
    <row r="21" spans="1:12" x14ac:dyDescent="0.3">
      <c r="A21" s="2" t="s">
        <v>1568</v>
      </c>
      <c r="B21" s="2">
        <v>19</v>
      </c>
      <c r="C21" s="2" t="s">
        <v>1925</v>
      </c>
      <c r="D21" s="3" t="s">
        <v>393</v>
      </c>
      <c r="E21" s="2" t="s">
        <v>1738</v>
      </c>
      <c r="F21" s="4" t="str">
        <f t="shared" si="0"/>
        <v>MAY</v>
      </c>
      <c r="G21" s="2" t="s">
        <v>1565</v>
      </c>
      <c r="H21" s="2" t="s">
        <v>715</v>
      </c>
      <c r="I21" s="2" t="s">
        <v>1926</v>
      </c>
      <c r="J21" s="28">
        <f t="shared" si="3"/>
        <v>19</v>
      </c>
      <c r="K21" s="2" t="s">
        <v>1</v>
      </c>
      <c r="L21" s="2" t="str">
        <f t="shared" si="1"/>
        <v>{id:19,year: "2003",dateAcuerdo:"30-MAY",monthAcuerdo:"MAY",nameAcuerdo:"ACUERDO DICTAMEN PRD",link: Acuerdos__pdfpath(`./${"2003/"}${"19.pdf"}`),},</v>
      </c>
    </row>
    <row r="22" spans="1:12" x14ac:dyDescent="0.3">
      <c r="A22" s="2" t="s">
        <v>1568</v>
      </c>
      <c r="B22" s="2">
        <v>20</v>
      </c>
      <c r="C22" s="2" t="s">
        <v>1925</v>
      </c>
      <c r="D22" s="3" t="s">
        <v>393</v>
      </c>
      <c r="E22" s="2" t="s">
        <v>1738</v>
      </c>
      <c r="F22" s="4" t="str">
        <f t="shared" si="0"/>
        <v>MAY</v>
      </c>
      <c r="G22" s="2" t="s">
        <v>1565</v>
      </c>
      <c r="H22" s="2" t="s">
        <v>716</v>
      </c>
      <c r="I22" s="2" t="s">
        <v>1926</v>
      </c>
      <c r="J22" s="28">
        <f t="shared" si="3"/>
        <v>20</v>
      </c>
      <c r="K22" s="2" t="s">
        <v>1</v>
      </c>
      <c r="L22" s="2" t="str">
        <f t="shared" si="1"/>
        <v>{id:20,year: "2003",dateAcuerdo:"30-MAY",monthAcuerdo:"MAY",nameAcuerdo:"ACUERDO DICTAMEN PRI",link: Acuerdos__pdfpath(`./${"2003/"}${"20.pdf"}`),},</v>
      </c>
    </row>
    <row r="23" spans="1:12" x14ac:dyDescent="0.3">
      <c r="A23" s="2" t="s">
        <v>1568</v>
      </c>
      <c r="B23" s="2">
        <v>21</v>
      </c>
      <c r="C23" s="2" t="s">
        <v>1925</v>
      </c>
      <c r="D23" s="3" t="s">
        <v>393</v>
      </c>
      <c r="E23" s="2" t="s">
        <v>1738</v>
      </c>
      <c r="F23" s="4" t="str">
        <f t="shared" si="0"/>
        <v>MAY</v>
      </c>
      <c r="G23" s="2" t="s">
        <v>1565</v>
      </c>
      <c r="H23" s="2" t="s">
        <v>717</v>
      </c>
      <c r="I23" s="2" t="s">
        <v>1926</v>
      </c>
      <c r="J23" s="28">
        <f t="shared" si="3"/>
        <v>21</v>
      </c>
      <c r="K23" s="2" t="s">
        <v>1</v>
      </c>
      <c r="L23" s="2" t="str">
        <f t="shared" si="1"/>
        <v>{id:21,year: "2003",dateAcuerdo:"30-MAY",monthAcuerdo:"MAY",nameAcuerdo:"ACUERDO DICTAMEN PVEM",link: Acuerdos__pdfpath(`./${"2003/"}${"21.pdf"}`),},</v>
      </c>
    </row>
    <row r="24" spans="1:12" x14ac:dyDescent="0.3">
      <c r="A24" s="2" t="s">
        <v>1568</v>
      </c>
      <c r="B24" s="2">
        <v>22</v>
      </c>
      <c r="C24" s="2" t="s">
        <v>1925</v>
      </c>
      <c r="D24" s="3" t="s">
        <v>30</v>
      </c>
      <c r="E24" s="2" t="s">
        <v>1738</v>
      </c>
      <c r="F24" s="4" t="str">
        <f t="shared" si="0"/>
        <v>JUN</v>
      </c>
      <c r="G24" s="2" t="s">
        <v>1565</v>
      </c>
      <c r="H24" s="2" t="s">
        <v>693</v>
      </c>
      <c r="I24" s="2" t="s">
        <v>1926</v>
      </c>
      <c r="J24" s="28">
        <f t="shared" si="3"/>
        <v>22</v>
      </c>
      <c r="K24" s="2" t="s">
        <v>1</v>
      </c>
      <c r="L24" s="2" t="str">
        <f t="shared" si="1"/>
        <v>{id:22,year: "2003",dateAcuerdo:"30-JUN",monthAcuerdo:"JUN",nameAcuerdo:"ACUERDO TRANSFERENCIA",link: Acuerdos__pdfpath(`./${"2003/"}${"22.pdf"}`),},</v>
      </c>
    </row>
    <row r="25" spans="1:12" x14ac:dyDescent="0.3">
      <c r="A25" s="2" t="s">
        <v>1568</v>
      </c>
      <c r="B25" s="2">
        <v>23</v>
      </c>
      <c r="C25" s="2" t="s">
        <v>1925</v>
      </c>
      <c r="D25" s="3" t="s">
        <v>30</v>
      </c>
      <c r="E25" s="2" t="s">
        <v>1738</v>
      </c>
      <c r="F25" s="4" t="str">
        <f t="shared" si="0"/>
        <v>JUN</v>
      </c>
      <c r="G25" s="2" t="s">
        <v>1565</v>
      </c>
      <c r="H25" s="2" t="s">
        <v>696</v>
      </c>
      <c r="I25" s="2" t="s">
        <v>1926</v>
      </c>
      <c r="J25" s="28">
        <f t="shared" si="3"/>
        <v>23</v>
      </c>
      <c r="K25" s="2" t="s">
        <v>1</v>
      </c>
      <c r="L25" s="2" t="str">
        <f t="shared" si="1"/>
        <v>{id:23,year: "2003",dateAcuerdo:"30-JUN",monthAcuerdo:"JUN",nameAcuerdo:"DECLARACIÓN CONSTITUCIONAL PCDT",link: Acuerdos__pdfpath(`./${"2003/"}${"23.pdf"}`),},</v>
      </c>
    </row>
    <row r="26" spans="1:12" x14ac:dyDescent="0.3">
      <c r="A26" s="2" t="s">
        <v>1568</v>
      </c>
      <c r="B26" s="2">
        <v>24</v>
      </c>
      <c r="C26" s="2" t="s">
        <v>1925</v>
      </c>
      <c r="D26" s="3" t="s">
        <v>694</v>
      </c>
      <c r="E26" s="2" t="s">
        <v>1738</v>
      </c>
      <c r="F26" s="4" t="str">
        <f t="shared" si="0"/>
        <v>AGO</v>
      </c>
      <c r="G26" s="2" t="s">
        <v>1565</v>
      </c>
      <c r="H26" s="2" t="s">
        <v>718</v>
      </c>
      <c r="I26" s="2" t="s">
        <v>1926</v>
      </c>
      <c r="J26" s="28">
        <f t="shared" si="3"/>
        <v>24</v>
      </c>
      <c r="K26" s="2" t="s">
        <v>1</v>
      </c>
      <c r="L26" s="2" t="str">
        <f t="shared" si="1"/>
        <v>{id:24,year: "2003",dateAcuerdo:"21-AGO",monthAcuerdo:"AGO",nameAcuerdo:"ACUERDO METODOLOGÍA Y PROCEDIMIENTO, NUEVOS PARTIDOS POLÍEDTICOS ESTATALES",link: Acuerdos__pdfpath(`./${"2003/"}${"24.pdf"}`),},</v>
      </c>
    </row>
    <row r="27" spans="1:12" x14ac:dyDescent="0.3">
      <c r="A27" s="2" t="s">
        <v>1568</v>
      </c>
      <c r="B27" s="2">
        <v>25</v>
      </c>
      <c r="C27" s="2" t="s">
        <v>1925</v>
      </c>
      <c r="D27" s="3" t="s">
        <v>695</v>
      </c>
      <c r="E27" s="2" t="s">
        <v>1738</v>
      </c>
      <c r="F27" s="4" t="str">
        <f t="shared" si="0"/>
        <v>NOV</v>
      </c>
      <c r="G27" s="2" t="s">
        <v>1565</v>
      </c>
      <c r="H27" s="2" t="s">
        <v>1927</v>
      </c>
      <c r="I27" s="2" t="s">
        <v>1926</v>
      </c>
      <c r="J27" s="28">
        <f t="shared" si="3"/>
        <v>25</v>
      </c>
      <c r="K27" s="2" t="s">
        <v>1</v>
      </c>
      <c r="L27" s="2" t="str">
        <f t="shared" si="1"/>
        <v>{id:25,year: "2003",dateAcuerdo:"07-NOV",monthAcuerdo:"NOV",nameAcuerdo:"ACUERDO DE PRESUPUESTO DE EGRESOS 2003",link: Acuerdos__pdfpath(`./${"2003/"}${"25.pdf"}`),},</v>
      </c>
    </row>
    <row r="28" spans="1:12" x14ac:dyDescent="0.3">
      <c r="A28" s="2" t="s">
        <v>1568</v>
      </c>
      <c r="B28" s="2">
        <v>26</v>
      </c>
      <c r="C28" s="2" t="s">
        <v>1925</v>
      </c>
      <c r="D28" s="3" t="s">
        <v>387</v>
      </c>
      <c r="E28" s="2" t="s">
        <v>1738</v>
      </c>
      <c r="F28" s="4" t="str">
        <f t="shared" si="0"/>
        <v>DIC</v>
      </c>
      <c r="G28" s="2" t="s">
        <v>1565</v>
      </c>
      <c r="H28" s="2" t="s">
        <v>719</v>
      </c>
      <c r="I28" s="2" t="s">
        <v>1926</v>
      </c>
      <c r="J28" s="28">
        <f t="shared" si="3"/>
        <v>26</v>
      </c>
      <c r="K28" s="2" t="s">
        <v>1</v>
      </c>
      <c r="L28" s="2" t="str">
        <f t="shared" si="1"/>
        <v>{id:26,year: "2003",dateAcuerdo:"08-DIC",monthAcuerdo:"DIC",nameAcuerdo:"ACUERDO COMISIÓN DEMARCACIÓN",link: Acuerdos__pdfpath(`./${"2003/"}${"26.pdf"}`),},</v>
      </c>
    </row>
    <row r="29" spans="1:12" x14ac:dyDescent="0.3">
      <c r="A29" s="2" t="s">
        <v>1568</v>
      </c>
      <c r="B29" s="2">
        <v>27</v>
      </c>
      <c r="C29" s="2" t="s">
        <v>1925</v>
      </c>
      <c r="D29" s="3" t="s">
        <v>387</v>
      </c>
      <c r="E29" s="2" t="s">
        <v>1738</v>
      </c>
      <c r="F29" s="4" t="str">
        <f t="shared" si="0"/>
        <v>DIC</v>
      </c>
      <c r="G29" s="2" t="s">
        <v>1565</v>
      </c>
      <c r="H29" s="2" t="s">
        <v>720</v>
      </c>
      <c r="I29" s="2" t="s">
        <v>1926</v>
      </c>
      <c r="J29" s="28">
        <f t="shared" si="3"/>
        <v>27</v>
      </c>
      <c r="K29" s="2" t="s">
        <v>1</v>
      </c>
      <c r="L29" s="2" t="str">
        <f t="shared" si="1"/>
        <v>{id:27,year: "2003",dateAcuerdo:"08-DIC",monthAcuerdo:"DIC",nameAcuerdo:"ACUERDO PJS",link: Acuerdos__pdfpath(`./${"2003/"}${"27.pdf"}`),},</v>
      </c>
    </row>
    <row r="30" spans="1:12" x14ac:dyDescent="0.3">
      <c r="L30" s="2" t="s">
        <v>1929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2:L45"/>
  <sheetViews>
    <sheetView topLeftCell="A22" workbookViewId="0">
      <selection activeCell="M2" sqref="M2"/>
    </sheetView>
  </sheetViews>
  <sheetFormatPr baseColWidth="10" defaultColWidth="11.5546875" defaultRowHeight="14.4" x14ac:dyDescent="0.3"/>
  <cols>
    <col min="1" max="1" width="3.6640625" style="2" bestFit="1" customWidth="1"/>
    <col min="2" max="2" width="3" style="2" bestFit="1" customWidth="1"/>
    <col min="3" max="3" width="24" style="2" bestFit="1" customWidth="1"/>
    <col min="4" max="4" width="7.5546875" style="3" bestFit="1" customWidth="1"/>
    <col min="5" max="5" width="15.6640625" style="2" bestFit="1" customWidth="1"/>
    <col min="6" max="6" width="4.88671875" style="2" bestFit="1" customWidth="1"/>
    <col min="7" max="7" width="14.88671875" style="2" bestFit="1" customWidth="1"/>
    <col min="8" max="8" width="40" style="2" customWidth="1"/>
    <col min="9" max="9" width="35.88671875" style="2" bestFit="1" customWidth="1"/>
    <col min="10" max="10" width="3" style="28" bestFit="1" customWidth="1"/>
    <col min="11" max="11" width="8.33203125" style="2" bestFit="1" customWidth="1"/>
    <col min="12" max="16384" width="11.5546875" style="2"/>
  </cols>
  <sheetData>
    <row r="2" spans="1:12" x14ac:dyDescent="0.3">
      <c r="L2" s="2" t="s">
        <v>1941</v>
      </c>
    </row>
    <row r="3" spans="1:12" x14ac:dyDescent="0.3">
      <c r="A3" s="2" t="s">
        <v>1568</v>
      </c>
      <c r="B3" s="2">
        <v>1</v>
      </c>
      <c r="C3" s="2" t="s">
        <v>1939</v>
      </c>
      <c r="D3" s="3" t="s">
        <v>724</v>
      </c>
      <c r="E3" s="2" t="s">
        <v>1738</v>
      </c>
      <c r="F3" s="4" t="str">
        <f t="shared" ref="F3:F29" si="0">MID(D3,4,3)</f>
        <v>ENE</v>
      </c>
      <c r="G3" s="2" t="s">
        <v>1565</v>
      </c>
      <c r="H3" s="2" t="s">
        <v>721</v>
      </c>
      <c r="I3" s="2" t="s">
        <v>1940</v>
      </c>
      <c r="J3" s="28">
        <f t="shared" ref="J3:J38" si="1">B3</f>
        <v>1</v>
      </c>
      <c r="K3" s="2" t="s">
        <v>1</v>
      </c>
      <c r="L3" s="2" t="str">
        <f>CONCATENATE(A3,B3,C3,D3,E3,F3,G3,H3,I3,J3,K3)</f>
        <v>{id:1,year: "2002",dateAcuerdo:"13-ENE",monthAcuerdo:"ENE",nameAcuerdo:"ACUERDO CALIFICACIÓN SAN MIGUEL ANALCO DE NATIVITAS",link: Acuerdos__pdfpath(`./${"2002/"}${"1.pdf"}`),},</v>
      </c>
    </row>
    <row r="4" spans="1:12" x14ac:dyDescent="0.3">
      <c r="A4" s="2" t="s">
        <v>1568</v>
      </c>
      <c r="B4" s="2">
        <v>2</v>
      </c>
      <c r="C4" s="2" t="s">
        <v>1939</v>
      </c>
      <c r="D4" s="3" t="s">
        <v>724</v>
      </c>
      <c r="E4" s="2" t="s">
        <v>1738</v>
      </c>
      <c r="F4" s="4" t="str">
        <f t="shared" si="0"/>
        <v>ENE</v>
      </c>
      <c r="G4" s="2" t="s">
        <v>1565</v>
      </c>
      <c r="H4" s="2" t="s">
        <v>722</v>
      </c>
      <c r="I4" s="2" t="s">
        <v>1940</v>
      </c>
      <c r="J4" s="28">
        <f t="shared" si="1"/>
        <v>2</v>
      </c>
      <c r="K4" s="2" t="s">
        <v>1</v>
      </c>
      <c r="L4" s="2" t="str">
        <f t="shared" ref="L4:L38" si="2">CONCATENATE(A4,B4,C4,D4,E4,F4,G4,H4,I4,J4,K4)</f>
        <v>{id:2,year: "2002",dateAcuerdo:"13-ENE",monthAcuerdo:"ENE",nameAcuerdo:"ACUERDO CALIFICACIÓN XAXALA DE CHIAUTEMPAN",link: Acuerdos__pdfpath(`./${"2002/"}${"2.pdf"}`),},</v>
      </c>
    </row>
    <row r="5" spans="1:12" x14ac:dyDescent="0.3">
      <c r="A5" s="2" t="s">
        <v>1568</v>
      </c>
      <c r="B5" s="2">
        <v>3</v>
      </c>
      <c r="C5" s="2" t="s">
        <v>1939</v>
      </c>
      <c r="D5" s="3" t="s">
        <v>724</v>
      </c>
      <c r="E5" s="2" t="s">
        <v>1738</v>
      </c>
      <c r="F5" s="4" t="str">
        <f t="shared" si="0"/>
        <v>ENE</v>
      </c>
      <c r="G5" s="2" t="s">
        <v>1565</v>
      </c>
      <c r="H5" s="2" t="s">
        <v>723</v>
      </c>
      <c r="I5" s="2" t="s">
        <v>1940</v>
      </c>
      <c r="J5" s="28">
        <f t="shared" si="1"/>
        <v>3</v>
      </c>
      <c r="K5" s="2" t="s">
        <v>1</v>
      </c>
      <c r="L5" s="2" t="str">
        <f t="shared" si="2"/>
        <v>{id:3,year: "2002",dateAcuerdo:"13-ENE",monthAcuerdo:"ENE",nameAcuerdo:"ACUERDO INTEGRACIÓN DE DIPUTADOS",link: Acuerdos__pdfpath(`./${"2002/"}${"3.pdf"}`),},</v>
      </c>
    </row>
    <row r="6" spans="1:12" x14ac:dyDescent="0.3">
      <c r="A6" s="2" t="s">
        <v>1568</v>
      </c>
      <c r="B6" s="2">
        <v>4</v>
      </c>
      <c r="C6" s="2" t="s">
        <v>1939</v>
      </c>
      <c r="D6" s="3" t="s">
        <v>735</v>
      </c>
      <c r="E6" s="2" t="s">
        <v>1738</v>
      </c>
      <c r="F6" s="4" t="str">
        <f t="shared" si="0"/>
        <v>FEB</v>
      </c>
      <c r="G6" s="2" t="s">
        <v>1565</v>
      </c>
      <c r="H6" s="2" t="s">
        <v>725</v>
      </c>
      <c r="I6" s="2" t="s">
        <v>1940</v>
      </c>
      <c r="J6" s="28">
        <f t="shared" si="1"/>
        <v>4</v>
      </c>
      <c r="K6" s="2" t="s">
        <v>1</v>
      </c>
      <c r="L6" s="2" t="str">
        <f t="shared" si="2"/>
        <v>{id:4,year: "2002",dateAcuerdo:"04-FEB",monthAcuerdo:"FEB",nameAcuerdo:"ACUERDO DE PRESUPUESTO ELECCIÓN EXTRAORDINARIA 2002",link: Acuerdos__pdfpath(`./${"2002/"}${"4.pdf"}`),},</v>
      </c>
    </row>
    <row r="7" spans="1:12" x14ac:dyDescent="0.3">
      <c r="A7" s="2" t="s">
        <v>1568</v>
      </c>
      <c r="B7" s="2">
        <v>5</v>
      </c>
      <c r="C7" s="2" t="s">
        <v>1939</v>
      </c>
      <c r="D7" s="3" t="s">
        <v>736</v>
      </c>
      <c r="E7" s="2" t="s">
        <v>1738</v>
      </c>
      <c r="F7" s="4" t="str">
        <f t="shared" si="0"/>
        <v>FEB</v>
      </c>
      <c r="G7" s="2" t="s">
        <v>1565</v>
      </c>
      <c r="H7" s="2" t="s">
        <v>13</v>
      </c>
      <c r="I7" s="2" t="s">
        <v>1940</v>
      </c>
      <c r="J7" s="28">
        <f t="shared" si="1"/>
        <v>5</v>
      </c>
      <c r="K7" s="2" t="s">
        <v>1</v>
      </c>
      <c r="L7" s="2" t="str">
        <f t="shared" si="2"/>
        <v>{id:5,year: "2002",dateAcuerdo:"08-FEB",monthAcuerdo:"FEB",nameAcuerdo:"ACUERDO CALENDARIO ELECCIÓN EXTRAORDINARIA",link: Acuerdos__pdfpath(`./${"2002/"}${"5.pdf"}`),},</v>
      </c>
    </row>
    <row r="8" spans="1:12" x14ac:dyDescent="0.3">
      <c r="A8" s="2" t="s">
        <v>1568</v>
      </c>
      <c r="B8" s="2">
        <v>6</v>
      </c>
      <c r="C8" s="2" t="s">
        <v>1939</v>
      </c>
      <c r="D8" s="3" t="s">
        <v>736</v>
      </c>
      <c r="E8" s="2" t="s">
        <v>1738</v>
      </c>
      <c r="F8" s="4" t="str">
        <f t="shared" si="0"/>
        <v>FEB</v>
      </c>
      <c r="G8" s="2" t="s">
        <v>1565</v>
      </c>
      <c r="H8" s="2" t="s">
        <v>726</v>
      </c>
      <c r="I8" s="2" t="s">
        <v>1940</v>
      </c>
      <c r="J8" s="28">
        <f t="shared" si="1"/>
        <v>6</v>
      </c>
      <c r="K8" s="2" t="s">
        <v>1</v>
      </c>
      <c r="L8" s="2" t="str">
        <f t="shared" si="2"/>
        <v>{id:6,year: "2002",dateAcuerdo:"08-FEB",monthAcuerdo:"FEB",nameAcuerdo:"ACUERDO CONVOCATORIA PRESIDENTES, SECRETARIOS, AUXILIARES Y CAPACITADORES ELECCIONES EXTRAORDINARIAS",link: Acuerdos__pdfpath(`./${"2002/"}${"6.pdf"}`),},</v>
      </c>
    </row>
    <row r="9" spans="1:12" x14ac:dyDescent="0.3">
      <c r="A9" s="2" t="s">
        <v>1568</v>
      </c>
      <c r="B9" s="2">
        <v>7</v>
      </c>
      <c r="C9" s="2" t="s">
        <v>1939</v>
      </c>
      <c r="D9" s="3" t="s">
        <v>736</v>
      </c>
      <c r="E9" s="2" t="s">
        <v>1738</v>
      </c>
      <c r="F9" s="4" t="str">
        <f t="shared" si="0"/>
        <v>FEB</v>
      </c>
      <c r="G9" s="2" t="s">
        <v>1565</v>
      </c>
      <c r="H9" s="2" t="s">
        <v>727</v>
      </c>
      <c r="I9" s="2" t="s">
        <v>1940</v>
      </c>
      <c r="J9" s="28">
        <f t="shared" si="1"/>
        <v>7</v>
      </c>
      <c r="K9" s="2" t="s">
        <v>1</v>
      </c>
      <c r="L9" s="2" t="str">
        <f t="shared" si="2"/>
        <v>{id:7,year: "2002",dateAcuerdo:"08-FEB",monthAcuerdo:"FEB",nameAcuerdo:"ACUERDO CRITERIOS DE INTEGRACIÓN Y DESIGNACIÓN DE CONSEJOS DISTRITALES Y MUNICIPALES",link: Acuerdos__pdfpath(`./${"2002/"}${"7.pdf"}`),},</v>
      </c>
    </row>
    <row r="10" spans="1:12" x14ac:dyDescent="0.3">
      <c r="A10" s="2" t="s">
        <v>1568</v>
      </c>
      <c r="B10" s="2">
        <v>8</v>
      </c>
      <c r="C10" s="2" t="s">
        <v>1939</v>
      </c>
      <c r="D10" s="3" t="s">
        <v>736</v>
      </c>
      <c r="E10" s="2" t="s">
        <v>1738</v>
      </c>
      <c r="F10" s="4" t="str">
        <f t="shared" si="0"/>
        <v>FEB</v>
      </c>
      <c r="G10" s="2" t="s">
        <v>1565</v>
      </c>
      <c r="H10" s="2" t="s">
        <v>728</v>
      </c>
      <c r="I10" s="2" t="s">
        <v>1940</v>
      </c>
      <c r="J10" s="28">
        <f t="shared" si="1"/>
        <v>8</v>
      </c>
      <c r="K10" s="2" t="s">
        <v>1</v>
      </c>
      <c r="L10" s="2" t="str">
        <f t="shared" si="2"/>
        <v>{id:8,year: "2002",dateAcuerdo:"08-FEB",monthAcuerdo:"FEB",nameAcuerdo:"CALENDARIO PROCESO EXTRAORDINARIAS 2002",link: Acuerdos__pdfpath(`./${"2002/"}${"8.pdf"}`),},</v>
      </c>
    </row>
    <row r="11" spans="1:12" x14ac:dyDescent="0.3">
      <c r="A11" s="2" t="s">
        <v>1568</v>
      </c>
      <c r="B11" s="2">
        <v>9</v>
      </c>
      <c r="C11" s="2" t="s">
        <v>1939</v>
      </c>
      <c r="D11" s="3" t="s">
        <v>736</v>
      </c>
      <c r="E11" s="2" t="s">
        <v>1738</v>
      </c>
      <c r="F11" s="4" t="str">
        <f t="shared" si="0"/>
        <v>FEB</v>
      </c>
      <c r="G11" s="2" t="s">
        <v>1565</v>
      </c>
      <c r="H11" s="2" t="s">
        <v>729</v>
      </c>
      <c r="I11" s="2" t="s">
        <v>1940</v>
      </c>
      <c r="J11" s="28">
        <f t="shared" si="1"/>
        <v>9</v>
      </c>
      <c r="K11" s="2" t="s">
        <v>1</v>
      </c>
      <c r="L11" s="2" t="str">
        <f t="shared" si="2"/>
        <v>{id:9,year: "2002",dateAcuerdo:"08-FEB",monthAcuerdo:"FEB",nameAcuerdo:"MES BASE ELECCIONES EXTRAORDINARIAS",link: Acuerdos__pdfpath(`./${"2002/"}${"9.pdf"}`),},</v>
      </c>
    </row>
    <row r="12" spans="1:12" x14ac:dyDescent="0.3">
      <c r="A12" s="2" t="s">
        <v>1568</v>
      </c>
      <c r="B12" s="2">
        <v>10</v>
      </c>
      <c r="C12" s="2" t="s">
        <v>1939</v>
      </c>
      <c r="D12" s="3" t="s">
        <v>11</v>
      </c>
      <c r="E12" s="2" t="s">
        <v>1738</v>
      </c>
      <c r="F12" s="4" t="str">
        <f t="shared" si="0"/>
        <v>FEB</v>
      </c>
      <c r="G12" s="2" t="s">
        <v>1565</v>
      </c>
      <c r="H12" s="2" t="s">
        <v>730</v>
      </c>
      <c r="I12" s="2" t="s">
        <v>1940</v>
      </c>
      <c r="J12" s="28">
        <f t="shared" si="1"/>
        <v>10</v>
      </c>
      <c r="K12" s="2" t="s">
        <v>1</v>
      </c>
      <c r="L12" s="2" t="str">
        <f t="shared" si="2"/>
        <v>{id:10,year: "2002",dateAcuerdo:"19-FEB",monthAcuerdo:"FEB",nameAcuerdo:"ACUERDO PLATAFORMAS ELECTORALES 2002",link: Acuerdos__pdfpath(`./${"2002/"}${"10.pdf"}`),},</v>
      </c>
    </row>
    <row r="13" spans="1:12" x14ac:dyDescent="0.3">
      <c r="A13" s="2" t="s">
        <v>1568</v>
      </c>
      <c r="B13" s="2">
        <v>11</v>
      </c>
      <c r="C13" s="2" t="s">
        <v>1939</v>
      </c>
      <c r="D13" s="3" t="s">
        <v>11</v>
      </c>
      <c r="E13" s="2" t="s">
        <v>1738</v>
      </c>
      <c r="F13" s="4" t="str">
        <f t="shared" si="0"/>
        <v>FEB</v>
      </c>
      <c r="G13" s="2" t="s">
        <v>1565</v>
      </c>
      <c r="H13" s="2" t="s">
        <v>731</v>
      </c>
      <c r="I13" s="2" t="s">
        <v>1940</v>
      </c>
      <c r="J13" s="28">
        <f t="shared" si="1"/>
        <v>11</v>
      </c>
      <c r="K13" s="2" t="s">
        <v>1</v>
      </c>
      <c r="L13" s="2" t="str">
        <f t="shared" si="2"/>
        <v>{id:11,year: "2002",dateAcuerdo:"19-FEB",monthAcuerdo:"FEB",nameAcuerdo:"ACUERDO REGISTRO DE COALICIÓN IXTENCO PJS, PAS Y PT",link: Acuerdos__pdfpath(`./${"2002/"}${"11.pdf"}`),},</v>
      </c>
    </row>
    <row r="14" spans="1:12" x14ac:dyDescent="0.3">
      <c r="A14" s="2" t="s">
        <v>1568</v>
      </c>
      <c r="B14" s="2">
        <v>12</v>
      </c>
      <c r="C14" s="2" t="s">
        <v>1939</v>
      </c>
      <c r="D14" s="3" t="s">
        <v>11</v>
      </c>
      <c r="E14" s="2" t="s">
        <v>1738</v>
      </c>
      <c r="F14" s="4" t="str">
        <f t="shared" si="0"/>
        <v>FEB</v>
      </c>
      <c r="G14" s="2" t="s">
        <v>1565</v>
      </c>
      <c r="H14" s="2" t="s">
        <v>732</v>
      </c>
      <c r="I14" s="2" t="s">
        <v>1940</v>
      </c>
      <c r="J14" s="28">
        <f t="shared" si="1"/>
        <v>12</v>
      </c>
      <c r="K14" s="2" t="s">
        <v>1</v>
      </c>
      <c r="L14" s="2" t="str">
        <f t="shared" si="2"/>
        <v>{id:12,year: "2002",dateAcuerdo:"19-FEB",monthAcuerdo:"FEB",nameAcuerdo:"ACUERDO REGISTRO DE COALICIÓN ZACATELCO PAS, PCDT Y PJS",link: Acuerdos__pdfpath(`./${"2002/"}${"12.pdf"}`),},</v>
      </c>
    </row>
    <row r="15" spans="1:12" x14ac:dyDescent="0.3">
      <c r="A15" s="2" t="s">
        <v>1568</v>
      </c>
      <c r="B15" s="2">
        <v>13</v>
      </c>
      <c r="C15" s="2" t="s">
        <v>1939</v>
      </c>
      <c r="D15" s="3" t="s">
        <v>11</v>
      </c>
      <c r="E15" s="2" t="s">
        <v>1738</v>
      </c>
      <c r="F15" s="4" t="str">
        <f t="shared" si="0"/>
        <v>FEB</v>
      </c>
      <c r="G15" s="2" t="s">
        <v>1565</v>
      </c>
      <c r="H15" s="2" t="s">
        <v>733</v>
      </c>
      <c r="I15" s="2" t="s">
        <v>1940</v>
      </c>
      <c r="J15" s="28">
        <f t="shared" si="1"/>
        <v>13</v>
      </c>
      <c r="K15" s="2" t="s">
        <v>1</v>
      </c>
      <c r="L15" s="2" t="str">
        <f t="shared" si="2"/>
        <v>{id:13,year: "2002",dateAcuerdo:"19-FEB",monthAcuerdo:"FEB",nameAcuerdo:"ACUERDOS TOPES DE CAMPAÑA ELECCIONES EXTRAORDINARIAS",link: Acuerdos__pdfpath(`./${"2002/"}${"13.pdf"}`),},</v>
      </c>
    </row>
    <row r="16" spans="1:12" x14ac:dyDescent="0.3">
      <c r="A16" s="2" t="s">
        <v>1568</v>
      </c>
      <c r="B16" s="2">
        <v>14</v>
      </c>
      <c r="C16" s="2" t="s">
        <v>1939</v>
      </c>
      <c r="D16" s="3" t="s">
        <v>691</v>
      </c>
      <c r="E16" s="2" t="s">
        <v>1738</v>
      </c>
      <c r="F16" s="4" t="str">
        <f t="shared" si="0"/>
        <v>FEB</v>
      </c>
      <c r="G16" s="2" t="s">
        <v>1565</v>
      </c>
      <c r="H16" s="2" t="s">
        <v>734</v>
      </c>
      <c r="I16" s="2" t="s">
        <v>1940</v>
      </c>
      <c r="J16" s="28">
        <f t="shared" si="1"/>
        <v>14</v>
      </c>
      <c r="K16" s="2" t="s">
        <v>1</v>
      </c>
      <c r="L16" s="2" t="str">
        <f t="shared" si="2"/>
        <v>{id:14,year: "2002",dateAcuerdo:"25-FEB",monthAcuerdo:"FEB",nameAcuerdo:"ACUERDO PADRÓN ELECTORAL ELECCIONES EXTRAORDINARIAS 2002",link: Acuerdos__pdfpath(`./${"2002/"}${"14.pdf"}`),},</v>
      </c>
    </row>
    <row r="17" spans="1:12" x14ac:dyDescent="0.3">
      <c r="A17" s="2" t="s">
        <v>1568</v>
      </c>
      <c r="B17" s="2">
        <v>15</v>
      </c>
      <c r="C17" s="2" t="s">
        <v>1939</v>
      </c>
      <c r="D17" s="3" t="s">
        <v>747</v>
      </c>
      <c r="E17" s="2" t="s">
        <v>1738</v>
      </c>
      <c r="F17" s="4" t="str">
        <f t="shared" si="0"/>
        <v>MAR</v>
      </c>
      <c r="G17" s="2" t="s">
        <v>1565</v>
      </c>
      <c r="H17" s="4" t="s">
        <v>740</v>
      </c>
      <c r="I17" s="2" t="s">
        <v>1940</v>
      </c>
      <c r="J17" s="28">
        <f t="shared" si="1"/>
        <v>15</v>
      </c>
      <c r="K17" s="2" t="s">
        <v>1</v>
      </c>
      <c r="L17" s="2" t="str">
        <f t="shared" si="2"/>
        <v>{id:15,year: "2002",dateAcuerdo:"06-MAR",monthAcuerdo:"MAR",nameAcuerdo:"ACUERDO DISEÑO DE LA DOCUMENTACIÓN Y MATERIAL ELECTORAL 2002",link: Acuerdos__pdfpath(`./${"2002/"}${"15.pdf"}`),},</v>
      </c>
    </row>
    <row r="18" spans="1:12" x14ac:dyDescent="0.3">
      <c r="A18" s="2" t="s">
        <v>1568</v>
      </c>
      <c r="B18" s="2">
        <v>16</v>
      </c>
      <c r="C18" s="2" t="s">
        <v>1939</v>
      </c>
      <c r="D18" s="3" t="s">
        <v>747</v>
      </c>
      <c r="E18" s="2" t="s">
        <v>1738</v>
      </c>
      <c r="F18" s="4" t="str">
        <f t="shared" si="0"/>
        <v>MAR</v>
      </c>
      <c r="G18" s="2" t="s">
        <v>1565</v>
      </c>
      <c r="H18" s="2" t="s">
        <v>741</v>
      </c>
      <c r="I18" s="2" t="s">
        <v>1940</v>
      </c>
      <c r="J18" s="28">
        <f t="shared" si="1"/>
        <v>16</v>
      </c>
      <c r="K18" s="2" t="s">
        <v>1</v>
      </c>
      <c r="L18" s="2" t="str">
        <f t="shared" si="2"/>
        <v>{id:16,year: "2002",dateAcuerdo:"06-MAR",monthAcuerdo:"MAR",nameAcuerdo:"ACUERDO LUGARES DE USO COMÚN 2002",link: Acuerdos__pdfpath(`./${"2002/"}${"16.pdf"}`),},</v>
      </c>
    </row>
    <row r="19" spans="1:12" x14ac:dyDescent="0.3">
      <c r="A19" s="2" t="s">
        <v>1568</v>
      </c>
      <c r="B19" s="2">
        <v>17</v>
      </c>
      <c r="C19" s="2" t="s">
        <v>1939</v>
      </c>
      <c r="D19" s="3" t="s">
        <v>747</v>
      </c>
      <c r="E19" s="2" t="s">
        <v>1738</v>
      </c>
      <c r="F19" s="4" t="str">
        <f t="shared" si="0"/>
        <v>MAR</v>
      </c>
      <c r="G19" s="2" t="s">
        <v>1565</v>
      </c>
      <c r="H19" s="2" t="s">
        <v>742</v>
      </c>
      <c r="I19" s="2" t="s">
        <v>1940</v>
      </c>
      <c r="J19" s="28">
        <f t="shared" si="1"/>
        <v>17</v>
      </c>
      <c r="K19" s="2" t="s">
        <v>1</v>
      </c>
      <c r="L19" s="2" t="str">
        <f t="shared" si="2"/>
        <v>{id:17,year: "2002",dateAcuerdo:"06-MAR",monthAcuerdo:"MAR",nameAcuerdo:"ACUERDO PTES, SRIOS Y CONCEJALES ELECCIONES EXTRAORDINARIAS 2002",link: Acuerdos__pdfpath(`./${"2002/"}${"17.pdf"}`),},</v>
      </c>
    </row>
    <row r="20" spans="1:12" x14ac:dyDescent="0.3">
      <c r="A20" s="2" t="s">
        <v>1568</v>
      </c>
      <c r="B20" s="2">
        <v>18</v>
      </c>
      <c r="C20" s="2" t="s">
        <v>1939</v>
      </c>
      <c r="D20" s="3" t="s">
        <v>748</v>
      </c>
      <c r="E20" s="2" t="s">
        <v>1738</v>
      </c>
      <c r="F20" s="4" t="str">
        <f t="shared" si="0"/>
        <v>MAR</v>
      </c>
      <c r="G20" s="2" t="s">
        <v>1565</v>
      </c>
      <c r="H20" s="2" t="s">
        <v>737</v>
      </c>
      <c r="I20" s="2" t="s">
        <v>1940</v>
      </c>
      <c r="J20" s="28">
        <f t="shared" si="1"/>
        <v>18</v>
      </c>
      <c r="K20" s="2" t="s">
        <v>1</v>
      </c>
      <c r="L20" s="2" t="str">
        <f t="shared" si="2"/>
        <v>{id:18,year: "2002",dateAcuerdo:"09-MAR",monthAcuerdo:"MAR",nameAcuerdo:"ACUERDO REGISTRO AYUNTAMIENTOS",link: Acuerdos__pdfpath(`./${"2002/"}${"18.pdf"}`),},</v>
      </c>
    </row>
    <row r="21" spans="1:12" x14ac:dyDescent="0.3">
      <c r="A21" s="2" t="s">
        <v>1568</v>
      </c>
      <c r="B21" s="2">
        <v>19</v>
      </c>
      <c r="C21" s="2" t="s">
        <v>1939</v>
      </c>
      <c r="D21" s="3" t="s">
        <v>748</v>
      </c>
      <c r="E21" s="2" t="s">
        <v>1738</v>
      </c>
      <c r="F21" s="4" t="str">
        <f t="shared" si="0"/>
        <v>MAR</v>
      </c>
      <c r="G21" s="2" t="s">
        <v>1565</v>
      </c>
      <c r="H21" s="2" t="s">
        <v>567</v>
      </c>
      <c r="I21" s="2" t="s">
        <v>1940</v>
      </c>
      <c r="J21" s="28">
        <f t="shared" si="1"/>
        <v>19</v>
      </c>
      <c r="K21" s="2" t="s">
        <v>1</v>
      </c>
      <c r="L21" s="2" t="str">
        <f t="shared" si="2"/>
        <v>{id:19,year: "2002",dateAcuerdo:"09-MAR",monthAcuerdo:"MAR",nameAcuerdo:"ACUERDO REGISTRO PRESIDENTES DE COMUNIDAD",link: Acuerdos__pdfpath(`./${"2002/"}${"19.pdf"}`),},</v>
      </c>
    </row>
    <row r="22" spans="1:12" x14ac:dyDescent="0.3">
      <c r="A22" s="2" t="s">
        <v>1568</v>
      </c>
      <c r="B22" s="2">
        <v>20</v>
      </c>
      <c r="C22" s="2" t="s">
        <v>1939</v>
      </c>
      <c r="D22" s="3" t="s">
        <v>392</v>
      </c>
      <c r="E22" s="2" t="s">
        <v>1738</v>
      </c>
      <c r="F22" s="4" t="str">
        <f t="shared" si="0"/>
        <v>MAR</v>
      </c>
      <c r="G22" s="2" t="s">
        <v>1565</v>
      </c>
      <c r="H22" s="2" t="s">
        <v>743</v>
      </c>
      <c r="I22" s="2" t="s">
        <v>1940</v>
      </c>
      <c r="J22" s="28">
        <f t="shared" si="1"/>
        <v>20</v>
      </c>
      <c r="K22" s="2" t="s">
        <v>1</v>
      </c>
      <c r="L22" s="2" t="str">
        <f t="shared" si="2"/>
        <v>{id:20,year: "2002",dateAcuerdo:"14-MAR",monthAcuerdo:"MAR",nameAcuerdo:"ACUERDO OBSERVADORES ELECTORALES Y CONVOCATORIA",link: Acuerdos__pdfpath(`./${"2002/"}${"20.pdf"}`),},</v>
      </c>
    </row>
    <row r="23" spans="1:12" x14ac:dyDescent="0.3">
      <c r="A23" s="2" t="s">
        <v>1568</v>
      </c>
      <c r="B23" s="2">
        <v>21</v>
      </c>
      <c r="C23" s="2" t="s">
        <v>1939</v>
      </c>
      <c r="D23" s="3" t="s">
        <v>392</v>
      </c>
      <c r="E23" s="2" t="s">
        <v>1738</v>
      </c>
      <c r="F23" s="4" t="str">
        <f t="shared" si="0"/>
        <v>MAR</v>
      </c>
      <c r="G23" s="2" t="s">
        <v>1565</v>
      </c>
      <c r="H23" s="2" t="s">
        <v>744</v>
      </c>
      <c r="I23" s="2" t="s">
        <v>1940</v>
      </c>
      <c r="J23" s="28">
        <f t="shared" si="1"/>
        <v>21</v>
      </c>
      <c r="K23" s="2" t="s">
        <v>1</v>
      </c>
      <c r="L23" s="2" t="str">
        <f t="shared" si="2"/>
        <v>{id:21,year: "2002",dateAcuerdo:"14-MAR",monthAcuerdo:"MAR",nameAcuerdo:"ACUERDO PRODUCCIÓN DOCUMENTACIÓN Y MATERIAL ELECTORAL 2002",link: Acuerdos__pdfpath(`./${"2002/"}${"21.pdf"}`),},</v>
      </c>
    </row>
    <row r="24" spans="1:12" x14ac:dyDescent="0.3">
      <c r="A24" s="2" t="s">
        <v>1568</v>
      </c>
      <c r="B24" s="2">
        <v>22</v>
      </c>
      <c r="C24" s="2" t="s">
        <v>1939</v>
      </c>
      <c r="D24" s="3" t="s">
        <v>392</v>
      </c>
      <c r="E24" s="2" t="s">
        <v>1738</v>
      </c>
      <c r="F24" s="4" t="str">
        <f t="shared" si="0"/>
        <v>MAR</v>
      </c>
      <c r="G24" s="2" t="s">
        <v>1565</v>
      </c>
      <c r="H24" s="2" t="s">
        <v>745</v>
      </c>
      <c r="I24" s="2" t="s">
        <v>1940</v>
      </c>
      <c r="J24" s="28">
        <f t="shared" si="1"/>
        <v>22</v>
      </c>
      <c r="K24" s="2" t="s">
        <v>1</v>
      </c>
      <c r="L24" s="2" t="str">
        <f t="shared" si="2"/>
        <v>{id:22,year: "2002",dateAcuerdo:"14-MAR",monthAcuerdo:"MAR",nameAcuerdo:"CONVOCATORIA OBSERVADORES ELECTORALES 2002",link: Acuerdos__pdfpath(`./${"2002/"}${"22.pdf"}`),},</v>
      </c>
    </row>
    <row r="25" spans="1:12" x14ac:dyDescent="0.3">
      <c r="A25" s="2" t="s">
        <v>1568</v>
      </c>
      <c r="B25" s="2">
        <v>23</v>
      </c>
      <c r="C25" s="2" t="s">
        <v>1939</v>
      </c>
      <c r="D25" s="3" t="s">
        <v>749</v>
      </c>
      <c r="E25" s="2" t="s">
        <v>1738</v>
      </c>
      <c r="F25" s="4" t="str">
        <f t="shared" si="0"/>
        <v>MAR</v>
      </c>
      <c r="G25" s="2" t="s">
        <v>1565</v>
      </c>
      <c r="H25" s="2" t="s">
        <v>738</v>
      </c>
      <c r="I25" s="2" t="s">
        <v>1940</v>
      </c>
      <c r="J25" s="28">
        <f t="shared" si="1"/>
        <v>23</v>
      </c>
      <c r="K25" s="2" t="s">
        <v>1</v>
      </c>
      <c r="L25" s="2" t="str">
        <f t="shared" si="2"/>
        <v>{id:23,year: "2002",dateAcuerdo:"16-MAR",monthAcuerdo:"MAR",nameAcuerdo:"REASIGNACIÓN DE PRERROGATIVAS 2002 BUENO",link: Acuerdos__pdfpath(`./${"2002/"}${"23.pdf"}`),},</v>
      </c>
    </row>
    <row r="26" spans="1:12" x14ac:dyDescent="0.3">
      <c r="A26" s="2" t="s">
        <v>1568</v>
      </c>
      <c r="B26" s="2">
        <v>24</v>
      </c>
      <c r="C26" s="2" t="s">
        <v>1939</v>
      </c>
      <c r="D26" s="3" t="s">
        <v>750</v>
      </c>
      <c r="E26" s="2" t="s">
        <v>1738</v>
      </c>
      <c r="F26" s="4" t="str">
        <f t="shared" si="0"/>
        <v>MAR</v>
      </c>
      <c r="G26" s="2" t="s">
        <v>1565</v>
      </c>
      <c r="H26" s="2" t="s">
        <v>746</v>
      </c>
      <c r="I26" s="2" t="s">
        <v>1940</v>
      </c>
      <c r="J26" s="28">
        <f t="shared" si="1"/>
        <v>24</v>
      </c>
      <c r="K26" s="2" t="s">
        <v>1</v>
      </c>
      <c r="L26" s="2" t="str">
        <f t="shared" si="2"/>
        <v>{id:24,year: "2002",dateAcuerdo:"28-MAR",monthAcuerdo:"MAR",nameAcuerdo:"ACREDITACIÓN OBSERVADORES ELECTORALES 2002",link: Acuerdos__pdfpath(`./${"2002/"}${"24.pdf"}`),},</v>
      </c>
    </row>
    <row r="27" spans="1:12" x14ac:dyDescent="0.3">
      <c r="A27" s="2" t="s">
        <v>1568</v>
      </c>
      <c r="B27" s="2">
        <v>25</v>
      </c>
      <c r="C27" s="2" t="s">
        <v>1939</v>
      </c>
      <c r="D27" s="3" t="s">
        <v>750</v>
      </c>
      <c r="E27" s="2" t="s">
        <v>1738</v>
      </c>
      <c r="F27" s="4" t="str">
        <f t="shared" si="0"/>
        <v>MAR</v>
      </c>
      <c r="G27" s="2" t="s">
        <v>1565</v>
      </c>
      <c r="H27" s="2" t="s">
        <v>739</v>
      </c>
      <c r="I27" s="2" t="s">
        <v>1940</v>
      </c>
      <c r="J27" s="28">
        <f t="shared" si="1"/>
        <v>25</v>
      </c>
      <c r="K27" s="2" t="s">
        <v>1</v>
      </c>
      <c r="L27" s="2" t="str">
        <f t="shared" si="2"/>
        <v>{id:25,year: "2002",dateAcuerdo:"28-MAR",monthAcuerdo:"MAR",nameAcuerdo:"EXCLUSIÓN DE BOLETAS ELECTORALES DE LA VENTA MUNICIPIO DE CALPULALPAN",link: Acuerdos__pdfpath(`./${"2002/"}${"25.pdf"}`),},</v>
      </c>
    </row>
    <row r="28" spans="1:12" x14ac:dyDescent="0.3">
      <c r="A28" s="2" t="s">
        <v>1568</v>
      </c>
      <c r="B28" s="2">
        <v>26</v>
      </c>
      <c r="C28" s="2" t="s">
        <v>1939</v>
      </c>
      <c r="D28" s="3" t="s">
        <v>759</v>
      </c>
      <c r="E28" s="2" t="s">
        <v>1738</v>
      </c>
      <c r="F28" s="4" t="str">
        <f t="shared" si="0"/>
        <v>ABR</v>
      </c>
      <c r="G28" s="2" t="s">
        <v>1565</v>
      </c>
      <c r="H28" s="2" t="s">
        <v>752</v>
      </c>
      <c r="I28" s="2" t="s">
        <v>1940</v>
      </c>
      <c r="J28" s="28">
        <f t="shared" si="1"/>
        <v>26</v>
      </c>
      <c r="K28" s="2" t="s">
        <v>1</v>
      </c>
      <c r="L28" s="2" t="str">
        <f t="shared" si="2"/>
        <v>{id:26,year: "2002",dateAcuerdo:"05-ABR",monthAcuerdo:"ABR",nameAcuerdo:"ACUERDO RETIRO DE PROPAGANDA MDC 2002",link: Acuerdos__pdfpath(`./${"2002/"}${"26.pdf"}`),},</v>
      </c>
    </row>
    <row r="29" spans="1:12" x14ac:dyDescent="0.3">
      <c r="A29" s="2" t="s">
        <v>1568</v>
      </c>
      <c r="B29" s="2">
        <v>27</v>
      </c>
      <c r="C29" s="2" t="s">
        <v>1939</v>
      </c>
      <c r="D29" s="3" t="s">
        <v>759</v>
      </c>
      <c r="E29" s="2" t="s">
        <v>1738</v>
      </c>
      <c r="F29" s="4" t="str">
        <f t="shared" si="0"/>
        <v>ABR</v>
      </c>
      <c r="G29" s="2" t="s">
        <v>1565</v>
      </c>
      <c r="H29" s="2" t="s">
        <v>751</v>
      </c>
      <c r="I29" s="2" t="s">
        <v>1940</v>
      </c>
      <c r="J29" s="28">
        <f t="shared" si="1"/>
        <v>27</v>
      </c>
      <c r="K29" s="2" t="s">
        <v>1</v>
      </c>
      <c r="L29" s="2" t="str">
        <f t="shared" si="2"/>
        <v>{id:27,year: "2002",dateAcuerdo:"05-ABR",monthAcuerdo:"ABR",nameAcuerdo:"ACUERDO SARJE 7 DE ABRIL 2002",link: Acuerdos__pdfpath(`./${"2002/"}${"27.pdf"}`),},</v>
      </c>
    </row>
    <row r="30" spans="1:12" x14ac:dyDescent="0.3">
      <c r="A30" s="2" t="s">
        <v>1568</v>
      </c>
      <c r="B30" s="2">
        <v>28</v>
      </c>
      <c r="C30" s="2" t="s">
        <v>1939</v>
      </c>
      <c r="D30" s="3" t="s">
        <v>760</v>
      </c>
      <c r="E30" s="2" t="s">
        <v>1738</v>
      </c>
      <c r="F30" s="4" t="str">
        <f t="shared" ref="F30:F43" si="3">MID(D30,4,3)</f>
        <v>ABR</v>
      </c>
      <c r="G30" s="2" t="s">
        <v>1565</v>
      </c>
      <c r="H30" s="2" t="s">
        <v>753</v>
      </c>
      <c r="I30" s="2" t="s">
        <v>1940</v>
      </c>
      <c r="J30" s="28">
        <f t="shared" si="1"/>
        <v>28</v>
      </c>
      <c r="K30" s="2" t="s">
        <v>1</v>
      </c>
      <c r="L30" s="2" t="str">
        <f t="shared" si="2"/>
        <v>{id:28,year: "2002",dateAcuerdo:"15-ABR",monthAcuerdo:"ABR",nameAcuerdo:"ACUERDO CALIFICACIÓN 9 PRESIDENCIAS DE COMUNIDAD",link: Acuerdos__pdfpath(`./${"2002/"}${"28.pdf"}`),},</v>
      </c>
    </row>
    <row r="31" spans="1:12" x14ac:dyDescent="0.3">
      <c r="A31" s="2" t="s">
        <v>1568</v>
      </c>
      <c r="B31" s="2">
        <v>29</v>
      </c>
      <c r="C31" s="2" t="s">
        <v>1939</v>
      </c>
      <c r="D31" s="3" t="s">
        <v>760</v>
      </c>
      <c r="E31" s="2" t="s">
        <v>1738</v>
      </c>
      <c r="F31" s="4" t="str">
        <f t="shared" si="3"/>
        <v>ABR</v>
      </c>
      <c r="G31" s="2" t="s">
        <v>1565</v>
      </c>
      <c r="H31" s="2" t="s">
        <v>754</v>
      </c>
      <c r="I31" s="2" t="s">
        <v>1940</v>
      </c>
      <c r="J31" s="28">
        <f t="shared" si="1"/>
        <v>29</v>
      </c>
      <c r="K31" s="2" t="s">
        <v>1</v>
      </c>
      <c r="L31" s="2" t="str">
        <f t="shared" si="2"/>
        <v>{id:29,year: "2002",dateAcuerdo:"15-ABR",monthAcuerdo:"ABR",nameAcuerdo:"ACUERDO CALIFICACIÓN AYUNTAMIENTO IXTENCO",link: Acuerdos__pdfpath(`./${"2002/"}${"29.pdf"}`),},</v>
      </c>
    </row>
    <row r="32" spans="1:12" x14ac:dyDescent="0.3">
      <c r="A32" s="2" t="s">
        <v>1568</v>
      </c>
      <c r="B32" s="2">
        <v>30</v>
      </c>
      <c r="C32" s="2" t="s">
        <v>1939</v>
      </c>
      <c r="D32" s="3" t="s">
        <v>760</v>
      </c>
      <c r="E32" s="2" t="s">
        <v>1738</v>
      </c>
      <c r="F32" s="4" t="str">
        <f t="shared" si="3"/>
        <v>ABR</v>
      </c>
      <c r="G32" s="2" t="s">
        <v>1565</v>
      </c>
      <c r="H32" s="2" t="s">
        <v>755</v>
      </c>
      <c r="I32" s="2" t="s">
        <v>1940</v>
      </c>
      <c r="J32" s="28">
        <f t="shared" si="1"/>
        <v>30</v>
      </c>
      <c r="K32" s="2" t="s">
        <v>1</v>
      </c>
      <c r="L32" s="2" t="str">
        <f t="shared" si="2"/>
        <v>{id:30,year: "2002",dateAcuerdo:"15-ABR",monthAcuerdo:"ABR",nameAcuerdo:"ACUERDO CALIFICACIÓN AYUNTAMIENTO ZACATELCO",link: Acuerdos__pdfpath(`./${"2002/"}${"30.pdf"}`),},</v>
      </c>
    </row>
    <row r="33" spans="1:12" x14ac:dyDescent="0.3">
      <c r="A33" s="2" t="s">
        <v>1568</v>
      </c>
      <c r="B33" s="2">
        <v>31</v>
      </c>
      <c r="C33" s="2" t="s">
        <v>1939</v>
      </c>
      <c r="D33" s="3" t="s">
        <v>25</v>
      </c>
      <c r="E33" s="2" t="s">
        <v>1738</v>
      </c>
      <c r="F33" s="4" t="str">
        <f t="shared" si="3"/>
        <v>ABR</v>
      </c>
      <c r="G33" s="2" t="s">
        <v>1565</v>
      </c>
      <c r="H33" s="2" t="s">
        <v>756</v>
      </c>
      <c r="I33" s="2" t="s">
        <v>1940</v>
      </c>
      <c r="J33" s="28">
        <f t="shared" si="1"/>
        <v>31</v>
      </c>
      <c r="K33" s="2" t="s">
        <v>1</v>
      </c>
      <c r="L33" s="2" t="str">
        <f t="shared" si="2"/>
        <v>{id:31,year: "2002",dateAcuerdo:"30-ABR",monthAcuerdo:"ABR",nameAcuerdo:"ACUERDO APROBACIÓN DE DICTÁMENES P.P. 2001",link: Acuerdos__pdfpath(`./${"2002/"}${"31.pdf"}`),},</v>
      </c>
    </row>
    <row r="34" spans="1:12" x14ac:dyDescent="0.3">
      <c r="A34" s="2" t="s">
        <v>1568</v>
      </c>
      <c r="B34" s="2">
        <v>32</v>
      </c>
      <c r="C34" s="2" t="s">
        <v>1939</v>
      </c>
      <c r="D34" s="3" t="s">
        <v>25</v>
      </c>
      <c r="E34" s="2" t="s">
        <v>1738</v>
      </c>
      <c r="F34" s="4" t="str">
        <f t="shared" si="3"/>
        <v>ABR</v>
      </c>
      <c r="G34" s="2" t="s">
        <v>1565</v>
      </c>
      <c r="H34" s="2" t="s">
        <v>757</v>
      </c>
      <c r="I34" s="2" t="s">
        <v>1940</v>
      </c>
      <c r="J34" s="28">
        <f t="shared" si="1"/>
        <v>32</v>
      </c>
      <c r="K34" s="2" t="s">
        <v>1</v>
      </c>
      <c r="L34" s="2" t="str">
        <f t="shared" si="2"/>
        <v>{id:32,year: "2002",dateAcuerdo:"30-ABR",monthAcuerdo:"ABR",nameAcuerdo:"ACUERDO CALENDARIO DE SESIONES ORDINARIAS 2002",link: Acuerdos__pdfpath(`./${"2002/"}${"32.pdf"}`),},</v>
      </c>
    </row>
    <row r="35" spans="1:12" x14ac:dyDescent="0.3">
      <c r="A35" s="2" t="s">
        <v>1568</v>
      </c>
      <c r="B35" s="2">
        <v>33</v>
      </c>
      <c r="C35" s="2" t="s">
        <v>1939</v>
      </c>
      <c r="D35" s="3" t="s">
        <v>25</v>
      </c>
      <c r="E35" s="2" t="s">
        <v>1738</v>
      </c>
      <c r="F35" s="4" t="str">
        <f t="shared" si="3"/>
        <v>ABR</v>
      </c>
      <c r="G35" s="2" t="s">
        <v>1565</v>
      </c>
      <c r="H35" s="2" t="s">
        <v>758</v>
      </c>
      <c r="I35" s="2" t="s">
        <v>1940</v>
      </c>
      <c r="J35" s="28">
        <f t="shared" si="1"/>
        <v>33</v>
      </c>
      <c r="K35" s="2" t="s">
        <v>1</v>
      </c>
      <c r="L35" s="2" t="str">
        <f t="shared" si="2"/>
        <v>{id:33,year: "2002",dateAcuerdo:"30-ABR",monthAcuerdo:"ABR",nameAcuerdo:"ACUERDO TRANSFERENCIA DE PARTIDA DESTINADA AL 20 % 2002",link: Acuerdos__pdfpath(`./${"2002/"}${"33.pdf"}`),},</v>
      </c>
    </row>
    <row r="36" spans="1:12" x14ac:dyDescent="0.3">
      <c r="A36" s="2" t="s">
        <v>1568</v>
      </c>
      <c r="B36" s="2">
        <v>34</v>
      </c>
      <c r="C36" s="2" t="s">
        <v>1939</v>
      </c>
      <c r="D36" s="3" t="s">
        <v>87</v>
      </c>
      <c r="E36" s="2" t="s">
        <v>1738</v>
      </c>
      <c r="F36" s="4" t="str">
        <f t="shared" si="3"/>
        <v>JUN</v>
      </c>
      <c r="G36" s="2" t="s">
        <v>1565</v>
      </c>
      <c r="H36" s="2" t="s">
        <v>761</v>
      </c>
      <c r="I36" s="2" t="s">
        <v>1940</v>
      </c>
      <c r="J36" s="28">
        <f t="shared" si="1"/>
        <v>34</v>
      </c>
      <c r="K36" s="2" t="s">
        <v>1</v>
      </c>
      <c r="L36" s="2" t="str">
        <f t="shared" si="2"/>
        <v>{id:34,year: "2002",dateAcuerdo:"28-JUN",monthAcuerdo:"JUN",nameAcuerdo:"DESTRUCCIÓN DE PAQUETERIA 2001 Y 2002",link: Acuerdos__pdfpath(`./${"2002/"}${"34.pdf"}`),},</v>
      </c>
    </row>
    <row r="37" spans="1:12" x14ac:dyDescent="0.3">
      <c r="A37" s="2" t="s">
        <v>1568</v>
      </c>
      <c r="B37" s="2">
        <v>35</v>
      </c>
      <c r="C37" s="2" t="s">
        <v>1939</v>
      </c>
      <c r="D37" s="3" t="s">
        <v>764</v>
      </c>
      <c r="E37" s="2" t="s">
        <v>1738</v>
      </c>
      <c r="F37" s="4" t="str">
        <f t="shared" si="3"/>
        <v>SEP</v>
      </c>
      <c r="G37" s="2" t="s">
        <v>1565</v>
      </c>
      <c r="H37" s="2" t="s">
        <v>762</v>
      </c>
      <c r="I37" s="2" t="s">
        <v>1940</v>
      </c>
      <c r="J37" s="28">
        <f t="shared" si="1"/>
        <v>35</v>
      </c>
      <c r="K37" s="2" t="s">
        <v>1</v>
      </c>
      <c r="L37" s="2" t="str">
        <f t="shared" si="2"/>
        <v>{id:35,year: "2002",dateAcuerdo:"11-SEP",monthAcuerdo:"SEP",nameAcuerdo:"ACREDITACIÓN PARTIDO LIBERAL PROGRESISTA",link: Acuerdos__pdfpath(`./${"2002/"}${"35.pdf"}`),},</v>
      </c>
    </row>
    <row r="38" spans="1:12" x14ac:dyDescent="0.3">
      <c r="A38" s="2" t="s">
        <v>1568</v>
      </c>
      <c r="B38" s="2">
        <v>36</v>
      </c>
      <c r="C38" s="2" t="s">
        <v>1939</v>
      </c>
      <c r="D38" s="3" t="s">
        <v>764</v>
      </c>
      <c r="E38" s="2" t="s">
        <v>1738</v>
      </c>
      <c r="F38" s="4" t="str">
        <f t="shared" si="3"/>
        <v>SEP</v>
      </c>
      <c r="G38" s="2" t="s">
        <v>1565</v>
      </c>
      <c r="H38" s="2" t="s">
        <v>763</v>
      </c>
      <c r="I38" s="2" t="s">
        <v>1940</v>
      </c>
      <c r="J38" s="28">
        <f t="shared" si="1"/>
        <v>36</v>
      </c>
      <c r="K38" s="2" t="s">
        <v>1</v>
      </c>
      <c r="L38" s="2" t="str">
        <f t="shared" si="2"/>
        <v>{id:36,year: "2002",dateAcuerdo:"11-SEP",monthAcuerdo:"SEP",nameAcuerdo:"ACUERDO CONVOCATORIA DIRECCIÓN DE CAPACITACIÓN, ORGANIZACIÓN Y JURÍDICA",link: Acuerdos__pdfpath(`./${"2002/"}${"36.pdf"}`),},</v>
      </c>
    </row>
    <row r="39" spans="1:12" x14ac:dyDescent="0.3">
      <c r="F39" s="4"/>
      <c r="L39" s="2" t="s">
        <v>1929</v>
      </c>
    </row>
    <row r="40" spans="1:12" x14ac:dyDescent="0.3">
      <c r="F40" s="4"/>
    </row>
    <row r="41" spans="1:12" x14ac:dyDescent="0.3">
      <c r="F41" s="4"/>
    </row>
    <row r="42" spans="1:12" x14ac:dyDescent="0.3">
      <c r="F42" s="4"/>
      <c r="L42" s="2" t="s">
        <v>1942</v>
      </c>
    </row>
    <row r="43" spans="1:12" x14ac:dyDescent="0.3">
      <c r="A43" s="2" t="s">
        <v>1568</v>
      </c>
      <c r="B43" s="2">
        <v>2</v>
      </c>
      <c r="C43" s="2" t="s">
        <v>1939</v>
      </c>
      <c r="D43" s="3" t="s">
        <v>766</v>
      </c>
      <c r="E43" s="2" t="s">
        <v>1738</v>
      </c>
      <c r="F43" s="4" t="str">
        <f t="shared" si="3"/>
        <v>MAY</v>
      </c>
      <c r="G43" s="2" t="s">
        <v>1565</v>
      </c>
      <c r="H43" s="2" t="s">
        <v>765</v>
      </c>
      <c r="I43" s="2" t="s">
        <v>1940</v>
      </c>
      <c r="J43" s="28">
        <f>B43</f>
        <v>2</v>
      </c>
      <c r="K43" s="2" t="s">
        <v>1</v>
      </c>
      <c r="L43" s="2" t="str">
        <f>CONCATENATE(A43,B43,C43,D43,E43,F43,G43,H43,I43,J43,K43)</f>
        <v>{id:2,year: "2002",dateAcuerdo:"19-MAY",monthAcuerdo:"MAY",nameAcuerdo:"DICTAMEN FINAL SANCIÓN PARTIDOS POLÍTICOS",link: Acuerdos__pdfpath(`./${"2002/"}${"2.pdf"}`),},</v>
      </c>
    </row>
    <row r="44" spans="1:12" x14ac:dyDescent="0.3">
      <c r="A44" s="2" t="s">
        <v>1568</v>
      </c>
      <c r="B44" s="2">
        <v>1</v>
      </c>
      <c r="C44" s="2" t="s">
        <v>1939</v>
      </c>
      <c r="E44" s="2" t="s">
        <v>1738</v>
      </c>
      <c r="F44" s="4" t="s">
        <v>1571</v>
      </c>
      <c r="G44" s="2" t="s">
        <v>1565</v>
      </c>
      <c r="H44" s="2" t="s">
        <v>761</v>
      </c>
      <c r="I44" s="2" t="s">
        <v>1940</v>
      </c>
      <c r="J44" s="28">
        <f>B44</f>
        <v>1</v>
      </c>
      <c r="K44" s="2" t="s">
        <v>1</v>
      </c>
      <c r="L44" s="2" t="str">
        <f>CONCATENATE(A44,B44,C44,D44,E44,F44,G44,H44,I44,J44,K44)</f>
        <v>{id:1,year: "2002",dateAcuerdo:"",monthAcuerdo:"FEB",nameAcuerdo:"DESTRUCCIÓN DE PAQUETERIA 2001 Y 2002",link: Acuerdos__pdfpath(`./${"2002/"}${"1.pdf"}`),},</v>
      </c>
    </row>
    <row r="45" spans="1:12" x14ac:dyDescent="0.3">
      <c r="L45" s="2" t="s">
        <v>1929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2:J80"/>
  <sheetViews>
    <sheetView workbookViewId="0">
      <selection activeCell="J60" sqref="J60"/>
    </sheetView>
  </sheetViews>
  <sheetFormatPr baseColWidth="10" defaultColWidth="11.5546875" defaultRowHeight="14.4" x14ac:dyDescent="0.3"/>
  <cols>
    <col min="1" max="1" width="4" style="2" bestFit="1" customWidth="1"/>
    <col min="2" max="2" width="3" style="2" bestFit="1" customWidth="1"/>
    <col min="3" max="3" width="25.88671875" style="2" bestFit="1" customWidth="1"/>
    <col min="4" max="4" width="7.88671875" style="3" bestFit="1" customWidth="1"/>
    <col min="5" max="5" width="17.88671875" style="2" bestFit="1" customWidth="1"/>
    <col min="6" max="6" width="45.109375" style="2" bestFit="1" customWidth="1"/>
    <col min="7" max="7" width="39" style="2" bestFit="1" customWidth="1"/>
    <col min="8" max="8" width="5.44140625" style="28" bestFit="1" customWidth="1"/>
    <col min="9" max="9" width="9.33203125" style="2" bestFit="1" customWidth="1"/>
    <col min="10" max="10" width="31.6640625" style="2" bestFit="1" customWidth="1"/>
    <col min="11" max="16384" width="11.5546875" style="2"/>
  </cols>
  <sheetData>
    <row r="2" spans="1:10" x14ac:dyDescent="0.3">
      <c r="J2" s="2" t="s">
        <v>2037</v>
      </c>
    </row>
    <row r="3" spans="1:10" x14ac:dyDescent="0.3">
      <c r="A3" s="2" t="s">
        <v>1568</v>
      </c>
      <c r="B3" s="2">
        <v>1</v>
      </c>
      <c r="C3" s="2" t="s">
        <v>2038</v>
      </c>
      <c r="D3" s="3" t="s">
        <v>771</v>
      </c>
      <c r="E3" s="2" t="s">
        <v>1565</v>
      </c>
      <c r="F3" s="2" t="s">
        <v>770</v>
      </c>
      <c r="G3" s="2" t="s">
        <v>2039</v>
      </c>
      <c r="H3" s="28">
        <f>B3</f>
        <v>1</v>
      </c>
      <c r="I3" s="2" t="s">
        <v>1</v>
      </c>
      <c r="J3" s="2" t="str">
        <f>CONCATENATE(A3,B3,C3,D3,E3,F3,G3,H3,I3)</f>
        <v>{id:1,year: "2001",dateAcuerdo:"11-MAY",nameAcuerdo:"CALENDARIO ELECTORAL 2001",link: Acuerdos__pdfpath(`./${"2001/"}${"1.pdf"}`),},</v>
      </c>
    </row>
    <row r="4" spans="1:10" x14ac:dyDescent="0.3">
      <c r="A4" s="2" t="s">
        <v>1568</v>
      </c>
      <c r="B4" s="2">
        <v>2</v>
      </c>
      <c r="C4" s="2" t="s">
        <v>2038</v>
      </c>
      <c r="D4" s="3" t="s">
        <v>772</v>
      </c>
      <c r="E4" s="2" t="s">
        <v>1565</v>
      </c>
      <c r="F4" s="2" t="s">
        <v>769</v>
      </c>
      <c r="G4" s="2" t="s">
        <v>2039</v>
      </c>
      <c r="H4" s="28">
        <f>B4</f>
        <v>2</v>
      </c>
      <c r="I4" s="2" t="s">
        <v>1</v>
      </c>
      <c r="J4" s="2" t="str">
        <f t="shared" ref="J4:J6" si="0">CONCATENATE(A4,B4,C4,D4,E4,F4,G4,H4,I4)</f>
        <v>{id:2,year: "2001",dateAcuerdo:"16-JUL",nameAcuerdo:"ACUERDO REGISTRO DE DIPUTADOS",link: Acuerdos__pdfpath(`./${"2001/"}${"2.pdf"}`),},</v>
      </c>
    </row>
    <row r="5" spans="1:10" x14ac:dyDescent="0.3">
      <c r="A5" s="2" t="s">
        <v>1568</v>
      </c>
      <c r="B5" s="2">
        <v>3</v>
      </c>
      <c r="C5" s="2" t="s">
        <v>2038</v>
      </c>
      <c r="D5" s="3" t="s">
        <v>773</v>
      </c>
      <c r="E5" s="2" t="s">
        <v>1565</v>
      </c>
      <c r="F5" s="2" t="s">
        <v>768</v>
      </c>
      <c r="G5" s="2" t="s">
        <v>2039</v>
      </c>
      <c r="H5" s="28">
        <f>B5</f>
        <v>3</v>
      </c>
      <c r="I5" s="2" t="s">
        <v>1</v>
      </c>
      <c r="J5" s="2" t="str">
        <f t="shared" si="0"/>
        <v>{id:3,year: "2001",dateAcuerdo:"05-OCT",nameAcuerdo:"ACUERDO INTEGRACIÓN CONSEJOS MUNICIPALES",link: Acuerdos__pdfpath(`./${"2001/"}${"3.pdf"}`),},</v>
      </c>
    </row>
    <row r="6" spans="1:10" x14ac:dyDescent="0.3">
      <c r="A6" s="2" t="s">
        <v>1568</v>
      </c>
      <c r="B6" s="2">
        <v>4</v>
      </c>
      <c r="C6" s="2" t="s">
        <v>2038</v>
      </c>
      <c r="D6" s="3" t="s">
        <v>345</v>
      </c>
      <c r="E6" s="2" t="s">
        <v>1565</v>
      </c>
      <c r="F6" s="2" t="s">
        <v>767</v>
      </c>
      <c r="G6" s="2" t="s">
        <v>2039</v>
      </c>
      <c r="H6" s="28">
        <f>B6</f>
        <v>4</v>
      </c>
      <c r="I6" s="2" t="s">
        <v>1</v>
      </c>
      <c r="J6" s="2" t="str">
        <f t="shared" si="0"/>
        <v>{id:4,year: "2001",dateAcuerdo:"16-NOV",nameAcuerdo:"ACUERDO DE CALIFICACION DE DIPUTADOS",link: Acuerdos__pdfpath(`./${"2001/"}${"4.pdf"}`),},</v>
      </c>
    </row>
    <row r="7" spans="1:10" x14ac:dyDescent="0.3">
      <c r="J7" s="2" t="s">
        <v>1929</v>
      </c>
    </row>
    <row r="10" spans="1:10" x14ac:dyDescent="0.3">
      <c r="J10" s="2" t="s">
        <v>2042</v>
      </c>
    </row>
    <row r="11" spans="1:10" x14ac:dyDescent="0.3">
      <c r="A11" s="2" t="s">
        <v>1568</v>
      </c>
      <c r="B11" s="2">
        <v>1</v>
      </c>
      <c r="C11" s="2" t="s">
        <v>2041</v>
      </c>
      <c r="E11" s="2" t="s">
        <v>2040</v>
      </c>
      <c r="F11" s="2" t="s">
        <v>774</v>
      </c>
      <c r="G11" s="2" t="s">
        <v>2039</v>
      </c>
      <c r="H11" s="28" t="s">
        <v>820</v>
      </c>
      <c r="I11" s="2" t="s">
        <v>1</v>
      </c>
      <c r="J11" s="2" t="str">
        <f>CONCATENATE(A11,B11,C11,D11,E11,F11,G11,H11,I11)</f>
        <v>{id:1,year: "2001",",nameMunicipio:"ACUAMANALA DE MIGUEL HIDALGO",link: Acuerdos__pdfpath(`./${"2001/"}${"1a.pdf"}`),},</v>
      </c>
    </row>
    <row r="12" spans="1:10" x14ac:dyDescent="0.3">
      <c r="A12" s="2" t="s">
        <v>1568</v>
      </c>
      <c r="B12" s="2">
        <v>2</v>
      </c>
      <c r="C12" s="2" t="s">
        <v>2041</v>
      </c>
      <c r="E12" s="2" t="s">
        <v>2040</v>
      </c>
      <c r="F12" s="2" t="s">
        <v>775</v>
      </c>
      <c r="G12" s="2" t="s">
        <v>2039</v>
      </c>
      <c r="H12" s="28" t="s">
        <v>821</v>
      </c>
      <c r="I12" s="2" t="s">
        <v>1</v>
      </c>
      <c r="J12" s="2" t="str">
        <f t="shared" ref="J12:J56" si="1">CONCATENATE(A12,B12,C12,D12,E12,F12,G12,H12,I12)</f>
        <v>{id:2,year: "2001",",nameMunicipio:"ALTZAYANCA",link: Acuerdos__pdfpath(`./${"2001/"}${"1b.pdf"}`),},</v>
      </c>
    </row>
    <row r="13" spans="1:10" x14ac:dyDescent="0.3">
      <c r="A13" s="2" t="s">
        <v>1568</v>
      </c>
      <c r="B13" s="2">
        <v>3</v>
      </c>
      <c r="C13" s="2" t="s">
        <v>2041</v>
      </c>
      <c r="E13" s="2" t="s">
        <v>2040</v>
      </c>
      <c r="F13" s="2" t="s">
        <v>778</v>
      </c>
      <c r="G13" s="2" t="s">
        <v>2039</v>
      </c>
      <c r="H13" s="28" t="s">
        <v>822</v>
      </c>
      <c r="I13" s="2" t="s">
        <v>1</v>
      </c>
      <c r="J13" s="2" t="str">
        <f t="shared" si="1"/>
        <v>{id:3,year: "2001",",nameMunicipio:"AMAXAC DE GUERRERO",link: Acuerdos__pdfpath(`./${"2001/"}${"1c.pdf"}`),},</v>
      </c>
    </row>
    <row r="14" spans="1:10" x14ac:dyDescent="0.3">
      <c r="A14" s="2" t="s">
        <v>1568</v>
      </c>
      <c r="B14" s="2">
        <v>4</v>
      </c>
      <c r="C14" s="2" t="s">
        <v>2041</v>
      </c>
      <c r="E14" s="2" t="s">
        <v>2040</v>
      </c>
      <c r="F14" s="2" t="s">
        <v>779</v>
      </c>
      <c r="G14" s="2" t="s">
        <v>2039</v>
      </c>
      <c r="H14" s="28" t="s">
        <v>823</v>
      </c>
      <c r="I14" s="2" t="s">
        <v>1</v>
      </c>
      <c r="J14" s="2" t="str">
        <f t="shared" si="1"/>
        <v>{id:4,year: "2001",",nameMunicipio:"APETATITLÁN DE ANTONIO CARVAJAL",link: Acuerdos__pdfpath(`./${"2001/"}${"1d.pdf"}`),},</v>
      </c>
    </row>
    <row r="15" spans="1:10" x14ac:dyDescent="0.3">
      <c r="A15" s="2" t="s">
        <v>1568</v>
      </c>
      <c r="B15" s="2">
        <v>5</v>
      </c>
      <c r="C15" s="2" t="s">
        <v>2041</v>
      </c>
      <c r="E15" s="2" t="s">
        <v>2040</v>
      </c>
      <c r="F15" s="2" t="s">
        <v>780</v>
      </c>
      <c r="G15" s="2" t="s">
        <v>2039</v>
      </c>
      <c r="H15" s="28" t="s">
        <v>824</v>
      </c>
      <c r="I15" s="2" t="s">
        <v>1</v>
      </c>
      <c r="J15" s="2" t="str">
        <f t="shared" si="1"/>
        <v>{id:5,year: "2001",",nameMunicipio:"APIZACO",link: Acuerdos__pdfpath(`./${"2001/"}${"1e.pdf"}`),},</v>
      </c>
    </row>
    <row r="16" spans="1:10" x14ac:dyDescent="0.3">
      <c r="A16" s="2" t="s">
        <v>1568</v>
      </c>
      <c r="B16" s="2">
        <v>6</v>
      </c>
      <c r="C16" s="2" t="s">
        <v>2041</v>
      </c>
      <c r="E16" s="2" t="s">
        <v>2040</v>
      </c>
      <c r="F16" s="2" t="s">
        <v>781</v>
      </c>
      <c r="G16" s="2" t="s">
        <v>2039</v>
      </c>
      <c r="H16" s="28" t="s">
        <v>825</v>
      </c>
      <c r="I16" s="2" t="s">
        <v>1</v>
      </c>
      <c r="J16" s="2" t="str">
        <f t="shared" si="1"/>
        <v>{id:6,year: "2001",",nameMunicipio:"ATLANGATEPEC",link: Acuerdos__pdfpath(`./${"2001/"}${"1f.pdf"}`),},</v>
      </c>
    </row>
    <row r="17" spans="1:10" x14ac:dyDescent="0.3">
      <c r="A17" s="2" t="s">
        <v>1568</v>
      </c>
      <c r="B17" s="2">
        <v>7</v>
      </c>
      <c r="C17" s="2" t="s">
        <v>2041</v>
      </c>
      <c r="E17" s="2" t="s">
        <v>2040</v>
      </c>
      <c r="F17" s="4" t="s">
        <v>782</v>
      </c>
      <c r="G17" s="2" t="s">
        <v>2039</v>
      </c>
      <c r="H17" s="28" t="s">
        <v>826</v>
      </c>
      <c r="I17" s="2" t="s">
        <v>1</v>
      </c>
      <c r="J17" s="2" t="str">
        <f t="shared" si="1"/>
        <v>{id:7,year: "2001",",nameMunicipio:"BENITO JUÁREZ",link: Acuerdos__pdfpath(`./${"2001/"}${"1g.pdf"}`),},</v>
      </c>
    </row>
    <row r="18" spans="1:10" x14ac:dyDescent="0.3">
      <c r="A18" s="2" t="s">
        <v>1568</v>
      </c>
      <c r="B18" s="2">
        <v>8</v>
      </c>
      <c r="C18" s="2" t="s">
        <v>2041</v>
      </c>
      <c r="E18" s="2" t="s">
        <v>2040</v>
      </c>
      <c r="F18" s="2" t="s">
        <v>783</v>
      </c>
      <c r="G18" s="2" t="s">
        <v>2039</v>
      </c>
      <c r="H18" s="28" t="s">
        <v>827</v>
      </c>
      <c r="I18" s="2" t="s">
        <v>1</v>
      </c>
      <c r="J18" s="2" t="str">
        <f t="shared" si="1"/>
        <v>{id:8,year: "2001",",nameMunicipio:"CALPULALPAN",link: Acuerdos__pdfpath(`./${"2001/"}${"1h.pdf"}`),},</v>
      </c>
    </row>
    <row r="19" spans="1:10" x14ac:dyDescent="0.3">
      <c r="A19" s="2" t="s">
        <v>1568</v>
      </c>
      <c r="B19" s="2">
        <v>9</v>
      </c>
      <c r="C19" s="2" t="s">
        <v>2041</v>
      </c>
      <c r="E19" s="2" t="s">
        <v>2040</v>
      </c>
      <c r="F19" s="2" t="s">
        <v>776</v>
      </c>
      <c r="G19" s="2" t="s">
        <v>2039</v>
      </c>
      <c r="H19" s="28" t="s">
        <v>828</v>
      </c>
      <c r="I19" s="2" t="s">
        <v>1</v>
      </c>
      <c r="J19" s="2" t="str">
        <f t="shared" si="1"/>
        <v>{id:9,year: "2001",",nameMunicipio:"EL CARMEN TEQUEXQUITLA TET",link: Acuerdos__pdfpath(`./${"2001/"}${"1i.pdf"}`),},</v>
      </c>
    </row>
    <row r="20" spans="1:10" x14ac:dyDescent="0.3">
      <c r="A20" s="2" t="s">
        <v>1568</v>
      </c>
      <c r="B20" s="2">
        <v>10</v>
      </c>
      <c r="C20" s="2" t="s">
        <v>2041</v>
      </c>
      <c r="E20" s="2" t="s">
        <v>2040</v>
      </c>
      <c r="F20" s="2" t="s">
        <v>784</v>
      </c>
      <c r="G20" s="2" t="s">
        <v>2039</v>
      </c>
      <c r="H20" s="28" t="s">
        <v>829</v>
      </c>
      <c r="I20" s="2" t="s">
        <v>1</v>
      </c>
      <c r="J20" s="2" t="str">
        <f t="shared" si="1"/>
        <v>{id:10,year: "2001",",nameMunicipio:"EMILIANO ZAPATA",link: Acuerdos__pdfpath(`./${"2001/"}${"1j.pdf"}`),},</v>
      </c>
    </row>
    <row r="21" spans="1:10" x14ac:dyDescent="0.3">
      <c r="A21" s="2" t="s">
        <v>1568</v>
      </c>
      <c r="B21" s="2">
        <v>11</v>
      </c>
      <c r="C21" s="2" t="s">
        <v>2041</v>
      </c>
      <c r="E21" s="2" t="s">
        <v>2040</v>
      </c>
      <c r="F21" s="2" t="s">
        <v>785</v>
      </c>
      <c r="G21" s="2" t="s">
        <v>2039</v>
      </c>
      <c r="H21" s="28" t="s">
        <v>830</v>
      </c>
      <c r="I21" s="2" t="s">
        <v>1</v>
      </c>
      <c r="J21" s="2" t="str">
        <f t="shared" si="1"/>
        <v>{id:11,year: "2001",",nameMunicipio:"ESPAÑITA",link: Acuerdos__pdfpath(`./${"2001/"}${"1k.pdf"}`),},</v>
      </c>
    </row>
    <row r="22" spans="1:10" x14ac:dyDescent="0.3">
      <c r="A22" s="2" t="s">
        <v>1568</v>
      </c>
      <c r="B22" s="2">
        <v>12</v>
      </c>
      <c r="C22" s="2" t="s">
        <v>2041</v>
      </c>
      <c r="E22" s="2" t="s">
        <v>2040</v>
      </c>
      <c r="F22" s="2" t="s">
        <v>786</v>
      </c>
      <c r="G22" s="2" t="s">
        <v>2039</v>
      </c>
      <c r="H22" s="28" t="s">
        <v>831</v>
      </c>
      <c r="I22" s="2" t="s">
        <v>1</v>
      </c>
      <c r="J22" s="2" t="str">
        <f t="shared" si="1"/>
        <v>{id:12,year: "2001",",nameMunicipio:"HUAMANTLA",link: Acuerdos__pdfpath(`./${"2001/"}${"1l.pdf"}`),},</v>
      </c>
    </row>
    <row r="23" spans="1:10" x14ac:dyDescent="0.3">
      <c r="A23" s="2" t="s">
        <v>1568</v>
      </c>
      <c r="B23" s="2">
        <v>13</v>
      </c>
      <c r="C23" s="2" t="s">
        <v>2041</v>
      </c>
      <c r="E23" s="2" t="s">
        <v>2040</v>
      </c>
      <c r="F23" s="2" t="s">
        <v>787</v>
      </c>
      <c r="G23" s="2" t="s">
        <v>2039</v>
      </c>
      <c r="H23" s="28" t="s">
        <v>832</v>
      </c>
      <c r="I23" s="2" t="s">
        <v>1</v>
      </c>
      <c r="J23" s="2" t="str">
        <f t="shared" si="1"/>
        <v>{id:13,year: "2001",",nameMunicipio:"HUEYOTLIPAN",link: Acuerdos__pdfpath(`./${"2001/"}${"1m.pdf"}`),},</v>
      </c>
    </row>
    <row r="24" spans="1:10" x14ac:dyDescent="0.3">
      <c r="A24" s="2" t="s">
        <v>1568</v>
      </c>
      <c r="B24" s="2">
        <v>14</v>
      </c>
      <c r="C24" s="2" t="s">
        <v>2041</v>
      </c>
      <c r="E24" s="2" t="s">
        <v>2040</v>
      </c>
      <c r="F24" s="2" t="s">
        <v>788</v>
      </c>
      <c r="G24" s="2" t="s">
        <v>2039</v>
      </c>
      <c r="H24" s="28" t="s">
        <v>833</v>
      </c>
      <c r="I24" s="2" t="s">
        <v>1</v>
      </c>
      <c r="J24" s="2" t="str">
        <f t="shared" si="1"/>
        <v>{id:14,year: "2001",",nameMunicipio:"IXTACUIXTLA DE MARIANO MATAMOROS",link: Acuerdos__pdfpath(`./${"2001/"}${"1n.pdf"}`),},</v>
      </c>
    </row>
    <row r="25" spans="1:10" x14ac:dyDescent="0.3">
      <c r="A25" s="2" t="s">
        <v>1568</v>
      </c>
      <c r="B25" s="2">
        <v>15</v>
      </c>
      <c r="C25" s="2" t="s">
        <v>2041</v>
      </c>
      <c r="E25" s="2" t="s">
        <v>2040</v>
      </c>
      <c r="F25" s="2" t="s">
        <v>789</v>
      </c>
      <c r="G25" s="2" t="s">
        <v>2039</v>
      </c>
      <c r="H25" s="28" t="s">
        <v>834</v>
      </c>
      <c r="I25" s="2" t="s">
        <v>1</v>
      </c>
      <c r="J25" s="2" t="str">
        <f t="shared" si="1"/>
        <v>{id:15,year: "2001",",nameMunicipio:"LA MAGDALENA TLALTELULCO",link: Acuerdos__pdfpath(`./${"2001/"}${"1o.pdf"}`),},</v>
      </c>
    </row>
    <row r="26" spans="1:10" x14ac:dyDescent="0.3">
      <c r="A26" s="2" t="s">
        <v>1568</v>
      </c>
      <c r="B26" s="2">
        <v>16</v>
      </c>
      <c r="C26" s="2" t="s">
        <v>2041</v>
      </c>
      <c r="E26" s="2" t="s">
        <v>2040</v>
      </c>
      <c r="F26" s="2" t="s">
        <v>790</v>
      </c>
      <c r="G26" s="2" t="s">
        <v>2039</v>
      </c>
      <c r="H26" s="28" t="s">
        <v>835</v>
      </c>
      <c r="I26" s="2" t="s">
        <v>1</v>
      </c>
      <c r="J26" s="2" t="str">
        <f t="shared" si="1"/>
        <v>{id:16,year: "2001",",nameMunicipio:"LÁZARO CÁRDENAS",link: Acuerdos__pdfpath(`./${"2001/"}${"1p.pdf"}`),},</v>
      </c>
    </row>
    <row r="27" spans="1:10" x14ac:dyDescent="0.3">
      <c r="A27" s="2" t="s">
        <v>1568</v>
      </c>
      <c r="B27" s="2">
        <v>17</v>
      </c>
      <c r="C27" s="2" t="s">
        <v>2041</v>
      </c>
      <c r="E27" s="2" t="s">
        <v>2040</v>
      </c>
      <c r="F27" s="2" t="s">
        <v>791</v>
      </c>
      <c r="G27" s="2" t="s">
        <v>2039</v>
      </c>
      <c r="H27" s="28" t="s">
        <v>836</v>
      </c>
      <c r="I27" s="2" t="s">
        <v>1</v>
      </c>
      <c r="J27" s="2" t="str">
        <f t="shared" si="1"/>
        <v>{id:17,year: "2001",",nameMunicipio:"MAZATECOCHCO DE JOSÉ MARÍA MORELOS",link: Acuerdos__pdfpath(`./${"2001/"}${"1q.pdf"}`),},</v>
      </c>
    </row>
    <row r="28" spans="1:10" x14ac:dyDescent="0.3">
      <c r="A28" s="2" t="s">
        <v>1568</v>
      </c>
      <c r="B28" s="2">
        <v>18</v>
      </c>
      <c r="C28" s="2" t="s">
        <v>2041</v>
      </c>
      <c r="E28" s="2" t="s">
        <v>2040</v>
      </c>
      <c r="F28" s="2" t="s">
        <v>792</v>
      </c>
      <c r="G28" s="2" t="s">
        <v>2039</v>
      </c>
      <c r="H28" s="28" t="s">
        <v>837</v>
      </c>
      <c r="I28" s="2" t="s">
        <v>1</v>
      </c>
      <c r="J28" s="2" t="str">
        <f t="shared" si="1"/>
        <v>{id:18,year: "2001",",nameMunicipio:"NANACAMILPA DE MARIANO ARISTA",link: Acuerdos__pdfpath(`./${"2001/"}${"1r.pdf"}`),},</v>
      </c>
    </row>
    <row r="29" spans="1:10" x14ac:dyDescent="0.3">
      <c r="A29" s="2" t="s">
        <v>1568</v>
      </c>
      <c r="B29" s="2">
        <v>19</v>
      </c>
      <c r="C29" s="2" t="s">
        <v>2041</v>
      </c>
      <c r="E29" s="2" t="s">
        <v>2040</v>
      </c>
      <c r="F29" s="2" t="s">
        <v>793</v>
      </c>
      <c r="G29" s="2" t="s">
        <v>2039</v>
      </c>
      <c r="H29" s="28" t="s">
        <v>838</v>
      </c>
      <c r="I29" s="2" t="s">
        <v>1</v>
      </c>
      <c r="J29" s="2" t="str">
        <f t="shared" si="1"/>
        <v>{id:19,year: "2001",",nameMunicipio:"NATIVITAS",link: Acuerdos__pdfpath(`./${"2001/"}${"1s.pdf"}`),},</v>
      </c>
    </row>
    <row r="30" spans="1:10" x14ac:dyDescent="0.3">
      <c r="A30" s="2" t="s">
        <v>1568</v>
      </c>
      <c r="B30" s="2">
        <v>20</v>
      </c>
      <c r="C30" s="2" t="s">
        <v>2041</v>
      </c>
      <c r="E30" s="2" t="s">
        <v>2040</v>
      </c>
      <c r="F30" s="2" t="s">
        <v>794</v>
      </c>
      <c r="G30" s="2" t="s">
        <v>2039</v>
      </c>
      <c r="H30" s="28" t="s">
        <v>839</v>
      </c>
      <c r="I30" s="2" t="s">
        <v>1</v>
      </c>
      <c r="J30" s="2" t="str">
        <f t="shared" si="1"/>
        <v>{id:20,year: "2001",",nameMunicipio:"PAPALOTLA DE XICOHTÉNCATL",link: Acuerdos__pdfpath(`./${"2001/"}${"1t.pdf"}`),},</v>
      </c>
    </row>
    <row r="31" spans="1:10" x14ac:dyDescent="0.3">
      <c r="A31" s="2" t="s">
        <v>1568</v>
      </c>
      <c r="B31" s="2">
        <v>21</v>
      </c>
      <c r="C31" s="2" t="s">
        <v>2041</v>
      </c>
      <c r="E31" s="2" t="s">
        <v>2040</v>
      </c>
      <c r="F31" s="2" t="s">
        <v>795</v>
      </c>
      <c r="G31" s="2" t="s">
        <v>2039</v>
      </c>
      <c r="H31" s="28" t="s">
        <v>840</v>
      </c>
      <c r="I31" s="2" t="s">
        <v>1</v>
      </c>
      <c r="J31" s="2" t="str">
        <f t="shared" si="1"/>
        <v>{id:21,year: "2001",",nameMunicipio:"SAN DAMIÁN TEXOLOC",link: Acuerdos__pdfpath(`./${"2001/"}${"1u.pdf"}`),},</v>
      </c>
    </row>
    <row r="32" spans="1:10" x14ac:dyDescent="0.3">
      <c r="A32" s="2" t="s">
        <v>1568</v>
      </c>
      <c r="B32" s="2">
        <v>22</v>
      </c>
      <c r="C32" s="2" t="s">
        <v>2041</v>
      </c>
      <c r="E32" s="2" t="s">
        <v>2040</v>
      </c>
      <c r="F32" s="2" t="s">
        <v>796</v>
      </c>
      <c r="G32" s="2" t="s">
        <v>2039</v>
      </c>
      <c r="H32" s="28" t="s">
        <v>841</v>
      </c>
      <c r="I32" s="2" t="s">
        <v>1</v>
      </c>
      <c r="J32" s="2" t="str">
        <f t="shared" si="1"/>
        <v>{id:22,year: "2001",",nameMunicipio:"SAN FRANCISCO TETLANOHCAN",link: Acuerdos__pdfpath(`./${"2001/"}${"1v.pdf"}`),},</v>
      </c>
    </row>
    <row r="33" spans="1:10" x14ac:dyDescent="0.3">
      <c r="A33" s="2" t="s">
        <v>1568</v>
      </c>
      <c r="B33" s="2">
        <v>23</v>
      </c>
      <c r="C33" s="2" t="s">
        <v>2041</v>
      </c>
      <c r="E33" s="2" t="s">
        <v>2040</v>
      </c>
      <c r="F33" s="2" t="s">
        <v>797</v>
      </c>
      <c r="G33" s="2" t="s">
        <v>2039</v>
      </c>
      <c r="H33" s="28" t="s">
        <v>842</v>
      </c>
      <c r="I33" s="2" t="s">
        <v>1</v>
      </c>
      <c r="J33" s="2" t="str">
        <f t="shared" si="1"/>
        <v>{id:23,year: "2001",",nameMunicipio:"SAN JERÓNIMO ZACUALPAN",link: Acuerdos__pdfpath(`./${"2001/"}${"1w.pdf"}`),},</v>
      </c>
    </row>
    <row r="34" spans="1:10" x14ac:dyDescent="0.3">
      <c r="A34" s="2" t="s">
        <v>1568</v>
      </c>
      <c r="B34" s="2">
        <v>24</v>
      </c>
      <c r="C34" s="2" t="s">
        <v>2041</v>
      </c>
      <c r="E34" s="2" t="s">
        <v>2040</v>
      </c>
      <c r="F34" s="2" t="s">
        <v>798</v>
      </c>
      <c r="G34" s="2" t="s">
        <v>2039</v>
      </c>
      <c r="H34" s="28" t="s">
        <v>843</v>
      </c>
      <c r="I34" s="2" t="s">
        <v>1</v>
      </c>
      <c r="J34" s="2" t="str">
        <f t="shared" si="1"/>
        <v>{id:24,year: "2001",",nameMunicipio:"SAN JOSÉ TEACALCO",link: Acuerdos__pdfpath(`./${"2001/"}${"1x.pdf"}`),},</v>
      </c>
    </row>
    <row r="35" spans="1:10" x14ac:dyDescent="0.3">
      <c r="A35" s="2" t="s">
        <v>1568</v>
      </c>
      <c r="B35" s="2">
        <v>25</v>
      </c>
      <c r="C35" s="2" t="s">
        <v>2041</v>
      </c>
      <c r="E35" s="2" t="s">
        <v>2040</v>
      </c>
      <c r="F35" s="2" t="s">
        <v>799</v>
      </c>
      <c r="G35" s="2" t="s">
        <v>2039</v>
      </c>
      <c r="H35" s="28" t="s">
        <v>844</v>
      </c>
      <c r="I35" s="2" t="s">
        <v>1</v>
      </c>
      <c r="J35" s="2" t="str">
        <f t="shared" si="1"/>
        <v>{id:25,year: "2001",",nameMunicipio:"SAN JUAN HUACTZINCO",link: Acuerdos__pdfpath(`./${"2001/"}${"1y.pdf"}`),},</v>
      </c>
    </row>
    <row r="36" spans="1:10" x14ac:dyDescent="0.3">
      <c r="A36" s="2" t="s">
        <v>1568</v>
      </c>
      <c r="B36" s="2">
        <v>26</v>
      </c>
      <c r="C36" s="2" t="s">
        <v>2041</v>
      </c>
      <c r="E36" s="2" t="s">
        <v>2040</v>
      </c>
      <c r="F36" s="2" t="s">
        <v>800</v>
      </c>
      <c r="G36" s="2" t="s">
        <v>2039</v>
      </c>
      <c r="H36" s="28" t="s">
        <v>845</v>
      </c>
      <c r="I36" s="2" t="s">
        <v>1</v>
      </c>
      <c r="J36" s="2" t="str">
        <f t="shared" si="1"/>
        <v>{id:26,year: "2001",",nameMunicipio:"SAN LORENZO AXOCOMANITLA",link: Acuerdos__pdfpath(`./${"2001/"}${"1z.pdf"}`),},</v>
      </c>
    </row>
    <row r="37" spans="1:10" x14ac:dyDescent="0.3">
      <c r="A37" s="2" t="s">
        <v>1568</v>
      </c>
      <c r="B37" s="2">
        <v>27</v>
      </c>
      <c r="C37" s="2" t="s">
        <v>2041</v>
      </c>
      <c r="E37" s="2" t="s">
        <v>2040</v>
      </c>
      <c r="F37" s="2" t="s">
        <v>801</v>
      </c>
      <c r="G37" s="2" t="s">
        <v>2039</v>
      </c>
      <c r="H37" s="28" t="s">
        <v>846</v>
      </c>
      <c r="I37" s="2" t="s">
        <v>1</v>
      </c>
      <c r="J37" s="2" t="str">
        <f t="shared" si="1"/>
        <v>{id:27,year: "2001",",nameMunicipio:"SAN LUCAS TECOPILCO",link: Acuerdos__pdfpath(`./${"2001/"}${"1aa.pdf"}`),},</v>
      </c>
    </row>
    <row r="38" spans="1:10" x14ac:dyDescent="0.3">
      <c r="A38" s="2" t="s">
        <v>1568</v>
      </c>
      <c r="B38" s="2">
        <v>28</v>
      </c>
      <c r="C38" s="2" t="s">
        <v>2041</v>
      </c>
      <c r="E38" s="2" t="s">
        <v>2040</v>
      </c>
      <c r="F38" s="2" t="s">
        <v>802</v>
      </c>
      <c r="G38" s="2" t="s">
        <v>2039</v>
      </c>
      <c r="H38" s="28" t="s">
        <v>847</v>
      </c>
      <c r="I38" s="2" t="s">
        <v>1</v>
      </c>
      <c r="J38" s="2" t="str">
        <f t="shared" si="1"/>
        <v>{id:28,year: "2001",",nameMunicipio:"SAN LUIS TEOLOCHOLCO",link: Acuerdos__pdfpath(`./${"2001/"}${"1bb.pdf"}`),},</v>
      </c>
    </row>
    <row r="39" spans="1:10" x14ac:dyDescent="0.3">
      <c r="A39" s="2" t="s">
        <v>1568</v>
      </c>
      <c r="B39" s="2">
        <v>29</v>
      </c>
      <c r="C39" s="2" t="s">
        <v>2041</v>
      </c>
      <c r="E39" s="2" t="s">
        <v>2040</v>
      </c>
      <c r="F39" s="2" t="s">
        <v>803</v>
      </c>
      <c r="G39" s="2" t="s">
        <v>2039</v>
      </c>
      <c r="H39" s="28" t="s">
        <v>848</v>
      </c>
      <c r="I39" s="2" t="s">
        <v>1</v>
      </c>
      <c r="J39" s="2" t="str">
        <f t="shared" si="1"/>
        <v>{id:29,year: "2001",",nameMunicipio:"SANCTÓRUM",link: Acuerdos__pdfpath(`./${"2001/"}${"1cc.pdf"}`),},</v>
      </c>
    </row>
    <row r="40" spans="1:10" x14ac:dyDescent="0.3">
      <c r="A40" s="2" t="s">
        <v>1568</v>
      </c>
      <c r="B40" s="2">
        <v>30</v>
      </c>
      <c r="C40" s="2" t="s">
        <v>2041</v>
      </c>
      <c r="E40" s="2" t="s">
        <v>2040</v>
      </c>
      <c r="F40" s="2" t="s">
        <v>804</v>
      </c>
      <c r="G40" s="2" t="s">
        <v>2039</v>
      </c>
      <c r="H40" s="28" t="s">
        <v>849</v>
      </c>
      <c r="I40" s="2" t="s">
        <v>1</v>
      </c>
      <c r="J40" s="2" t="str">
        <f t="shared" si="1"/>
        <v>{id:30,year: "2001",",nameMunicipio:"SANTA ANA NOPALUCAN",link: Acuerdos__pdfpath(`./${"2001/"}${"1dd.pdf"}`),},</v>
      </c>
    </row>
    <row r="41" spans="1:10" x14ac:dyDescent="0.3">
      <c r="A41" s="2" t="s">
        <v>1568</v>
      </c>
      <c r="B41" s="2">
        <v>31</v>
      </c>
      <c r="C41" s="2" t="s">
        <v>2041</v>
      </c>
      <c r="E41" s="2" t="s">
        <v>2040</v>
      </c>
      <c r="F41" s="2" t="s">
        <v>805</v>
      </c>
      <c r="G41" s="2" t="s">
        <v>2039</v>
      </c>
      <c r="H41" s="28" t="s">
        <v>850</v>
      </c>
      <c r="I41" s="2" t="s">
        <v>1</v>
      </c>
      <c r="J41" s="2" t="str">
        <f t="shared" si="1"/>
        <v>{id:31,year: "2001",",nameMunicipio:"SANTA CATARINA AYOMETLA",link: Acuerdos__pdfpath(`./${"2001/"}${"1ee.pdf"}`),},</v>
      </c>
    </row>
    <row r="42" spans="1:10" x14ac:dyDescent="0.3">
      <c r="A42" s="2" t="s">
        <v>1568</v>
      </c>
      <c r="B42" s="2">
        <v>32</v>
      </c>
      <c r="C42" s="2" t="s">
        <v>2041</v>
      </c>
      <c r="E42" s="2" t="s">
        <v>2040</v>
      </c>
      <c r="F42" s="2" t="s">
        <v>806</v>
      </c>
      <c r="G42" s="2" t="s">
        <v>2039</v>
      </c>
      <c r="H42" s="28" t="s">
        <v>851</v>
      </c>
      <c r="I42" s="2" t="s">
        <v>1</v>
      </c>
      <c r="J42" s="2" t="str">
        <f t="shared" si="1"/>
        <v>{id:32,year: "2001",",nameMunicipio:"SANTA CRUZ QUILEHTLA",link: Acuerdos__pdfpath(`./${"2001/"}${"1ff.pdf"}`),},</v>
      </c>
    </row>
    <row r="43" spans="1:10" x14ac:dyDescent="0.3">
      <c r="A43" s="2" t="s">
        <v>1568</v>
      </c>
      <c r="B43" s="2">
        <v>33</v>
      </c>
      <c r="C43" s="2" t="s">
        <v>2041</v>
      </c>
      <c r="E43" s="2" t="s">
        <v>2040</v>
      </c>
      <c r="F43" s="2" t="s">
        <v>807</v>
      </c>
      <c r="G43" s="2" t="s">
        <v>2039</v>
      </c>
      <c r="H43" s="28" t="s">
        <v>852</v>
      </c>
      <c r="I43" s="2" t="s">
        <v>1</v>
      </c>
      <c r="J43" s="2" t="str">
        <f t="shared" si="1"/>
        <v>{id:33,year: "2001",",nameMunicipio:"SANTA CRUZ TLAXCALA",link: Acuerdos__pdfpath(`./${"2001/"}${"1gg.pdf"}`),},</v>
      </c>
    </row>
    <row r="44" spans="1:10" x14ac:dyDescent="0.3">
      <c r="A44" s="2" t="s">
        <v>1568</v>
      </c>
      <c r="B44" s="2">
        <v>34</v>
      </c>
      <c r="C44" s="2" t="s">
        <v>2041</v>
      </c>
      <c r="E44" s="2" t="s">
        <v>2040</v>
      </c>
      <c r="F44" s="2" t="s">
        <v>808</v>
      </c>
      <c r="G44" s="2" t="s">
        <v>2039</v>
      </c>
      <c r="H44" s="28" t="s">
        <v>853</v>
      </c>
      <c r="I44" s="2" t="s">
        <v>1</v>
      </c>
      <c r="J44" s="2" t="str">
        <f t="shared" si="1"/>
        <v>{id:34,year: "2001",",nameMunicipio:"TENANCINGO",link: Acuerdos__pdfpath(`./${"2001/"}${"1hh.pdf"}`),},</v>
      </c>
    </row>
    <row r="45" spans="1:10" x14ac:dyDescent="0.3">
      <c r="A45" s="2" t="s">
        <v>1568</v>
      </c>
      <c r="B45" s="2">
        <v>35</v>
      </c>
      <c r="C45" s="2" t="s">
        <v>2041</v>
      </c>
      <c r="E45" s="2" t="s">
        <v>2040</v>
      </c>
      <c r="F45" s="2" t="s">
        <v>809</v>
      </c>
      <c r="G45" s="2" t="s">
        <v>2039</v>
      </c>
      <c r="H45" s="28" t="s">
        <v>854</v>
      </c>
      <c r="I45" s="2" t="s">
        <v>1</v>
      </c>
      <c r="J45" s="2" t="str">
        <f t="shared" si="1"/>
        <v>{id:35,year: "2001",",nameMunicipio:"TEPETITLA DE LARDIZÁBAL",link: Acuerdos__pdfpath(`./${"2001/"}${"1ii.pdf"}`),},</v>
      </c>
    </row>
    <row r="46" spans="1:10" x14ac:dyDescent="0.3">
      <c r="A46" s="2" t="s">
        <v>1568</v>
      </c>
      <c r="B46" s="2">
        <v>36</v>
      </c>
      <c r="C46" s="2" t="s">
        <v>2041</v>
      </c>
      <c r="E46" s="2" t="s">
        <v>2040</v>
      </c>
      <c r="F46" s="2" t="s">
        <v>810</v>
      </c>
      <c r="G46" s="2" t="s">
        <v>2039</v>
      </c>
      <c r="H46" s="28" t="s">
        <v>855</v>
      </c>
      <c r="I46" s="2" t="s">
        <v>1</v>
      </c>
      <c r="J46" s="2" t="str">
        <f t="shared" si="1"/>
        <v>{id:36,year: "2001",",nameMunicipio:"TEPEYANCO",link: Acuerdos__pdfpath(`./${"2001/"}${"1jj.pdf"}`),},</v>
      </c>
    </row>
    <row r="47" spans="1:10" x14ac:dyDescent="0.3">
      <c r="A47" s="2" t="s">
        <v>1568</v>
      </c>
      <c r="B47" s="2">
        <v>37</v>
      </c>
      <c r="C47" s="2" t="s">
        <v>2041</v>
      </c>
      <c r="E47" s="2" t="s">
        <v>2040</v>
      </c>
      <c r="F47" s="2" t="s">
        <v>811</v>
      </c>
      <c r="G47" s="2" t="s">
        <v>2039</v>
      </c>
      <c r="H47" s="28" t="s">
        <v>856</v>
      </c>
      <c r="I47" s="2" t="s">
        <v>1</v>
      </c>
      <c r="J47" s="2" t="str">
        <f t="shared" si="1"/>
        <v>{id:37,year: "2001",",nameMunicipio:"TERRENATE",link: Acuerdos__pdfpath(`./${"2001/"}${"1kk.pdf"}`),},</v>
      </c>
    </row>
    <row r="48" spans="1:10" x14ac:dyDescent="0.3">
      <c r="A48" s="2" t="s">
        <v>1568</v>
      </c>
      <c r="B48" s="2">
        <v>38</v>
      </c>
      <c r="C48" s="2" t="s">
        <v>2041</v>
      </c>
      <c r="E48" s="2" t="s">
        <v>2040</v>
      </c>
      <c r="F48" s="2" t="s">
        <v>812</v>
      </c>
      <c r="G48" s="2" t="s">
        <v>2039</v>
      </c>
      <c r="H48" s="28" t="s">
        <v>857</v>
      </c>
      <c r="I48" s="2" t="s">
        <v>1</v>
      </c>
      <c r="J48" s="2" t="str">
        <f t="shared" si="1"/>
        <v>{id:38,year: "2001",",nameMunicipio:"TETLA DE LA SOLIDARIDAD",link: Acuerdos__pdfpath(`./${"2001/"}${"1ll.pdf"}`),},</v>
      </c>
    </row>
    <row r="49" spans="1:10" x14ac:dyDescent="0.3">
      <c r="A49" s="2" t="s">
        <v>1568</v>
      </c>
      <c r="B49" s="2">
        <v>39</v>
      </c>
      <c r="C49" s="2" t="s">
        <v>2041</v>
      </c>
      <c r="E49" s="2" t="s">
        <v>2040</v>
      </c>
      <c r="F49" s="2" t="s">
        <v>813</v>
      </c>
      <c r="G49" s="2" t="s">
        <v>2039</v>
      </c>
      <c r="H49" s="28" t="s">
        <v>858</v>
      </c>
      <c r="I49" s="2" t="s">
        <v>1</v>
      </c>
      <c r="J49" s="2" t="str">
        <f t="shared" si="1"/>
        <v>{id:39,year: "2001",",nameMunicipio:"TETLATLAHUCA",link: Acuerdos__pdfpath(`./${"2001/"}${"1mm.pdf"}`),},</v>
      </c>
    </row>
    <row r="50" spans="1:10" x14ac:dyDescent="0.3">
      <c r="A50" s="2" t="s">
        <v>1568</v>
      </c>
      <c r="B50" s="2">
        <v>40</v>
      </c>
      <c r="C50" s="2" t="s">
        <v>2041</v>
      </c>
      <c r="E50" s="2" t="s">
        <v>2040</v>
      </c>
      <c r="F50" s="2" t="s">
        <v>814</v>
      </c>
      <c r="G50" s="2" t="s">
        <v>2039</v>
      </c>
      <c r="H50" s="28" t="s">
        <v>859</v>
      </c>
      <c r="I50" s="2" t="s">
        <v>1</v>
      </c>
      <c r="J50" s="2" t="str">
        <f t="shared" si="1"/>
        <v>{id:40,year: "2001",",nameMunicipio:"TLAXCO",link: Acuerdos__pdfpath(`./${"2001/"}${"1nn.pdf"}`),},</v>
      </c>
    </row>
    <row r="51" spans="1:10" x14ac:dyDescent="0.3">
      <c r="A51" s="2" t="s">
        <v>1568</v>
      </c>
      <c r="B51" s="2">
        <v>41</v>
      </c>
      <c r="C51" s="2" t="s">
        <v>2041</v>
      </c>
      <c r="E51" s="2" t="s">
        <v>2040</v>
      </c>
      <c r="F51" s="2" t="s">
        <v>815</v>
      </c>
      <c r="G51" s="2" t="s">
        <v>2039</v>
      </c>
      <c r="H51" s="28" t="s">
        <v>860</v>
      </c>
      <c r="I51" s="2" t="s">
        <v>1</v>
      </c>
      <c r="J51" s="2" t="str">
        <f t="shared" si="1"/>
        <v>{id:41,year: "2001",",nameMunicipio:"TOCATLÁN",link: Acuerdos__pdfpath(`./${"2001/"}${"1oo.pdf"}`),},</v>
      </c>
    </row>
    <row r="52" spans="1:10" x14ac:dyDescent="0.3">
      <c r="A52" s="2" t="s">
        <v>1568</v>
      </c>
      <c r="B52" s="2">
        <v>42</v>
      </c>
      <c r="C52" s="2" t="s">
        <v>2041</v>
      </c>
      <c r="E52" s="2" t="s">
        <v>2040</v>
      </c>
      <c r="F52" s="2" t="s">
        <v>816</v>
      </c>
      <c r="G52" s="2" t="s">
        <v>2039</v>
      </c>
      <c r="H52" s="28" t="s">
        <v>861</v>
      </c>
      <c r="I52" s="2" t="s">
        <v>1</v>
      </c>
      <c r="J52" s="2" t="str">
        <f t="shared" si="1"/>
        <v>{id:42,year: "2001",",nameMunicipio:"TOTOLAC",link: Acuerdos__pdfpath(`./${"2001/"}${"1pp.pdf"}`),},</v>
      </c>
    </row>
    <row r="53" spans="1:10" x14ac:dyDescent="0.3">
      <c r="A53" s="2" t="s">
        <v>1568</v>
      </c>
      <c r="B53" s="2">
        <v>43</v>
      </c>
      <c r="C53" s="2" t="s">
        <v>2041</v>
      </c>
      <c r="E53" s="2" t="s">
        <v>2040</v>
      </c>
      <c r="F53" s="2" t="s">
        <v>817</v>
      </c>
      <c r="G53" s="2" t="s">
        <v>2039</v>
      </c>
      <c r="H53" s="28" t="s">
        <v>862</v>
      </c>
      <c r="I53" s="2" t="s">
        <v>1</v>
      </c>
      <c r="J53" s="2" t="str">
        <f t="shared" si="1"/>
        <v>{id:43,year: "2001",",nameMunicipio:"TZOMPANTEPEC",link: Acuerdos__pdfpath(`./${"2001/"}${"1qq.pdf"}`),},</v>
      </c>
    </row>
    <row r="54" spans="1:10" x14ac:dyDescent="0.3">
      <c r="A54" s="2" t="s">
        <v>1568</v>
      </c>
      <c r="B54" s="2">
        <v>44</v>
      </c>
      <c r="C54" s="2" t="s">
        <v>2041</v>
      </c>
      <c r="E54" s="2" t="s">
        <v>2040</v>
      </c>
      <c r="F54" s="2" t="s">
        <v>777</v>
      </c>
      <c r="G54" s="2" t="s">
        <v>2039</v>
      </c>
      <c r="H54" s="28" t="s">
        <v>863</v>
      </c>
      <c r="I54" s="2" t="s">
        <v>1</v>
      </c>
      <c r="J54" s="2" t="str">
        <f t="shared" si="1"/>
        <v>{id:44,year: "2001",",nameMunicipio:"XALOZTOC TET",link: Acuerdos__pdfpath(`./${"2001/"}${"1rr.pdf"}`),},</v>
      </c>
    </row>
    <row r="55" spans="1:10" x14ac:dyDescent="0.3">
      <c r="A55" s="2" t="s">
        <v>1568</v>
      </c>
      <c r="B55" s="2">
        <v>45</v>
      </c>
      <c r="C55" s="2" t="s">
        <v>2041</v>
      </c>
      <c r="E55" s="2" t="s">
        <v>2040</v>
      </c>
      <c r="F55" s="2" t="s">
        <v>818</v>
      </c>
      <c r="G55" s="2" t="s">
        <v>2039</v>
      </c>
      <c r="H55" s="28" t="s">
        <v>864</v>
      </c>
      <c r="I55" s="2" t="s">
        <v>1</v>
      </c>
      <c r="J55" s="2" t="str">
        <f t="shared" si="1"/>
        <v>{id:45,year: "2001",",nameMunicipio:"XICOHTZINCO",link: Acuerdos__pdfpath(`./${"2001/"}${"1ss.pdf"}`),},</v>
      </c>
    </row>
    <row r="56" spans="1:10" x14ac:dyDescent="0.3">
      <c r="A56" s="2" t="s">
        <v>1568</v>
      </c>
      <c r="B56" s="2">
        <v>46</v>
      </c>
      <c r="C56" s="2" t="s">
        <v>2041</v>
      </c>
      <c r="E56" s="2" t="s">
        <v>2040</v>
      </c>
      <c r="F56" s="2" t="s">
        <v>819</v>
      </c>
      <c r="G56" s="2" t="s">
        <v>2039</v>
      </c>
      <c r="H56" s="28" t="s">
        <v>865</v>
      </c>
      <c r="I56" s="2" t="s">
        <v>1</v>
      </c>
      <c r="J56" s="2" t="str">
        <f t="shared" si="1"/>
        <v>{id:46,year: "2001",",nameMunicipio:"ZITLALTEPEC DE TRINIDAD SÁNCHEZ SANTOS",link: Acuerdos__pdfpath(`./${"2001/"}${"1tt.pdf"}`),},</v>
      </c>
    </row>
    <row r="57" spans="1:10" x14ac:dyDescent="0.3">
      <c r="J57" s="2" t="s">
        <v>1929</v>
      </c>
    </row>
    <row r="60" spans="1:10" x14ac:dyDescent="0.3">
      <c r="J60" s="2" t="s">
        <v>2043</v>
      </c>
    </row>
    <row r="61" spans="1:10" x14ac:dyDescent="0.3">
      <c r="A61" s="2" t="s">
        <v>1568</v>
      </c>
      <c r="B61" s="2">
        <v>1</v>
      </c>
      <c r="C61" s="2" t="s">
        <v>2038</v>
      </c>
      <c r="D61" s="3" t="s">
        <v>882</v>
      </c>
      <c r="E61" s="2" t="s">
        <v>1565</v>
      </c>
      <c r="F61" s="2" t="s">
        <v>866</v>
      </c>
      <c r="G61" s="2" t="s">
        <v>2039</v>
      </c>
      <c r="H61" s="28" t="s">
        <v>883</v>
      </c>
      <c r="I61" s="2" t="s">
        <v>1</v>
      </c>
      <c r="J61" s="2" t="str">
        <f t="shared" ref="J61:J79" si="2">CONCATENATE(A61,B61,C61,D61,E61,F61,G61,H61,I61)</f>
        <v>{id:1,year: "2001",dateAcuerdo:"14-DIC",nameAcuerdo:"SE MODIFICA EL PUNTO DE ACUERDO VIGÉSIMO SEXTO DEL ACUERDO DEL CG POR EL QUE SE CALIFICA LA ELECCIÓN DE 253 PRESIDENTES MUNICIPALES",link: Acuerdos__pdfpath(`./${"2001/"}${"2a.pdf"}`),},</v>
      </c>
    </row>
    <row r="62" spans="1:10" x14ac:dyDescent="0.3">
      <c r="A62" s="2" t="s">
        <v>1568</v>
      </c>
      <c r="B62" s="2">
        <v>2</v>
      </c>
      <c r="C62" s="2" t="s">
        <v>2038</v>
      </c>
      <c r="D62" s="3" t="s">
        <v>882</v>
      </c>
      <c r="E62" s="2" t="s">
        <v>1565</v>
      </c>
      <c r="F62" s="2" t="s">
        <v>867</v>
      </c>
      <c r="G62" s="2" t="s">
        <v>2039</v>
      </c>
      <c r="H62" s="28" t="s">
        <v>884</v>
      </c>
      <c r="I62" s="2" t="s">
        <v>1</v>
      </c>
      <c r="J62" s="2" t="str">
        <f t="shared" si="2"/>
        <v>{id:2,year: "2001",dateAcuerdo:"14-DIC",nameAcuerdo:"ACUERDO PMA",link: Acuerdos__pdfpath(`./${"2001/"}${"2b.pdf"}`),},</v>
      </c>
    </row>
    <row r="63" spans="1:10" x14ac:dyDescent="0.3">
      <c r="A63" s="2" t="s">
        <v>1568</v>
      </c>
      <c r="B63" s="2">
        <v>3</v>
      </c>
      <c r="C63" s="2" t="s">
        <v>2038</v>
      </c>
      <c r="D63" s="3" t="s">
        <v>882</v>
      </c>
      <c r="E63" s="2" t="s">
        <v>1565</v>
      </c>
      <c r="F63" s="2" t="s">
        <v>867</v>
      </c>
      <c r="G63" s="2" t="s">
        <v>2039</v>
      </c>
      <c r="H63" s="28" t="s">
        <v>885</v>
      </c>
      <c r="I63" s="2" t="s">
        <v>1</v>
      </c>
      <c r="J63" s="2" t="str">
        <f t="shared" si="2"/>
        <v>{id:3,year: "2001",dateAcuerdo:"14-DIC",nameAcuerdo:"ACUERDO PMA",link: Acuerdos__pdfpath(`./${"2001/"}${"2c.pdf"}`),},</v>
      </c>
    </row>
    <row r="64" spans="1:10" x14ac:dyDescent="0.3">
      <c r="A64" s="2" t="s">
        <v>1568</v>
      </c>
      <c r="B64" s="2">
        <v>4</v>
      </c>
      <c r="C64" s="2" t="s">
        <v>2038</v>
      </c>
      <c r="D64" s="3" t="s">
        <v>882</v>
      </c>
      <c r="E64" s="2" t="s">
        <v>1565</v>
      </c>
      <c r="F64" s="2" t="s">
        <v>868</v>
      </c>
      <c r="G64" s="2" t="s">
        <v>2039</v>
      </c>
      <c r="H64" s="28" t="s">
        <v>886</v>
      </c>
      <c r="I64" s="2" t="s">
        <v>1</v>
      </c>
      <c r="J64" s="2" t="str">
        <f t="shared" si="2"/>
        <v>{id:4,year: "2001",dateAcuerdo:"14-DIC",nameAcuerdo:"ALTZAYANCA TET",link: Acuerdos__pdfpath(`./${"2001/"}${"2d.pdf"}`),},</v>
      </c>
    </row>
    <row r="65" spans="1:10" x14ac:dyDescent="0.3">
      <c r="A65" s="2" t="s">
        <v>1568</v>
      </c>
      <c r="B65" s="2">
        <v>5</v>
      </c>
      <c r="C65" s="2" t="s">
        <v>2038</v>
      </c>
      <c r="D65" s="3" t="s">
        <v>882</v>
      </c>
      <c r="E65" s="2" t="s">
        <v>1565</v>
      </c>
      <c r="F65" s="2" t="s">
        <v>869</v>
      </c>
      <c r="G65" s="2" t="s">
        <v>2039</v>
      </c>
      <c r="H65" s="28" t="s">
        <v>887</v>
      </c>
      <c r="I65" s="2" t="s">
        <v>1</v>
      </c>
      <c r="J65" s="2" t="str">
        <f t="shared" si="2"/>
        <v>{id:5,year: "2001",dateAcuerdo:"14-DIC",nameAcuerdo:"CHIAUTEMPAN TET SIN RESOLVER",link: Acuerdos__pdfpath(`./${"2001/"}${"2e.pdf"}`),},</v>
      </c>
    </row>
    <row r="66" spans="1:10" x14ac:dyDescent="0.3">
      <c r="A66" s="2" t="s">
        <v>1568</v>
      </c>
      <c r="B66" s="2">
        <v>6</v>
      </c>
      <c r="C66" s="2" t="s">
        <v>2038</v>
      </c>
      <c r="D66" s="3" t="s">
        <v>882</v>
      </c>
      <c r="E66" s="2" t="s">
        <v>1565</v>
      </c>
      <c r="F66" s="2" t="s">
        <v>870</v>
      </c>
      <c r="G66" s="2" t="s">
        <v>2039</v>
      </c>
      <c r="H66" s="28" t="s">
        <v>888</v>
      </c>
      <c r="I66" s="2" t="s">
        <v>1</v>
      </c>
      <c r="J66" s="2" t="str">
        <f t="shared" si="2"/>
        <v>{id:6,year: "2001",dateAcuerdo:"14-DIC",nameAcuerdo:"CONTLA DE JUAN CUAMATZI TET SIN RESOLVER",link: Acuerdos__pdfpath(`./${"2001/"}${"2f.pdf"}`),},</v>
      </c>
    </row>
    <row r="67" spans="1:10" x14ac:dyDescent="0.3">
      <c r="A67" s="2" t="s">
        <v>1568</v>
      </c>
      <c r="B67" s="2">
        <v>7</v>
      </c>
      <c r="C67" s="2" t="s">
        <v>2038</v>
      </c>
      <c r="D67" s="3" t="s">
        <v>882</v>
      </c>
      <c r="E67" s="2" t="s">
        <v>1565</v>
      </c>
      <c r="F67" s="2" t="s">
        <v>871</v>
      </c>
      <c r="G67" s="2" t="s">
        <v>2039</v>
      </c>
      <c r="H67" s="28" t="s">
        <v>889</v>
      </c>
      <c r="I67" s="2" t="s">
        <v>1</v>
      </c>
      <c r="J67" s="2" t="str">
        <f t="shared" si="2"/>
        <v>{id:7,year: "2001",dateAcuerdo:"14-DIC",nameAcuerdo:"CUAPIAXTLA TET SIN RESOLVER",link: Acuerdos__pdfpath(`./${"2001/"}${"2g.pdf"}`),},</v>
      </c>
    </row>
    <row r="68" spans="1:10" x14ac:dyDescent="0.3">
      <c r="A68" s="2" t="s">
        <v>1568</v>
      </c>
      <c r="B68" s="2">
        <v>8</v>
      </c>
      <c r="C68" s="2" t="s">
        <v>2038</v>
      </c>
      <c r="D68" s="3" t="s">
        <v>882</v>
      </c>
      <c r="E68" s="2" t="s">
        <v>1565</v>
      </c>
      <c r="F68" s="2" t="s">
        <v>872</v>
      </c>
      <c r="G68" s="2" t="s">
        <v>2039</v>
      </c>
      <c r="H68" s="28" t="s">
        <v>890</v>
      </c>
      <c r="I68" s="2" t="s">
        <v>1</v>
      </c>
      <c r="J68" s="2" t="str">
        <f t="shared" si="2"/>
        <v>{id:8,year: "2001",dateAcuerdo:"14-DIC",nameAcuerdo:"CUAXOMULCO TET SIN RESOLVER",link: Acuerdos__pdfpath(`./${"2001/"}${"2h.pdf"}`),},</v>
      </c>
    </row>
    <row r="69" spans="1:10" x14ac:dyDescent="0.3">
      <c r="A69" s="2" t="s">
        <v>1568</v>
      </c>
      <c r="B69" s="2">
        <v>9</v>
      </c>
      <c r="C69" s="2" t="s">
        <v>2038</v>
      </c>
      <c r="D69" s="3" t="s">
        <v>882</v>
      </c>
      <c r="E69" s="2" t="s">
        <v>1565</v>
      </c>
      <c r="F69" s="2" t="s">
        <v>776</v>
      </c>
      <c r="G69" s="2" t="s">
        <v>2039</v>
      </c>
      <c r="H69" s="28" t="s">
        <v>891</v>
      </c>
      <c r="I69" s="2" t="s">
        <v>1</v>
      </c>
      <c r="J69" s="2" t="str">
        <f t="shared" si="2"/>
        <v>{id:9,year: "2001",dateAcuerdo:"14-DIC",nameAcuerdo:"EL CARMEN TEQUEXQUITLA TET",link: Acuerdos__pdfpath(`./${"2001/"}${"2i.pdf"}`),},</v>
      </c>
    </row>
    <row r="70" spans="1:10" x14ac:dyDescent="0.3">
      <c r="A70" s="2" t="s">
        <v>1568</v>
      </c>
      <c r="B70" s="2">
        <v>10</v>
      </c>
      <c r="C70" s="2" t="s">
        <v>2038</v>
      </c>
      <c r="D70" s="3" t="s">
        <v>882</v>
      </c>
      <c r="E70" s="2" t="s">
        <v>1565</v>
      </c>
      <c r="F70" s="2" t="s">
        <v>873</v>
      </c>
      <c r="G70" s="2" t="s">
        <v>2039</v>
      </c>
      <c r="H70" s="28" t="s">
        <v>892</v>
      </c>
      <c r="I70" s="2" t="s">
        <v>1</v>
      </c>
      <c r="J70" s="2" t="str">
        <f t="shared" si="2"/>
        <v>{id:10,year: "2001",dateAcuerdo:"14-DIC",nameAcuerdo:"MUÑOZ DE DOMINGO ARENAS TET SIN RESOLVER",link: Acuerdos__pdfpath(`./${"2001/"}${"2j.pdf"}`),},</v>
      </c>
    </row>
    <row r="71" spans="1:10" x14ac:dyDescent="0.3">
      <c r="A71" s="2" t="s">
        <v>1568</v>
      </c>
      <c r="B71" s="2">
        <v>11</v>
      </c>
      <c r="C71" s="2" t="s">
        <v>2038</v>
      </c>
      <c r="D71" s="3" t="s">
        <v>882</v>
      </c>
      <c r="E71" s="2" t="s">
        <v>1565</v>
      </c>
      <c r="F71" s="2" t="s">
        <v>874</v>
      </c>
      <c r="G71" s="2" t="s">
        <v>2039</v>
      </c>
      <c r="H71" s="28" t="s">
        <v>893</v>
      </c>
      <c r="I71" s="2" t="s">
        <v>1</v>
      </c>
      <c r="J71" s="2" t="str">
        <f t="shared" si="2"/>
        <v>{id:11,year: "2001",dateAcuerdo:"14-DIC",nameAcuerdo:"PANOTLA",link: Acuerdos__pdfpath(`./${"2001/"}${"2k.pdf"}`),},</v>
      </c>
    </row>
    <row r="72" spans="1:10" x14ac:dyDescent="0.3">
      <c r="A72" s="2" t="s">
        <v>1568</v>
      </c>
      <c r="B72" s="2">
        <v>12</v>
      </c>
      <c r="C72" s="2" t="s">
        <v>2038</v>
      </c>
      <c r="D72" s="3" t="s">
        <v>882</v>
      </c>
      <c r="E72" s="2" t="s">
        <v>1565</v>
      </c>
      <c r="F72" s="2" t="s">
        <v>875</v>
      </c>
      <c r="G72" s="2" t="s">
        <v>2039</v>
      </c>
      <c r="H72" s="28" t="s">
        <v>894</v>
      </c>
      <c r="I72" s="2" t="s">
        <v>1</v>
      </c>
      <c r="J72" s="2" t="str">
        <f t="shared" si="2"/>
        <v>{id:12,year: "2001",dateAcuerdo:"14-DIC",nameAcuerdo:"SAN PABLO DEL MONTE TET SIN RESOLVER",link: Acuerdos__pdfpath(`./${"2001/"}${"2l.pdf"}`),},</v>
      </c>
    </row>
    <row r="73" spans="1:10" x14ac:dyDescent="0.3">
      <c r="A73" s="2" t="s">
        <v>1568</v>
      </c>
      <c r="B73" s="2">
        <v>13</v>
      </c>
      <c r="C73" s="2" t="s">
        <v>2038</v>
      </c>
      <c r="D73" s="3" t="s">
        <v>882</v>
      </c>
      <c r="E73" s="2" t="s">
        <v>1565</v>
      </c>
      <c r="F73" s="2" t="s">
        <v>876</v>
      </c>
      <c r="G73" s="2" t="s">
        <v>2039</v>
      </c>
      <c r="H73" s="28" t="s">
        <v>895</v>
      </c>
      <c r="I73" s="2" t="s">
        <v>1</v>
      </c>
      <c r="J73" s="2" t="str">
        <f t="shared" si="2"/>
        <v>{id:13,year: "2001",dateAcuerdo:"14-DIC",nameAcuerdo:"SANTA APOLONIA TEACALCO TET SIN RESOLVER",link: Acuerdos__pdfpath(`./${"2001/"}${"2m.pdf"}`),},</v>
      </c>
    </row>
    <row r="74" spans="1:10" x14ac:dyDescent="0.3">
      <c r="A74" s="2" t="s">
        <v>1568</v>
      </c>
      <c r="B74" s="2">
        <v>14</v>
      </c>
      <c r="C74" s="2" t="s">
        <v>2038</v>
      </c>
      <c r="D74" s="3" t="s">
        <v>882</v>
      </c>
      <c r="E74" s="2" t="s">
        <v>1565</v>
      </c>
      <c r="F74" s="2" t="s">
        <v>877</v>
      </c>
      <c r="G74" s="2" t="s">
        <v>2039</v>
      </c>
      <c r="H74" s="28" t="s">
        <v>896</v>
      </c>
      <c r="I74" s="2" t="s">
        <v>1</v>
      </c>
      <c r="J74" s="2" t="str">
        <f t="shared" si="2"/>
        <v>{id:14,year: "2001",dateAcuerdo:"14-DIC",nameAcuerdo:"SANTA ISABEL XILOXOXTLA TET SIN RESOLVER",link: Acuerdos__pdfpath(`./${"2001/"}${"2n.pdf"}`),},</v>
      </c>
    </row>
    <row r="75" spans="1:10" x14ac:dyDescent="0.3">
      <c r="A75" s="2" t="s">
        <v>1568</v>
      </c>
      <c r="B75" s="2">
        <v>15</v>
      </c>
      <c r="C75" s="2" t="s">
        <v>2038</v>
      </c>
      <c r="D75" s="3" t="s">
        <v>882</v>
      </c>
      <c r="E75" s="2" t="s">
        <v>1565</v>
      </c>
      <c r="F75" s="2" t="s">
        <v>878</v>
      </c>
      <c r="G75" s="2" t="s">
        <v>2039</v>
      </c>
      <c r="H75" s="28" t="s">
        <v>897</v>
      </c>
      <c r="I75" s="2" t="s">
        <v>1</v>
      </c>
      <c r="J75" s="2" t="str">
        <f t="shared" si="2"/>
        <v>{id:15,year: "2001",dateAcuerdo:"14-DIC",nameAcuerdo:"TLAXCALA TET SIN RESOLVER",link: Acuerdos__pdfpath(`./${"2001/"}${"2o.pdf"}`),},</v>
      </c>
    </row>
    <row r="76" spans="1:10" x14ac:dyDescent="0.3">
      <c r="A76" s="2" t="s">
        <v>1568</v>
      </c>
      <c r="B76" s="2">
        <v>16</v>
      </c>
      <c r="C76" s="2" t="s">
        <v>2038</v>
      </c>
      <c r="D76" s="3" t="s">
        <v>882</v>
      </c>
      <c r="E76" s="2" t="s">
        <v>1565</v>
      </c>
      <c r="F76" s="2" t="s">
        <v>777</v>
      </c>
      <c r="G76" s="2" t="s">
        <v>2039</v>
      </c>
      <c r="H76" s="28" t="s">
        <v>898</v>
      </c>
      <c r="I76" s="2" t="s">
        <v>1</v>
      </c>
      <c r="J76" s="2" t="str">
        <f t="shared" si="2"/>
        <v>{id:16,year: "2001",dateAcuerdo:"14-DIC",nameAcuerdo:"XALOZTOC TET",link: Acuerdos__pdfpath(`./${"2001/"}${"2p.pdf"}`),},</v>
      </c>
    </row>
    <row r="77" spans="1:10" x14ac:dyDescent="0.3">
      <c r="A77" s="2" t="s">
        <v>1568</v>
      </c>
      <c r="B77" s="2">
        <v>17</v>
      </c>
      <c r="C77" s="2" t="s">
        <v>2038</v>
      </c>
      <c r="D77" s="3" t="s">
        <v>882</v>
      </c>
      <c r="E77" s="2" t="s">
        <v>1565</v>
      </c>
      <c r="F77" s="2" t="s">
        <v>879</v>
      </c>
      <c r="G77" s="2" t="s">
        <v>2039</v>
      </c>
      <c r="H77" s="28" t="s">
        <v>899</v>
      </c>
      <c r="I77" s="2" t="s">
        <v>1</v>
      </c>
      <c r="J77" s="2" t="str">
        <f t="shared" si="2"/>
        <v>{id:17,year: "2001",dateAcuerdo:"14-DIC",nameAcuerdo:"XALTOCAN TET SIN RESOLVER",link: Acuerdos__pdfpath(`./${"2001/"}${"2q.pdf"}`),},</v>
      </c>
    </row>
    <row r="78" spans="1:10" x14ac:dyDescent="0.3">
      <c r="A78" s="2" t="s">
        <v>1568</v>
      </c>
      <c r="B78" s="2">
        <v>18</v>
      </c>
      <c r="C78" s="2" t="s">
        <v>2038</v>
      </c>
      <c r="D78" s="3" t="s">
        <v>882</v>
      </c>
      <c r="E78" s="2" t="s">
        <v>1565</v>
      </c>
      <c r="F78" s="2" t="s">
        <v>880</v>
      </c>
      <c r="G78" s="2" t="s">
        <v>2039</v>
      </c>
      <c r="H78" s="28" t="s">
        <v>900</v>
      </c>
      <c r="I78" s="2" t="s">
        <v>1</v>
      </c>
      <c r="J78" s="2" t="str">
        <f t="shared" si="2"/>
        <v>{id:18,year: "2001",dateAcuerdo:"14-DIC",nameAcuerdo:"YAUHQUEMECAN TET SIN RESOLVER",link: Acuerdos__pdfpath(`./${"2001/"}${"2r.pdf"}`),},</v>
      </c>
    </row>
    <row r="79" spans="1:10" x14ac:dyDescent="0.3">
      <c r="A79" s="2" t="s">
        <v>1568</v>
      </c>
      <c r="B79" s="2">
        <v>19</v>
      </c>
      <c r="C79" s="2" t="s">
        <v>2038</v>
      </c>
      <c r="D79" s="3" t="s">
        <v>882</v>
      </c>
      <c r="E79" s="2" t="s">
        <v>1565</v>
      </c>
      <c r="F79" s="2" t="s">
        <v>881</v>
      </c>
      <c r="G79" s="2" t="s">
        <v>2039</v>
      </c>
      <c r="H79" s="28" t="s">
        <v>901</v>
      </c>
      <c r="I79" s="2" t="s">
        <v>1</v>
      </c>
      <c r="J79" s="2" t="str">
        <f t="shared" si="2"/>
        <v>{id:19,year: "2001",dateAcuerdo:"14-DIC",nameAcuerdo:"ZACATELCO TET SIN RESOLVER",link: Acuerdos__pdfpath(`./${"2001/"}${"2s.pdf"}`),},</v>
      </c>
    </row>
    <row r="80" spans="1:10" x14ac:dyDescent="0.3">
      <c r="J80" s="2" t="s">
        <v>1929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H68"/>
  <sheetViews>
    <sheetView workbookViewId="0"/>
  </sheetViews>
  <sheetFormatPr baseColWidth="10" defaultRowHeight="14.4" x14ac:dyDescent="0.3"/>
  <cols>
    <col min="1" max="1" width="57.6640625" customWidth="1"/>
    <col min="2" max="2" width="34.44140625" customWidth="1"/>
    <col min="4" max="4" width="15.6640625" bestFit="1" customWidth="1"/>
    <col min="5" max="5" width="7.33203125" style="1" bestFit="1" customWidth="1"/>
    <col min="6" max="6" width="29.5546875" bestFit="1" customWidth="1"/>
    <col min="8" max="8" width="11.44140625" style="1"/>
  </cols>
  <sheetData>
    <row r="1" spans="1:8" x14ac:dyDescent="0.3">
      <c r="A1" t="s">
        <v>2134</v>
      </c>
      <c r="B1" t="str">
        <f>UPPER(SUBSTITUTE(MID(A1,2,1000),"-"," "))</f>
        <v>ESOLUCIÓN ITE CG 07 2020 27 DE FEBRERO DE 2020 CQD Q CG 001 2019</v>
      </c>
      <c r="D1" t="str">
        <f t="shared" ref="D1:D35" si="0">MID(A1,15,15)</f>
        <v xml:space="preserve">-CG 07-2020 27 </v>
      </c>
      <c r="F1" t="e" vm="1">
        <f ca="1">UPPER(_xlfn.CONCAT(SUBSTITUTE(MID(A1,1,10),"-"," ")," ",SUBSTITUTE(MID(A1,49,1000),"-"," ")))</f>
        <v>#NAME?</v>
      </c>
      <c r="H1" s="1" t="s">
        <v>1618</v>
      </c>
    </row>
    <row r="2" spans="1:8" x14ac:dyDescent="0.3">
      <c r="A2" t="s">
        <v>2135</v>
      </c>
      <c r="B2" t="str">
        <f t="shared" ref="B2:B65" si="1">UPPER(SUBSTITUTE(MID(A2,2,1000),"-"," "))</f>
        <v>ESOLUCIÓN ITE CG 08 2020 27 DE FEBRERO DE 2020 CQD Q CG 002 2019</v>
      </c>
      <c r="D2" t="str">
        <f t="shared" si="0"/>
        <v xml:space="preserve">-CG 08-2020 27 </v>
      </c>
      <c r="F2" t="e" vm="1">
        <f t="shared" ref="F2:F9" ca="1" si="2">UPPER(_xlfn.CONCAT(SUBSTITUTE(MID(A2,1,10),"-"," ")," ",SUBSTITUTE(MID(A2,49,1000),"-"," ")))</f>
        <v>#NAME?</v>
      </c>
      <c r="H2" s="1" t="s">
        <v>1618</v>
      </c>
    </row>
    <row r="3" spans="1:8" x14ac:dyDescent="0.3">
      <c r="A3" t="s">
        <v>2136</v>
      </c>
      <c r="B3" t="str">
        <f t="shared" si="1"/>
        <v>ESOLUCIÓN ITE CG 09 2020 27 DE FEBRERO DE 2020 CQD Q CG 003 2019</v>
      </c>
      <c r="D3" t="str">
        <f t="shared" si="0"/>
        <v xml:space="preserve">-CG 09-2020 27 </v>
      </c>
      <c r="F3" t="e" vm="1">
        <f t="shared" ca="1" si="2"/>
        <v>#NAME?</v>
      </c>
      <c r="H3" s="1" t="s">
        <v>1618</v>
      </c>
    </row>
    <row r="4" spans="1:8" x14ac:dyDescent="0.3">
      <c r="A4" t="s">
        <v>2137</v>
      </c>
      <c r="B4" t="str">
        <f t="shared" si="1"/>
        <v>ESOLUCIÓN ITE CG 10 2020 27 DE FEBRERO DE 2020 CQD Q CG 004 2019</v>
      </c>
      <c r="D4" t="str">
        <f t="shared" si="0"/>
        <v xml:space="preserve">-CG 10-2020 27 </v>
      </c>
      <c r="F4" t="e" vm="1">
        <f t="shared" ca="1" si="2"/>
        <v>#NAME?</v>
      </c>
      <c r="H4" s="1" t="s">
        <v>1618</v>
      </c>
    </row>
    <row r="5" spans="1:8" x14ac:dyDescent="0.3">
      <c r="A5" t="s">
        <v>2138</v>
      </c>
      <c r="B5" t="str">
        <f t="shared" si="1"/>
        <v>ESOLUCIÓN ITE CG 11 2020 27 DE FEBRERO DE 2020 CQD Q CG 005 2019</v>
      </c>
      <c r="D5" t="str">
        <f t="shared" si="0"/>
        <v xml:space="preserve">-CG 11-2020 27 </v>
      </c>
      <c r="F5" t="e" vm="1">
        <f t="shared" ca="1" si="2"/>
        <v>#NAME?</v>
      </c>
      <c r="H5" s="1" t="s">
        <v>1618</v>
      </c>
    </row>
    <row r="6" spans="1:8" x14ac:dyDescent="0.3">
      <c r="A6" t="s">
        <v>2139</v>
      </c>
      <c r="B6" t="str">
        <f t="shared" si="1"/>
        <v>ESOLUCIÓN ITE CG 12 2020 27 DE FEBRERO DE 2020 CQD Q CG 006 2019</v>
      </c>
      <c r="D6" t="str">
        <f t="shared" si="0"/>
        <v xml:space="preserve">-CG 12-2020 27 </v>
      </c>
      <c r="F6" t="e" vm="1">
        <f t="shared" ca="1" si="2"/>
        <v>#NAME?</v>
      </c>
      <c r="H6" s="1" t="s">
        <v>1618</v>
      </c>
    </row>
    <row r="7" spans="1:8" x14ac:dyDescent="0.3">
      <c r="A7" t="s">
        <v>2140</v>
      </c>
      <c r="B7" t="str">
        <f t="shared" si="1"/>
        <v>ESOLUCIÓN ITE CG 13 2020 27 DE FEBRERO DE 2020 CQD Q CG 007 2019</v>
      </c>
      <c r="D7" t="str">
        <f t="shared" si="0"/>
        <v xml:space="preserve">-CG 13-2020 27 </v>
      </c>
      <c r="F7" t="e" vm="1">
        <f t="shared" ca="1" si="2"/>
        <v>#NAME?</v>
      </c>
      <c r="H7" s="1" t="s">
        <v>1618</v>
      </c>
    </row>
    <row r="8" spans="1:8" x14ac:dyDescent="0.3">
      <c r="A8" t="s">
        <v>2141</v>
      </c>
      <c r="B8" t="str">
        <f t="shared" si="1"/>
        <v>CUERDO ITE CG 14 2020 27 DE FEBRERO DE 2020 ORGANO ENLACE</v>
      </c>
      <c r="D8" t="str">
        <f t="shared" si="0"/>
        <v xml:space="preserve"> 14-2020 27 DE </v>
      </c>
      <c r="F8" t="e" vm="1">
        <f t="shared" ca="1" si="2"/>
        <v>#NAME?</v>
      </c>
      <c r="H8" s="1" t="s">
        <v>1618</v>
      </c>
    </row>
    <row r="9" spans="1:8" x14ac:dyDescent="0.3">
      <c r="A9" t="s">
        <v>2142</v>
      </c>
      <c r="B9" t="str">
        <f t="shared" si="1"/>
        <v>ESOLUCIÓN ITE CG 15 2020 27 DE FEBRERO DE 2020 PS</v>
      </c>
      <c r="D9" t="str">
        <f t="shared" si="0"/>
        <v xml:space="preserve">-CG 15-2020 27 </v>
      </c>
      <c r="F9" t="e" vm="1">
        <f t="shared" ca="1" si="2"/>
        <v>#NAME?</v>
      </c>
      <c r="H9" s="1" t="s">
        <v>1618</v>
      </c>
    </row>
    <row r="10" spans="1:8" x14ac:dyDescent="0.3">
      <c r="B10" t="str">
        <f t="shared" si="1"/>
        <v/>
      </c>
      <c r="D10" t="str">
        <f t="shared" si="0"/>
        <v/>
      </c>
    </row>
    <row r="11" spans="1:8" x14ac:dyDescent="0.3">
      <c r="B11" t="str">
        <f t="shared" si="1"/>
        <v/>
      </c>
      <c r="D11" t="str">
        <f t="shared" si="0"/>
        <v/>
      </c>
    </row>
    <row r="12" spans="1:8" x14ac:dyDescent="0.3">
      <c r="B12" t="str">
        <f t="shared" si="1"/>
        <v/>
      </c>
      <c r="D12" t="str">
        <f t="shared" si="0"/>
        <v/>
      </c>
    </row>
    <row r="13" spans="1:8" x14ac:dyDescent="0.3">
      <c r="B13" t="str">
        <f t="shared" si="1"/>
        <v/>
      </c>
      <c r="D13" t="str">
        <f t="shared" si="0"/>
        <v/>
      </c>
    </row>
    <row r="14" spans="1:8" x14ac:dyDescent="0.3">
      <c r="B14" t="str">
        <f t="shared" si="1"/>
        <v/>
      </c>
      <c r="D14" t="str">
        <f t="shared" si="0"/>
        <v/>
      </c>
    </row>
    <row r="15" spans="1:8" x14ac:dyDescent="0.3">
      <c r="B15" t="str">
        <f t="shared" si="1"/>
        <v/>
      </c>
      <c r="D15" t="str">
        <f t="shared" si="0"/>
        <v/>
      </c>
    </row>
    <row r="16" spans="1:8" x14ac:dyDescent="0.3">
      <c r="B16" t="str">
        <f t="shared" si="1"/>
        <v/>
      </c>
      <c r="D16" t="str">
        <f t="shared" si="0"/>
        <v/>
      </c>
    </row>
    <row r="17" spans="2:4" x14ac:dyDescent="0.3">
      <c r="B17" t="str">
        <f t="shared" si="1"/>
        <v/>
      </c>
      <c r="D17" t="str">
        <f t="shared" si="0"/>
        <v/>
      </c>
    </row>
    <row r="18" spans="2:4" x14ac:dyDescent="0.3">
      <c r="B18" t="str">
        <f t="shared" si="1"/>
        <v/>
      </c>
      <c r="D18" t="str">
        <f t="shared" si="0"/>
        <v/>
      </c>
    </row>
    <row r="19" spans="2:4" x14ac:dyDescent="0.3">
      <c r="B19" t="str">
        <f t="shared" si="1"/>
        <v/>
      </c>
      <c r="D19" t="str">
        <f t="shared" si="0"/>
        <v/>
      </c>
    </row>
    <row r="20" spans="2:4" x14ac:dyDescent="0.3">
      <c r="B20" t="str">
        <f t="shared" si="1"/>
        <v/>
      </c>
      <c r="D20" t="str">
        <f t="shared" si="0"/>
        <v/>
      </c>
    </row>
    <row r="21" spans="2:4" x14ac:dyDescent="0.3">
      <c r="B21" t="str">
        <f t="shared" si="1"/>
        <v/>
      </c>
      <c r="D21" t="str">
        <f t="shared" si="0"/>
        <v/>
      </c>
    </row>
    <row r="22" spans="2:4" x14ac:dyDescent="0.3">
      <c r="B22" t="str">
        <f t="shared" si="1"/>
        <v/>
      </c>
      <c r="D22" t="str">
        <f t="shared" si="0"/>
        <v/>
      </c>
    </row>
    <row r="23" spans="2:4" x14ac:dyDescent="0.3">
      <c r="B23" t="str">
        <f t="shared" si="1"/>
        <v/>
      </c>
      <c r="D23" t="str">
        <f t="shared" si="0"/>
        <v/>
      </c>
    </row>
    <row r="24" spans="2:4" x14ac:dyDescent="0.3">
      <c r="B24" t="str">
        <f t="shared" si="1"/>
        <v/>
      </c>
      <c r="D24" t="str">
        <f t="shared" si="0"/>
        <v/>
      </c>
    </row>
    <row r="25" spans="2:4" x14ac:dyDescent="0.3">
      <c r="B25" t="str">
        <f t="shared" si="1"/>
        <v/>
      </c>
      <c r="D25" t="str">
        <f t="shared" si="0"/>
        <v/>
      </c>
    </row>
    <row r="26" spans="2:4" x14ac:dyDescent="0.3">
      <c r="B26" t="str">
        <f t="shared" si="1"/>
        <v/>
      </c>
      <c r="D26" t="str">
        <f t="shared" si="0"/>
        <v/>
      </c>
    </row>
    <row r="27" spans="2:4" x14ac:dyDescent="0.3">
      <c r="B27" t="str">
        <f t="shared" si="1"/>
        <v/>
      </c>
      <c r="D27" t="str">
        <f t="shared" si="0"/>
        <v/>
      </c>
    </row>
    <row r="28" spans="2:4" x14ac:dyDescent="0.3">
      <c r="B28" t="str">
        <f t="shared" si="1"/>
        <v/>
      </c>
      <c r="D28" t="str">
        <f t="shared" si="0"/>
        <v/>
      </c>
    </row>
    <row r="29" spans="2:4" x14ac:dyDescent="0.3">
      <c r="B29" t="str">
        <f t="shared" si="1"/>
        <v/>
      </c>
      <c r="D29" t="str">
        <f t="shared" si="0"/>
        <v/>
      </c>
    </row>
    <row r="30" spans="2:4" x14ac:dyDescent="0.3">
      <c r="B30" t="str">
        <f t="shared" si="1"/>
        <v/>
      </c>
      <c r="D30" t="str">
        <f t="shared" si="0"/>
        <v/>
      </c>
    </row>
    <row r="31" spans="2:4" x14ac:dyDescent="0.3">
      <c r="B31" t="str">
        <f t="shared" si="1"/>
        <v/>
      </c>
      <c r="D31" t="str">
        <f t="shared" si="0"/>
        <v/>
      </c>
    </row>
    <row r="32" spans="2:4" x14ac:dyDescent="0.3">
      <c r="B32" t="str">
        <f t="shared" si="1"/>
        <v/>
      </c>
      <c r="D32" t="str">
        <f t="shared" si="0"/>
        <v/>
      </c>
    </row>
    <row r="33" spans="2:4" x14ac:dyDescent="0.3">
      <c r="B33" t="str">
        <f t="shared" si="1"/>
        <v/>
      </c>
      <c r="D33" t="str">
        <f t="shared" si="0"/>
        <v/>
      </c>
    </row>
    <row r="34" spans="2:4" x14ac:dyDescent="0.3">
      <c r="B34" t="str">
        <f t="shared" si="1"/>
        <v/>
      </c>
      <c r="D34" t="str">
        <f t="shared" si="0"/>
        <v/>
      </c>
    </row>
    <row r="35" spans="2:4" x14ac:dyDescent="0.3">
      <c r="B35" t="str">
        <f t="shared" si="1"/>
        <v/>
      </c>
      <c r="D35" t="str">
        <f t="shared" si="0"/>
        <v/>
      </c>
    </row>
    <row r="36" spans="2:4" x14ac:dyDescent="0.3">
      <c r="B36" t="str">
        <f t="shared" si="1"/>
        <v/>
      </c>
      <c r="D36" t="str">
        <f>MID(A36,15,15)</f>
        <v/>
      </c>
    </row>
    <row r="37" spans="2:4" x14ac:dyDescent="0.3">
      <c r="B37" t="str">
        <f t="shared" si="1"/>
        <v/>
      </c>
      <c r="D37" t="str">
        <f t="shared" ref="D37:D68" si="3">MID(A37,15,15)</f>
        <v/>
      </c>
    </row>
    <row r="38" spans="2:4" x14ac:dyDescent="0.3">
      <c r="B38" t="str">
        <f t="shared" si="1"/>
        <v/>
      </c>
      <c r="D38" t="str">
        <f t="shared" si="3"/>
        <v/>
      </c>
    </row>
    <row r="39" spans="2:4" x14ac:dyDescent="0.3">
      <c r="B39" t="str">
        <f t="shared" si="1"/>
        <v/>
      </c>
      <c r="D39" t="str">
        <f t="shared" si="3"/>
        <v/>
      </c>
    </row>
    <row r="40" spans="2:4" x14ac:dyDescent="0.3">
      <c r="B40" t="str">
        <f t="shared" si="1"/>
        <v/>
      </c>
      <c r="D40" t="str">
        <f t="shared" si="3"/>
        <v/>
      </c>
    </row>
    <row r="41" spans="2:4" x14ac:dyDescent="0.3">
      <c r="B41" t="str">
        <f t="shared" si="1"/>
        <v/>
      </c>
      <c r="D41" t="str">
        <f t="shared" si="3"/>
        <v/>
      </c>
    </row>
    <row r="42" spans="2:4" x14ac:dyDescent="0.3">
      <c r="B42" t="str">
        <f t="shared" si="1"/>
        <v/>
      </c>
      <c r="D42" t="str">
        <f t="shared" si="3"/>
        <v/>
      </c>
    </row>
    <row r="43" spans="2:4" x14ac:dyDescent="0.3">
      <c r="B43" t="str">
        <f t="shared" si="1"/>
        <v/>
      </c>
      <c r="D43" t="str">
        <f t="shared" si="3"/>
        <v/>
      </c>
    </row>
    <row r="44" spans="2:4" x14ac:dyDescent="0.3">
      <c r="B44" t="str">
        <f t="shared" si="1"/>
        <v/>
      </c>
      <c r="D44" t="str">
        <f t="shared" si="3"/>
        <v/>
      </c>
    </row>
    <row r="45" spans="2:4" x14ac:dyDescent="0.3">
      <c r="B45" t="str">
        <f t="shared" si="1"/>
        <v/>
      </c>
      <c r="D45" t="str">
        <f t="shared" si="3"/>
        <v/>
      </c>
    </row>
    <row r="46" spans="2:4" x14ac:dyDescent="0.3">
      <c r="B46" t="str">
        <f t="shared" si="1"/>
        <v/>
      </c>
      <c r="D46" t="str">
        <f t="shared" si="3"/>
        <v/>
      </c>
    </row>
    <row r="47" spans="2:4" x14ac:dyDescent="0.3">
      <c r="B47" t="str">
        <f t="shared" si="1"/>
        <v/>
      </c>
      <c r="D47" t="str">
        <f t="shared" si="3"/>
        <v/>
      </c>
    </row>
    <row r="48" spans="2:4" x14ac:dyDescent="0.3">
      <c r="B48" t="str">
        <f t="shared" si="1"/>
        <v/>
      </c>
      <c r="D48" t="str">
        <f t="shared" si="3"/>
        <v/>
      </c>
    </row>
    <row r="49" spans="2:4" x14ac:dyDescent="0.3">
      <c r="B49" t="str">
        <f t="shared" si="1"/>
        <v/>
      </c>
      <c r="D49" t="str">
        <f t="shared" si="3"/>
        <v/>
      </c>
    </row>
    <row r="50" spans="2:4" x14ac:dyDescent="0.3">
      <c r="B50" t="str">
        <f t="shared" si="1"/>
        <v/>
      </c>
      <c r="D50" t="str">
        <f t="shared" si="3"/>
        <v/>
      </c>
    </row>
    <row r="51" spans="2:4" x14ac:dyDescent="0.3">
      <c r="B51" t="str">
        <f t="shared" si="1"/>
        <v/>
      </c>
      <c r="D51" t="str">
        <f t="shared" si="3"/>
        <v/>
      </c>
    </row>
    <row r="52" spans="2:4" x14ac:dyDescent="0.3">
      <c r="B52" t="str">
        <f t="shared" si="1"/>
        <v/>
      </c>
      <c r="D52" t="str">
        <f t="shared" si="3"/>
        <v/>
      </c>
    </row>
    <row r="53" spans="2:4" x14ac:dyDescent="0.3">
      <c r="B53" t="str">
        <f t="shared" si="1"/>
        <v/>
      </c>
      <c r="D53" t="str">
        <f t="shared" si="3"/>
        <v/>
      </c>
    </row>
    <row r="54" spans="2:4" x14ac:dyDescent="0.3">
      <c r="B54" t="str">
        <f t="shared" si="1"/>
        <v/>
      </c>
      <c r="D54" t="str">
        <f t="shared" si="3"/>
        <v/>
      </c>
    </row>
    <row r="55" spans="2:4" x14ac:dyDescent="0.3">
      <c r="B55" t="str">
        <f t="shared" si="1"/>
        <v/>
      </c>
      <c r="D55" t="str">
        <f t="shared" si="3"/>
        <v/>
      </c>
    </row>
    <row r="56" spans="2:4" x14ac:dyDescent="0.3">
      <c r="B56" t="str">
        <f t="shared" si="1"/>
        <v/>
      </c>
      <c r="D56" t="str">
        <f t="shared" si="3"/>
        <v/>
      </c>
    </row>
    <row r="57" spans="2:4" x14ac:dyDescent="0.3">
      <c r="B57" t="str">
        <f t="shared" si="1"/>
        <v/>
      </c>
      <c r="D57" t="str">
        <f t="shared" si="3"/>
        <v/>
      </c>
    </row>
    <row r="58" spans="2:4" x14ac:dyDescent="0.3">
      <c r="B58" t="str">
        <f t="shared" si="1"/>
        <v/>
      </c>
      <c r="D58" t="str">
        <f t="shared" si="3"/>
        <v/>
      </c>
    </row>
    <row r="59" spans="2:4" x14ac:dyDescent="0.3">
      <c r="B59" t="str">
        <f t="shared" si="1"/>
        <v/>
      </c>
      <c r="D59" t="str">
        <f t="shared" si="3"/>
        <v/>
      </c>
    </row>
    <row r="60" spans="2:4" x14ac:dyDescent="0.3">
      <c r="B60" t="str">
        <f t="shared" si="1"/>
        <v/>
      </c>
      <c r="D60" t="str">
        <f t="shared" si="3"/>
        <v/>
      </c>
    </row>
    <row r="61" spans="2:4" x14ac:dyDescent="0.3">
      <c r="B61" t="str">
        <f t="shared" si="1"/>
        <v/>
      </c>
      <c r="D61" t="str">
        <f t="shared" si="3"/>
        <v/>
      </c>
    </row>
    <row r="62" spans="2:4" x14ac:dyDescent="0.3">
      <c r="B62" t="str">
        <f t="shared" si="1"/>
        <v/>
      </c>
      <c r="D62" t="str">
        <f t="shared" si="3"/>
        <v/>
      </c>
    </row>
    <row r="63" spans="2:4" x14ac:dyDescent="0.3">
      <c r="B63" t="str">
        <f t="shared" si="1"/>
        <v/>
      </c>
      <c r="D63" t="str">
        <f t="shared" si="3"/>
        <v/>
      </c>
    </row>
    <row r="64" spans="2:4" x14ac:dyDescent="0.3">
      <c r="B64" t="str">
        <f t="shared" si="1"/>
        <v/>
      </c>
      <c r="D64" t="str">
        <f t="shared" si="3"/>
        <v/>
      </c>
    </row>
    <row r="65" spans="2:4" x14ac:dyDescent="0.3">
      <c r="B65" t="str">
        <f t="shared" si="1"/>
        <v/>
      </c>
      <c r="D65" t="str">
        <f t="shared" si="3"/>
        <v/>
      </c>
    </row>
    <row r="66" spans="2:4" x14ac:dyDescent="0.3">
      <c r="B66" t="str">
        <f t="shared" ref="B66:B68" si="4">UPPER(SUBSTITUTE(MID(A66,2,1000),"-"," "))</f>
        <v/>
      </c>
      <c r="D66" t="str">
        <f t="shared" si="3"/>
        <v/>
      </c>
    </row>
    <row r="67" spans="2:4" x14ac:dyDescent="0.3">
      <c r="B67" t="str">
        <f t="shared" si="4"/>
        <v/>
      </c>
      <c r="D67" t="str">
        <f t="shared" si="3"/>
        <v/>
      </c>
    </row>
    <row r="68" spans="2:4" x14ac:dyDescent="0.3">
      <c r="B68" t="str">
        <f t="shared" si="4"/>
        <v/>
      </c>
      <c r="D68" t="str">
        <f t="shared" si="3"/>
        <v/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2:L85"/>
  <sheetViews>
    <sheetView workbookViewId="0">
      <selection activeCell="F76" sqref="F76:F82"/>
    </sheetView>
  </sheetViews>
  <sheetFormatPr baseColWidth="10" defaultColWidth="11.5546875" defaultRowHeight="14.4" x14ac:dyDescent="0.3"/>
  <cols>
    <col min="1" max="1" width="4" style="4" bestFit="1" customWidth="1"/>
    <col min="2" max="2" width="3" style="4" bestFit="1" customWidth="1"/>
    <col min="3" max="3" width="25.88671875" style="4" bestFit="1" customWidth="1"/>
    <col min="4" max="4" width="7.88671875" style="8" bestFit="1" customWidth="1"/>
    <col min="5" max="5" width="17.33203125" style="4" bestFit="1" customWidth="1"/>
    <col min="6" max="6" width="5.109375" style="4" bestFit="1" customWidth="1"/>
    <col min="7" max="7" width="16.44140625" style="4" bestFit="1" customWidth="1"/>
    <col min="8" max="8" width="40" style="4" customWidth="1"/>
    <col min="9" max="9" width="39" style="4" bestFit="1" customWidth="1"/>
    <col min="10" max="10" width="3" style="32" bestFit="1" customWidth="1"/>
    <col min="11" max="11" width="9.33203125" style="4" bestFit="1" customWidth="1"/>
    <col min="12" max="16384" width="11.5546875" style="4"/>
  </cols>
  <sheetData>
    <row r="2" spans="1:12" x14ac:dyDescent="0.3">
      <c r="L2" s="4" t="s">
        <v>2044</v>
      </c>
    </row>
    <row r="3" spans="1:12" x14ac:dyDescent="0.3">
      <c r="A3" s="4" t="s">
        <v>1568</v>
      </c>
      <c r="B3" s="4">
        <v>1</v>
      </c>
      <c r="C3" s="4" t="s">
        <v>2045</v>
      </c>
      <c r="D3" s="8" t="s">
        <v>25</v>
      </c>
      <c r="E3" s="4" t="s">
        <v>1738</v>
      </c>
      <c r="F3" s="4" t="str">
        <f t="shared" ref="F3:F34" si="0">MID(D3,4,3)</f>
        <v>ABR</v>
      </c>
      <c r="G3" s="4" t="s">
        <v>1565</v>
      </c>
      <c r="H3" s="4" t="s">
        <v>902</v>
      </c>
      <c r="I3" s="4" t="s">
        <v>2046</v>
      </c>
      <c r="J3" s="32">
        <f t="shared" ref="J3:J34" si="1">B3</f>
        <v>1</v>
      </c>
      <c r="K3" s="4" t="s">
        <v>1</v>
      </c>
      <c r="L3" s="4" t="str">
        <f>CONCATENATE(A3,B3,C3,D3,E3,F3,G3,H3,I3,J3,K3)</f>
        <v>{id:1,year: "1998",dateAcuerdo:"30-ABR",monthAcuerdo:"ABR",nameAcuerdo:"ACUERDO SE CREAN LINEAMIENTOS PARA ACTOS DE PROSELITISMO",link: Acuerdos__pdfpath(`./${"1998/"}${"1.pdf"}`),},</v>
      </c>
    </row>
    <row r="4" spans="1:12" x14ac:dyDescent="0.3">
      <c r="A4" s="4" t="s">
        <v>1568</v>
      </c>
      <c r="B4" s="4">
        <v>2</v>
      </c>
      <c r="C4" s="4" t="s">
        <v>2045</v>
      </c>
      <c r="D4" s="8" t="s">
        <v>903</v>
      </c>
      <c r="E4" s="4" t="s">
        <v>1738</v>
      </c>
      <c r="F4" s="4" t="str">
        <f t="shared" si="0"/>
        <v>JUN</v>
      </c>
      <c r="G4" s="4" t="s">
        <v>1565</v>
      </c>
      <c r="H4" s="4" t="s">
        <v>904</v>
      </c>
      <c r="I4" s="4" t="s">
        <v>2046</v>
      </c>
      <c r="J4" s="32">
        <f t="shared" si="1"/>
        <v>2</v>
      </c>
      <c r="K4" s="4" t="s">
        <v>1</v>
      </c>
      <c r="L4" s="4" t="str">
        <f t="shared" ref="L4:L67" si="2">CONCATENATE(A4,B4,C4,D4,E4,F4,G4,H4,I4,J4,K4)</f>
        <v>{id:2,year: "1998",dateAcuerdo:"01-JUN",monthAcuerdo:"JUN",nameAcuerdo:"ACUERDO POR EL CUAL SE CREA LA NORMATIVIDAD",link: Acuerdos__pdfpath(`./${"1998/"}${"2.pdf"}`),},</v>
      </c>
    </row>
    <row r="5" spans="1:12" x14ac:dyDescent="0.3">
      <c r="A5" s="4" t="s">
        <v>1568</v>
      </c>
      <c r="B5" s="4">
        <v>3</v>
      </c>
      <c r="C5" s="4" t="s">
        <v>2045</v>
      </c>
      <c r="D5" s="8" t="s">
        <v>394</v>
      </c>
      <c r="E5" s="4" t="s">
        <v>1738</v>
      </c>
      <c r="F5" s="4" t="str">
        <f t="shared" si="0"/>
        <v>JUN</v>
      </c>
      <c r="G5" s="4" t="s">
        <v>1565</v>
      </c>
      <c r="H5" s="4" t="s">
        <v>906</v>
      </c>
      <c r="I5" s="4" t="s">
        <v>2046</v>
      </c>
      <c r="J5" s="32">
        <f t="shared" si="1"/>
        <v>3</v>
      </c>
      <c r="K5" s="4" t="s">
        <v>1</v>
      </c>
      <c r="L5" s="4" t="str">
        <f t="shared" si="2"/>
        <v>{id:3,year: "1998",dateAcuerdo:"06-JUN",monthAcuerdo:"JUN",nameAcuerdo:"ACUERDO LINEAMIENTOS PARA REALIZAR ENCUESTAS Y SONDEOS DE OPINIÓN.",link: Acuerdos__pdfpath(`./${"1998/"}${"3.pdf"}`),},</v>
      </c>
    </row>
    <row r="6" spans="1:12" x14ac:dyDescent="0.3">
      <c r="A6" s="4" t="s">
        <v>1568</v>
      </c>
      <c r="B6" s="4">
        <v>4</v>
      </c>
      <c r="C6" s="4" t="s">
        <v>2045</v>
      </c>
      <c r="D6" s="8" t="s">
        <v>394</v>
      </c>
      <c r="E6" s="4" t="s">
        <v>1738</v>
      </c>
      <c r="F6" s="4" t="str">
        <f t="shared" si="0"/>
        <v>JUN</v>
      </c>
      <c r="G6" s="4" t="s">
        <v>1565</v>
      </c>
      <c r="H6" s="4" t="s">
        <v>906</v>
      </c>
      <c r="I6" s="4" t="s">
        <v>2046</v>
      </c>
      <c r="J6" s="32">
        <f t="shared" si="1"/>
        <v>4</v>
      </c>
      <c r="K6" s="4" t="s">
        <v>1</v>
      </c>
      <c r="L6" s="4" t="str">
        <f t="shared" si="2"/>
        <v>{id:4,year: "1998",dateAcuerdo:"06-JUN",monthAcuerdo:"JUN",nameAcuerdo:"ACUERDO LINEAMIENTOS PARA REALIZAR ENCUESTAS Y SONDEOS DE OPINIÓN.",link: Acuerdos__pdfpath(`./${"1998/"}${"4.pdf"}`),},</v>
      </c>
    </row>
    <row r="7" spans="1:12" x14ac:dyDescent="0.3">
      <c r="A7" s="4" t="s">
        <v>1568</v>
      </c>
      <c r="B7" s="4">
        <v>5</v>
      </c>
      <c r="C7" s="4" t="s">
        <v>2045</v>
      </c>
      <c r="D7" s="8" t="s">
        <v>394</v>
      </c>
      <c r="E7" s="4" t="s">
        <v>1738</v>
      </c>
      <c r="F7" s="4" t="str">
        <f t="shared" si="0"/>
        <v>JUN</v>
      </c>
      <c r="G7" s="4" t="s">
        <v>1565</v>
      </c>
      <c r="H7" s="4" t="s">
        <v>905</v>
      </c>
      <c r="I7" s="4" t="s">
        <v>2046</v>
      </c>
      <c r="J7" s="32">
        <f t="shared" si="1"/>
        <v>5</v>
      </c>
      <c r="K7" s="4" t="s">
        <v>1</v>
      </c>
      <c r="L7" s="4" t="str">
        <f t="shared" si="2"/>
        <v>{id:5,year: "1998",dateAcuerdo:"06-JUN",monthAcuerdo:"JUN",nameAcuerdo:"ACUERDO DEL ANEXO DE LA CONV.",link: Acuerdos__pdfpath(`./${"1998/"}${"5.pdf"}`),},</v>
      </c>
    </row>
    <row r="8" spans="1:12" x14ac:dyDescent="0.3">
      <c r="A8" s="4" t="s">
        <v>1568</v>
      </c>
      <c r="B8" s="4">
        <v>6</v>
      </c>
      <c r="C8" s="4" t="s">
        <v>2045</v>
      </c>
      <c r="D8" s="8" t="s">
        <v>89</v>
      </c>
      <c r="E8" s="4" t="s">
        <v>1738</v>
      </c>
      <c r="F8" s="4" t="str">
        <f t="shared" si="0"/>
        <v>JUL</v>
      </c>
      <c r="G8" s="4" t="s">
        <v>1565</v>
      </c>
      <c r="H8" s="4" t="s">
        <v>907</v>
      </c>
      <c r="I8" s="4" t="s">
        <v>2046</v>
      </c>
      <c r="J8" s="32">
        <f t="shared" si="1"/>
        <v>6</v>
      </c>
      <c r="K8" s="4" t="s">
        <v>1</v>
      </c>
      <c r="L8" s="4" t="str">
        <f t="shared" si="2"/>
        <v>{id:6,year: "1998",dateAcuerdo:"13-JUL",monthAcuerdo:"JUL",nameAcuerdo:"ACUERDO DE REGISTRO DE CANDIDATURA A GOBERNADOR",link: Acuerdos__pdfpath(`./${"1998/"}${"6.pdf"}`),},</v>
      </c>
    </row>
    <row r="9" spans="1:12" x14ac:dyDescent="0.3">
      <c r="A9" s="4" t="s">
        <v>1568</v>
      </c>
      <c r="B9" s="4">
        <v>7</v>
      </c>
      <c r="C9" s="4" t="s">
        <v>2045</v>
      </c>
      <c r="D9" s="8" t="s">
        <v>89</v>
      </c>
      <c r="E9" s="4" t="s">
        <v>1738</v>
      </c>
      <c r="F9" s="4" t="str">
        <f t="shared" si="0"/>
        <v>JUL</v>
      </c>
      <c r="G9" s="4" t="s">
        <v>1565</v>
      </c>
      <c r="H9" s="4" t="s">
        <v>908</v>
      </c>
      <c r="I9" s="4" t="s">
        <v>2046</v>
      </c>
      <c r="J9" s="32">
        <f t="shared" si="1"/>
        <v>7</v>
      </c>
      <c r="K9" s="4" t="s">
        <v>1</v>
      </c>
      <c r="L9" s="4" t="str">
        <f t="shared" si="2"/>
        <v>{id:7,year: "1998",dateAcuerdo:"13-JUL",monthAcuerdo:"JUL",nameAcuerdo:"ACUERDO TOPES DE CAMPAÑA",link: Acuerdos__pdfpath(`./${"1998/"}${"7.pdf"}`),},</v>
      </c>
    </row>
    <row r="10" spans="1:12" x14ac:dyDescent="0.3">
      <c r="A10" s="4" t="s">
        <v>1568</v>
      </c>
      <c r="B10" s="4">
        <v>8</v>
      </c>
      <c r="C10" s="4" t="s">
        <v>2045</v>
      </c>
      <c r="D10" s="8" t="s">
        <v>89</v>
      </c>
      <c r="E10" s="4" t="s">
        <v>1738</v>
      </c>
      <c r="F10" s="4" t="str">
        <f t="shared" si="0"/>
        <v>JUL</v>
      </c>
      <c r="G10" s="4" t="s">
        <v>1565</v>
      </c>
      <c r="H10" s="4" t="s">
        <v>909</v>
      </c>
      <c r="I10" s="4" t="s">
        <v>2046</v>
      </c>
      <c r="J10" s="32">
        <f t="shared" si="1"/>
        <v>8</v>
      </c>
      <c r="K10" s="4" t="s">
        <v>1</v>
      </c>
      <c r="L10" s="4" t="str">
        <f t="shared" si="2"/>
        <v>{id:8,year: "1998",dateAcuerdo:"13-JUL",monthAcuerdo:"JUL",nameAcuerdo:"ACUERDO DE REGISTRO DE DIPUTADOS",link: Acuerdos__pdfpath(`./${"1998/"}${"8.pdf"}`),},</v>
      </c>
    </row>
    <row r="11" spans="1:12" x14ac:dyDescent="0.3">
      <c r="A11" s="4" t="s">
        <v>1568</v>
      </c>
      <c r="B11" s="4">
        <v>9</v>
      </c>
      <c r="C11" s="4" t="s">
        <v>2045</v>
      </c>
      <c r="D11" s="8" t="s">
        <v>89</v>
      </c>
      <c r="E11" s="4" t="s">
        <v>1738</v>
      </c>
      <c r="F11" s="4" t="str">
        <f t="shared" si="0"/>
        <v>JUL</v>
      </c>
      <c r="G11" s="4" t="s">
        <v>1565</v>
      </c>
      <c r="H11" s="4" t="s">
        <v>910</v>
      </c>
      <c r="I11" s="4" t="s">
        <v>2046</v>
      </c>
      <c r="J11" s="32">
        <f t="shared" si="1"/>
        <v>9</v>
      </c>
      <c r="K11" s="4" t="s">
        <v>1</v>
      </c>
      <c r="L11" s="4" t="str">
        <f t="shared" si="2"/>
        <v>{id:9,year: "1998",dateAcuerdo:"13-JUL",monthAcuerdo:"JUL",nameAcuerdo:"ACUERDO DESIGNACION POR INSACULACIÓN PDTE. Y SECRE. CONCEJOS DIST",link: Acuerdos__pdfpath(`./${"1998/"}${"9.pdf"}`),},</v>
      </c>
    </row>
    <row r="12" spans="1:12" x14ac:dyDescent="0.3">
      <c r="A12" s="4" t="s">
        <v>1568</v>
      </c>
      <c r="B12" s="4">
        <v>10</v>
      </c>
      <c r="C12" s="4" t="s">
        <v>2045</v>
      </c>
      <c r="D12" s="8" t="s">
        <v>772</v>
      </c>
      <c r="E12" s="4" t="s">
        <v>1738</v>
      </c>
      <c r="F12" s="4" t="str">
        <f t="shared" si="0"/>
        <v>JUL</v>
      </c>
      <c r="G12" s="4" t="s">
        <v>1565</v>
      </c>
      <c r="H12" s="4" t="s">
        <v>911</v>
      </c>
      <c r="I12" s="4" t="s">
        <v>2046</v>
      </c>
      <c r="J12" s="32">
        <f t="shared" si="1"/>
        <v>10</v>
      </c>
      <c r="K12" s="4" t="s">
        <v>1</v>
      </c>
      <c r="L12" s="4" t="str">
        <f t="shared" si="2"/>
        <v>{id:10,year: "1998",dateAcuerdo:"16-JUL",monthAcuerdo:"JUL",nameAcuerdo:"ACUERDO POR EL QUE SE DESIGNAN A LOS CONSEJALES DISTRITALES",link: Acuerdos__pdfpath(`./${"1998/"}${"10.pdf"}`),},</v>
      </c>
    </row>
    <row r="13" spans="1:12" x14ac:dyDescent="0.3">
      <c r="A13" s="4" t="s">
        <v>1568</v>
      </c>
      <c r="B13" s="4">
        <v>11</v>
      </c>
      <c r="C13" s="4" t="s">
        <v>2045</v>
      </c>
      <c r="D13" s="8" t="s">
        <v>914</v>
      </c>
      <c r="E13" s="4" t="s">
        <v>1738</v>
      </c>
      <c r="F13" s="4" t="str">
        <f t="shared" si="0"/>
        <v>JUL</v>
      </c>
      <c r="G13" s="4" t="s">
        <v>1565</v>
      </c>
      <c r="H13" s="4" t="s">
        <v>912</v>
      </c>
      <c r="I13" s="4" t="s">
        <v>2046</v>
      </c>
      <c r="J13" s="32">
        <f t="shared" si="1"/>
        <v>11</v>
      </c>
      <c r="K13" s="4" t="s">
        <v>1</v>
      </c>
      <c r="L13" s="4" t="str">
        <f t="shared" si="2"/>
        <v>{id:11,year: "1998",dateAcuerdo:"23-JUL",monthAcuerdo:"JUL",nameAcuerdo:"ACDO. CRITERIOS Y LINEAMIENTOS PARA LA CONTRATACIÓN DE AUX. MUN.DOC",link: Acuerdos__pdfpath(`./${"1998/"}${"11.pdf"}`),},</v>
      </c>
    </row>
    <row r="14" spans="1:12" x14ac:dyDescent="0.3">
      <c r="A14" s="4" t="s">
        <v>1568</v>
      </c>
      <c r="B14" s="4">
        <v>12</v>
      </c>
      <c r="C14" s="4" t="s">
        <v>2045</v>
      </c>
      <c r="D14" s="8" t="s">
        <v>914</v>
      </c>
      <c r="E14" s="4" t="s">
        <v>1738</v>
      </c>
      <c r="F14" s="4" t="str">
        <f t="shared" si="0"/>
        <v>JUL</v>
      </c>
      <c r="G14" s="4" t="s">
        <v>1565</v>
      </c>
      <c r="H14" s="4" t="s">
        <v>913</v>
      </c>
      <c r="I14" s="4" t="s">
        <v>2046</v>
      </c>
      <c r="J14" s="32">
        <f t="shared" si="1"/>
        <v>12</v>
      </c>
      <c r="K14" s="4" t="s">
        <v>1</v>
      </c>
      <c r="L14" s="4" t="str">
        <f t="shared" si="2"/>
        <v>{id:12,year: "1998",dateAcuerdo:"23-JUL",monthAcuerdo:"JUL",nameAcuerdo:"ACDO. CRITERIOS Y LINEAMIENTOS PARA LA CONV. DE PRESIDENTES Y SECRETARIOS.",link: Acuerdos__pdfpath(`./${"1998/"}${"12.pdf"}`),},</v>
      </c>
    </row>
    <row r="15" spans="1:12" x14ac:dyDescent="0.3">
      <c r="A15" s="4" t="s">
        <v>1568</v>
      </c>
      <c r="B15" s="4">
        <v>13</v>
      </c>
      <c r="C15" s="4" t="s">
        <v>2045</v>
      </c>
      <c r="D15" s="8" t="s">
        <v>927</v>
      </c>
      <c r="E15" s="4" t="s">
        <v>1738</v>
      </c>
      <c r="F15" s="4" t="str">
        <f t="shared" si="0"/>
        <v>AGO</v>
      </c>
      <c r="G15" s="4" t="s">
        <v>1565</v>
      </c>
      <c r="H15" s="4" t="s">
        <v>917</v>
      </c>
      <c r="I15" s="4" t="s">
        <v>2046</v>
      </c>
      <c r="J15" s="32">
        <f t="shared" si="1"/>
        <v>13</v>
      </c>
      <c r="K15" s="4" t="s">
        <v>1</v>
      </c>
      <c r="L15" s="4" t="str">
        <f t="shared" si="2"/>
        <v>{id:13,year: "1998",dateAcuerdo:"10-AGO",monthAcuerdo:"AGO",nameAcuerdo:"ACUERDO POR EL QUE SE DETERMINA EL MES BASE",link: Acuerdos__pdfpath(`./${"1998/"}${"13.pdf"}`),},</v>
      </c>
    </row>
    <row r="16" spans="1:12" x14ac:dyDescent="0.3">
      <c r="A16" s="4" t="s">
        <v>1568</v>
      </c>
      <c r="B16" s="4">
        <v>14</v>
      </c>
      <c r="C16" s="4" t="s">
        <v>2045</v>
      </c>
      <c r="D16" s="8" t="s">
        <v>927</v>
      </c>
      <c r="E16" s="4" t="s">
        <v>1738</v>
      </c>
      <c r="F16" s="4" t="str">
        <f t="shared" si="0"/>
        <v>AGO</v>
      </c>
      <c r="G16" s="4" t="s">
        <v>1565</v>
      </c>
      <c r="H16" s="4" t="s">
        <v>918</v>
      </c>
      <c r="I16" s="4" t="s">
        <v>2046</v>
      </c>
      <c r="J16" s="32">
        <f t="shared" si="1"/>
        <v>14</v>
      </c>
      <c r="K16" s="4" t="s">
        <v>1</v>
      </c>
      <c r="L16" s="4" t="str">
        <f t="shared" si="2"/>
        <v>{id:14,year: "1998",dateAcuerdo:"10-AGO",monthAcuerdo:"AGO",nameAcuerdo:"ACUERDO PARA LA CREACIÓN DE LA COM. A CARGO DE L",link: Acuerdos__pdfpath(`./${"1998/"}${"14.pdf"}`),},</v>
      </c>
    </row>
    <row r="17" spans="1:12" x14ac:dyDescent="0.3">
      <c r="A17" s="4" t="s">
        <v>1568</v>
      </c>
      <c r="B17" s="4">
        <v>15</v>
      </c>
      <c r="C17" s="4" t="s">
        <v>2045</v>
      </c>
      <c r="D17" s="8" t="s">
        <v>927</v>
      </c>
      <c r="E17" s="4" t="s">
        <v>1738</v>
      </c>
      <c r="F17" s="4" t="str">
        <f t="shared" si="0"/>
        <v>AGO</v>
      </c>
      <c r="G17" s="4" t="s">
        <v>1565</v>
      </c>
      <c r="H17" s="4" t="s">
        <v>919</v>
      </c>
      <c r="I17" s="4" t="s">
        <v>2046</v>
      </c>
      <c r="J17" s="32">
        <f t="shared" si="1"/>
        <v>15</v>
      </c>
      <c r="K17" s="4" t="s">
        <v>1</v>
      </c>
      <c r="L17" s="4" t="str">
        <f t="shared" si="2"/>
        <v>{id:15,year: "1998",dateAcuerdo:"10-AGO",monthAcuerdo:"AGO",nameAcuerdo:"ACUERDO POR EL CUAL SE INSTRUMENTA EL PROG. DE R",link: Acuerdos__pdfpath(`./${"1998/"}${"15.pdf"}`),},</v>
      </c>
    </row>
    <row r="18" spans="1:12" x14ac:dyDescent="0.3">
      <c r="A18" s="4" t="s">
        <v>1568</v>
      </c>
      <c r="B18" s="4">
        <v>16</v>
      </c>
      <c r="C18" s="4" t="s">
        <v>2045</v>
      </c>
      <c r="D18" s="8" t="s">
        <v>927</v>
      </c>
      <c r="E18" s="4" t="s">
        <v>1738</v>
      </c>
      <c r="F18" s="4" t="str">
        <f t="shared" si="0"/>
        <v>AGO</v>
      </c>
      <c r="G18" s="4" t="s">
        <v>1565</v>
      </c>
      <c r="H18" s="4" t="s">
        <v>920</v>
      </c>
      <c r="I18" s="4" t="s">
        <v>2046</v>
      </c>
      <c r="J18" s="32">
        <f t="shared" si="1"/>
        <v>16</v>
      </c>
      <c r="K18" s="4" t="s">
        <v>1</v>
      </c>
      <c r="L18" s="4" t="str">
        <f t="shared" si="2"/>
        <v>{id:16,year: "1998",dateAcuerdo:"10-AGO",monthAcuerdo:"AGO",nameAcuerdo:"SE SUSTITUYE DIP. P.M.R DTO. VI",link: Acuerdos__pdfpath(`./${"1998/"}${"16.pdf"}`),},</v>
      </c>
    </row>
    <row r="19" spans="1:12" x14ac:dyDescent="0.3">
      <c r="A19" s="4" t="s">
        <v>1568</v>
      </c>
      <c r="B19" s="4">
        <v>17</v>
      </c>
      <c r="C19" s="4" t="s">
        <v>2045</v>
      </c>
      <c r="D19" s="8" t="s">
        <v>927</v>
      </c>
      <c r="E19" s="4" t="s">
        <v>1738</v>
      </c>
      <c r="F19" s="4" t="str">
        <f t="shared" si="0"/>
        <v>AGO</v>
      </c>
      <c r="G19" s="4" t="s">
        <v>1565</v>
      </c>
      <c r="H19" s="4" t="s">
        <v>921</v>
      </c>
      <c r="I19" s="4" t="s">
        <v>2046</v>
      </c>
      <c r="J19" s="32">
        <f t="shared" si="1"/>
        <v>17</v>
      </c>
      <c r="K19" s="4" t="s">
        <v>1</v>
      </c>
      <c r="L19" s="4" t="str">
        <f t="shared" si="2"/>
        <v>{id:17,year: "1998",dateAcuerdo:"10-AGO",monthAcuerdo:"AGO",nameAcuerdo:"SE SUTITUYE DIP. P.M.R. DTO. XVII",link: Acuerdos__pdfpath(`./${"1998/"}${"17.pdf"}`),},</v>
      </c>
    </row>
    <row r="20" spans="1:12" x14ac:dyDescent="0.3">
      <c r="A20" s="4" t="s">
        <v>1568</v>
      </c>
      <c r="B20" s="4">
        <v>18</v>
      </c>
      <c r="C20" s="4" t="s">
        <v>2045</v>
      </c>
      <c r="D20" s="8" t="s">
        <v>35</v>
      </c>
      <c r="E20" s="4" t="s">
        <v>1738</v>
      </c>
      <c r="F20" s="4" t="str">
        <f t="shared" si="0"/>
        <v>AGO</v>
      </c>
      <c r="G20" s="4" t="s">
        <v>1565</v>
      </c>
      <c r="H20" s="4" t="s">
        <v>922</v>
      </c>
      <c r="I20" s="4" t="s">
        <v>2046</v>
      </c>
      <c r="J20" s="32">
        <f t="shared" si="1"/>
        <v>18</v>
      </c>
      <c r="K20" s="4" t="s">
        <v>1</v>
      </c>
      <c r="L20" s="4" t="str">
        <f t="shared" si="2"/>
        <v>{id:18,year: "1998",dateAcuerdo:"15-AGO",monthAcuerdo:"AGO",nameAcuerdo:"PROYECTO DE PUBLICACIÓN DE POBLACIONES",link: Acuerdos__pdfpath(`./${"1998/"}${"18.pdf"}`),},</v>
      </c>
    </row>
    <row r="21" spans="1:12" x14ac:dyDescent="0.3">
      <c r="A21" s="4" t="s">
        <v>1568</v>
      </c>
      <c r="B21" s="4">
        <v>19</v>
      </c>
      <c r="C21" s="4" t="s">
        <v>2045</v>
      </c>
      <c r="D21" s="8" t="s">
        <v>35</v>
      </c>
      <c r="E21" s="4" t="s">
        <v>1738</v>
      </c>
      <c r="F21" s="4" t="str">
        <f t="shared" si="0"/>
        <v>AGO</v>
      </c>
      <c r="G21" s="4" t="s">
        <v>1565</v>
      </c>
      <c r="H21" s="4" t="s">
        <v>923</v>
      </c>
      <c r="I21" s="4" t="s">
        <v>2046</v>
      </c>
      <c r="J21" s="32">
        <f t="shared" si="1"/>
        <v>19</v>
      </c>
      <c r="K21" s="4" t="s">
        <v>1</v>
      </c>
      <c r="L21" s="4" t="str">
        <f t="shared" si="2"/>
        <v>{id:19,year: "1998",dateAcuerdo:"15-AGO",monthAcuerdo:"AGO",nameAcuerdo:"PUBLICACIÓN DE LA LISTA DE POBLACIONES QUE ELEGIR",link: Acuerdos__pdfpath(`./${"1998/"}${"19.pdf"}`),},</v>
      </c>
    </row>
    <row r="22" spans="1:12" x14ac:dyDescent="0.3">
      <c r="A22" s="4" t="s">
        <v>1568</v>
      </c>
      <c r="B22" s="4">
        <v>20</v>
      </c>
      <c r="C22" s="4" t="s">
        <v>2045</v>
      </c>
      <c r="D22" s="8" t="s">
        <v>35</v>
      </c>
      <c r="E22" s="4" t="s">
        <v>1738</v>
      </c>
      <c r="F22" s="4" t="str">
        <f t="shared" si="0"/>
        <v>AGO</v>
      </c>
      <c r="G22" s="4" t="s">
        <v>1565</v>
      </c>
      <c r="H22" s="4" t="s">
        <v>924</v>
      </c>
      <c r="I22" s="4" t="s">
        <v>2046</v>
      </c>
      <c r="J22" s="32">
        <f t="shared" si="1"/>
        <v>20</v>
      </c>
      <c r="K22" s="4" t="s">
        <v>1</v>
      </c>
      <c r="L22" s="4" t="str">
        <f t="shared" si="2"/>
        <v>{id:20,year: "1998",dateAcuerdo:"15-AGO",monthAcuerdo:"AGO",nameAcuerdo:"ACUERDO POR EL QUE SE FACULTA AL SECRETARIO EJE",link: Acuerdos__pdfpath(`./${"1998/"}${"20.pdf"}`),},</v>
      </c>
    </row>
    <row r="23" spans="1:12" x14ac:dyDescent="0.3">
      <c r="A23" s="4" t="s">
        <v>1568</v>
      </c>
      <c r="B23" s="4">
        <v>21</v>
      </c>
      <c r="C23" s="4" t="s">
        <v>2045</v>
      </c>
      <c r="D23" s="8" t="s">
        <v>35</v>
      </c>
      <c r="E23" s="4" t="s">
        <v>1738</v>
      </c>
      <c r="F23" s="4" t="str">
        <f t="shared" si="0"/>
        <v>AGO</v>
      </c>
      <c r="G23" s="4" t="s">
        <v>1565</v>
      </c>
      <c r="H23" s="4" t="s">
        <v>925</v>
      </c>
      <c r="I23" s="4" t="s">
        <v>2046</v>
      </c>
      <c r="J23" s="32">
        <f t="shared" si="1"/>
        <v>21</v>
      </c>
      <c r="K23" s="4" t="s">
        <v>1</v>
      </c>
      <c r="L23" s="4" t="str">
        <f t="shared" si="2"/>
        <v>{id:21,year: "1998",dateAcuerdo:"15-AGO",monthAcuerdo:"AGO",nameAcuerdo:"PUBLICACIÓN DE LISTA DE PMA",link: Acuerdos__pdfpath(`./${"1998/"}${"21.pdf"}`),},</v>
      </c>
    </row>
    <row r="24" spans="1:12" x14ac:dyDescent="0.3">
      <c r="A24" s="4" t="s">
        <v>1568</v>
      </c>
      <c r="B24" s="4">
        <v>22</v>
      </c>
      <c r="C24" s="4" t="s">
        <v>2045</v>
      </c>
      <c r="D24" s="8" t="s">
        <v>104</v>
      </c>
      <c r="E24" s="4" t="s">
        <v>1738</v>
      </c>
      <c r="F24" s="4" t="str">
        <f t="shared" si="0"/>
        <v>AGO</v>
      </c>
      <c r="G24" s="4" t="s">
        <v>1565</v>
      </c>
      <c r="H24" s="4" t="s">
        <v>915</v>
      </c>
      <c r="I24" s="4" t="s">
        <v>2046</v>
      </c>
      <c r="J24" s="32">
        <f t="shared" si="1"/>
        <v>22</v>
      </c>
      <c r="K24" s="4" t="s">
        <v>1</v>
      </c>
      <c r="L24" s="4" t="str">
        <f t="shared" si="2"/>
        <v>{id:22,year: "1998",dateAcuerdo:"31-AGO",monthAcuerdo:"AGO",nameAcuerdo:"SUSTITUCIÓN DE CANDIDATURAS A DIPUTADO",link: Acuerdos__pdfpath(`./${"1998/"}${"22.pdf"}`),},</v>
      </c>
    </row>
    <row r="25" spans="1:12" x14ac:dyDescent="0.3">
      <c r="A25" s="4" t="s">
        <v>1568</v>
      </c>
      <c r="B25" s="4">
        <v>23</v>
      </c>
      <c r="C25" s="4" t="s">
        <v>2045</v>
      </c>
      <c r="D25" s="8" t="s">
        <v>104</v>
      </c>
      <c r="E25" s="4" t="s">
        <v>1738</v>
      </c>
      <c r="F25" s="4" t="str">
        <f t="shared" si="0"/>
        <v>AGO</v>
      </c>
      <c r="G25" s="4" t="s">
        <v>1565</v>
      </c>
      <c r="H25" s="4" t="s">
        <v>926</v>
      </c>
      <c r="I25" s="4" t="s">
        <v>2046</v>
      </c>
      <c r="J25" s="32">
        <f t="shared" si="1"/>
        <v>23</v>
      </c>
      <c r="K25" s="4" t="s">
        <v>1</v>
      </c>
      <c r="L25" s="4" t="str">
        <f t="shared" si="2"/>
        <v>{id:23,year: "1998",dateAcuerdo:"31-AGO",monthAcuerdo:"AGO",nameAcuerdo:"ADO. POR EL QUE SE APRUEBA LA INCLUSIÓN DE LA FOTO",link: Acuerdos__pdfpath(`./${"1998/"}${"23.pdf"}`),},</v>
      </c>
    </row>
    <row r="26" spans="1:12" x14ac:dyDescent="0.3">
      <c r="A26" s="4" t="s">
        <v>1568</v>
      </c>
      <c r="B26" s="4">
        <v>24</v>
      </c>
      <c r="C26" s="4" t="s">
        <v>2045</v>
      </c>
      <c r="D26" s="8" t="s">
        <v>104</v>
      </c>
      <c r="E26" s="4" t="s">
        <v>1738</v>
      </c>
      <c r="F26" s="4" t="str">
        <f t="shared" si="0"/>
        <v>AGO</v>
      </c>
      <c r="G26" s="4" t="s">
        <v>1565</v>
      </c>
      <c r="H26" s="4" t="s">
        <v>916</v>
      </c>
      <c r="I26" s="4" t="s">
        <v>2046</v>
      </c>
      <c r="J26" s="32">
        <f t="shared" si="1"/>
        <v>24</v>
      </c>
      <c r="K26" s="4" t="s">
        <v>1</v>
      </c>
      <c r="L26" s="4" t="str">
        <f t="shared" si="2"/>
        <v>{id:24,year: "1998",dateAcuerdo:"31-AGO",monthAcuerdo:"AGO",nameAcuerdo:"ADO. SE FACULTA A LOS CONSEJOS MUNICIPALES PARA RE",link: Acuerdos__pdfpath(`./${"1998/"}${"24.pdf"}`),},</v>
      </c>
    </row>
    <row r="27" spans="1:12" x14ac:dyDescent="0.3">
      <c r="A27" s="4" t="s">
        <v>1568</v>
      </c>
      <c r="B27" s="4">
        <v>25</v>
      </c>
      <c r="C27" s="4" t="s">
        <v>2045</v>
      </c>
      <c r="D27" s="8" t="s">
        <v>949</v>
      </c>
      <c r="E27" s="4" t="s">
        <v>1738</v>
      </c>
      <c r="F27" s="4" t="str">
        <f t="shared" si="0"/>
        <v>SEP</v>
      </c>
      <c r="G27" s="4" t="s">
        <v>1565</v>
      </c>
      <c r="H27" s="4" t="s">
        <v>948</v>
      </c>
      <c r="I27" s="4" t="s">
        <v>2046</v>
      </c>
      <c r="J27" s="32">
        <f t="shared" si="1"/>
        <v>25</v>
      </c>
      <c r="K27" s="4" t="s">
        <v>1</v>
      </c>
      <c r="L27" s="4" t="str">
        <f t="shared" si="2"/>
        <v>{id:25,year: "1998",dateAcuerdo:"06-SEP",monthAcuerdo:"SEP",nameAcuerdo:"ACUERDO ELECCIONES INFANTILES",link: Acuerdos__pdfpath(`./${"1998/"}${"25.pdf"}`),},</v>
      </c>
    </row>
    <row r="28" spans="1:12" x14ac:dyDescent="0.3">
      <c r="A28" s="4" t="s">
        <v>1568</v>
      </c>
      <c r="B28" s="4">
        <v>26</v>
      </c>
      <c r="C28" s="4" t="s">
        <v>2045</v>
      </c>
      <c r="D28" s="8" t="s">
        <v>949</v>
      </c>
      <c r="E28" s="4" t="s">
        <v>1738</v>
      </c>
      <c r="F28" s="4" t="str">
        <f t="shared" si="0"/>
        <v>SEP</v>
      </c>
      <c r="G28" s="4" t="s">
        <v>1565</v>
      </c>
      <c r="H28" s="4" t="s">
        <v>928</v>
      </c>
      <c r="I28" s="4" t="s">
        <v>2046</v>
      </c>
      <c r="J28" s="32">
        <f t="shared" si="1"/>
        <v>26</v>
      </c>
      <c r="K28" s="4" t="s">
        <v>1</v>
      </c>
      <c r="L28" s="4" t="str">
        <f t="shared" si="2"/>
        <v>{id:26,year: "1998",dateAcuerdo:"06-SEP",monthAcuerdo:"SEP",nameAcuerdo:"ACDO. POR EL QUE SE DESIGNAN PDTES. Y SRIOS. DE LOS C. MUN",link: Acuerdos__pdfpath(`./${"1998/"}${"26.pdf"}`),},</v>
      </c>
    </row>
    <row r="29" spans="1:12" x14ac:dyDescent="0.3">
      <c r="A29" s="4" t="s">
        <v>1568</v>
      </c>
      <c r="B29" s="4">
        <v>27</v>
      </c>
      <c r="C29" s="4" t="s">
        <v>2045</v>
      </c>
      <c r="D29" s="8" t="s">
        <v>949</v>
      </c>
      <c r="E29" s="4" t="s">
        <v>1738</v>
      </c>
      <c r="F29" s="4" t="str">
        <f t="shared" si="0"/>
        <v>SEP</v>
      </c>
      <c r="G29" s="4" t="s">
        <v>1565</v>
      </c>
      <c r="H29" s="4" t="s">
        <v>929</v>
      </c>
      <c r="I29" s="4" t="s">
        <v>2046</v>
      </c>
      <c r="J29" s="32">
        <f t="shared" si="1"/>
        <v>27</v>
      </c>
      <c r="K29" s="4" t="s">
        <v>1</v>
      </c>
      <c r="L29" s="4" t="str">
        <f t="shared" si="2"/>
        <v>{id:27,year: "1998",dateAcuerdo:"06-SEP",monthAcuerdo:"SEP",nameAcuerdo:"ACUERDO PARA LA SUSTITUCIÓN DE CANDIDATO DIPUTADO PT",link: Acuerdos__pdfpath(`./${"1998/"}${"27.pdf"}`),},</v>
      </c>
    </row>
    <row r="30" spans="1:12" x14ac:dyDescent="0.3">
      <c r="A30" s="4" t="s">
        <v>1568</v>
      </c>
      <c r="B30" s="4">
        <v>28</v>
      </c>
      <c r="C30" s="4" t="s">
        <v>2045</v>
      </c>
      <c r="D30" s="8" t="s">
        <v>949</v>
      </c>
      <c r="E30" s="4" t="s">
        <v>1738</v>
      </c>
      <c r="F30" s="4" t="str">
        <f t="shared" si="0"/>
        <v>SEP</v>
      </c>
      <c r="G30" s="4" t="s">
        <v>1565</v>
      </c>
      <c r="H30" s="4" t="s">
        <v>930</v>
      </c>
      <c r="I30" s="4" t="s">
        <v>2046</v>
      </c>
      <c r="J30" s="32">
        <f t="shared" si="1"/>
        <v>28</v>
      </c>
      <c r="K30" s="4" t="s">
        <v>1</v>
      </c>
      <c r="L30" s="4" t="str">
        <f t="shared" si="2"/>
        <v>{id:28,year: "1998",dateAcuerdo:"06-SEP",monthAcuerdo:"SEP",nameAcuerdo:"INCLUCIÓN DE POBLACIONES QUE ELEGIRÁN A SU PMA. X VOTO DIRECTO",link: Acuerdos__pdfpath(`./${"1998/"}${"28.pdf"}`),},</v>
      </c>
    </row>
    <row r="31" spans="1:12" x14ac:dyDescent="0.3">
      <c r="A31" s="4" t="s">
        <v>1568</v>
      </c>
      <c r="B31" s="4">
        <v>29</v>
      </c>
      <c r="C31" s="4" t="s">
        <v>2045</v>
      </c>
      <c r="D31" s="8" t="s">
        <v>950</v>
      </c>
      <c r="E31" s="4" t="s">
        <v>1738</v>
      </c>
      <c r="F31" s="4" t="str">
        <f t="shared" si="0"/>
        <v>SEP</v>
      </c>
      <c r="G31" s="4" t="s">
        <v>1565</v>
      </c>
      <c r="H31" s="4" t="s">
        <v>931</v>
      </c>
      <c r="I31" s="4" t="s">
        <v>2046</v>
      </c>
      <c r="J31" s="32">
        <f t="shared" si="1"/>
        <v>29</v>
      </c>
      <c r="K31" s="4" t="s">
        <v>1</v>
      </c>
      <c r="L31" s="4" t="str">
        <f t="shared" si="2"/>
        <v>{id:29,year: "1998",dateAcuerdo:"09-SEP",monthAcuerdo:"SEP",nameAcuerdo:"ACUERDO POR EL QUE SE NOMBRAN CONSEJALES MUNICIPALES",link: Acuerdos__pdfpath(`./${"1998/"}${"29.pdf"}`),},</v>
      </c>
    </row>
    <row r="32" spans="1:12" x14ac:dyDescent="0.3">
      <c r="A32" s="4" t="s">
        <v>1568</v>
      </c>
      <c r="B32" s="4">
        <v>30</v>
      </c>
      <c r="C32" s="4" t="s">
        <v>2045</v>
      </c>
      <c r="D32" s="8" t="s">
        <v>764</v>
      </c>
      <c r="E32" s="4" t="s">
        <v>1738</v>
      </c>
      <c r="F32" s="4" t="str">
        <f t="shared" si="0"/>
        <v>SEP</v>
      </c>
      <c r="G32" s="4" t="s">
        <v>1565</v>
      </c>
      <c r="H32" s="4" t="s">
        <v>932</v>
      </c>
      <c r="I32" s="4" t="s">
        <v>2046</v>
      </c>
      <c r="J32" s="32">
        <f t="shared" si="1"/>
        <v>30</v>
      </c>
      <c r="K32" s="4" t="s">
        <v>1</v>
      </c>
      <c r="L32" s="4" t="str">
        <f t="shared" si="2"/>
        <v>{id:30,year: "1998",dateAcuerdo:"11-SEP",monthAcuerdo:"SEP",nameAcuerdo:"ACUERDO POR EL QUE SE SE INCLUYE LA POB. DE STA. CRUZ AQUIAHUAC",link: Acuerdos__pdfpath(`./${"1998/"}${"30.pdf"}`),},</v>
      </c>
    </row>
    <row r="33" spans="1:12" x14ac:dyDescent="0.3">
      <c r="A33" s="4" t="s">
        <v>1568</v>
      </c>
      <c r="B33" s="4">
        <v>31</v>
      </c>
      <c r="C33" s="4" t="s">
        <v>2045</v>
      </c>
      <c r="D33" s="8" t="s">
        <v>764</v>
      </c>
      <c r="E33" s="4" t="s">
        <v>1738</v>
      </c>
      <c r="F33" s="4" t="str">
        <f t="shared" si="0"/>
        <v>SEP</v>
      </c>
      <c r="G33" s="4" t="s">
        <v>1565</v>
      </c>
      <c r="H33" s="4" t="s">
        <v>933</v>
      </c>
      <c r="I33" s="4" t="s">
        <v>2046</v>
      </c>
      <c r="J33" s="32">
        <f t="shared" si="1"/>
        <v>31</v>
      </c>
      <c r="K33" s="4" t="s">
        <v>1</v>
      </c>
      <c r="L33" s="4" t="str">
        <f t="shared" si="2"/>
        <v>{id:31,year: "1998",dateAcuerdo:"11-SEP",monthAcuerdo:"SEP",nameAcuerdo:"ACUERDO POR EL QUE SE SE INCLUYE LA POB. DE STA. CRUZ QUILETHTLA Y GUADALUPE TLACHCO",link: Acuerdos__pdfpath(`./${"1998/"}${"31.pdf"}`),},</v>
      </c>
    </row>
    <row r="34" spans="1:12" x14ac:dyDescent="0.3">
      <c r="A34" s="4" t="s">
        <v>1568</v>
      </c>
      <c r="B34" s="4">
        <v>32</v>
      </c>
      <c r="C34" s="4" t="s">
        <v>2045</v>
      </c>
      <c r="D34" s="8" t="s">
        <v>764</v>
      </c>
      <c r="E34" s="4" t="s">
        <v>1738</v>
      </c>
      <c r="F34" s="4" t="str">
        <f t="shared" si="0"/>
        <v>SEP</v>
      </c>
      <c r="G34" s="4" t="s">
        <v>1565</v>
      </c>
      <c r="H34" s="4" t="s">
        <v>934</v>
      </c>
      <c r="I34" s="4" t="s">
        <v>2046</v>
      </c>
      <c r="J34" s="32">
        <f t="shared" si="1"/>
        <v>32</v>
      </c>
      <c r="K34" s="4" t="s">
        <v>1</v>
      </c>
      <c r="L34" s="4" t="str">
        <f t="shared" si="2"/>
        <v>{id:32,year: "1998",dateAcuerdo:"11-SEP",monthAcuerdo:"SEP",nameAcuerdo:"ACUERDO PARA LA SUSTITUCIÓN CANDIDATO DIPUTADO PRI",link: Acuerdos__pdfpath(`./${"1998/"}${"32.pdf"}`),},</v>
      </c>
    </row>
    <row r="35" spans="1:12" x14ac:dyDescent="0.3">
      <c r="A35" s="4" t="s">
        <v>1568</v>
      </c>
      <c r="B35" s="4">
        <v>33</v>
      </c>
      <c r="C35" s="4" t="s">
        <v>2045</v>
      </c>
      <c r="D35" s="8" t="s">
        <v>764</v>
      </c>
      <c r="E35" s="4" t="s">
        <v>1738</v>
      </c>
      <c r="F35" s="4" t="str">
        <f t="shared" ref="F35:F66" si="3">MID(D35,4,3)</f>
        <v>SEP</v>
      </c>
      <c r="G35" s="4" t="s">
        <v>1565</v>
      </c>
      <c r="H35" s="4" t="s">
        <v>935</v>
      </c>
      <c r="I35" s="4" t="s">
        <v>2046</v>
      </c>
      <c r="J35" s="32">
        <f t="shared" ref="J35:J66" si="4">B35</f>
        <v>33</v>
      </c>
      <c r="K35" s="4" t="s">
        <v>1</v>
      </c>
      <c r="L35" s="4" t="str">
        <f t="shared" si="2"/>
        <v>{id:33,year: "1998",dateAcuerdo:"11-SEP",monthAcuerdo:"SEP",nameAcuerdo:"ACUERDO POR EL CUAL SE SORTEAN LOS LUGARES PARA PROPAGANDA",link: Acuerdos__pdfpath(`./${"1998/"}${"33.pdf"}`),},</v>
      </c>
    </row>
    <row r="36" spans="1:12" x14ac:dyDescent="0.3">
      <c r="A36" s="4" t="s">
        <v>1568</v>
      </c>
      <c r="B36" s="4">
        <v>34</v>
      </c>
      <c r="C36" s="4" t="s">
        <v>2045</v>
      </c>
      <c r="D36" s="8" t="s">
        <v>764</v>
      </c>
      <c r="E36" s="4" t="s">
        <v>1738</v>
      </c>
      <c r="F36" s="4" t="str">
        <f t="shared" si="3"/>
        <v>SEP</v>
      </c>
      <c r="G36" s="4" t="s">
        <v>1565</v>
      </c>
      <c r="H36" s="4" t="s">
        <v>936</v>
      </c>
      <c r="I36" s="4" t="s">
        <v>2046</v>
      </c>
      <c r="J36" s="32">
        <f t="shared" si="4"/>
        <v>34</v>
      </c>
      <c r="K36" s="4" t="s">
        <v>1</v>
      </c>
      <c r="L36" s="4" t="str">
        <f t="shared" si="2"/>
        <v>{id:34,year: "1998",dateAcuerdo:"11-SEP",monthAcuerdo:"SEP",nameAcuerdo:"ACUERDO POR EL QUE SE DESIGNA PDTE. Y SRIO. EN QUILEHTLA",link: Acuerdos__pdfpath(`./${"1998/"}${"34.pdf"}`),},</v>
      </c>
    </row>
    <row r="37" spans="1:12" x14ac:dyDescent="0.3">
      <c r="A37" s="4" t="s">
        <v>1568</v>
      </c>
      <c r="B37" s="4">
        <v>35</v>
      </c>
      <c r="C37" s="4" t="s">
        <v>2045</v>
      </c>
      <c r="D37" s="8" t="s">
        <v>564</v>
      </c>
      <c r="E37" s="4" t="s">
        <v>1738</v>
      </c>
      <c r="F37" s="4" t="str">
        <f t="shared" si="3"/>
        <v>SEP</v>
      </c>
      <c r="G37" s="4" t="s">
        <v>1565</v>
      </c>
      <c r="H37" s="4" t="s">
        <v>937</v>
      </c>
      <c r="I37" s="4" t="s">
        <v>2046</v>
      </c>
      <c r="J37" s="32">
        <f t="shared" si="4"/>
        <v>35</v>
      </c>
      <c r="K37" s="4" t="s">
        <v>1</v>
      </c>
      <c r="L37" s="4" t="str">
        <f t="shared" si="2"/>
        <v>{id:35,year: "1998",dateAcuerdo:"16-SEP",monthAcuerdo:"SEP",nameAcuerdo:"ACUERDO PARA FORMULAS DE P.M",link: Acuerdos__pdfpath(`./${"1998/"}${"35.pdf"}`),},</v>
      </c>
    </row>
    <row r="38" spans="1:12" x14ac:dyDescent="0.3">
      <c r="A38" s="4" t="s">
        <v>1568</v>
      </c>
      <c r="B38" s="4">
        <v>36</v>
      </c>
      <c r="C38" s="4" t="s">
        <v>2045</v>
      </c>
      <c r="D38" s="8" t="s">
        <v>564</v>
      </c>
      <c r="E38" s="4" t="s">
        <v>1738</v>
      </c>
      <c r="F38" s="4" t="str">
        <f t="shared" si="3"/>
        <v>SEP</v>
      </c>
      <c r="G38" s="4" t="s">
        <v>1565</v>
      </c>
      <c r="H38" s="4" t="s">
        <v>938</v>
      </c>
      <c r="I38" s="4" t="s">
        <v>2046</v>
      </c>
      <c r="J38" s="32">
        <f t="shared" si="4"/>
        <v>36</v>
      </c>
      <c r="K38" s="4" t="s">
        <v>1</v>
      </c>
      <c r="L38" s="4" t="str">
        <f t="shared" si="2"/>
        <v>{id:36,year: "1998",dateAcuerdo:"16-SEP",monthAcuerdo:"SEP",nameAcuerdo:"ACUERDO PARA REGISTRO DE AYUNT",link: Acuerdos__pdfpath(`./${"1998/"}${"36.pdf"}`),},</v>
      </c>
    </row>
    <row r="39" spans="1:12" x14ac:dyDescent="0.3">
      <c r="A39" s="4" t="s">
        <v>1568</v>
      </c>
      <c r="B39" s="4">
        <v>37</v>
      </c>
      <c r="C39" s="4" t="s">
        <v>2045</v>
      </c>
      <c r="D39" s="8" t="s">
        <v>564</v>
      </c>
      <c r="E39" s="4" t="s">
        <v>1738</v>
      </c>
      <c r="F39" s="4" t="str">
        <f t="shared" si="3"/>
        <v>SEP</v>
      </c>
      <c r="G39" s="4" t="s">
        <v>1565</v>
      </c>
      <c r="H39" s="4" t="s">
        <v>939</v>
      </c>
      <c r="I39" s="4" t="s">
        <v>2046</v>
      </c>
      <c r="J39" s="32">
        <f t="shared" si="4"/>
        <v>37</v>
      </c>
      <c r="K39" s="4" t="s">
        <v>1</v>
      </c>
      <c r="L39" s="4" t="str">
        <f t="shared" si="2"/>
        <v>{id:37,year: "1998",dateAcuerdo:"16-SEP",monthAcuerdo:"SEP",nameAcuerdo:"ACUERDO. PARA LA SUBSTITUCIÓN DIP. PAN",link: Acuerdos__pdfpath(`./${"1998/"}${"37.pdf"}`),},</v>
      </c>
    </row>
    <row r="40" spans="1:12" x14ac:dyDescent="0.3">
      <c r="A40" s="4" t="s">
        <v>1568</v>
      </c>
      <c r="B40" s="4">
        <v>38</v>
      </c>
      <c r="C40" s="4" t="s">
        <v>2045</v>
      </c>
      <c r="D40" s="8" t="s">
        <v>951</v>
      </c>
      <c r="E40" s="4" t="s">
        <v>1738</v>
      </c>
      <c r="F40" s="4" t="str">
        <f t="shared" si="3"/>
        <v>SEP</v>
      </c>
      <c r="G40" s="4" t="s">
        <v>1565</v>
      </c>
      <c r="H40" s="4" t="s">
        <v>940</v>
      </c>
      <c r="I40" s="4" t="s">
        <v>2046</v>
      </c>
      <c r="J40" s="32">
        <f t="shared" si="4"/>
        <v>38</v>
      </c>
      <c r="K40" s="4" t="s">
        <v>1</v>
      </c>
      <c r="L40" s="4" t="str">
        <f t="shared" si="2"/>
        <v>{id:38,year: "1998",dateAcuerdo:"23-SEP",monthAcuerdo:"SEP",nameAcuerdo:"ACUERDO POR EL QUE SE FACULTA AL LIC. GONZALO FLORES",link: Acuerdos__pdfpath(`./${"1998/"}${"38.pdf"}`),},</v>
      </c>
    </row>
    <row r="41" spans="1:12" x14ac:dyDescent="0.3">
      <c r="A41" s="4" t="s">
        <v>1568</v>
      </c>
      <c r="B41" s="4">
        <v>39</v>
      </c>
      <c r="C41" s="4" t="s">
        <v>2045</v>
      </c>
      <c r="D41" s="8" t="s">
        <v>383</v>
      </c>
      <c r="E41" s="4" t="s">
        <v>1738</v>
      </c>
      <c r="F41" s="4" t="str">
        <f t="shared" si="3"/>
        <v>SEP</v>
      </c>
      <c r="G41" s="4" t="s">
        <v>1565</v>
      </c>
      <c r="H41" s="4" t="s">
        <v>941</v>
      </c>
      <c r="I41" s="4" t="s">
        <v>2046</v>
      </c>
      <c r="J41" s="32">
        <f t="shared" si="4"/>
        <v>39</v>
      </c>
      <c r="K41" s="4" t="s">
        <v>1</v>
      </c>
      <c r="L41" s="4" t="str">
        <f t="shared" si="2"/>
        <v>{id:39,year: "1998",dateAcuerdo:"29-SEP",monthAcuerdo:"SEP",nameAcuerdo:"ACDO. LINEAMIENTOS PARA PROPAGANDA A P.M.A POR C",link: Acuerdos__pdfpath(`./${"1998/"}${"39.pdf"}`),},</v>
      </c>
    </row>
    <row r="42" spans="1:12" x14ac:dyDescent="0.3">
      <c r="A42" s="4" t="s">
        <v>1568</v>
      </c>
      <c r="B42" s="4">
        <v>40</v>
      </c>
      <c r="C42" s="4" t="s">
        <v>2045</v>
      </c>
      <c r="D42" s="8" t="s">
        <v>383</v>
      </c>
      <c r="E42" s="4" t="s">
        <v>1738</v>
      </c>
      <c r="F42" s="4" t="str">
        <f t="shared" si="3"/>
        <v>SEP</v>
      </c>
      <c r="G42" s="4" t="s">
        <v>1565</v>
      </c>
      <c r="H42" s="4" t="s">
        <v>942</v>
      </c>
      <c r="I42" s="4" t="s">
        <v>2046</v>
      </c>
      <c r="J42" s="32">
        <f t="shared" si="4"/>
        <v>40</v>
      </c>
      <c r="K42" s="4" t="s">
        <v>1</v>
      </c>
      <c r="L42" s="4" t="str">
        <f t="shared" si="2"/>
        <v>{id:40,year: "1998",dateAcuerdo:"29-SEP",monthAcuerdo:"SEP",nameAcuerdo:"ACDO. PARA LA DISTRIBUCIÓN DE MATERIAL ELECTORAL",link: Acuerdos__pdfpath(`./${"1998/"}${"40.pdf"}`),},</v>
      </c>
    </row>
    <row r="43" spans="1:12" x14ac:dyDescent="0.3">
      <c r="A43" s="4" t="s">
        <v>1568</v>
      </c>
      <c r="B43" s="4">
        <v>41</v>
      </c>
      <c r="C43" s="4" t="s">
        <v>2045</v>
      </c>
      <c r="D43" s="8" t="s">
        <v>383</v>
      </c>
      <c r="E43" s="4" t="s">
        <v>1738</v>
      </c>
      <c r="F43" s="4" t="str">
        <f t="shared" si="3"/>
        <v>SEP</v>
      </c>
      <c r="G43" s="4" t="s">
        <v>1565</v>
      </c>
      <c r="H43" s="4" t="s">
        <v>943</v>
      </c>
      <c r="I43" s="4" t="s">
        <v>2046</v>
      </c>
      <c r="J43" s="32">
        <f t="shared" si="4"/>
        <v>41</v>
      </c>
      <c r="K43" s="4" t="s">
        <v>1</v>
      </c>
      <c r="L43" s="4" t="str">
        <f t="shared" si="2"/>
        <v>{id:41,year: "1998",dateAcuerdo:"29-SEP",monthAcuerdo:"SEP",nameAcuerdo:"ACDO. Y CONV. DE OBSERVADORES ELECTORALES",link: Acuerdos__pdfpath(`./${"1998/"}${"41.pdf"}`),},</v>
      </c>
    </row>
    <row r="44" spans="1:12" x14ac:dyDescent="0.3">
      <c r="A44" s="4" t="s">
        <v>1568</v>
      </c>
      <c r="B44" s="4">
        <v>42</v>
      </c>
      <c r="C44" s="4" t="s">
        <v>2045</v>
      </c>
      <c r="D44" s="8" t="s">
        <v>383</v>
      </c>
      <c r="E44" s="4" t="s">
        <v>1738</v>
      </c>
      <c r="F44" s="4" t="str">
        <f t="shared" si="3"/>
        <v>SEP</v>
      </c>
      <c r="G44" s="4" t="s">
        <v>1565</v>
      </c>
      <c r="H44" s="4" t="s">
        <v>944</v>
      </c>
      <c r="I44" s="4" t="s">
        <v>2046</v>
      </c>
      <c r="J44" s="32">
        <f t="shared" si="4"/>
        <v>42</v>
      </c>
      <c r="K44" s="4" t="s">
        <v>1</v>
      </c>
      <c r="L44" s="4" t="str">
        <f t="shared" si="2"/>
        <v>{id:42,year: "1998",dateAcuerdo:"29-SEP",monthAcuerdo:"SEP",nameAcuerdo:"ACUERDO APROBACIÓN DE ACTAS DE LA JORN. ELEC",link: Acuerdos__pdfpath(`./${"1998/"}${"42.pdf"}`),},</v>
      </c>
    </row>
    <row r="45" spans="1:12" x14ac:dyDescent="0.3">
      <c r="A45" s="4" t="s">
        <v>1568</v>
      </c>
      <c r="B45" s="4">
        <v>43</v>
      </c>
      <c r="C45" s="4" t="s">
        <v>2045</v>
      </c>
      <c r="D45" s="8" t="s">
        <v>383</v>
      </c>
      <c r="E45" s="4" t="s">
        <v>1738</v>
      </c>
      <c r="F45" s="4" t="str">
        <f t="shared" si="3"/>
        <v>SEP</v>
      </c>
      <c r="G45" s="4" t="s">
        <v>1565</v>
      </c>
      <c r="H45" s="4" t="s">
        <v>945</v>
      </c>
      <c r="I45" s="4" t="s">
        <v>2046</v>
      </c>
      <c r="J45" s="32">
        <f t="shared" si="4"/>
        <v>43</v>
      </c>
      <c r="K45" s="4" t="s">
        <v>1</v>
      </c>
      <c r="L45" s="4" t="str">
        <f t="shared" si="2"/>
        <v>{id:43,year: "1998",dateAcuerdo:"29-SEP",monthAcuerdo:"SEP",nameAcuerdo:"ACUERDO CONTRATACIÓN CON EMPRESA LITHO FORMAS",link: Acuerdos__pdfpath(`./${"1998/"}${"43.pdf"}`),},</v>
      </c>
    </row>
    <row r="46" spans="1:12" x14ac:dyDescent="0.3">
      <c r="A46" s="4" t="s">
        <v>1568</v>
      </c>
      <c r="B46" s="4">
        <v>44</v>
      </c>
      <c r="C46" s="4" t="s">
        <v>2045</v>
      </c>
      <c r="D46" s="8" t="s">
        <v>383</v>
      </c>
      <c r="E46" s="4" t="s">
        <v>1738</v>
      </c>
      <c r="F46" s="4" t="str">
        <f t="shared" si="3"/>
        <v>SEP</v>
      </c>
      <c r="G46" s="4" t="s">
        <v>1565</v>
      </c>
      <c r="H46" s="4" t="s">
        <v>946</v>
      </c>
      <c r="I46" s="4" t="s">
        <v>2046</v>
      </c>
      <c r="J46" s="32">
        <f t="shared" si="4"/>
        <v>44</v>
      </c>
      <c r="K46" s="4" t="s">
        <v>1</v>
      </c>
      <c r="L46" s="4" t="str">
        <f t="shared" si="2"/>
        <v>{id:44,year: "1998",dateAcuerdo:"29-SEP",monthAcuerdo:"SEP",nameAcuerdo:"ACUERDO SUSTITUCIÓN CANDIDATOS DE PLANILLAS DEL PT",link: Acuerdos__pdfpath(`./${"1998/"}${"44.pdf"}`),},</v>
      </c>
    </row>
    <row r="47" spans="1:12" x14ac:dyDescent="0.3">
      <c r="A47" s="4" t="s">
        <v>1568</v>
      </c>
      <c r="B47" s="4">
        <v>45</v>
      </c>
      <c r="C47" s="4" t="s">
        <v>2045</v>
      </c>
      <c r="D47" s="8" t="s">
        <v>383</v>
      </c>
      <c r="E47" s="4" t="s">
        <v>1738</v>
      </c>
      <c r="F47" s="4" t="str">
        <f t="shared" si="3"/>
        <v>SEP</v>
      </c>
      <c r="G47" s="4" t="s">
        <v>1565</v>
      </c>
      <c r="H47" s="4" t="s">
        <v>947</v>
      </c>
      <c r="I47" s="4" t="s">
        <v>2046</v>
      </c>
      <c r="J47" s="32">
        <f t="shared" si="4"/>
        <v>45</v>
      </c>
      <c r="K47" s="4" t="s">
        <v>1</v>
      </c>
      <c r="L47" s="4" t="str">
        <f t="shared" si="2"/>
        <v>{id:45,year: "1998",dateAcuerdo:"29-SEP",monthAcuerdo:"SEP",nameAcuerdo:"ACUERDO. PARA LA SUBSTITUCIÓN DIP. VERDE",link: Acuerdos__pdfpath(`./${"1998/"}${"45.pdf"}`),},</v>
      </c>
    </row>
    <row r="48" spans="1:12" x14ac:dyDescent="0.3">
      <c r="A48" s="4" t="s">
        <v>1568</v>
      </c>
      <c r="B48" s="4">
        <v>46</v>
      </c>
      <c r="C48" s="4" t="s">
        <v>2045</v>
      </c>
      <c r="D48" s="8" t="s">
        <v>972</v>
      </c>
      <c r="E48" s="4" t="s">
        <v>1738</v>
      </c>
      <c r="F48" s="4" t="str">
        <f t="shared" si="3"/>
        <v>OCT</v>
      </c>
      <c r="G48" s="4" t="s">
        <v>1565</v>
      </c>
      <c r="H48" s="4" t="s">
        <v>952</v>
      </c>
      <c r="I48" s="4" t="s">
        <v>2046</v>
      </c>
      <c r="J48" s="32">
        <f t="shared" si="4"/>
        <v>46</v>
      </c>
      <c r="K48" s="4" t="s">
        <v>1</v>
      </c>
      <c r="L48" s="4" t="str">
        <f t="shared" si="2"/>
        <v>{id:46,year: "1998",dateAcuerdo:"06-OCT",monthAcuerdo:"OCT",nameAcuerdo:"ACUERDO POR EL QUE SE ESTABLECEN CRITERIOS PARA M. D.CASILLA",link: Acuerdos__pdfpath(`./${"1998/"}${"46.pdf"}`),},</v>
      </c>
    </row>
    <row r="49" spans="1:12" x14ac:dyDescent="0.3">
      <c r="A49" s="4" t="s">
        <v>1568</v>
      </c>
      <c r="B49" s="4">
        <v>47</v>
      </c>
      <c r="C49" s="4" t="s">
        <v>2045</v>
      </c>
      <c r="D49" s="8" t="s">
        <v>972</v>
      </c>
      <c r="E49" s="4" t="s">
        <v>1738</v>
      </c>
      <c r="F49" s="4" t="str">
        <f t="shared" si="3"/>
        <v>OCT</v>
      </c>
      <c r="G49" s="4" t="s">
        <v>1565</v>
      </c>
      <c r="H49" s="4" t="s">
        <v>953</v>
      </c>
      <c r="I49" s="4" t="s">
        <v>2046</v>
      </c>
      <c r="J49" s="32">
        <f t="shared" si="4"/>
        <v>47</v>
      </c>
      <c r="K49" s="4" t="s">
        <v>1</v>
      </c>
      <c r="L49" s="4" t="str">
        <f t="shared" si="2"/>
        <v>{id:47,year: "1998",dateAcuerdo:"06-OCT",monthAcuerdo:"OCT",nameAcuerdo:"ACUERDO SUSTITUCIÓN PAN",link: Acuerdos__pdfpath(`./${"1998/"}${"47.pdf"}`),},</v>
      </c>
    </row>
    <row r="50" spans="1:12" x14ac:dyDescent="0.3">
      <c r="A50" s="4" t="s">
        <v>1568</v>
      </c>
      <c r="B50" s="4">
        <v>48</v>
      </c>
      <c r="C50" s="4" t="s">
        <v>2045</v>
      </c>
      <c r="D50" s="8" t="s">
        <v>972</v>
      </c>
      <c r="E50" s="4" t="s">
        <v>1738</v>
      </c>
      <c r="F50" s="4" t="str">
        <f t="shared" si="3"/>
        <v>OCT</v>
      </c>
      <c r="G50" s="4" t="s">
        <v>1565</v>
      </c>
      <c r="H50" s="4" t="s">
        <v>954</v>
      </c>
      <c r="I50" s="4" t="s">
        <v>2046</v>
      </c>
      <c r="J50" s="32">
        <f t="shared" si="4"/>
        <v>48</v>
      </c>
      <c r="K50" s="4" t="s">
        <v>1</v>
      </c>
      <c r="L50" s="4" t="str">
        <f t="shared" si="2"/>
        <v>{id:48,year: "1998",dateAcuerdo:"06-OCT",monthAcuerdo:"OCT",nameAcuerdo:"SUSTITUCIÓN POR CIUDADANÁ DE LA LOC. DE TLATEMPA",link: Acuerdos__pdfpath(`./${"1998/"}${"48.pdf"}`),},</v>
      </c>
    </row>
    <row r="51" spans="1:12" x14ac:dyDescent="0.3">
      <c r="A51" s="4" t="s">
        <v>1568</v>
      </c>
      <c r="B51" s="4">
        <v>49</v>
      </c>
      <c r="C51" s="4" t="s">
        <v>2045</v>
      </c>
      <c r="D51" s="8" t="s">
        <v>972</v>
      </c>
      <c r="E51" s="4" t="s">
        <v>1738</v>
      </c>
      <c r="F51" s="4" t="str">
        <f t="shared" si="3"/>
        <v>OCT</v>
      </c>
      <c r="G51" s="4" t="s">
        <v>1565</v>
      </c>
      <c r="H51" s="4" t="s">
        <v>955</v>
      </c>
      <c r="I51" s="4" t="s">
        <v>2046</v>
      </c>
      <c r="J51" s="32">
        <f t="shared" si="4"/>
        <v>49</v>
      </c>
      <c r="K51" s="4" t="s">
        <v>1</v>
      </c>
      <c r="L51" s="4" t="str">
        <f t="shared" si="2"/>
        <v>{id:49,year: "1998",dateAcuerdo:"06-OCT",monthAcuerdo:"OCT",nameAcuerdo:"SUSTITUCIÓN PT",link: Acuerdos__pdfpath(`./${"1998/"}${"49.pdf"}`),},</v>
      </c>
    </row>
    <row r="52" spans="1:12" x14ac:dyDescent="0.3">
      <c r="A52" s="4" t="s">
        <v>1568</v>
      </c>
      <c r="B52" s="4">
        <v>50</v>
      </c>
      <c r="C52" s="4" t="s">
        <v>2045</v>
      </c>
      <c r="D52" s="8" t="s">
        <v>973</v>
      </c>
      <c r="E52" s="4" t="s">
        <v>1738</v>
      </c>
      <c r="F52" s="4" t="str">
        <f t="shared" si="3"/>
        <v>OCT</v>
      </c>
      <c r="G52" s="4" t="s">
        <v>1565</v>
      </c>
      <c r="H52" s="4" t="s">
        <v>956</v>
      </c>
      <c r="I52" s="4" t="s">
        <v>2046</v>
      </c>
      <c r="J52" s="32">
        <f t="shared" si="4"/>
        <v>50</v>
      </c>
      <c r="K52" s="4" t="s">
        <v>1</v>
      </c>
      <c r="L52" s="4" t="str">
        <f t="shared" si="2"/>
        <v>{id:50,year: "1998",dateAcuerdo:"14-OCT",monthAcuerdo:"OCT",nameAcuerdo:"SUSTITUCIONES PT",link: Acuerdos__pdfpath(`./${"1998/"}${"50.pdf"}`),},</v>
      </c>
    </row>
    <row r="53" spans="1:12" x14ac:dyDescent="0.3">
      <c r="A53" s="4" t="s">
        <v>1568</v>
      </c>
      <c r="B53" s="4">
        <v>51</v>
      </c>
      <c r="C53" s="4" t="s">
        <v>2045</v>
      </c>
      <c r="D53" s="8" t="s">
        <v>973</v>
      </c>
      <c r="E53" s="4" t="s">
        <v>1738</v>
      </c>
      <c r="F53" s="4" t="str">
        <f t="shared" si="3"/>
        <v>OCT</v>
      </c>
      <c r="G53" s="4" t="s">
        <v>1565</v>
      </c>
      <c r="H53" s="4" t="s">
        <v>957</v>
      </c>
      <c r="I53" s="4" t="s">
        <v>2046</v>
      </c>
      <c r="J53" s="32">
        <f t="shared" si="4"/>
        <v>51</v>
      </c>
      <c r="K53" s="4" t="s">
        <v>1</v>
      </c>
      <c r="L53" s="4" t="str">
        <f t="shared" si="2"/>
        <v>{id:51,year: "1998",dateAcuerdo:"14-OCT",monthAcuerdo:"OCT",nameAcuerdo:"SUSTITUCIÓN DEL PDM",link: Acuerdos__pdfpath(`./${"1998/"}${"51.pdf"}`),},</v>
      </c>
    </row>
    <row r="54" spans="1:12" x14ac:dyDescent="0.3">
      <c r="A54" s="4" t="s">
        <v>1568</v>
      </c>
      <c r="B54" s="4">
        <v>52</v>
      </c>
      <c r="C54" s="4" t="s">
        <v>2045</v>
      </c>
      <c r="D54" s="8" t="s">
        <v>973</v>
      </c>
      <c r="E54" s="4" t="s">
        <v>1738</v>
      </c>
      <c r="F54" s="4" t="str">
        <f t="shared" si="3"/>
        <v>OCT</v>
      </c>
      <c r="G54" s="4" t="s">
        <v>1565</v>
      </c>
      <c r="H54" s="4" t="s">
        <v>958</v>
      </c>
      <c r="I54" s="4" t="s">
        <v>2046</v>
      </c>
      <c r="J54" s="32">
        <f t="shared" si="4"/>
        <v>52</v>
      </c>
      <c r="K54" s="4" t="s">
        <v>1</v>
      </c>
      <c r="L54" s="4" t="str">
        <f t="shared" si="2"/>
        <v>{id:52,year: "1998",dateAcuerdo:"14-OCT",monthAcuerdo:"OCT",nameAcuerdo:"ACDO POR EL QUE SE APRUEBA EL NUM. Y UBIC. DE MDC",link: Acuerdos__pdfpath(`./${"1998/"}${"52.pdf"}`),},</v>
      </c>
    </row>
    <row r="55" spans="1:12" x14ac:dyDescent="0.3">
      <c r="A55" s="4" t="s">
        <v>1568</v>
      </c>
      <c r="B55" s="4">
        <v>53</v>
      </c>
      <c r="C55" s="4" t="s">
        <v>2045</v>
      </c>
      <c r="D55" s="8" t="s">
        <v>973</v>
      </c>
      <c r="E55" s="4" t="s">
        <v>1738</v>
      </c>
      <c r="F55" s="4" t="str">
        <f t="shared" si="3"/>
        <v>OCT</v>
      </c>
      <c r="G55" s="4" t="s">
        <v>1565</v>
      </c>
      <c r="H55" s="4" t="s">
        <v>959</v>
      </c>
      <c r="I55" s="4" t="s">
        <v>2046</v>
      </c>
      <c r="J55" s="32">
        <f t="shared" si="4"/>
        <v>53</v>
      </c>
      <c r="K55" s="4" t="s">
        <v>1</v>
      </c>
      <c r="L55" s="4" t="str">
        <f t="shared" si="2"/>
        <v>{id:53,year: "1998",dateAcuerdo:"14-OCT",monthAcuerdo:"OCT",nameAcuerdo:"SUSTITUCIÓN POR CIUDADANÍA",link: Acuerdos__pdfpath(`./${"1998/"}${"53.pdf"}`),},</v>
      </c>
    </row>
    <row r="56" spans="1:12" x14ac:dyDescent="0.3">
      <c r="A56" s="4" t="s">
        <v>1568</v>
      </c>
      <c r="B56" s="4">
        <v>54</v>
      </c>
      <c r="C56" s="4" t="s">
        <v>2045</v>
      </c>
      <c r="D56" s="8" t="s">
        <v>973</v>
      </c>
      <c r="E56" s="4" t="s">
        <v>1738</v>
      </c>
      <c r="F56" s="4" t="str">
        <f t="shared" si="3"/>
        <v>OCT</v>
      </c>
      <c r="G56" s="4" t="s">
        <v>1565</v>
      </c>
      <c r="H56" s="4" t="s">
        <v>960</v>
      </c>
      <c r="I56" s="4" t="s">
        <v>2046</v>
      </c>
      <c r="J56" s="32">
        <f t="shared" si="4"/>
        <v>54</v>
      </c>
      <c r="K56" s="4" t="s">
        <v>1</v>
      </c>
      <c r="L56" s="4" t="str">
        <f t="shared" si="2"/>
        <v>{id:54,year: "1998",dateAcuerdo:"14-OCT",monthAcuerdo:"OCT",nameAcuerdo:"SUSTITUCIONES PAN",link: Acuerdos__pdfpath(`./${"1998/"}${"54.pdf"}`),},</v>
      </c>
    </row>
    <row r="57" spans="1:12" x14ac:dyDescent="0.3">
      <c r="A57" s="4" t="s">
        <v>1568</v>
      </c>
      <c r="B57" s="4">
        <v>55</v>
      </c>
      <c r="C57" s="4" t="s">
        <v>2045</v>
      </c>
      <c r="D57" s="8" t="s">
        <v>973</v>
      </c>
      <c r="E57" s="4" t="s">
        <v>1738</v>
      </c>
      <c r="F57" s="4" t="str">
        <f t="shared" si="3"/>
        <v>OCT</v>
      </c>
      <c r="G57" s="4" t="s">
        <v>1565</v>
      </c>
      <c r="H57" s="4" t="s">
        <v>961</v>
      </c>
      <c r="I57" s="4" t="s">
        <v>2046</v>
      </c>
      <c r="J57" s="32">
        <f t="shared" si="4"/>
        <v>55</v>
      </c>
      <c r="K57" s="4" t="s">
        <v>1</v>
      </c>
      <c r="L57" s="4" t="str">
        <f t="shared" si="2"/>
        <v>{id:55,year: "1998",dateAcuerdo:"14-OCT",monthAcuerdo:"OCT",nameAcuerdo:"SUSTITUCIONES PRD",link: Acuerdos__pdfpath(`./${"1998/"}${"55.pdf"}`),},</v>
      </c>
    </row>
    <row r="58" spans="1:12" x14ac:dyDescent="0.3">
      <c r="A58" s="4" t="s">
        <v>1568</v>
      </c>
      <c r="B58" s="4">
        <v>56</v>
      </c>
      <c r="C58" s="4" t="s">
        <v>2045</v>
      </c>
      <c r="D58" s="8" t="s">
        <v>973</v>
      </c>
      <c r="E58" s="4" t="s">
        <v>1738</v>
      </c>
      <c r="F58" s="4" t="str">
        <f t="shared" si="3"/>
        <v>OCT</v>
      </c>
      <c r="G58" s="4" t="s">
        <v>1565</v>
      </c>
      <c r="H58" s="4" t="s">
        <v>962</v>
      </c>
      <c r="I58" s="4" t="s">
        <v>2046</v>
      </c>
      <c r="J58" s="32">
        <f t="shared" si="4"/>
        <v>56</v>
      </c>
      <c r="K58" s="4" t="s">
        <v>1</v>
      </c>
      <c r="L58" s="4" t="str">
        <f t="shared" si="2"/>
        <v>{id:56,year: "1998",dateAcuerdo:"14-OCT",monthAcuerdo:"OCT",nameAcuerdo:"SUSTITUCIONES PRI",link: Acuerdos__pdfpath(`./${"1998/"}${"56.pdf"}`),},</v>
      </c>
    </row>
    <row r="59" spans="1:12" x14ac:dyDescent="0.3">
      <c r="A59" s="4" t="s">
        <v>1568</v>
      </c>
      <c r="B59" s="4">
        <v>57</v>
      </c>
      <c r="C59" s="4" t="s">
        <v>2045</v>
      </c>
      <c r="D59" s="8" t="s">
        <v>973</v>
      </c>
      <c r="E59" s="4" t="s">
        <v>1738</v>
      </c>
      <c r="F59" s="4" t="str">
        <f t="shared" si="3"/>
        <v>OCT</v>
      </c>
      <c r="G59" s="4" t="s">
        <v>1565</v>
      </c>
      <c r="H59" s="4" t="s">
        <v>963</v>
      </c>
      <c r="I59" s="4" t="s">
        <v>2046</v>
      </c>
      <c r="J59" s="32">
        <f t="shared" si="4"/>
        <v>57</v>
      </c>
      <c r="K59" s="4" t="s">
        <v>1</v>
      </c>
      <c r="L59" s="4" t="str">
        <f t="shared" si="2"/>
        <v>{id:57,year: "1998",dateAcuerdo:"14-OCT",monthAcuerdo:"OCT",nameAcuerdo:"SUSTITUCIONES PVEM",link: Acuerdos__pdfpath(`./${"1998/"}${"57.pdf"}`),},</v>
      </c>
    </row>
    <row r="60" spans="1:12" x14ac:dyDescent="0.3">
      <c r="A60" s="4" t="s">
        <v>1568</v>
      </c>
      <c r="B60" s="4">
        <v>58</v>
      </c>
      <c r="C60" s="4" t="s">
        <v>2045</v>
      </c>
      <c r="D60" s="8" t="s">
        <v>974</v>
      </c>
      <c r="E60" s="4" t="s">
        <v>1738</v>
      </c>
      <c r="F60" s="4" t="str">
        <f t="shared" si="3"/>
        <v>OCT</v>
      </c>
      <c r="G60" s="4" t="s">
        <v>1565</v>
      </c>
      <c r="H60" s="4" t="s">
        <v>964</v>
      </c>
      <c r="I60" s="4" t="s">
        <v>2046</v>
      </c>
      <c r="J60" s="32">
        <f t="shared" si="4"/>
        <v>58</v>
      </c>
      <c r="K60" s="4" t="s">
        <v>1</v>
      </c>
      <c r="L60" s="4" t="str">
        <f t="shared" si="2"/>
        <v>{id:58,year: "1998",dateAcuerdo:"28-OCT",monthAcuerdo:"OCT",nameAcuerdo:"ANEXO DEL ACUERDO DE UBICACIÓN DE CASILLAS",link: Acuerdos__pdfpath(`./${"1998/"}${"58.pdf"}`),},</v>
      </c>
    </row>
    <row r="61" spans="1:12" x14ac:dyDescent="0.3">
      <c r="A61" s="4" t="s">
        <v>1568</v>
      </c>
      <c r="B61" s="4">
        <v>59</v>
      </c>
      <c r="C61" s="4" t="s">
        <v>2045</v>
      </c>
      <c r="D61" s="8" t="s">
        <v>974</v>
      </c>
      <c r="E61" s="4" t="s">
        <v>1738</v>
      </c>
      <c r="F61" s="4" t="str">
        <f t="shared" si="3"/>
        <v>OCT</v>
      </c>
      <c r="G61" s="4" t="s">
        <v>1565</v>
      </c>
      <c r="H61" s="4" t="s">
        <v>965</v>
      </c>
      <c r="I61" s="4" t="s">
        <v>2046</v>
      </c>
      <c r="J61" s="32">
        <f t="shared" si="4"/>
        <v>59</v>
      </c>
      <c r="K61" s="4" t="s">
        <v>1</v>
      </c>
      <c r="L61" s="4" t="str">
        <f t="shared" si="2"/>
        <v>{id:59,year: "1998",dateAcuerdo:"28-OCT",monthAcuerdo:"OCT",nameAcuerdo:"ACUERDO PARA APLICACIÓN DEL LÍQUIDO INDELEBLE",link: Acuerdos__pdfpath(`./${"1998/"}${"59.pdf"}`),},</v>
      </c>
    </row>
    <row r="62" spans="1:12" x14ac:dyDescent="0.3">
      <c r="A62" s="4" t="s">
        <v>1568</v>
      </c>
      <c r="B62" s="4">
        <v>60</v>
      </c>
      <c r="C62" s="4" t="s">
        <v>2045</v>
      </c>
      <c r="D62" s="8" t="s">
        <v>974</v>
      </c>
      <c r="E62" s="4" t="s">
        <v>1738</v>
      </c>
      <c r="F62" s="4" t="str">
        <f t="shared" si="3"/>
        <v>OCT</v>
      </c>
      <c r="G62" s="4" t="s">
        <v>1565</v>
      </c>
      <c r="H62" s="4" t="s">
        <v>966</v>
      </c>
      <c r="I62" s="4" t="s">
        <v>2046</v>
      </c>
      <c r="J62" s="32">
        <f t="shared" si="4"/>
        <v>60</v>
      </c>
      <c r="K62" s="4" t="s">
        <v>1</v>
      </c>
      <c r="L62" s="4" t="str">
        <f t="shared" si="2"/>
        <v>{id:60,year: "1998",dateAcuerdo:"28-OCT",monthAcuerdo:"OCT",nameAcuerdo:"ACUERDO ENCUESTAS DE SALIDA",link: Acuerdos__pdfpath(`./${"1998/"}${"60.pdf"}`),},</v>
      </c>
    </row>
    <row r="63" spans="1:12" x14ac:dyDescent="0.3">
      <c r="A63" s="4" t="s">
        <v>1568</v>
      </c>
      <c r="B63" s="4">
        <v>61</v>
      </c>
      <c r="C63" s="4" t="s">
        <v>2045</v>
      </c>
      <c r="D63" s="8" t="s">
        <v>974</v>
      </c>
      <c r="E63" s="4" t="s">
        <v>1738</v>
      </c>
      <c r="F63" s="4" t="str">
        <f t="shared" si="3"/>
        <v>OCT</v>
      </c>
      <c r="G63" s="4" t="s">
        <v>1565</v>
      </c>
      <c r="H63" s="4" t="s">
        <v>967</v>
      </c>
      <c r="I63" s="4" t="s">
        <v>2046</v>
      </c>
      <c r="J63" s="32">
        <f t="shared" si="4"/>
        <v>61</v>
      </c>
      <c r="K63" s="4" t="s">
        <v>1</v>
      </c>
      <c r="L63" s="4" t="str">
        <f t="shared" si="2"/>
        <v>{id:61,year: "1998",dateAcuerdo:"28-OCT",monthAcuerdo:"OCT",nameAcuerdo:"ACUERDO MODIFICACIONES A INTEGRACIÓN CASILLAS",link: Acuerdos__pdfpath(`./${"1998/"}${"61.pdf"}`),},</v>
      </c>
    </row>
    <row r="64" spans="1:12" x14ac:dyDescent="0.3">
      <c r="A64" s="4" t="s">
        <v>1568</v>
      </c>
      <c r="B64" s="4">
        <v>62</v>
      </c>
      <c r="C64" s="4" t="s">
        <v>2045</v>
      </c>
      <c r="D64" s="8" t="s">
        <v>974</v>
      </c>
      <c r="E64" s="4" t="s">
        <v>1738</v>
      </c>
      <c r="F64" s="4" t="str">
        <f t="shared" si="3"/>
        <v>OCT</v>
      </c>
      <c r="G64" s="4" t="s">
        <v>1565</v>
      </c>
      <c r="H64" s="4" t="s">
        <v>968</v>
      </c>
      <c r="I64" s="4" t="s">
        <v>2046</v>
      </c>
      <c r="J64" s="32">
        <f t="shared" si="4"/>
        <v>62</v>
      </c>
      <c r="K64" s="4" t="s">
        <v>1</v>
      </c>
      <c r="L64" s="4" t="str">
        <f t="shared" si="2"/>
        <v>{id:62,year: "1998",dateAcuerdo:"28-OCT",monthAcuerdo:"OCT",nameAcuerdo:"METODOLOGÍA QUE SEGUIRAN LAS MDC PARA LA ENTR. BOLETAS",link: Acuerdos__pdfpath(`./${"1998/"}${"62.pdf"}`),},</v>
      </c>
    </row>
    <row r="65" spans="1:12" x14ac:dyDescent="0.3">
      <c r="A65" s="4" t="s">
        <v>1568</v>
      </c>
      <c r="B65" s="4">
        <v>63</v>
      </c>
      <c r="C65" s="4" t="s">
        <v>2045</v>
      </c>
      <c r="D65" s="8" t="s">
        <v>974</v>
      </c>
      <c r="E65" s="4" t="s">
        <v>1738</v>
      </c>
      <c r="F65" s="4" t="str">
        <f t="shared" si="3"/>
        <v>OCT</v>
      </c>
      <c r="G65" s="4" t="s">
        <v>1565</v>
      </c>
      <c r="H65" s="4" t="s">
        <v>969</v>
      </c>
      <c r="I65" s="4" t="s">
        <v>2046</v>
      </c>
      <c r="J65" s="32">
        <f t="shared" si="4"/>
        <v>63</v>
      </c>
      <c r="K65" s="4" t="s">
        <v>1</v>
      </c>
      <c r="L65" s="4" t="str">
        <f t="shared" si="2"/>
        <v>{id:63,year: "1998",dateAcuerdo:"28-OCT",monthAcuerdo:"OCT",nameAcuerdo:"SE ORDENA LA PUBLICACIÓN DE INT. DE MDC",link: Acuerdos__pdfpath(`./${"1998/"}${"63.pdf"}`),},</v>
      </c>
    </row>
    <row r="66" spans="1:12" x14ac:dyDescent="0.3">
      <c r="A66" s="4" t="s">
        <v>1568</v>
      </c>
      <c r="B66" s="4">
        <v>64</v>
      </c>
      <c r="C66" s="4" t="s">
        <v>2045</v>
      </c>
      <c r="D66" s="8" t="s">
        <v>39</v>
      </c>
      <c r="E66" s="4" t="s">
        <v>1738</v>
      </c>
      <c r="F66" s="4" t="str">
        <f t="shared" si="3"/>
        <v>OCT</v>
      </c>
      <c r="G66" s="4" t="s">
        <v>1565</v>
      </c>
      <c r="H66" s="4" t="s">
        <v>975</v>
      </c>
      <c r="I66" s="4" t="s">
        <v>2046</v>
      </c>
      <c r="J66" s="32">
        <f t="shared" si="4"/>
        <v>64</v>
      </c>
      <c r="K66" s="4" t="s">
        <v>1</v>
      </c>
      <c r="L66" s="4" t="str">
        <f t="shared" si="2"/>
        <v>{id:64,year: "1998",dateAcuerdo:"31-OCT",monthAcuerdo:"OCT",nameAcuerdo:"ACREDITACIÓN DE OBSERVADORES ELECTORALES",link: Acuerdos__pdfpath(`./${"1998/"}${"64.pdf"}`),},</v>
      </c>
    </row>
    <row r="67" spans="1:12" x14ac:dyDescent="0.3">
      <c r="A67" s="4" t="s">
        <v>1568</v>
      </c>
      <c r="B67" s="4">
        <v>65</v>
      </c>
      <c r="C67" s="4" t="s">
        <v>2045</v>
      </c>
      <c r="D67" s="8" t="s">
        <v>39</v>
      </c>
      <c r="E67" s="4" t="s">
        <v>1738</v>
      </c>
      <c r="F67" s="4" t="str">
        <f t="shared" ref="F67:F75" si="5">MID(D67,4,3)</f>
        <v>OCT</v>
      </c>
      <c r="G67" s="4" t="s">
        <v>1565</v>
      </c>
      <c r="H67" s="4" t="s">
        <v>970</v>
      </c>
      <c r="I67" s="4" t="s">
        <v>2046</v>
      </c>
      <c r="J67" s="32">
        <f t="shared" ref="J67:J84" si="6">B67</f>
        <v>65</v>
      </c>
      <c r="K67" s="4" t="s">
        <v>1</v>
      </c>
      <c r="L67" s="4" t="str">
        <f t="shared" si="2"/>
        <v>{id:65,year: "1998",dateAcuerdo:"31-OCT",monthAcuerdo:"OCT",nameAcuerdo:"ACDO. PARA EL SELLADO DE LAS BOLETAS",link: Acuerdos__pdfpath(`./${"1998/"}${"65.pdf"}`),},</v>
      </c>
    </row>
    <row r="68" spans="1:12" x14ac:dyDescent="0.3">
      <c r="A68" s="4" t="s">
        <v>1568</v>
      </c>
      <c r="B68" s="4">
        <v>66</v>
      </c>
      <c r="C68" s="4" t="s">
        <v>2045</v>
      </c>
      <c r="D68" s="8" t="s">
        <v>39</v>
      </c>
      <c r="E68" s="4" t="s">
        <v>1738</v>
      </c>
      <c r="F68" s="4" t="str">
        <f t="shared" si="5"/>
        <v>OCT</v>
      </c>
      <c r="G68" s="4" t="s">
        <v>1565</v>
      </c>
      <c r="H68" s="4" t="s">
        <v>971</v>
      </c>
      <c r="I68" s="4" t="s">
        <v>2046</v>
      </c>
      <c r="J68" s="32">
        <f t="shared" si="6"/>
        <v>66</v>
      </c>
      <c r="K68" s="4" t="s">
        <v>1</v>
      </c>
      <c r="L68" s="4" t="str">
        <f t="shared" ref="L68:L84" si="7">CONCATENATE(A68,B68,C68,D68,E68,F68,G68,H68,I68,J68,K68)</f>
        <v>{id:66,year: "1998",dateAcuerdo:"31-OCT",monthAcuerdo:"OCT",nameAcuerdo:"ACDO. MANEJO DEL PAQUETE ELECTORAL",link: Acuerdos__pdfpath(`./${"1998/"}${"66.pdf"}`),},</v>
      </c>
    </row>
    <row r="69" spans="1:12" x14ac:dyDescent="0.3">
      <c r="A69" s="4" t="s">
        <v>1568</v>
      </c>
      <c r="B69" s="4">
        <v>67</v>
      </c>
      <c r="C69" s="4" t="s">
        <v>2045</v>
      </c>
      <c r="D69" s="8" t="s">
        <v>983</v>
      </c>
      <c r="E69" s="4" t="s">
        <v>1738</v>
      </c>
      <c r="F69" s="4" t="str">
        <f t="shared" si="5"/>
        <v>NOV</v>
      </c>
      <c r="G69" s="4" t="s">
        <v>1565</v>
      </c>
      <c r="H69" s="4" t="s">
        <v>976</v>
      </c>
      <c r="I69" s="4" t="s">
        <v>2046</v>
      </c>
      <c r="J69" s="32">
        <f t="shared" si="6"/>
        <v>67</v>
      </c>
      <c r="K69" s="4" t="s">
        <v>1</v>
      </c>
      <c r="L69" s="4" t="str">
        <f t="shared" si="7"/>
        <v>{id:67,year: "1998",dateAcuerdo:"01-NOV",monthAcuerdo:"NOV",nameAcuerdo:"ACUERDO SUSPENCIÓN DE VOTACIÓN EN CON. MUN",link: Acuerdos__pdfpath(`./${"1998/"}${"67.pdf"}`),},</v>
      </c>
    </row>
    <row r="70" spans="1:12" x14ac:dyDescent="0.3">
      <c r="A70" s="4" t="s">
        <v>1568</v>
      </c>
      <c r="B70" s="4">
        <v>68</v>
      </c>
      <c r="C70" s="4" t="s">
        <v>2045</v>
      </c>
      <c r="D70" s="8" t="s">
        <v>984</v>
      </c>
      <c r="E70" s="4" t="s">
        <v>1738</v>
      </c>
      <c r="F70" s="4" t="str">
        <f t="shared" si="5"/>
        <v>NOV</v>
      </c>
      <c r="G70" s="4" t="s">
        <v>1565</v>
      </c>
      <c r="H70" s="4" t="s">
        <v>977</v>
      </c>
      <c r="I70" s="4" t="s">
        <v>2046</v>
      </c>
      <c r="J70" s="32">
        <f t="shared" si="6"/>
        <v>68</v>
      </c>
      <c r="K70" s="4" t="s">
        <v>1</v>
      </c>
      <c r="L70" s="4" t="str">
        <f t="shared" si="7"/>
        <v>{id:68,year: "1998",dateAcuerdo:"06-NOV",monthAcuerdo:"NOV",nameAcuerdo:"ACDO. DETERMINA EL RESUL. DE DIP. MAY. REL.",link: Acuerdos__pdfpath(`./${"1998/"}${"68.pdf"}`),},</v>
      </c>
    </row>
    <row r="71" spans="1:12" x14ac:dyDescent="0.3">
      <c r="A71" s="4" t="s">
        <v>1568</v>
      </c>
      <c r="B71" s="4">
        <v>69</v>
      </c>
      <c r="C71" s="4" t="s">
        <v>2045</v>
      </c>
      <c r="D71" s="8" t="s">
        <v>984</v>
      </c>
      <c r="E71" s="4" t="s">
        <v>1738</v>
      </c>
      <c r="F71" s="4" t="str">
        <f t="shared" si="5"/>
        <v>NOV</v>
      </c>
      <c r="G71" s="4" t="s">
        <v>1565</v>
      </c>
      <c r="H71" s="4" t="s">
        <v>978</v>
      </c>
      <c r="I71" s="4" t="s">
        <v>2046</v>
      </c>
      <c r="J71" s="32">
        <f t="shared" si="6"/>
        <v>69</v>
      </c>
      <c r="K71" s="4" t="s">
        <v>1</v>
      </c>
      <c r="L71" s="4" t="str">
        <f t="shared" si="7"/>
        <v>{id:69,year: "1998",dateAcuerdo:"06-NOV",monthAcuerdo:"NOV",nameAcuerdo:"ACUERDO SE FACULTA LGFM PARA DAR A CONOCER LOS PREP",link: Acuerdos__pdfpath(`./${"1998/"}${"69.pdf"}`),},</v>
      </c>
    </row>
    <row r="72" spans="1:12" x14ac:dyDescent="0.3">
      <c r="A72" s="4" t="s">
        <v>1568</v>
      </c>
      <c r="B72" s="4">
        <v>70</v>
      </c>
      <c r="C72" s="4" t="s">
        <v>2045</v>
      </c>
      <c r="D72" s="8" t="s">
        <v>984</v>
      </c>
      <c r="E72" s="4" t="s">
        <v>1738</v>
      </c>
      <c r="F72" s="4" t="str">
        <f t="shared" si="5"/>
        <v>NOV</v>
      </c>
      <c r="G72" s="4" t="s">
        <v>1565</v>
      </c>
      <c r="H72" s="4" t="s">
        <v>979</v>
      </c>
      <c r="I72" s="4" t="s">
        <v>2046</v>
      </c>
      <c r="J72" s="32">
        <f t="shared" si="6"/>
        <v>70</v>
      </c>
      <c r="K72" s="4" t="s">
        <v>1</v>
      </c>
      <c r="L72" s="4" t="str">
        <f t="shared" si="7"/>
        <v>{id:70,year: "1998",dateAcuerdo:"06-NOV",monthAcuerdo:"NOV",nameAcuerdo:"ACUERDO PORCENTAJES FINANCIAMIENTO",link: Acuerdos__pdfpath(`./${"1998/"}${"70.pdf"}`),},</v>
      </c>
    </row>
    <row r="73" spans="1:12" x14ac:dyDescent="0.3">
      <c r="A73" s="4" t="s">
        <v>1568</v>
      </c>
      <c r="B73" s="4">
        <v>71</v>
      </c>
      <c r="C73" s="4" t="s">
        <v>2045</v>
      </c>
      <c r="D73" s="8" t="s">
        <v>984</v>
      </c>
      <c r="E73" s="4" t="s">
        <v>1738</v>
      </c>
      <c r="F73" s="4" t="str">
        <f t="shared" si="5"/>
        <v>NOV</v>
      </c>
      <c r="G73" s="4" t="s">
        <v>1565</v>
      </c>
      <c r="H73" s="4" t="s">
        <v>980</v>
      </c>
      <c r="I73" s="4" t="s">
        <v>2046</v>
      </c>
      <c r="J73" s="32">
        <f t="shared" si="6"/>
        <v>71</v>
      </c>
      <c r="K73" s="4" t="s">
        <v>1</v>
      </c>
      <c r="L73" s="4" t="str">
        <f t="shared" si="7"/>
        <v>{id:71,year: "1998",dateAcuerdo:"06-NOV",monthAcuerdo:"NOV",nameAcuerdo:"ACUERDO RETIRO DE PROPAGANDA",link: Acuerdos__pdfpath(`./${"1998/"}${"71.pdf"}`),},</v>
      </c>
    </row>
    <row r="74" spans="1:12" x14ac:dyDescent="0.3">
      <c r="A74" s="4" t="s">
        <v>1568</v>
      </c>
      <c r="B74" s="4">
        <v>72</v>
      </c>
      <c r="C74" s="4" t="s">
        <v>2045</v>
      </c>
      <c r="D74" s="8" t="s">
        <v>984</v>
      </c>
      <c r="E74" s="4" t="s">
        <v>1738</v>
      </c>
      <c r="F74" s="4" t="str">
        <f t="shared" si="5"/>
        <v>NOV</v>
      </c>
      <c r="G74" s="4" t="s">
        <v>1565</v>
      </c>
      <c r="H74" s="4" t="s">
        <v>981</v>
      </c>
      <c r="I74" s="4" t="s">
        <v>2046</v>
      </c>
      <c r="J74" s="32">
        <f t="shared" si="6"/>
        <v>72</v>
      </c>
      <c r="K74" s="4" t="s">
        <v>1</v>
      </c>
      <c r="L74" s="4" t="str">
        <f t="shared" si="7"/>
        <v>{id:72,year: "1998",dateAcuerdo:"06-NOV",monthAcuerdo:"NOV",nameAcuerdo:"ACUERDO SUSTITUCIÓN PT POR DEFUNCIÓN",link: Acuerdos__pdfpath(`./${"1998/"}${"72.pdf"}`),},</v>
      </c>
    </row>
    <row r="75" spans="1:12" x14ac:dyDescent="0.3">
      <c r="A75" s="4" t="s">
        <v>1568</v>
      </c>
      <c r="B75" s="4">
        <v>73</v>
      </c>
      <c r="C75" s="4" t="s">
        <v>2045</v>
      </c>
      <c r="D75" s="8" t="s">
        <v>985</v>
      </c>
      <c r="E75" s="4" t="s">
        <v>1738</v>
      </c>
      <c r="F75" s="4" t="str">
        <f t="shared" si="5"/>
        <v>NOV</v>
      </c>
      <c r="G75" s="4" t="s">
        <v>1565</v>
      </c>
      <c r="H75" s="4" t="s">
        <v>982</v>
      </c>
      <c r="I75" s="4" t="s">
        <v>2046</v>
      </c>
      <c r="J75" s="32">
        <f t="shared" si="6"/>
        <v>73</v>
      </c>
      <c r="K75" s="4" t="s">
        <v>1</v>
      </c>
      <c r="L75" s="4" t="str">
        <f t="shared" si="7"/>
        <v>{id:73,year: "1998",dateAcuerdo:"15-NOV",monthAcuerdo:"NOV",nameAcuerdo:"PROYECTO DE ACUERDO PRESUPUESTO 1999",link: Acuerdos__pdfpath(`./${"1998/"}${"73.pdf"}`),},</v>
      </c>
    </row>
    <row r="76" spans="1:12" x14ac:dyDescent="0.3">
      <c r="A76" s="4" t="s">
        <v>1568</v>
      </c>
      <c r="B76" s="4">
        <v>74</v>
      </c>
      <c r="C76" s="4" t="s">
        <v>2045</v>
      </c>
      <c r="E76" s="4" t="s">
        <v>1738</v>
      </c>
      <c r="F76" s="4" t="s">
        <v>1546</v>
      </c>
      <c r="G76" s="4" t="s">
        <v>1565</v>
      </c>
      <c r="H76" s="4" t="s">
        <v>986</v>
      </c>
      <c r="I76" s="4" t="s">
        <v>2046</v>
      </c>
      <c r="J76" s="32">
        <f t="shared" si="6"/>
        <v>74</v>
      </c>
      <c r="K76" s="4" t="s">
        <v>1</v>
      </c>
      <c r="L76" s="4" t="str">
        <f t="shared" si="7"/>
        <v>{id:74,year: "1998",dateAcuerdo:"",monthAcuerdo:"DIC",nameAcuerdo:"ACUERDO AYUNTAMIENTO DE ACUAMANAL DE MIGUEL HIDALGO",link: Acuerdos__pdfpath(`./${"1998/"}${"74.pdf"}`),},</v>
      </c>
    </row>
    <row r="77" spans="1:12" x14ac:dyDescent="0.3">
      <c r="A77" s="4" t="s">
        <v>1568</v>
      </c>
      <c r="B77" s="4">
        <v>75</v>
      </c>
      <c r="C77" s="4" t="s">
        <v>2045</v>
      </c>
      <c r="E77" s="4" t="s">
        <v>1738</v>
      </c>
      <c r="F77" s="4" t="s">
        <v>1546</v>
      </c>
      <c r="G77" s="4" t="s">
        <v>1565</v>
      </c>
      <c r="H77" s="4" t="s">
        <v>987</v>
      </c>
      <c r="I77" s="4" t="s">
        <v>2046</v>
      </c>
      <c r="J77" s="32">
        <f t="shared" si="6"/>
        <v>75</v>
      </c>
      <c r="K77" s="4" t="s">
        <v>1</v>
      </c>
      <c r="L77" s="4" t="str">
        <f t="shared" si="7"/>
        <v>{id:75,year: "1998",dateAcuerdo:"",monthAcuerdo:"DIC",nameAcuerdo:"ACUERDO AYUNTAMIENTO DE SAN LORENZO AXOCOMANITLA",link: Acuerdos__pdfpath(`./${"1998/"}${"75.pdf"}`),},</v>
      </c>
    </row>
    <row r="78" spans="1:12" x14ac:dyDescent="0.3">
      <c r="A78" s="4" t="s">
        <v>1568</v>
      </c>
      <c r="B78" s="4">
        <v>76</v>
      </c>
      <c r="C78" s="4" t="s">
        <v>2045</v>
      </c>
      <c r="E78" s="4" t="s">
        <v>1738</v>
      </c>
      <c r="F78" s="4" t="s">
        <v>1546</v>
      </c>
      <c r="G78" s="4" t="s">
        <v>1565</v>
      </c>
      <c r="H78" s="4" t="s">
        <v>988</v>
      </c>
      <c r="I78" s="4" t="s">
        <v>2046</v>
      </c>
      <c r="J78" s="32">
        <f t="shared" si="6"/>
        <v>76</v>
      </c>
      <c r="K78" s="4" t="s">
        <v>1</v>
      </c>
      <c r="L78" s="4" t="str">
        <f t="shared" si="7"/>
        <v>{id:76,year: "1998",dateAcuerdo:"",monthAcuerdo:"DIC",nameAcuerdo:"ACUERDO AYUNTAMIENTO DE TEPEYANCO",link: Acuerdos__pdfpath(`./${"1998/"}${"76.pdf"}`),},</v>
      </c>
    </row>
    <row r="79" spans="1:12" x14ac:dyDescent="0.3">
      <c r="A79" s="4" t="s">
        <v>1568</v>
      </c>
      <c r="B79" s="4">
        <v>77</v>
      </c>
      <c r="C79" s="4" t="s">
        <v>2045</v>
      </c>
      <c r="E79" s="4" t="s">
        <v>1738</v>
      </c>
      <c r="F79" s="4" t="s">
        <v>1546</v>
      </c>
      <c r="G79" s="4" t="s">
        <v>1565</v>
      </c>
      <c r="H79" s="4" t="s">
        <v>989</v>
      </c>
      <c r="I79" s="4" t="s">
        <v>2046</v>
      </c>
      <c r="J79" s="32">
        <f t="shared" si="6"/>
        <v>77</v>
      </c>
      <c r="K79" s="4" t="s">
        <v>1</v>
      </c>
      <c r="L79" s="4" t="str">
        <f t="shared" si="7"/>
        <v>{id:77,year: "1998",dateAcuerdo:"",monthAcuerdo:"DIC",nameAcuerdo:"ACUERDO AYUNTAMIENTO DE TETLATLAHUCA",link: Acuerdos__pdfpath(`./${"1998/"}${"77.pdf"}`),},</v>
      </c>
    </row>
    <row r="80" spans="1:12" x14ac:dyDescent="0.3">
      <c r="A80" s="4" t="s">
        <v>1568</v>
      </c>
      <c r="B80" s="4">
        <v>78</v>
      </c>
      <c r="C80" s="4" t="s">
        <v>2045</v>
      </c>
      <c r="E80" s="4" t="s">
        <v>1738</v>
      </c>
      <c r="F80" s="4" t="s">
        <v>1546</v>
      </c>
      <c r="G80" s="4" t="s">
        <v>1565</v>
      </c>
      <c r="H80" s="4" t="s">
        <v>990</v>
      </c>
      <c r="I80" s="4" t="s">
        <v>2046</v>
      </c>
      <c r="J80" s="32">
        <f t="shared" si="6"/>
        <v>78</v>
      </c>
      <c r="K80" s="4" t="s">
        <v>1</v>
      </c>
      <c r="L80" s="4" t="str">
        <f t="shared" si="7"/>
        <v>{id:78,year: "1998",dateAcuerdo:"",monthAcuerdo:"DIC",nameAcuerdo:"ACUERDO AYUNTAMIENTO DE TOTOLAC",link: Acuerdos__pdfpath(`./${"1998/"}${"78.pdf"}`),},</v>
      </c>
    </row>
    <row r="81" spans="1:12" x14ac:dyDescent="0.3">
      <c r="A81" s="4" t="s">
        <v>1568</v>
      </c>
      <c r="B81" s="4">
        <v>79</v>
      </c>
      <c r="C81" s="4" t="s">
        <v>2045</v>
      </c>
      <c r="E81" s="4" t="s">
        <v>1738</v>
      </c>
      <c r="F81" s="4" t="s">
        <v>1546</v>
      </c>
      <c r="G81" s="4" t="s">
        <v>1565</v>
      </c>
      <c r="H81" s="4" t="s">
        <v>991</v>
      </c>
      <c r="I81" s="4" t="s">
        <v>2046</v>
      </c>
      <c r="J81" s="32">
        <f t="shared" si="6"/>
        <v>79</v>
      </c>
      <c r="K81" s="4" t="s">
        <v>1</v>
      </c>
      <c r="L81" s="4" t="str">
        <f t="shared" si="7"/>
        <v>{id:79,year: "1998",dateAcuerdo:"",monthAcuerdo:"DIC",nameAcuerdo:"ACUERDO AYUNTAMIENTO DE ZACATELCO",link: Acuerdos__pdfpath(`./${"1998/"}${"79.pdf"}`),},</v>
      </c>
    </row>
    <row r="82" spans="1:12" x14ac:dyDescent="0.3">
      <c r="A82" s="4" t="s">
        <v>1568</v>
      </c>
      <c r="B82" s="4">
        <v>80</v>
      </c>
      <c r="C82" s="4" t="s">
        <v>2045</v>
      </c>
      <c r="E82" s="4" t="s">
        <v>1738</v>
      </c>
      <c r="F82" s="4" t="s">
        <v>1546</v>
      </c>
      <c r="G82" s="4" t="s">
        <v>1565</v>
      </c>
      <c r="H82" s="4" t="s">
        <v>992</v>
      </c>
      <c r="I82" s="4" t="s">
        <v>2046</v>
      </c>
      <c r="J82" s="32">
        <f t="shared" si="6"/>
        <v>80</v>
      </c>
      <c r="K82" s="4" t="s">
        <v>1</v>
      </c>
      <c r="L82" s="4" t="str">
        <f t="shared" si="7"/>
        <v>{id:80,year: "1998",dateAcuerdo:"",monthAcuerdo:"DIC",nameAcuerdo:"ACUERDO CALIFICACIÓN PMA 15-12-98",link: Acuerdos__pdfpath(`./${"1998/"}${"80.pdf"}`),},</v>
      </c>
    </row>
    <row r="83" spans="1:12" x14ac:dyDescent="0.3">
      <c r="A83" s="4" t="s">
        <v>1568</v>
      </c>
      <c r="B83" s="4">
        <v>81</v>
      </c>
      <c r="C83" s="4" t="s">
        <v>2045</v>
      </c>
      <c r="D83" s="8" t="s">
        <v>995</v>
      </c>
      <c r="E83" s="4" t="s">
        <v>1738</v>
      </c>
      <c r="F83" s="4" t="str">
        <f>MID(D83,4,3)</f>
        <v>DIC</v>
      </c>
      <c r="G83" s="4" t="s">
        <v>1565</v>
      </c>
      <c r="H83" s="4" t="s">
        <v>993</v>
      </c>
      <c r="I83" s="4" t="s">
        <v>2046</v>
      </c>
      <c r="J83" s="32">
        <f t="shared" si="6"/>
        <v>81</v>
      </c>
      <c r="K83" s="4" t="s">
        <v>1</v>
      </c>
      <c r="L83" s="4" t="str">
        <f t="shared" si="7"/>
        <v>{id:81,year: "1998",dateAcuerdo:"03-DIC",monthAcuerdo:"DIC",nameAcuerdo:"SE DEFINE PROCEDIMIENTO PARA CALIFICACIÓN",link: Acuerdos__pdfpath(`./${"1998/"}${"81.pdf"}`),},</v>
      </c>
    </row>
    <row r="84" spans="1:12" x14ac:dyDescent="0.3">
      <c r="A84" s="4" t="s">
        <v>1568</v>
      </c>
      <c r="B84" s="4">
        <v>82</v>
      </c>
      <c r="C84" s="4" t="s">
        <v>2045</v>
      </c>
      <c r="D84" s="8" t="s">
        <v>690</v>
      </c>
      <c r="E84" s="4" t="s">
        <v>1738</v>
      </c>
      <c r="F84" s="4" t="str">
        <f>MID(D84,4,3)</f>
        <v>DIC</v>
      </c>
      <c r="G84" s="4" t="s">
        <v>1565</v>
      </c>
      <c r="H84" s="4" t="s">
        <v>994</v>
      </c>
      <c r="I84" s="4" t="s">
        <v>2046</v>
      </c>
      <c r="J84" s="32">
        <f t="shared" si="6"/>
        <v>82</v>
      </c>
      <c r="K84" s="4" t="s">
        <v>1</v>
      </c>
      <c r="L84" s="4" t="str">
        <f t="shared" si="7"/>
        <v>{id:82,year: "1998",dateAcuerdo:"29-DIC",monthAcuerdo:"DIC",nameAcuerdo:"ACUERDO DE LA INTEGRACIÓN DE DIPUTADOS",link: Acuerdos__pdfpath(`./${"1998/"}${"82.pdf"}`),},</v>
      </c>
    </row>
    <row r="85" spans="1:12" x14ac:dyDescent="0.3">
      <c r="L85" s="4" t="s">
        <v>1929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6A8-5B1A-4A87-ACA6-C63C370638A0}">
  <dimension ref="A1370:A3355"/>
  <sheetViews>
    <sheetView topLeftCell="A1362" workbookViewId="0">
      <selection activeCell="A1370" sqref="A1370"/>
    </sheetView>
  </sheetViews>
  <sheetFormatPr baseColWidth="10" defaultRowHeight="14.4" x14ac:dyDescent="0.3"/>
  <sheetData>
    <row r="1370" spans="1:1" x14ac:dyDescent="0.3">
      <c r="A1370" t="e">
        <f>IF(ISBLANK('2019'!#REF!),"",'2019'!#REF!)</f>
        <v>#REF!</v>
      </c>
    </row>
    <row r="1372" spans="1:1" x14ac:dyDescent="0.3">
      <c r="A1372" t="str">
        <f>IF(ISBLANK('2019'!P1),"",'2019'!P1)</f>
        <v/>
      </c>
    </row>
    <row r="1373" spans="1:1" x14ac:dyDescent="0.3">
      <c r="A1373" t="str">
        <f>IF(ISBLANK('2019'!P2),"",'2019'!P2)</f>
        <v>export const dataAcuerdos2019 = [</v>
      </c>
    </row>
    <row r="1374" spans="1:1" x14ac:dyDescent="0.3">
      <c r="A1374" t="str">
        <f>IF(ISBLANK('2019'!P3),"",'2019'!P3)</f>
        <v/>
      </c>
    </row>
    <row r="1375" spans="1:1" x14ac:dyDescent="0.3">
      <c r="A1375" t="str">
        <f>IF(ISBLANK('2019'!P4),"",'2019'!P4)</f>
        <v>{id:1,year: "2019",dateAcuerdo:"31-ENE",numAcuerdo:"CG 01-2019",monthAcuerdo:"ENE",nameAcuerdo:"ACUERDO READECUACIÓN DE PRERROGATIVAS",link: Acuerdos__pdfpath(`./${"2019/"}${"1.pdf"}`),subRows:[{id:"",year: "2019",dateAcuerdo:"",numAcuerdo:"",monthAcuerdo:"",nameAcuerdo:"ANEXO 1",link: Acuerdos__pdfpath(`./${"2019/"}${"1.1.pdf"}`),},],},</v>
      </c>
    </row>
    <row r="1376" spans="1:1" x14ac:dyDescent="0.3">
      <c r="A1376" t="str">
        <f>IF(ISBLANK('2019'!P5),"",'2019'!P5)</f>
        <v/>
      </c>
    </row>
    <row r="1377" spans="1:1" x14ac:dyDescent="0.3">
      <c r="A1377" t="str">
        <f>IF(ISBLANK('2019'!P6),"",'2019'!P6)</f>
        <v>{id:2,year: "2019",dateAcuerdo:"31-ENE",numAcuerdo:"CG 02-2019",monthAcuerdo:"ENE",nameAcuerdo:"ACUERDO MULTAS PENDIENTES A PARTIDOS POLÍTICOS",link: Acuerdos__pdfpath(`./${"2019/"}${"2.pdf"}`),subRows:[{id:"",year: "2019",dateAcuerdo:"",numAcuerdo:"",monthAcuerdo:"",nameAcuerdo:"ANEXO 1",link: Acuerdos__pdfpath(`./${"2019/"}${"2.1.pdf"}`),},],},</v>
      </c>
    </row>
    <row r="1378" spans="1:1" x14ac:dyDescent="0.3">
      <c r="A1378" t="str">
        <f>IF(ISBLANK('2019'!P7),"",'2019'!P7)</f>
        <v/>
      </c>
    </row>
    <row r="1379" spans="1:1" x14ac:dyDescent="0.3">
      <c r="A1379" t="str">
        <f>IF(ISBLANK('2019'!P8),"",'2019'!P8)</f>
        <v>{id:3,year: "2019",dateAcuerdo:"14-FEB",numAcuerdo:"CG 03-2019",monthAcuerdo:"FEB",nameAcuerdo:"ACUERDO ADECUACIÓN PRESUPUESTO EJERCICIO FISCAL 2019",link: Acuerdos__pdfpath(`./${"2019/"}${"3.pdf"}`),subRows:[{id:"",year: "2019",dateAcuerdo:"",numAcuerdo:"",monthAcuerdo:"",nameAcuerdo:"ANEXO 1",link: Acuerdos__pdfpath(`./${"2019/"}${"6.1.pdf"}`),},],},</v>
      </c>
    </row>
    <row r="1380" spans="1:1" x14ac:dyDescent="0.3">
      <c r="A1380" t="str">
        <f>IF(ISBLANK('2019'!P9),"",'2019'!P9)</f>
        <v>{id:4,year: "2019",dateAcuerdo:"14-FEB",numAcuerdo:"CG 04-2019",monthAcuerdo:"FEB",nameAcuerdo:"ACUERDO DELEGACIÓN DE ESTUDIOS DOCUMENTACIÓN ELECTORAL",link: Acuerdos__pdfpath(`./${"2019/"}${"4.pdf"}`),},</v>
      </c>
    </row>
    <row r="1381" spans="1:1" x14ac:dyDescent="0.3">
      <c r="A1381" t="str">
        <f>IF(ISBLANK('2019'!P10),"",'2019'!P10)</f>
        <v/>
      </c>
    </row>
    <row r="1382" spans="1:1" x14ac:dyDescent="0.3">
      <c r="A1382" t="e" vm="2">
        <f ca="1">IF(ISBLANK('2019'!P11),"",'2019'!P11)</f>
        <v>#NAME?</v>
      </c>
    </row>
    <row r="1383" spans="1:1" x14ac:dyDescent="0.3">
      <c r="A1383" t="str">
        <f>IF(ISBLANK('2019'!P12),"",'2019'!P12)</f>
        <v>{id:6,year: "2019",dateAcuerdo:"14-FEB",numAcuerdo:"CG 6-2019",monthAcuerdo:"FEB",nameAcuerdo:"ACUERDO DESIGNACIÓN TITULARES ÁREA TÉCNICA",link: Acuerdos__pdfpath(`./${"2019/"}${"6.pdf"}`),},</v>
      </c>
    </row>
    <row r="1384" spans="1:1" x14ac:dyDescent="0.3">
      <c r="A1384" t="str">
        <f>IF(ISBLANK('2019'!P13),"",'2019'!P13)</f>
        <v/>
      </c>
    </row>
    <row r="1385" spans="1:1" x14ac:dyDescent="0.3">
      <c r="A1385" t="e" vm="2">
        <f ca="1">IF(ISBLANK('2019'!P14),"",'2019'!P14)</f>
        <v>#NAME?</v>
      </c>
    </row>
    <row r="1386" spans="1:1" x14ac:dyDescent="0.3">
      <c r="A1386" t="str">
        <f>IF(ISBLANK('2019'!P15),"",'2019'!P15)</f>
        <v>{id:8,year: "2019",dateAcuerdo:"28-FEB",numAcuerdo:"CG 08-2019",monthAcuerdo:"FEB",nameAcuerdo:"ACUERDO INTEGRACIÓN COMISIONES",link: Acuerdos__pdfpath(`./${"2019/"}${"8.pdf"}`),},</v>
      </c>
    </row>
    <row r="1387" spans="1:1" x14ac:dyDescent="0.3">
      <c r="A1387" t="str">
        <f>IF(ISBLANK('2019'!P16),"",'2019'!P16)</f>
        <v>{id:9,year: "2019",dateAcuerdo:"28-FEB",numAcuerdo:"CG 09-2019",monthAcuerdo:"FEB",nameAcuerdo:"ACUERDO COMITÉ DE ADQUISICIONES",link: Acuerdos__pdfpath(`./${"2019/"}${"9.pdf"}`),},</v>
      </c>
    </row>
    <row r="1388" spans="1:1" x14ac:dyDescent="0.3">
      <c r="A1388" t="str">
        <f>IF(ISBLANK('2019'!P17),"",'2019'!P17)</f>
        <v/>
      </c>
    </row>
    <row r="1389" spans="1:1" x14ac:dyDescent="0.3">
      <c r="A1389" t="e" vm="2">
        <f ca="1">IF(ISBLANK('2019'!P18),"",'2019'!P18)</f>
        <v>#NAME?</v>
      </c>
    </row>
    <row r="1390" spans="1:1" x14ac:dyDescent="0.3">
      <c r="A1390" t="str">
        <f>IF(ISBLANK('2019'!P19),"",'2019'!P19)</f>
        <v>{id:11,year: "2019",dateAcuerdo:"29-MAR",numAcuerdo:"CG 11-2019",monthAcuerdo:"MAR",nameAcuerdo:"RETENCIÓN POR RETIRO DE PROPAGANDA ELECTORAL",link: Acuerdos__pdfpath(`./${"2019/"}${"11.pdf"}`),},</v>
      </c>
    </row>
    <row r="1391" spans="1:1" x14ac:dyDescent="0.3">
      <c r="A1391" t="str">
        <f>IF(ISBLANK('2019'!P20),"",'2019'!P20)</f>
        <v/>
      </c>
    </row>
    <row r="1392" spans="1:1" x14ac:dyDescent="0.3">
      <c r="A1392" t="e" vm="2">
        <f ca="1">IF(ISBLANK('2019'!P21),"",'2019'!P21)</f>
        <v>#NAME?</v>
      </c>
    </row>
    <row r="1393" spans="1:1" x14ac:dyDescent="0.3">
      <c r="A1393" t="str">
        <f>IF(ISBLANK('2019'!P22),"",'2019'!P22)</f>
        <v/>
      </c>
    </row>
    <row r="1394" spans="1:1" x14ac:dyDescent="0.3">
      <c r="A1394" t="e" vm="2">
        <f ca="1">IF(ISBLANK('2019'!P23),"",'2019'!P23)</f>
        <v>#NAME?</v>
      </c>
    </row>
    <row r="1395" spans="1:1" x14ac:dyDescent="0.3">
      <c r="A1395" t="str">
        <f>IF(ISBLANK('2019'!P24),"",'2019'!P24)</f>
        <v/>
      </c>
    </row>
    <row r="1396" spans="1:1" x14ac:dyDescent="0.3">
      <c r="A1396" t="e" vm="2">
        <f ca="1">IF(ISBLANK('2019'!P25),"",'2019'!P25)</f>
        <v>#NAME?</v>
      </c>
    </row>
    <row r="1397" spans="1:1" x14ac:dyDescent="0.3">
      <c r="A1397" t="str">
        <f>IF(ISBLANK('2019'!P26),"",'2019'!P26)</f>
        <v/>
      </c>
    </row>
    <row r="1398" spans="1:1" x14ac:dyDescent="0.3">
      <c r="A1398" t="str">
        <f>IF(ISBLANK('2019'!P27),"",'2019'!P27)</f>
        <v/>
      </c>
    </row>
    <row r="1399" spans="1:1" x14ac:dyDescent="0.3">
      <c r="A1399" t="e" vm="2">
        <f ca="1">IF(ISBLANK('2019'!P28),"",'2019'!P28)</f>
        <v>#NAME?</v>
      </c>
    </row>
    <row r="1400" spans="1:1" x14ac:dyDescent="0.3">
      <c r="A1400" t="str">
        <f>IF(ISBLANK('2019'!P29),"",'2019'!P29)</f>
        <v/>
      </c>
    </row>
    <row r="1401" spans="1:1" x14ac:dyDescent="0.3">
      <c r="A1401" t="e" vm="2">
        <f ca="1">IF(ISBLANK('2019'!P30),"",'2019'!P30)</f>
        <v>#NAME?</v>
      </c>
    </row>
    <row r="1402" spans="1:1" x14ac:dyDescent="0.3">
      <c r="A1402" t="str">
        <f>IF(ISBLANK('2019'!P31),"",'2019'!P31)</f>
        <v/>
      </c>
    </row>
    <row r="1403" spans="1:1" x14ac:dyDescent="0.3">
      <c r="A1403" t="e" vm="2">
        <f ca="1">IF(ISBLANK('2019'!P32),"",'2019'!P32)</f>
        <v>#NAME?</v>
      </c>
    </row>
    <row r="1404" spans="1:1" x14ac:dyDescent="0.3">
      <c r="A1404" t="str">
        <f>IF(ISBLANK('2019'!P33),"",'2019'!P33)</f>
        <v/>
      </c>
    </row>
    <row r="1405" spans="1:1" x14ac:dyDescent="0.3">
      <c r="A1405" t="e" vm="2">
        <f ca="1">IF(ISBLANK('2019'!P34),"",'2019'!P34)</f>
        <v>#NAME?</v>
      </c>
    </row>
    <row r="1406" spans="1:1" x14ac:dyDescent="0.3">
      <c r="A1406" t="str">
        <f>IF(ISBLANK('2019'!P35),"",'2019'!P35)</f>
        <v>{id:19,year: "2019",dateAcuerdo:"30-MAY",numAcuerdo:"CG 19-2019",monthAcuerdo:"MAY",nameAcuerdo:"ACUERDO POR EL QUE SE ADECÚAN COMISIONES",link: Acuerdos__pdfpath(`./${"2019/"}${"19.pdf"}`),},</v>
      </c>
    </row>
    <row r="1407" spans="1:1" x14ac:dyDescent="0.3">
      <c r="A1407" t="str">
        <f>IF(ISBLANK('2019'!P36),"",'2019'!P36)</f>
        <v/>
      </c>
    </row>
    <row r="1408" spans="1:1" x14ac:dyDescent="0.3">
      <c r="A1408" t="e" vm="2">
        <f ca="1">IF(ISBLANK('2019'!P37),"",'2019'!P37)</f>
        <v>#NAME?</v>
      </c>
    </row>
    <row r="1409" spans="1:1" x14ac:dyDescent="0.3">
      <c r="A1409" t="str">
        <f>IF(ISBLANK('2019'!P38),"",'2019'!P38)</f>
        <v/>
      </c>
    </row>
    <row r="1410" spans="1:1" x14ac:dyDescent="0.3">
      <c r="A1410" t="e" vm="2">
        <f ca="1">IF(ISBLANK('2019'!P39),"",'2019'!P39)</f>
        <v>#NAME?</v>
      </c>
    </row>
    <row r="1411" spans="1:1" x14ac:dyDescent="0.3">
      <c r="A1411" t="str">
        <f>IF(ISBLANK('2019'!P40),"",'2019'!P40)</f>
        <v/>
      </c>
    </row>
    <row r="1412" spans="1:1" x14ac:dyDescent="0.3">
      <c r="A1412" t="e" vm="2">
        <f ca="1">IF(ISBLANK('2019'!P41),"",'2019'!P41)</f>
        <v>#NAME?</v>
      </c>
    </row>
    <row r="1413" spans="1:1" x14ac:dyDescent="0.3">
      <c r="A1413" t="str">
        <f>IF(ISBLANK('2019'!P42),"",'2019'!P42)</f>
        <v/>
      </c>
    </row>
    <row r="1414" spans="1:1" x14ac:dyDescent="0.3">
      <c r="A1414" t="e" vm="2">
        <f ca="1">IF(ISBLANK('2019'!P43),"",'2019'!P43)</f>
        <v>#NAME?</v>
      </c>
    </row>
    <row r="1415" spans="1:1" x14ac:dyDescent="0.3">
      <c r="A1415" t="str">
        <f>IF(ISBLANK('2019'!P44),"",'2019'!P44)</f>
        <v>{id:24,year: "2019",dateAcuerdo:"04-jul",numAcuerdo:"CG 24-2019",monthAcuerdo:"jul",nameAcuerdo:"INTEGRACIÓN DE COMISION SPEN",link: Acuerdos__pdfpath(`./${"2019/"}${"24.pdf"}`),},</v>
      </c>
    </row>
    <row r="1416" spans="1:1" x14ac:dyDescent="0.3">
      <c r="A1416" t="str">
        <f>IF(ISBLANK('2019'!P45),"",'2019'!P45)</f>
        <v/>
      </c>
    </row>
    <row r="1417" spans="1:1" x14ac:dyDescent="0.3">
      <c r="A1417" t="str">
        <f>IF(ISBLANK('2019'!P46),"",'2019'!P46)</f>
        <v/>
      </c>
    </row>
    <row r="1418" spans="1:1" x14ac:dyDescent="0.3">
      <c r="A1418" t="e" vm="2">
        <f ca="1">IF(ISBLANK('2019'!P47),"",'2019'!P47)</f>
        <v>#NAME?</v>
      </c>
    </row>
    <row r="1419" spans="1:1" x14ac:dyDescent="0.3">
      <c r="A1419" t="str">
        <f>IF(ISBLANK('2019'!P48),"",'2019'!P48)</f>
        <v/>
      </c>
    </row>
    <row r="1420" spans="1:1" x14ac:dyDescent="0.3">
      <c r="A1420" t="str">
        <f>IF(ISBLANK('2019'!P49),"",'2019'!P49)</f>
        <v/>
      </c>
    </row>
    <row r="1421" spans="1:1" x14ac:dyDescent="0.3">
      <c r="A1421" t="str">
        <f>IF(ISBLANK('2019'!P50),"",'2019'!P50)</f>
        <v/>
      </c>
    </row>
    <row r="1422" spans="1:1" x14ac:dyDescent="0.3">
      <c r="A1422" t="e" vm="2">
        <f ca="1">IF(ISBLANK('2019'!P51),"",'2019'!P51)</f>
        <v>#NAME?</v>
      </c>
    </row>
    <row r="1423" spans="1:1" x14ac:dyDescent="0.3">
      <c r="A1423" t="str">
        <f>IF(ISBLANK('2019'!P52),"",'2019'!P52)</f>
        <v/>
      </c>
    </row>
    <row r="1424" spans="1:1" x14ac:dyDescent="0.3">
      <c r="A1424" t="str">
        <f>IF(ISBLANK('2019'!P53),"",'2019'!P53)</f>
        <v/>
      </c>
    </row>
    <row r="1425" spans="1:1" x14ac:dyDescent="0.3">
      <c r="A1425" t="e" vm="2">
        <f ca="1">IF(ISBLANK('2019'!P54),"",'2019'!P54)</f>
        <v>#NAME?</v>
      </c>
    </row>
    <row r="1426" spans="1:1" x14ac:dyDescent="0.3">
      <c r="A1426" t="str">
        <f>IF(ISBLANK('2019'!P55),"",'2019'!P55)</f>
        <v>{id:28,year: "2019",dateAcuerdo:"28-SEP",numAcuerdo:"CG 28-2019",monthAcuerdo:"SEP",nameAcuerdo:"ACUERDO DEL COMITÉ DE IGUALDAD LABORAL",link: Acuerdos__pdfpath(`./${"2019/"}${"28.pdf"}`),},</v>
      </c>
    </row>
    <row r="1427" spans="1:1" x14ac:dyDescent="0.3">
      <c r="A1427" t="str">
        <f>IF(ISBLANK('2019'!P56),"",'2019'!P56)</f>
        <v>{id:29,year: "2019",dateAcuerdo:"14-OCT",numAcuerdo:"CG 29-2019",monthAcuerdo:"OCT",nameAcuerdo:"RESOLUCIÓN DE LAS MODIFICACIONES DE LOS ESTATUTOS DEL PAC",link: Acuerdos__pdfpath(`./${"2019/"}${"29.pdf"}`),},</v>
      </c>
    </row>
    <row r="1428" spans="1:1" x14ac:dyDescent="0.3">
      <c r="A1428" t="str">
        <f>IF(ISBLANK('2019'!P57),"",'2019'!P57)</f>
        <v/>
      </c>
    </row>
    <row r="1429" spans="1:1" x14ac:dyDescent="0.3">
      <c r="A1429" t="e" vm="2">
        <f ca="1">IF(ISBLANK('2019'!P58),"",'2019'!P58)</f>
        <v>#NAME?</v>
      </c>
    </row>
    <row r="1430" spans="1:1" x14ac:dyDescent="0.3">
      <c r="A1430" t="str">
        <f>IF(ISBLANK('2019'!P59),"",'2019'!P59)</f>
        <v/>
      </c>
    </row>
    <row r="1431" spans="1:1" x14ac:dyDescent="0.3">
      <c r="A1431" t="e" vm="2">
        <f ca="1">IF(ISBLANK('2019'!P60),"",'2019'!P60)</f>
        <v>#NAME?</v>
      </c>
    </row>
    <row r="1432" spans="1:1" x14ac:dyDescent="0.3">
      <c r="A1432" t="str">
        <f>IF(ISBLANK('2019'!P61),"",'2019'!P61)</f>
        <v/>
      </c>
    </row>
    <row r="1433" spans="1:1" x14ac:dyDescent="0.3">
      <c r="A1433" t="e" vm="2">
        <f ca="1">IF(ISBLANK('2019'!P62),"",'2019'!P62)</f>
        <v>#NAME?</v>
      </c>
    </row>
    <row r="1434" spans="1:1" x14ac:dyDescent="0.3">
      <c r="A1434" t="str">
        <f>IF(ISBLANK('2019'!P63),"",'2019'!P63)</f>
        <v/>
      </c>
    </row>
    <row r="1435" spans="1:1" x14ac:dyDescent="0.3">
      <c r="A1435" t="e" vm="2">
        <f ca="1">IF(ISBLANK('2019'!P64),"",'2019'!P64)</f>
        <v>#NAME?</v>
      </c>
    </row>
    <row r="1436" spans="1:1" x14ac:dyDescent="0.3">
      <c r="A1436" t="str">
        <f>IF(ISBLANK('2019'!P65),"",'2019'!P65)</f>
        <v>{id:34,year: "2019",dateAcuerdo:"31-OCT",numAcuerdo:"CG 34-2019",monthAcuerdo:"OCT",nameAcuerdo:"ACUERDO DE LA JGE",link: Acuerdos__pdfpath(`./${"2019/"}${"34.pdf"}`),},</v>
      </c>
    </row>
    <row r="1437" spans="1:1" x14ac:dyDescent="0.3">
      <c r="A1437" t="str">
        <f>IF(ISBLANK('2019'!P66),"",'2019'!P66)</f>
        <v/>
      </c>
    </row>
    <row r="1438" spans="1:1" x14ac:dyDescent="0.3">
      <c r="A1438" t="str">
        <f>IF(ISBLANK('2019'!P67),"",'2019'!P67)</f>
        <v/>
      </c>
    </row>
    <row r="1439" spans="1:1" x14ac:dyDescent="0.3">
      <c r="A1439" t="e" vm="2">
        <f ca="1">IF(ISBLANK('2019'!P68),"",'2019'!P68)</f>
        <v>#NAME?</v>
      </c>
    </row>
    <row r="1440" spans="1:1" x14ac:dyDescent="0.3">
      <c r="A1440" t="str">
        <f>IF(ISBLANK('2019'!P69),"",'2019'!P69)</f>
        <v/>
      </c>
    </row>
    <row r="1441" spans="1:1" x14ac:dyDescent="0.3">
      <c r="A1441" t="e" vm="2">
        <f ca="1">IF(ISBLANK('2019'!P70),"",'2019'!P70)</f>
        <v>#NAME?</v>
      </c>
    </row>
    <row r="1442" spans="1:1" x14ac:dyDescent="0.3">
      <c r="A1442" t="str">
        <f>IF(ISBLANK('2019'!P71),"",'2019'!P71)</f>
        <v>{id:37,year: "2019",dateAcuerdo:"08-NOV",numAcuerdo:"CG 37-2019",monthAcuerdo:"NOV",nameAcuerdo:"RESOLUCIÓN NUEVA ALIANZA",link: Acuerdos__pdfpath(`./${"2019/"}${"37.pdf"}`),},</v>
      </c>
    </row>
    <row r="1443" spans="1:1" x14ac:dyDescent="0.3">
      <c r="A1443" t="str">
        <f>IF(ISBLANK('2019'!P72),"",'2019'!P72)</f>
        <v/>
      </c>
    </row>
    <row r="1444" spans="1:1" x14ac:dyDescent="0.3">
      <c r="A1444" t="e" vm="2">
        <f ca="1">IF(ISBLANK('2019'!P73),"",'2019'!P73)</f>
        <v>#NAME?</v>
      </c>
    </row>
    <row r="1445" spans="1:1" x14ac:dyDescent="0.3">
      <c r="A1445" t="str">
        <f>IF(ISBLANK('2019'!P74),"",'2019'!P74)</f>
        <v/>
      </c>
    </row>
    <row r="1446" spans="1:1" x14ac:dyDescent="0.3">
      <c r="A1446" t="str">
        <f>IF(ISBLANK('2019'!P75),"",'2019'!P75)</f>
        <v/>
      </c>
    </row>
    <row r="1447" spans="1:1" x14ac:dyDescent="0.3">
      <c r="A1447" t="str">
        <f>IF(ISBLANK('2019'!P76),"",'2019'!P76)</f>
        <v/>
      </c>
    </row>
    <row r="1448" spans="1:1" x14ac:dyDescent="0.3">
      <c r="A1448" t="str">
        <f>IF(ISBLANK('2019'!P77),"",'2019'!P77)</f>
        <v/>
      </c>
    </row>
    <row r="1449" spans="1:1" x14ac:dyDescent="0.3">
      <c r="A1449" t="e" vm="2">
        <f ca="1">IF(ISBLANK('2019'!P78),"",'2019'!P78)</f>
        <v>#NAME?</v>
      </c>
    </row>
    <row r="1450" spans="1:1" x14ac:dyDescent="0.3">
      <c r="A1450" t="str">
        <f>IF(ISBLANK('2019'!P79),"",'2019'!P79)</f>
        <v>{id:41,year: "2019",dateAcuerdo:"12-DIC",numAcuerdo:"CG 41-2019",monthAcuerdo:"DIC",nameAcuerdo:"ACUERDO SISTEMA INSTITUCIONAL DE ARCHIVOS",link: Acuerdos__pdfpath(`./${"2019/"}${"41.pdf"}`),},</v>
      </c>
    </row>
    <row r="1451" spans="1:1" x14ac:dyDescent="0.3">
      <c r="A1451" t="str">
        <f>IF(ISBLANK('2019'!P80),"",'2019'!P80)</f>
        <v/>
      </c>
    </row>
    <row r="1452" spans="1:1" x14ac:dyDescent="0.3">
      <c r="A1452" t="e" vm="2">
        <f ca="1">IF(ISBLANK('2019'!P81),"",'2019'!P81)</f>
        <v>#NAME?</v>
      </c>
    </row>
    <row r="1453" spans="1:1" x14ac:dyDescent="0.3">
      <c r="A1453" t="str">
        <f>IF(ISBLANK('2019'!P82),"",'2019'!P82)</f>
        <v/>
      </c>
    </row>
    <row r="1454" spans="1:1" x14ac:dyDescent="0.3">
      <c r="A1454" t="e" vm="2">
        <f ca="1">IF(ISBLANK('2019'!P83),"",'2019'!P83)</f>
        <v>#NAME?</v>
      </c>
    </row>
    <row r="1455" spans="1:1" x14ac:dyDescent="0.3">
      <c r="A1455" t="str">
        <f>IF(ISBLANK('2019'!P84),"",'2019'!P84)</f>
        <v>{id:44,year: "2019",dateAcuerdo:"12-DIC",numAcuerdo:"CG 44-2019",monthAcuerdo:"DIC",nameAcuerdo:"ACUERDO OFICIO DE REQUERIMIENTO",link: Acuerdos__pdfpath(`./${"2019/"}${"44.pdf"}`),},</v>
      </c>
    </row>
    <row r="1456" spans="1:1" x14ac:dyDescent="0.3">
      <c r="A1456" t="str">
        <f>IF(ISBLANK('2019'!P85),"",'2019'!P85)</f>
        <v>];</v>
      </c>
    </row>
    <row r="1459" spans="1:1" x14ac:dyDescent="0.3">
      <c r="A1459" t="str">
        <f>IF(ISBLANK('2018'!P2),"",'2018'!P2)</f>
        <v>export const dataAcuerdos2018 = [</v>
      </c>
    </row>
    <row r="1460" spans="1:1" x14ac:dyDescent="0.3">
      <c r="A1460" t="str">
        <f>IF(ISBLANK('2018'!P3),"",'2018'!P3)</f>
        <v/>
      </c>
    </row>
    <row r="1461" spans="1:1" x14ac:dyDescent="0.3">
      <c r="A1461" t="str">
        <f>IF(ISBLANK('2018'!P4),"",'2018'!P4)</f>
        <v>{id:1,year: "2018",dateAcuerdo:"01-ENE",numAcuerdo:"CG 01-2018",monthAcuerdo:"ENE",nameAcuerdo:"ACUERDO CONVOCATOTIA OBSERVADORES PROCESO ELECTORAL LOCAL 2018",link: Acuerdos__pdfpath(`./${"2018/"}${"1.pdf"}`),subRows:[{id:"",year: "2018",dateAcuerdo:"",numAcuerdo:"",monthAcuerdo:"",nameAcuerdo:"ANEXO CONVOCATORIA OBSERVADORES ELECTORALES",link: Acuerdos__pdfpath(`./${"2018/"}${"1.1.pdf"}`),},],},</v>
      </c>
    </row>
    <row r="1462" spans="1:1" x14ac:dyDescent="0.3">
      <c r="A1462" t="str">
        <f>IF(ISBLANK('2018'!P5),"",'2018'!P5)</f>
        <v/>
      </c>
    </row>
    <row r="1463" spans="1:1" x14ac:dyDescent="0.3">
      <c r="A1463" t="str">
        <f>IF(ISBLANK('2018'!P6),"",'2018'!P6)</f>
        <v>{id:2,year: "2018",dateAcuerdo:"03-ENE",numAcuerdo:"CG 02-2018",monthAcuerdo:"ENE",nameAcuerdo:"ACUERDO CATALOGO DE PROGRAMAS DE RADIO Y TELEVISIÓN PELO 2018",link: Acuerdos__pdfpath(`./${"2018/"}${"2.pdf"}`),subRows:[{id:"",year: "2018",dateAcuerdo:"",numAcuerdo:"",monthAcuerdo:"",nameAcuerdo:"ANEXO LISTADO DE NOTICIARIOS",link: Acuerdos__pdfpath(`./${"2018/"}${"2.1.pdf"}`),},],},</v>
      </c>
    </row>
    <row r="1464" spans="1:1" x14ac:dyDescent="0.3">
      <c r="A1464" t="str">
        <f>IF(ISBLANK('2018'!P7),"",'2018'!P7)</f>
        <v>{id:3,year: "2018",dateAcuerdo:"06-ENE",numAcuerdo:"CG 03-2018",monthAcuerdo:"ENE",nameAcuerdo:"ACUERDO POR EL QUE SE RESUELVE LA PROCEDENCIA DE MANIFESTANCIONES DE INTENCIÓN CI PELO 2018",link: Acuerdos__pdfpath(`./${"2018/"}${"3.pdf"}`),},</v>
      </c>
    </row>
    <row r="1465" spans="1:1" x14ac:dyDescent="0.3">
      <c r="A1465" t="str">
        <f>IF(ISBLANK('2018'!P8),"",'2018'!P8)</f>
        <v/>
      </c>
    </row>
    <row r="1466" spans="1:1" x14ac:dyDescent="0.3">
      <c r="A1466" t="str">
        <f>IF(ISBLANK('2018'!P9),"",'2018'!P9)</f>
        <v/>
      </c>
    </row>
    <row r="1467" spans="1:1" x14ac:dyDescent="0.3">
      <c r="A1467" t="str">
        <f>IF(ISBLANK('2018'!P10),"",'2018'!P10)</f>
        <v/>
      </c>
    </row>
    <row r="1468" spans="1:1" x14ac:dyDescent="0.3">
      <c r="A1468" t="str">
        <f>IF(ISBLANK('2018'!P11),"",'2018'!P11)</f>
        <v>{id:4,year: "2018",dateAcuerdo:"13-ENE",numAcuerdo:"CG 04-2018",monthAcuerdo:"ENE",nameAcuerdo:"ACUERDO DE ADECUACIÓN AL PRESUPUESTO DE EGRESOS DEL ITE CUMPLIMIENTO A LA SENTENCIA SCM JRC 21 2017 Y AMPLIACIÓN PRESUPUESTAL",link: Acuerdos__pdfpath(`./${"2018/"}${"4.pdf"}`),subRows:[{id:"",year: "2018",dateAcuerdo:"",numAcuerdo:"",monthAcuerdo:"",nameAcuerdo:"ANEXO ÚNICO",link: Acuerdos__pdfpath(`./${"2018/"}${"4.1.pdf"}`),},{id:"",year: "2018",dateAcuerdo:"",numAcuerdo:"",monthAcuerdo:"",nameAcuerdo:"VOTO CONCURRENTE CONSEJERA ELECTORAL DORA RODRÍGUEZ SORIANO 3",link: Acuerdos__pdfpath(`./${"2018/"}${"4.2.pdf"}`),},{id:"",year: "2018",dateAcuerdo:"",numAcuerdo:"",monthAcuerdo:"",nameAcuerdo:"VOTO CONCURRENTE CONSEJERO ELECTORAL JUAN CARLOS MINOR MÁRQUEZ",link: Acuerdos__pdfpath(`./${"2018/"}${"4.3.pdf"}`),},],},</v>
      </c>
    </row>
    <row r="1469" spans="1:1" x14ac:dyDescent="0.3">
      <c r="A1469" t="str">
        <f>IF(ISBLANK('2018'!P12),"",'2018'!P12)</f>
        <v/>
      </c>
    </row>
    <row r="1470" spans="1:1" x14ac:dyDescent="0.3">
      <c r="A1470" t="str">
        <f>IF(ISBLANK('2018'!P13),"",'2018'!P13)</f>
        <v/>
      </c>
    </row>
    <row r="1471" spans="1:1" x14ac:dyDescent="0.3">
      <c r="A1471" t="str">
        <f>IF(ISBLANK('2018'!P14),"",'2018'!P14)</f>
        <v>{id:5,year: "2018",dateAcuerdo:"19-ENE",numAcuerdo:"CG 05-2018",monthAcuerdo:"ENE",nameAcuerdo:"ACUERDO POR EL QUE SE ESTABLECE LA FORMA DE EJECUTAR LAS MULTAS PREVISTAS EN LA RESOLUCIÓN INE CG309 2017 Y ACUERDO INE CG461 2017",link: Acuerdos__pdfpath(`./${"2018/"}${"5.pdf"}`),subRows:[{id:"",year: "2018",dateAcuerdo:"",numAcuerdo:"",monthAcuerdo:"",nameAcuerdo:"ANEXO UNO",link: Acuerdos__pdfpath(`./${"2018/"}${"5.1.pdf"}`),},{id:"",year: "2018",dateAcuerdo:"",numAcuerdo:"",monthAcuerdo:"",nameAcuerdo:"ANEXO DOS",link: Acuerdos__pdfpath(`./${"2018/"}${"5.2.pdf"}`),},],},</v>
      </c>
    </row>
    <row r="1472" spans="1:1" x14ac:dyDescent="0.3">
      <c r="A1472" t="str">
        <f>IF(ISBLANK('2018'!P15),"",'2018'!P15)</f>
        <v/>
      </c>
    </row>
    <row r="1473" spans="1:1" x14ac:dyDescent="0.3">
      <c r="A1473" t="str">
        <f>IF(ISBLANK('2018'!P16),"",'2018'!P16)</f>
        <v>{id:6,year: "2018",dateAcuerdo:"19-ENE",numAcuerdo:"CG 06-2018",monthAcuerdo:"ENE",nameAcuerdo:"ACUERDO POR EL QUE SE REFORMAN LOS LINEAMIENTOS PARA REGULAR LOS CÓMPUTOS DISTRITALES Y ESTATAL DE DIPUTADOS LOCALES, PELO 2018",link: Acuerdos__pdfpath(`./${"2018/"}${"6.pdf"}`),subRows:[{id:"",year: "2018",dateAcuerdo:"",numAcuerdo:"",monthAcuerdo:"",nameAcuerdo:"ANEXO ÚNICO LINEAMIENTOS CÓMPUTOS DISTRITALES Y ESTATAL DE LA ELECCIÓN DE DIPUTADOS LOCALES PELO 2018",link: Acuerdos__pdfpath(`./${"2018/"}${"6.1.pdf"}`),},],},</v>
      </c>
    </row>
    <row r="1474" spans="1:1" x14ac:dyDescent="0.3">
      <c r="A1474" t="str">
        <f>IF(ISBLANK('2018'!P17),"",'2018'!P17)</f>
        <v/>
      </c>
    </row>
    <row r="1475" spans="1:1" x14ac:dyDescent="0.3">
      <c r="A1475" t="str">
        <f>IF(ISBLANK('2018'!P18),"",'2018'!P18)</f>
        <v>{id:7,year: "2018",dateAcuerdo:"25-ENE",numAcuerdo:"CG 07-2018",monthAcuerdo:"ENE",nameAcuerdo:"ACUERDO POR EL QUE SE DA CUMPLIMIENTO A LA SENTENCIA EMITIDA POR EL TRIBUNAL ELECTORAL DE TLAXCALA DICTADA DENTRO DEL EXPEDIENTE TET JE 060 2017",link: Acuerdos__pdfpath(`./${"2018/"}${"7.pdf"}`),subRows:[{id:"",year: "2018",dateAcuerdo:"",numAcuerdo:"",monthAcuerdo:"",nameAcuerdo:"ANEXO ÚNICO LINEAMIENTOS PARIDAD DE GÉNERO PELO 2018",link: Acuerdos__pdfpath(`./${"2018/"}${"7.1.pdf"}`),},],},</v>
      </c>
    </row>
    <row r="1476" spans="1:1" x14ac:dyDescent="0.3">
      <c r="A1476" t="str">
        <f>IF(ISBLANK('2018'!P19),"",'2018'!P19)</f>
        <v/>
      </c>
    </row>
    <row r="1477" spans="1:1" x14ac:dyDescent="0.3">
      <c r="A1477" t="str">
        <f>IF(ISBLANK('2018'!P20),"",'2018'!P20)</f>
        <v>{id:8,year: "2018",dateAcuerdo:"30-ENE",numAcuerdo:"CG 08-2018",monthAcuerdo:"ENE",nameAcuerdo:"",link: "",subRows:[{id:"",year: "2018",dateAcuerdo:"",numAcuerdo:"",monthAcuerdo:"",nameAcuerdo:"CONVOCATORIA CONSEJOS DISTRITALES",link: Acuerdos__pdfpath(`./${"2018/"}${"8.1.pdf"}`),},],},</v>
      </c>
    </row>
    <row r="1478" spans="1:1" x14ac:dyDescent="0.3">
      <c r="A1478" t="str">
        <f>IF(ISBLANK('2018'!P21),"",'2018'!P21)</f>
        <v>{id:9,year: "2018",dateAcuerdo:"01-FEB",numAcuerdo:"CG 09-2018",monthAcuerdo:"FEB",nameAcuerdo:"RESOLUCIÓN A LA SOLICITUD DE RERGISTRO DE CONVENIO DE COALICIÓN PAN PRD PAC PARA LA ELECCIÓN DE DIPUTADOS PELO 2018",link: Acuerdos__pdfpath(`./${"2018/"}${"9.pdf"}`),},</v>
      </c>
    </row>
    <row r="1479" spans="1:1" x14ac:dyDescent="0.3">
      <c r="A1479" t="str">
        <f>IF(ISBLANK('2018'!P22),"",'2018'!P22)</f>
        <v/>
      </c>
    </row>
    <row r="1480" spans="1:1" x14ac:dyDescent="0.3">
      <c r="A1480" t="str">
        <f>IF(ISBLANK('2018'!P23),"",'2018'!P23)</f>
        <v/>
      </c>
    </row>
    <row r="1481" spans="1:1" x14ac:dyDescent="0.3">
      <c r="A1481" t="str">
        <f>IF(ISBLANK('2018'!P24),"",'2018'!P24)</f>
        <v>{id:10,year: "2018",dateAcuerdo:"02-FEB",numAcuerdo:"CG 10-2018",monthAcuerdo:"FEB",nameAcuerdo:"RESOLUCIÓN DEL CONSEJO GENERAL RESPECTO A LA SOLICITUD DE REGISTRO DEL CONVENIO DE COALICIÓN PARCIAL JUNTOS HAREMOS HISTORIA, MORENA, PT Y PES",link: Acuerdos__pdfpath(`./${"2018/"}${"10.pdf"}`),subRows:[{id:"",year: "2018",dateAcuerdo:"",numAcuerdo:"",monthAcuerdo:"",nameAcuerdo:"VOTO CONCURRENTE DRA. DORA RODRÍGUEZ SORIANO",link: Acuerdos__pdfpath(`./${"2018/"}${"10.1.pdf"}`),},{id:"",year: "2018",dateAcuerdo:"",numAcuerdo:"",monthAcuerdo:"",nameAcuerdo:"VOTO PARTICULAR MTRA. YARELI ALVAREZ MEZA",link: Acuerdos__pdfpath(`./${"2018/"}${"10.2.pdf"}`),},],},</v>
      </c>
    </row>
    <row r="1482" spans="1:1" x14ac:dyDescent="0.3">
      <c r="A1482" t="str">
        <f>IF(ISBLANK('2018'!P25),"",'2018'!P25)</f>
        <v/>
      </c>
    </row>
    <row r="1483" spans="1:1" x14ac:dyDescent="0.3">
      <c r="A1483" t="str">
        <f>IF(ISBLANK('2018'!P26),"",'2018'!P26)</f>
        <v/>
      </c>
    </row>
    <row r="1484" spans="1:1" x14ac:dyDescent="0.3">
      <c r="A1484" t="str">
        <f>IF(ISBLANK('2018'!P27),"",'2018'!P27)</f>
        <v>{id:11,year: "2018",dateAcuerdo:"06-FEB",numAcuerdo:"CG 11-2018",monthAcuerdo:"FEB",nameAcuerdo:"ACUERDO POR EL QUE SE APRUEBA EL PROCESO TÉCNICO OPERATIVO PREP",link: Acuerdos__pdfpath(`./${"2018/"}${"11.pdf"}`),subRows:[{id:"",year: "2018",dateAcuerdo:"",numAcuerdo:"",monthAcuerdo:"",nameAcuerdo:"PROCESO TÉCNICO OPERATIVO PREP 2018",link: Acuerdos__pdfpath(`./${"2018/"}${"11.1.pdf"}`),},{id:"",year: "2018",dateAcuerdo:"",numAcuerdo:"",monthAcuerdo:"",nameAcuerdo:"VOTO RAZONADO MTRA. YARELI ALVAREZ MEZA",link: Acuerdos__pdfpath(`./${"2018/"}${"11.2.pdf"}`),},],},</v>
      </c>
    </row>
    <row r="1485" spans="1:1" x14ac:dyDescent="0.3">
      <c r="A1485" t="str">
        <f>IF(ISBLANK('2018'!P28),"",'2018'!P28)</f>
        <v>{id:12,year: "2018",dateAcuerdo:"16-FEB",numAcuerdo:"CG 12-2018",monthAcuerdo:"FEB",nameAcuerdo:"CUMPLIMIENTO SENTENCIA DICTADA DENTRO DEL EXPEDIENTE TET JDC 003 2018",link: Acuerdos__pdfpath(`./${"2018/"}${"12.pdf"}`),},</v>
      </c>
    </row>
    <row r="1486" spans="1:1" x14ac:dyDescent="0.3">
      <c r="A1486" t="str">
        <f>IF(ISBLANK('2018'!P29),"",'2018'!P29)</f>
        <v>{id:13,year: "2018",dateAcuerdo:"16-FEB",numAcuerdo:"CG 13-2018",monthAcuerdo:"FEB",nameAcuerdo:"RESOLUCIÓN CANDIDATURA COMÚN PRI PVEM PANAL Y PS",link: Acuerdos__pdfpath(`./${"2018/"}${"13.pdf"}`),},</v>
      </c>
    </row>
    <row r="1487" spans="1:1" x14ac:dyDescent="0.3">
      <c r="A1487" t="str">
        <f>IF(ISBLANK('2018'!P30),"",'2018'!P30)</f>
        <v>{id:14,year: "2018",dateAcuerdo:"20-FEB",numAcuerdo:"CG 14-2018",monthAcuerdo:"FEB",nameAcuerdo:"ACUERDO AJUSTE DE PLAZO PARA VERIFICACIÓN DE APOYO CIUDADANO ASPIRANTES A CANDIDATOS INDEPENDIENTES",link: Acuerdos__pdfpath(`./${"2018/"}${"14.pdf"}`),},</v>
      </c>
    </row>
    <row r="1488" spans="1:1" x14ac:dyDescent="0.3">
      <c r="A1488" t="str">
        <f>IF(ISBLANK('2018'!P31),"",'2018'!P31)</f>
        <v/>
      </c>
    </row>
    <row r="1489" spans="1:1" x14ac:dyDescent="0.3">
      <c r="A1489" t="str">
        <f>IF(ISBLANK('2018'!P32),"",'2018'!P32)</f>
        <v>{id:15,year: "2018",dateAcuerdo:"27-FEB",numAcuerdo:"CG 15-2018",monthAcuerdo:"FEB",nameAcuerdo:"ACUERDO POR EL QUE SE DA RESPUESTA A CIUDADANO MOISÉS PALACIOS PAREDES IMPACTO SOCIAL",link: Acuerdos__pdfpath(`./${"2018/"}${"15.pdf"}`),subRows:[{id:"",year: "2018",dateAcuerdo:"",numAcuerdo:"",monthAcuerdo:"",nameAcuerdo:"VOTO CONCURRENTE CONSEJERA YARELI ALVAREZ MEZA",link: Acuerdos__pdfpath(`./${"2018/"}${"15.1.pdf"}`),},],},</v>
      </c>
    </row>
    <row r="1490" spans="1:1" x14ac:dyDescent="0.3">
      <c r="A1490" t="str">
        <f>IF(ISBLANK('2018'!P33),"",'2018'!P33)</f>
        <v/>
      </c>
    </row>
    <row r="1491" spans="1:1" x14ac:dyDescent="0.3">
      <c r="A1491" t="str">
        <f>IF(ISBLANK('2018'!P34),"",'2018'!P34)</f>
        <v>{id:16,year: "2018",dateAcuerdo:"02-MAR",numAcuerdo:"CG 16-2018",monthAcuerdo:"MAR",nameAcuerdo:"ACUERDO CUMPLIMIENTO SENTENCIA TET JE 002 2018",link: Acuerdos__pdfpath(`./${"2018/"}${"16.pdf"}`),subRows:[{id:"",year: "2018",dateAcuerdo:"",numAcuerdo:"",monthAcuerdo:"",nameAcuerdo:"VOTO PARTICULAR CONSEJERO ELECTORAL JUAN CARLOS MINOR MÁRQUEZ",link: Acuerdos__pdfpath(`./${"2018/"}${"16.1.pdf"}`),},],},</v>
      </c>
    </row>
    <row r="1492" spans="1:1" x14ac:dyDescent="0.3">
      <c r="A1492" t="str">
        <f>IF(ISBLANK('2018'!P35),"",'2018'!P35)</f>
        <v/>
      </c>
    </row>
    <row r="1493" spans="1:1" x14ac:dyDescent="0.3">
      <c r="A1493" t="str">
        <f>IF(ISBLANK('2018'!P36),"",'2018'!P36)</f>
        <v>{id:17,year: "2018",dateAcuerdo:"07-MAR",numAcuerdo:"CG 17-2018",monthAcuerdo:"MAR",nameAcuerdo:"ACUERDO LINEAMIENTOS REGISTRO DE CANDIDATOS",link: Acuerdos__pdfpath(`./${"2018/"}${"17.pdf"}`),subRows:[{id:"",year: "2018",dateAcuerdo:"",numAcuerdo:"",monthAcuerdo:"",nameAcuerdo:"MANUAL DE REGISTRO DE CANDIDATOS ITE 2018",link: Acuerdos__pdfpath(`./${"2018/"}${"17.1.pdf"}`),},],},</v>
      </c>
    </row>
    <row r="1494" spans="1:1" x14ac:dyDescent="0.3">
      <c r="A1494" t="str">
        <f>IF(ISBLANK('2018'!P37),"",'2018'!P37)</f>
        <v/>
      </c>
    </row>
    <row r="1495" spans="1:1" x14ac:dyDescent="0.3">
      <c r="A1495" t="str">
        <f>IF(ISBLANK('2018'!P38),"",'2018'!P38)</f>
        <v>{id:18,year: "2018",dateAcuerdo:"07-MAR",numAcuerdo:"CG 21-2018",monthAcuerdo:"MAR",nameAcuerdo:"ACUERDO LINEAMIENTOS DE DEBATES",link: Acuerdos__pdfpath(`./${"2018/"}${"18.pdf"}`),subRows:[{id:"",year: "2018",dateAcuerdo:"",numAcuerdo:"",monthAcuerdo:"",nameAcuerdo:"LINEAMIENTOS DEBATES",link: Acuerdos__pdfpath(`./${"2018/"}${"18.1.pdf"}`),},],},</v>
      </c>
    </row>
    <row r="1496" spans="1:1" x14ac:dyDescent="0.3">
      <c r="A1496" t="str">
        <f>IF(ISBLANK('2018'!P39),"",'2018'!P39)</f>
        <v/>
      </c>
    </row>
    <row r="1497" spans="1:1" x14ac:dyDescent="0.3">
      <c r="A1497" t="str">
        <f>IF(ISBLANK('2018'!P40),"",'2018'!P40)</f>
        <v>{id:19,year: "2018",dateAcuerdo:"07-MAR",numAcuerdo:"CG 19-2018",monthAcuerdo:"MAR",nameAcuerdo:"ACUERDO REGLAMENTO EN MATERIA DE TRANSPARENCIA Y ACCESO A LA INFORMACIÓN PUBLICA.",link: Acuerdos__pdfpath(`./${"2018/"}${"19.pdf"}`),subRows:[{id:"",year: "2018",dateAcuerdo:"",numAcuerdo:"",monthAcuerdo:"",nameAcuerdo:"REGLAMENTO TRANSPARENCIA",link: Acuerdos__pdfpath(`./${"2018/"}${"19.1.pdf"}`),},],},</v>
      </c>
    </row>
    <row r="1498" spans="1:1" x14ac:dyDescent="0.3">
      <c r="A1498" t="str">
        <f>IF(ISBLANK('2018'!P41),"",'2018'!P41)</f>
        <v/>
      </c>
    </row>
    <row r="1499" spans="1:1" x14ac:dyDescent="0.3">
      <c r="A1499" t="str">
        <f>IF(ISBLANK('2018'!P42),"",'2018'!P42)</f>
        <v>{id:20,year: "2018",dateAcuerdo:"07-MAR",numAcuerdo:"CG 20-2018",monthAcuerdo:"MAR",nameAcuerdo:"ACUERDO DE CLASIFICACIÓN Y DESCLASIFIACIÓN DE LA INFORMACIÓN",link: Acuerdos__pdfpath(`./${"2018/"}${"20.pdf"}`),subRows:[{id:"",year: "2018",dateAcuerdo:"",numAcuerdo:"",monthAcuerdo:"",nameAcuerdo:"REGLAMENTO PARA LA CLASIFICACIÓN Y DESCLASIFICACIÓN DE LA INFORMACIÓN DEL INSTITUTO TLAXCALTECA DE ELECCIONES FINAL",link: Acuerdos__pdfpath(`./${"2018/"}${"20.1.pdf"}`),},],},</v>
      </c>
    </row>
    <row r="1500" spans="1:1" x14ac:dyDescent="0.3">
      <c r="A1500" t="str">
        <f>IF(ISBLANK('2018'!P43),"",'2018'!P43)</f>
        <v/>
      </c>
    </row>
    <row r="1501" spans="1:1" x14ac:dyDescent="0.3">
      <c r="A1501" t="str">
        <f>IF(ISBLANK('2018'!P44),"",'2018'!P44)</f>
        <v>{id:21,year: "2018",dateAcuerdo:"07-MAR",numAcuerdo:"CG 21-2018",monthAcuerdo:"MAR",nameAcuerdo:"ACUERDO DE LINEAMIENTOS PARA LA PROTECCIÓN DE DATOS PERSONALES",link: Acuerdos__pdfpath(`./${"2018/"}${"21.pdf"}`),subRows:[{id:"",year: "2018",dateAcuerdo:"",numAcuerdo:"",monthAcuerdo:"",nameAcuerdo:"LINEAMIENTOS PARA LA PROTECCIÓN DE DATOS PERSONALES EN POSESIÓN DEL INSTITUTO TLAXCALTECA DE ELECCIONES",link: Acuerdos__pdfpath(`./${"2018/"}${"21.1.pdf"}`),},],},</v>
      </c>
    </row>
    <row r="1502" spans="1:1" x14ac:dyDescent="0.3">
      <c r="A1502" t="str">
        <f>IF(ISBLANK('2018'!P45),"",'2018'!P45)</f>
        <v/>
      </c>
    </row>
    <row r="1503" spans="1:1" x14ac:dyDescent="0.3">
      <c r="A1503" t="str">
        <f>IF(ISBLANK('2018'!P46),"",'2018'!P46)</f>
        <v/>
      </c>
    </row>
    <row r="1504" spans="1:1" x14ac:dyDescent="0.3">
      <c r="A1504" t="str">
        <f>IF(ISBLANK('2018'!P47),"",'2018'!P47)</f>
        <v>{id:22,year: "2018",dateAcuerdo:"13-MAR",numAcuerdo:"CG 22-2018",monthAcuerdo:"MAR",nameAcuerdo:"ACUERDO INTEGRACIÓN CONSEJOS DISTRITALES",link: Acuerdos__pdfpath(`./${"2018/"}${"22.pdf"}`),subRows:[{id:"",year: "2018",dateAcuerdo:"",numAcuerdo:"",monthAcuerdo:"",nameAcuerdo:"VOTO CONCURRENTE CONSEJERO ELECTORAL JUAN CARLOS MINOR MÁRQUEZ",link: Acuerdos__pdfpath(`./${"2018/"}${"22.1.pdf"}`),},{id:"",year: "2018",dateAcuerdo:"",numAcuerdo:"",monthAcuerdo:"",nameAcuerdo:"VOTO PARTICULAR CONSEJERA ELECTORAL YARELI ALVAREZ MEZA",link: Acuerdos__pdfpath(`./${"2018/"}${"22.2.pdf"}`),},],},</v>
      </c>
    </row>
    <row r="1505" spans="1:1" x14ac:dyDescent="0.3">
      <c r="A1505" t="str">
        <f>IF(ISBLANK('2018'!P48),"",'2018'!P48)</f>
        <v/>
      </c>
    </row>
    <row r="1506" spans="1:1" x14ac:dyDescent="0.3">
      <c r="A1506" t="str">
        <f>IF(ISBLANK('2018'!P49),"",'2018'!P49)</f>
        <v/>
      </c>
    </row>
    <row r="1507" spans="1:1" x14ac:dyDescent="0.3">
      <c r="A1507" t="str">
        <f>IF(ISBLANK('2018'!P50),"",'2018'!P50)</f>
        <v>{id:23,year: "2018",dateAcuerdo:"13-MAR",numAcuerdo:"CG 23-2018",monthAcuerdo:"MAR",nameAcuerdo:"ACUERDO DE UBICACIÓN DE LOS CATD",link: Acuerdos__pdfpath(`./${"2018/"}${"23.pdf"}`),subRows:[{id:"",year: "2018",dateAcuerdo:"",numAcuerdo:"",monthAcuerdo:"",nameAcuerdo:"VOTO CONCURRENTE CONSEJERO ELECTORAL JUAN CARLOS MINOR MÁRQUEZ",link: Acuerdos__pdfpath(`./${"2018/"}${"23.1.pdf"}`),},{id:"",year: "2018",dateAcuerdo:"",numAcuerdo:"",monthAcuerdo:"",nameAcuerdo:"VOTO PARTICULAR CONSEJERA ELECTORAL YARELI ALVAREZ MEZA",link: Acuerdos__pdfpath(`./${"2018/"}${"23.2.pdf"}`),},],},</v>
      </c>
    </row>
    <row r="1508" spans="1:1" x14ac:dyDescent="0.3">
      <c r="A1508" t="str">
        <f>IF(ISBLANK('2018'!P51),"",'2018'!P51)</f>
        <v/>
      </c>
    </row>
    <row r="1509" spans="1:1" x14ac:dyDescent="0.3">
      <c r="A1509" t="str">
        <f>IF(ISBLANK('2018'!P52),"",'2018'!P52)</f>
        <v>{id:24,year: "2018",dateAcuerdo:"13-MAR",numAcuerdo:"CG 24-2018",monthAcuerdo:"MAR",nameAcuerdo:"ACUERDO DE TOPES DE GASTO DE CAMPAÑA",link: Acuerdos__pdfpath(`./${"2018/"}${"24.pdf"}`),subRows:[{id:"",year: "2018",dateAcuerdo:"",numAcuerdo:"",monthAcuerdo:"",nameAcuerdo:"VOTO RAZONADO CONSEJERA ELECTORAL YARELI ALVAREZ MEZA",link: Acuerdos__pdfpath(`./${"2018/"}${"24.1.pdf"}`),},],},</v>
      </c>
    </row>
    <row r="1510" spans="1:1" x14ac:dyDescent="0.3">
      <c r="A1510" t="str">
        <f>IF(ISBLANK('2018'!P53),"",'2018'!P53)</f>
        <v>{id:25,year: "2018",dateAcuerdo:"13-MAR",numAcuerdo:"CG 25-2018",monthAcuerdo:"MAR",nameAcuerdo:"ACUERDO PLATAFORMA ELECTORAL PT",link: Acuerdos__pdfpath(`./${"2018/"}${"25.pdf"}`),},</v>
      </c>
    </row>
    <row r="1511" spans="1:1" x14ac:dyDescent="0.3">
      <c r="A1511" t="str">
        <f>IF(ISBLANK('2018'!P54),"",'2018'!P54)</f>
        <v>{id:26,year: "2018",dateAcuerdo:"13-MAR",numAcuerdo:"CG 26-2018",monthAcuerdo:"MAR",nameAcuerdo:"ACUERDO PLATAFORMA ELECTORAL MC",link: Acuerdos__pdfpath(`./${"2018/"}${"26.pdf"}`),},</v>
      </c>
    </row>
    <row r="1512" spans="1:1" x14ac:dyDescent="0.3">
      <c r="A1512" t="str">
        <f>IF(ISBLANK('2018'!P55),"",'2018'!P55)</f>
        <v>{id:27,year: "2018",dateAcuerdo:"13-MAR",numAcuerdo:"CG 27-2018",monthAcuerdo:"MAR",nameAcuerdo:"ACUERDO PLATAFORMA ELECTORAL PAC",link: Acuerdos__pdfpath(`./${"2018/"}${"27.pdf"}`),},</v>
      </c>
    </row>
    <row r="1513" spans="1:1" x14ac:dyDescent="0.3">
      <c r="A1513" t="str">
        <f>IF(ISBLANK('2018'!P56),"",'2018'!P56)</f>
        <v>{id:28,year: "2018",dateAcuerdo:"13-MAR",numAcuerdo:"CG 28-2018",monthAcuerdo:"MAR",nameAcuerdo:"ACUERDO PLATAFORMA ELECTORAL MORENA",link: Acuerdos__pdfpath(`./${"2018/"}${"28.pdf"}`),},</v>
      </c>
    </row>
    <row r="1514" spans="1:1" x14ac:dyDescent="0.3">
      <c r="A1514" t="str">
        <f>IF(ISBLANK('2018'!P57),"",'2018'!P57)</f>
        <v>{id:29,year: "2018",dateAcuerdo:"13-MAR",numAcuerdo:"CG 29-2018",monthAcuerdo:"MAR",nameAcuerdo:"ACUERDO PLATAFORMA ELECTORAL PES",link: Acuerdos__pdfpath(`./${"2018/"}${"29.pdf"}`),},</v>
      </c>
    </row>
    <row r="1515" spans="1:1" x14ac:dyDescent="0.3">
      <c r="A1515" t="str">
        <f>IF(ISBLANK('2018'!P58),"",'2018'!P58)</f>
        <v>{id:30,year: "2018",dateAcuerdo:"15-MAR",numAcuerdo:"CG 30-2018",monthAcuerdo:"MAR",nameAcuerdo:"ACUERDO SOBRE CUMPLIMIENTO DEL PORCENTAJE APOYO CIUDADANO",link: Acuerdos__pdfpath(`./${"2018/"}${"30.pdf"}`),},</v>
      </c>
    </row>
    <row r="1516" spans="1:1" x14ac:dyDescent="0.3">
      <c r="A1516" t="str">
        <f>IF(ISBLANK('2018'!P59),"",'2018'!P59)</f>
        <v/>
      </c>
    </row>
    <row r="1517" spans="1:1" x14ac:dyDescent="0.3">
      <c r="A1517" t="str">
        <f>IF(ISBLANK('2018'!P60),"",'2018'!P60)</f>
        <v>{id:31,year: "2018",dateAcuerdo:"15-MAR",numAcuerdo:"CG 31-2018",monthAcuerdo:"MAR",nameAcuerdo:"RESOLUCION MODIFICACIÓN AL CONVENIO DE COALICION",link: Acuerdos__pdfpath(`./${"2018/"}${"31.pdf"}`),subRows:[{id:"",year: "2018",dateAcuerdo:"",numAcuerdo:"",monthAcuerdo:"",nameAcuerdo:"VOTO RAZONADO CONSEJERA YARELI ALVAREZ MEZA",link: Acuerdos__pdfpath(`./${"2018/"}${"31.1.pdf"}`),},],},</v>
      </c>
    </row>
    <row r="1518" spans="1:1" x14ac:dyDescent="0.3">
      <c r="A1518" t="str">
        <f>IF(ISBLANK('2018'!P61),"",'2018'!P61)</f>
        <v>{id:32,year: "2018",dateAcuerdo:"28-MAR",numAcuerdo:"CG 32-2018",monthAcuerdo:"MAR",nameAcuerdo:"ACUERDO POR EL QUE SE DESIGNA AL PERSONAL AUTORIZADO PARA ACCEDER A LA BODEGA ELECTORAL",link: Acuerdos__pdfpath(`./${"2018/"}${"32.pdf"}`),},</v>
      </c>
    </row>
    <row r="1519" spans="1:1" x14ac:dyDescent="0.3">
      <c r="A1519" t="str">
        <f>IF(ISBLANK('2018'!P62),"",'2018'!P62)</f>
        <v/>
      </c>
    </row>
    <row r="1520" spans="1:1" x14ac:dyDescent="0.3">
      <c r="A1520" t="str">
        <f>IF(ISBLANK('2018'!P63),"",'2018'!P63)</f>
        <v/>
      </c>
    </row>
    <row r="1521" spans="1:1" x14ac:dyDescent="0.3">
      <c r="A1521" t="str">
        <f>IF(ISBLANK('2018'!P64),"",'2018'!P64)</f>
        <v>{id:33,year: "2018",dateAcuerdo:"20-ABR",numAcuerdo:"CG 33-2018",monthAcuerdo:"ABR",nameAcuerdo:"RESOLUCIÓN REGISTRO DE CANDIDATOS COALICIÓN POR TLAXCALA AL FRENTE",link: Acuerdos__pdfpath(`./${"2018/"}${"33.pdf"}`),subRows:[{id:"",year: "2018",dateAcuerdo:"",numAcuerdo:"",monthAcuerdo:"",nameAcuerdo:"VOTO CONCURRENTE CONSEJERO ELECTORAL JUAN CARLOS MINOR MARQUEZ",link: Acuerdos__pdfpath(`./${"2018/"}${"33.1.pdf"}`),},{id:"",year: "2018",dateAcuerdo:"",numAcuerdo:"",monthAcuerdo:"",nameAcuerdo:"VOTO RAZONADO CONSEJERA YARELI ALVAREZ MEZA",link: Acuerdos__pdfpath(`./${"2018/"}${"33.2.pdf"}`),},],},</v>
      </c>
    </row>
    <row r="1522" spans="1:1" x14ac:dyDescent="0.3">
      <c r="A1522" t="str">
        <f>IF(ISBLANK('2018'!P65),"",'2018'!P65)</f>
        <v/>
      </c>
    </row>
    <row r="1523" spans="1:1" x14ac:dyDescent="0.3">
      <c r="A1523" t="str">
        <f>IF(ISBLANK('2018'!P66),"",'2018'!P66)</f>
        <v/>
      </c>
    </row>
    <row r="1524" spans="1:1" x14ac:dyDescent="0.3">
      <c r="A1524" t="str">
        <f>IF(ISBLANK('2018'!P67),"",'2018'!P67)</f>
        <v>{id:34,year: "2018",dateAcuerdo:"20-ABR",numAcuerdo:"CG 34-2018",monthAcuerdo:"ABR",nameAcuerdo:"RESOLUCIÓN REGISTRO DE CANDIDATOS COALICIÓN JUNTOS HAREMOS HISTORIA",link: Acuerdos__pdfpath(`./${"2018/"}${"34.pdf"}`),subRows:[{id:"",year: "2018",dateAcuerdo:"",numAcuerdo:"",monthAcuerdo:"",nameAcuerdo:"VOTO CONCURRENTE CONSEJERO JUAN CARLOS MINOR MÁRQUEZ",link: Acuerdos__pdfpath(`./${"2018/"}${"34.1.pdf"}`),},{id:"",year: "2018",dateAcuerdo:"",numAcuerdo:"",monthAcuerdo:"",nameAcuerdo:"VOTO RAZONADO CONSEJERA YARELI ALVAREZ MEZA",link: Acuerdos__pdfpath(`./${"2018/"}${"34.2.pdf"}`),},],},</v>
      </c>
    </row>
    <row r="1525" spans="1:1" x14ac:dyDescent="0.3">
      <c r="A1525" t="str">
        <f>IF(ISBLANK('2018'!P68),"",'2018'!P68)</f>
        <v>{id:35,year: "2018",dateAcuerdo:"20-ABR",numAcuerdo:"CG 35-2018",monthAcuerdo:"ABR",nameAcuerdo:"RESOLUCIÓN REGISTRO DE CANDIDATOS MAYORÍA RELATIVA CANDIDATURA COMÚN PRI, PVEM, PANAL Y PS",link: Acuerdos__pdfpath(`./${"2018/"}${"35.pdf"}`),},</v>
      </c>
    </row>
    <row r="1526" spans="1:1" x14ac:dyDescent="0.3">
      <c r="A1526" t="str">
        <f>IF(ISBLANK('2018'!P69),"",'2018'!P69)</f>
        <v>{id:36,year: "2018",dateAcuerdo:"20-ABR",numAcuerdo:"CG 36-2018",monthAcuerdo:"ABR",nameAcuerdo:"RESOLUCIÓN REGISTRO DE CANDIDATURAS INDEPENDIENTES A DIPUTADOS LOCALES",link: Acuerdos__pdfpath(`./${"2018/"}${"36.pdf"}`),},</v>
      </c>
    </row>
    <row r="1527" spans="1:1" x14ac:dyDescent="0.3">
      <c r="A1527" t="str">
        <f>IF(ISBLANK('2018'!P70),"",'2018'!P70)</f>
        <v>{id:37,year: "2018",dateAcuerdo:"20-ABR",numAcuerdo:"CG 37-2018",monthAcuerdo:"ABR",nameAcuerdo:"RESOLUCIÓN REGISTRO DE CANDIDATOS PT MAYORÍA Y RP",link: Acuerdos__pdfpath(`./${"2018/"}${"37.pdf"}`),},</v>
      </c>
    </row>
    <row r="1528" spans="1:1" x14ac:dyDescent="0.3">
      <c r="A1528" t="str">
        <f>IF(ISBLANK('2018'!P71),"",'2018'!P71)</f>
        <v>{id:38,year: "2018",dateAcuerdo:"20-ABR",numAcuerdo:"CG 38-2018",monthAcuerdo:"ABR",nameAcuerdo:"RESOLUCIÓN REGISTRO DE CANDIDATOS MC MAYORÍA RELATIVA Y RP",link: Acuerdos__pdfpath(`./${"2018/"}${"38.pdf"}`),},</v>
      </c>
    </row>
    <row r="1529" spans="1:1" x14ac:dyDescent="0.3">
      <c r="A1529" t="str">
        <f>IF(ISBLANK('2018'!P72),"",'2018'!P72)</f>
        <v>{id:39,year: "2018",dateAcuerdo:"20-ABR",numAcuerdo:"CG 39-2018",monthAcuerdo:"ABR",nameAcuerdo:"RESOLUCIÓN REGISTRO DE CANDIDATOS PANAL MAYORÍA RELATIVA Y RP",link: Acuerdos__pdfpath(`./${"2018/"}${"39.pdf"}`),},</v>
      </c>
    </row>
    <row r="1530" spans="1:1" x14ac:dyDescent="0.3">
      <c r="A1530" t="str">
        <f>IF(ISBLANK('2018'!P73),"",'2018'!P73)</f>
        <v/>
      </c>
    </row>
    <row r="1531" spans="1:1" x14ac:dyDescent="0.3">
      <c r="A1531" t="str">
        <f>IF(ISBLANK('2018'!P74),"",'2018'!P74)</f>
        <v>{id:40,year: "2018",dateAcuerdo:"20-ABR",numAcuerdo:"CG 40-2018",monthAcuerdo:"ABR",nameAcuerdo:"RESOLUCIÓN REGISTRO DE CANDIDATOS MORENA MAYORÍA Y RP",link: Acuerdos__pdfpath(`./${"2018/"}${"40.pdf"}`),subRows:[{id:"",year: "2018",dateAcuerdo:"",numAcuerdo:"",monthAcuerdo:"",nameAcuerdo:"VOTO CONCURRENTE CONSEJERO JUAN CARLOS MINOR MÁRQUEZ",link: Acuerdos__pdfpath(`./${"2018/"}${"40.1.pdf"}`),},],},</v>
      </c>
    </row>
    <row r="1532" spans="1:1" x14ac:dyDescent="0.3">
      <c r="A1532" t="str">
        <f>IF(ISBLANK('2018'!P75),"",'2018'!P75)</f>
        <v>{id:41,year: "2018",dateAcuerdo:"20-ABR",numAcuerdo:"CG 41-2018",monthAcuerdo:"ABR",nameAcuerdo:"RESOLUCIÓN REGISTRO DE CANDIDATOS PES MAYORÍA Y RP",link: Acuerdos__pdfpath(`./${"2018/"}${"41.pdf"}`),},</v>
      </c>
    </row>
    <row r="1533" spans="1:1" x14ac:dyDescent="0.3">
      <c r="A1533" t="str">
        <f>IF(ISBLANK('2018'!P76),"",'2018'!P76)</f>
        <v/>
      </c>
    </row>
    <row r="1534" spans="1:1" x14ac:dyDescent="0.3">
      <c r="A1534" t="str">
        <f>IF(ISBLANK('2018'!P77),"",'2018'!P77)</f>
        <v/>
      </c>
    </row>
    <row r="1535" spans="1:1" x14ac:dyDescent="0.3">
      <c r="A1535" t="str">
        <f>IF(ISBLANK('2018'!P78),"",'2018'!P78)</f>
        <v>{id:42,year: "2018",dateAcuerdo:"20-ABR",numAcuerdo:"CG 42-2018",monthAcuerdo:"ABR",nameAcuerdo:"RESOLUCIÓN REGISTRO DE CANDIDATOS PAN RP",link: Acuerdos__pdfpath(`./${"2018/"}${"42.pdf"}`),subRows:[{id:"",year: "2018",dateAcuerdo:"",numAcuerdo:"",monthAcuerdo:"",nameAcuerdo:"VOTO CONCURRENTE CONSEJERA YARELI ALVAREZ MEZA",link: Acuerdos__pdfpath(`./${"2018/"}${"42.1.pdf"}`),},{id:"",year: "2018",dateAcuerdo:"",numAcuerdo:"",monthAcuerdo:"",nameAcuerdo:"VOTO CONCURRENTE CONSEJERO JUAN CARLOS MINOR MÁRQUEZ",link: Acuerdos__pdfpath(`./${"2018/"}${"42.2.pdf"}`),},],},</v>
      </c>
    </row>
    <row r="1536" spans="1:1" x14ac:dyDescent="0.3">
      <c r="A1536" t="str">
        <f>IF(ISBLANK('2018'!P79),"",'2018'!P79)</f>
        <v>{id:43,year: "2018",dateAcuerdo:"20-ABR",numAcuerdo:"CG 43-2018",monthAcuerdo:"ABR",nameAcuerdo:"RESOLUCIÓN REGISTRO DE CANDIDATOS PRI RP",link: Acuerdos__pdfpath(`./${"2018/"}${"43.pdf"}`),},</v>
      </c>
    </row>
    <row r="1537" spans="1:1" x14ac:dyDescent="0.3">
      <c r="A1537" t="str">
        <f>IF(ISBLANK('2018'!P80),"",'2018'!P80)</f>
        <v/>
      </c>
    </row>
    <row r="1538" spans="1:1" x14ac:dyDescent="0.3">
      <c r="A1538" t="str">
        <f>IF(ISBLANK('2018'!P81),"",'2018'!P81)</f>
        <v/>
      </c>
    </row>
    <row r="1539" spans="1:1" x14ac:dyDescent="0.3">
      <c r="A1539" t="str">
        <f>IF(ISBLANK('2018'!P82),"",'2018'!P82)</f>
        <v>{id:44,year: "2018",dateAcuerdo:"20-ABR",numAcuerdo:"CG 44-2018",monthAcuerdo:"ABR",nameAcuerdo:"RESOLUCIÓN REGISTRO DE CANDIDATOS PRD RP",link: Acuerdos__pdfpath(`./${"2018/"}${"44.pdf"}`),subRows:[{id:"",year: "2018",dateAcuerdo:"",numAcuerdo:"",monthAcuerdo:"",nameAcuerdo:"VOTO CONCURRENTE CONSEJERA YARELI ALVAREZ MEZA",link: Acuerdos__pdfpath(`./${"2018/"}${"44.1.pdf"}`),},{id:"",year: "2018",dateAcuerdo:"",numAcuerdo:"",monthAcuerdo:"",nameAcuerdo:"VOTO CONCURRENTE CONSEJERO JUAN CARLOS MINOR MÁRQUEZ PROYECTO DE RESOLUCIÓN PRD RP",link: Acuerdos__pdfpath(`./${"2018/"}${"44.2.pdf"}`),},],},</v>
      </c>
    </row>
    <row r="1540" spans="1:1" x14ac:dyDescent="0.3">
      <c r="A1540" t="str">
        <f>IF(ISBLANK('2018'!P83),"",'2018'!P83)</f>
        <v>{id:45,year: "2018",dateAcuerdo:"20-ABR",numAcuerdo:"CG 45-2018",monthAcuerdo:"ABR",nameAcuerdo:"ITE-CG 45-2018 20-ABRIL-2018 RESOLUCIÓN REGISTRO DE CANDIDATOS PVEM",link: Acuerdos__pdfpath(`./${"2018/"}${"45.pdf"}`),},</v>
      </c>
    </row>
    <row r="1541" spans="1:1" x14ac:dyDescent="0.3">
      <c r="A1541" t="str">
        <f>IF(ISBLANK('2018'!P84),"",'2018'!P84)</f>
        <v>{id:46,year: "2018",dateAcuerdo:"20-ABR",numAcuerdo:"CG 46-2018",monthAcuerdo:"ABR",nameAcuerdo:"ITE-CG 46-2018 20-ABRIL-2018 RESOLUCIÓN REGISTRO DE CANDIDATOS PAC RP",link: Acuerdos__pdfpath(`./${"2018/"}${"46.pdf"}`),},</v>
      </c>
    </row>
    <row r="1542" spans="1:1" x14ac:dyDescent="0.3">
      <c r="A1542" t="str">
        <f>IF(ISBLANK('2018'!P85),"",'2018'!P85)</f>
        <v>{id:47,year: "2018",dateAcuerdo:"20-ABR",numAcuerdo:"CG 47-2018",monthAcuerdo:"ABR",nameAcuerdo:"ITE-CG 47-2018 20-ABRIL-2018 RESOLUCIÓN REGISTRO DE CANDIDATOS PS RP",link: Acuerdos__pdfpath(`./${"2018/"}${"47.pdf"}`),},</v>
      </c>
    </row>
    <row r="1543" spans="1:1" x14ac:dyDescent="0.3">
      <c r="A1543" t="str">
        <f>IF(ISBLANK('2018'!P86),"",'2018'!P86)</f>
        <v/>
      </c>
    </row>
    <row r="1544" spans="1:1" x14ac:dyDescent="0.3">
      <c r="A1544" t="str">
        <f>IF(ISBLANK('2018'!P87),"",'2018'!P87)</f>
        <v>{id:48,year: "2018",dateAcuerdo:"21-ABR",numAcuerdo:"CG 48-2018",monthAcuerdo:"ABR",nameAcuerdo:"ITE-CG 48-2018 21-ABRIL-2018 ACUERDO READECUACIÓN AL PRESUPUESTO 2018 ISR",link: Acuerdos__pdfpath(`./${"2018/"}${"48.pdf"}`),subRows:[{id:"",year: "2018",dateAcuerdo:"21-ABR",numAcuerdo:"",monthAcuerdo:"ABR",nameAcuerdo:"ITE-CG 48-2018 21-ABRIL-2018 ANEXO 1 READECUACIÓN AL PRESUPUESTO 2018 ISR",link: Acuerdos__pdfpath(`./${"2018/"}${"48.1.pdf"}`),},],},</v>
      </c>
    </row>
    <row r="1545" spans="1:1" x14ac:dyDescent="0.3">
      <c r="A1545" t="str">
        <f>IF(ISBLANK('2018'!P88),"",'2018'!P88)</f>
        <v/>
      </c>
    </row>
    <row r="1546" spans="1:1" x14ac:dyDescent="0.3">
      <c r="A1546" t="str">
        <f>IF(ISBLANK('2018'!P89),"",'2018'!P89)</f>
        <v/>
      </c>
    </row>
    <row r="1547" spans="1:1" x14ac:dyDescent="0.3">
      <c r="A1547" t="str">
        <f>IF(ISBLANK('2018'!P90),"",'2018'!P90)</f>
        <v>{id:49,year: "2018",dateAcuerdo:"21-ABR",numAcuerdo:"CG 49-2018",monthAcuerdo:"ABR",nameAcuerdo:"ITE-CG 49-2018 21-ABRIL-2018 ACUERDO READECUACIÓN AL PRESUPUESTO 2018",link: Acuerdos__pdfpath(`./${"2018/"}${"49.pdf"}`),subRows:[{id:"",year: "2018",dateAcuerdo:"21-ABR",numAcuerdo:"",monthAcuerdo:"ABR",nameAcuerdo:"ITE-CG 49-2018 21-ABRIL-2018 ANEXO 1 READECUACIÓN AL PRESUPUESTO 2018",link: Acuerdos__pdfpath(`./${"2018/"}${"49.1.pdf"}`),},{id:"",year: "2018",dateAcuerdo:"21-ABR",numAcuerdo:"",monthAcuerdo:"ABR",nameAcuerdo:"ITE-CG 49-2018 21-ABRIL-2018 VOTO RAZONADO CONSEJERA YARELI ALVAREZ MEZA",link: Acuerdos__pdfpath(`./${"2018/"}${"49.2.pdf"}`),},],},</v>
      </c>
    </row>
    <row r="1548" spans="1:1" x14ac:dyDescent="0.3">
      <c r="A1548" t="str">
        <f>IF(ISBLANK('2018'!P91),"",'2018'!P91)</f>
        <v>{id:50,year: "2018",dateAcuerdo:"21-ABR",numAcuerdo:"CG 50-2018",monthAcuerdo:"ABR",nameAcuerdo:"ITE-CG 50-2018 21-ABRIL-2018 ACUERDO DESIGNACIÓN E INCORPORACIÓN SPEN SISTEMA OPLE",link: Acuerdos__pdfpath(`./${"2018/"}${"50.pdf"}`),},</v>
      </c>
    </row>
    <row r="1549" spans="1:1" x14ac:dyDescent="0.3">
      <c r="A1549" t="str">
        <f>IF(ISBLANK('2018'!P92),"",'2018'!P92)</f>
        <v/>
      </c>
    </row>
    <row r="1550" spans="1:1" x14ac:dyDescent="0.3">
      <c r="A1550" t="str">
        <f>IF(ISBLANK('2018'!P93),"",'2018'!P93)</f>
        <v>{id:51,year: "2018",dateAcuerdo:"30-ABR",numAcuerdo:"CG 51-2018",monthAcuerdo:"ABR",nameAcuerdo:"ITE-CG 51-2018 30-ABRIL-2018 RESOLUCIÓN DIPUTADOS DE MAYORÍA RELATIVA Y RP PARTIDO MC",link: Acuerdos__pdfpath(`./${"2018/"}${"51.pdf"}`),subRows:[{id:"",year: "2018",dateAcuerdo:"30-ABR",numAcuerdo:"",monthAcuerdo:"ABR",nameAcuerdo:"ITE-CG 51-2018 30-ABRIL-2018 VOTO RAZONADO CONSEJERA YARELI ALVAREZ MEZA",link: Acuerdos__pdfpath(`./${"2018/"}${"51.1.pdf"}`),},],},</v>
      </c>
    </row>
    <row r="1551" spans="1:1" x14ac:dyDescent="0.3">
      <c r="A1551" t="str">
        <f>IF(ISBLANK('2018'!P94),"",'2018'!P94)</f>
        <v>{id:52,year: "2018",dateAcuerdo:"30-ABR",numAcuerdo:"CG 52-2018",monthAcuerdo:"ABR",nameAcuerdo:"ITE-CG 52-2018 30-ABRIL-2018 RESOLUCIÓN POR LOS PRINCIPIOS DE MAYORÍA RELATIVA Y RP PES",link: Acuerdos__pdfpath(`./${"2018/"}${"52.pdf"}`),},</v>
      </c>
    </row>
    <row r="1552" spans="1:1" x14ac:dyDescent="0.3">
      <c r="A1552" t="str">
        <f>IF(ISBLANK('2018'!P95),"",'2018'!P95)</f>
        <v/>
      </c>
    </row>
    <row r="1553" spans="1:1" x14ac:dyDescent="0.3">
      <c r="A1553" t="str">
        <f>IF(ISBLANK('2018'!P96),"",'2018'!P96)</f>
        <v>{id:53,year: "2018",dateAcuerdo:"30-ABR",numAcuerdo:"CG 53-2018",monthAcuerdo:"DIC",nameAcuerdo:"ITE-CG 53-2018 30-ABRIL-2018 ACUERDO HORA DE INICIO Y CIERRE PREP",link: Acuerdos__pdfpath(`./${"2018/"}${"53.pdf"}`),subRows:[{id:"",year: "2018",dateAcuerdo:"30-ABR",numAcuerdo:"",monthAcuerdo:"ABR",nameAcuerdo:"ITE-CG 53-2018 30-ABRIL-2018 VOTO RAZONADO CONSEJERA YARELI ALVAREZ MEZA",link: Acuerdos__pdfpath(`./${"2018/"}${"53.1.pdf"}`),},],},</v>
      </c>
    </row>
    <row r="1554" spans="1:1" x14ac:dyDescent="0.3">
      <c r="A1554" t="str">
        <f>IF(ISBLANK('2018'!P97),"",'2018'!P97)</f>
        <v>{id:54,year: "2018",dateAcuerdo:"30-ABR",numAcuerdo:"CG 54-2018",monthAcuerdo:"ABR",nameAcuerdo:"ITE-CG 54-2018 30-ABRIL-2018 ACUERDO DISEÑO Y MODELOS DEFINITIVOS DE DOCUMENTACIÓN Y MATERIAL ELECTORAL",link: Acuerdos__pdfpath(`./${"2018/"}${"54.pdf"}`),},</v>
      </c>
    </row>
    <row r="1555" spans="1:1" x14ac:dyDescent="0.3">
      <c r="A1555" t="str">
        <f>IF(ISBLANK('2018'!P98),"",'2018'!P98)</f>
        <v>{id:55,year: "2018",dateAcuerdo:"30-ABR",numAcuerdo:"CG 55-2018",monthAcuerdo:"ABR",nameAcuerdo:"ITE-CG 55-2018 30-ABRIL-2018 ACUERDO DE SUSTITUCIONES DE CONSEJOS DISTRITALES 10 Y 15",link: Acuerdos__pdfpath(`./${"2018/"}${"55.pdf"}`),},</v>
      </c>
    </row>
    <row r="1556" spans="1:1" x14ac:dyDescent="0.3">
      <c r="A1556" t="str">
        <f>IF(ISBLANK('2018'!P99),"",'2018'!P99)</f>
        <v/>
      </c>
    </row>
    <row r="1557" spans="1:1" x14ac:dyDescent="0.3">
      <c r="A1557" t="str">
        <f>IF(ISBLANK('2018'!P100),"",'2018'!P100)</f>
        <v/>
      </c>
    </row>
    <row r="1558" spans="1:1" x14ac:dyDescent="0.3">
      <c r="A1558" t="str">
        <f>IF(ISBLANK('2018'!P101),"",'2018'!P101)</f>
        <v/>
      </c>
    </row>
    <row r="1559" spans="1:1" x14ac:dyDescent="0.3">
      <c r="A1559" t="str">
        <f>IF(ISBLANK('2018'!P102),"",'2018'!P102)</f>
        <v/>
      </c>
    </row>
    <row r="1560" spans="1:1" x14ac:dyDescent="0.3">
      <c r="A1560" t="str">
        <f>IF(ISBLANK('2018'!P103),"",'2018'!P103)</f>
        <v>{id:60,year: "2018",dateAcuerdo:"18-MAY",numAcuerdo:"CG 60-2018",monthAcuerdo:"MAY",nameAcuerdo:"ACUERDO POR EL QUE APRUEBA EL CÁLCULO DEL MONTO DE FINANCIAMIENTO PÚBLICO PARA LA OBTENCIÓN DEL VOTO",link: Acuerdos__pdfpath(`./${"2018/"}${"60.pdf"}`),},</v>
      </c>
    </row>
    <row r="1561" spans="1:1" x14ac:dyDescent="0.3">
      <c r="A1561" t="str">
        <f>IF(ISBLANK('2018'!P104),"",'2018'!P104)</f>
        <v>{id:61,year: "2018",dateAcuerdo:"18-MAY",numAcuerdo:"CG 61-2018",monthAcuerdo:"MAY",nameAcuerdo:"ACUERDO POR EL QUE SE APRUEBAN LOS CRITERIOS RELATIVOS A LOS CIERRES DE CAMPAÑA",link: Acuerdos__pdfpath(`./${"2018/"}${"61.pdf"}`),},</v>
      </c>
    </row>
    <row r="1562" spans="1:1" x14ac:dyDescent="0.3">
      <c r="A1562" t="str">
        <f>IF(ISBLANK('2018'!P105),"",'2018'!P105)</f>
        <v/>
      </c>
    </row>
    <row r="1563" spans="1:1" x14ac:dyDescent="0.3">
      <c r="A1563" t="str">
        <f>IF(ISBLANK('2018'!P106),"",'2018'!P106)</f>
        <v>{id:62,year: "2018",dateAcuerdo:"18-MAY",numAcuerdo:"CG 62-2018",monthAcuerdo:"MAY",nameAcuerdo:"ACUERDO POR EL QUE SE APRUEBA EL MODELO OPERATIVO DE REMISIÓN Y RECEPCIÓN DE LOS PAQUETES ELECTORALES",link: Acuerdos__pdfpath(`./${"2018/"}${"62.pdf"}`),subRows:[{id:"",year: "2018",dateAcuerdo:"",numAcuerdo:"",monthAcuerdo:"",nameAcuerdo:"MODELO OPERATIVO RECEPCIÓN DE PAQUETES ELECTORALES 2018",link: Acuerdos__pdfpath(`./${"2018/"}${"62.1.pdf"}`),},],},</v>
      </c>
    </row>
    <row r="1564" spans="1:1" x14ac:dyDescent="0.3">
      <c r="A1564" t="str">
        <f>IF(ISBLANK('2018'!P107),"",'2018'!P107)</f>
        <v>{id:63,year: "2018",dateAcuerdo:"18-MAY",numAcuerdo:"CG 63-2018",monthAcuerdo:"MAY",nameAcuerdo:"ACUERDO POR EL QUE SE APRUEBAN LAS MEDIDAS DE SEGURIDAD QUE CONTENDRÁN LAS BOLETAS ELECTORALES, ASÍ COMO LA DETERMINACIÓN DE FECHA LÍMITE EN QUE SE PODRÁN MODIFICAR",link: Acuerdos__pdfpath(`./${"2018/"}${"63.pdf"}`),},</v>
      </c>
    </row>
    <row r="1565" spans="1:1" x14ac:dyDescent="0.3">
      <c r="A1565" t="str">
        <f>IF(ISBLANK('2018'!P108),"",'2018'!P108)</f>
        <v>{id:64,year: "2018",dateAcuerdo:"18-MAY",numAcuerdo:"CG 64-2018",monthAcuerdo:"MAY",nameAcuerdo:"ACUERDO POR EL QUE SE DA RESPUESTA AL ESCRITO PRESENTADO POR LA LICENCIADA LAURA YAMILI FLORES LOZANO",link: Acuerdos__pdfpath(`./${"2018/"}${"64.pdf"}`),},</v>
      </c>
    </row>
    <row r="1566" spans="1:1" x14ac:dyDescent="0.3">
      <c r="A1566" t="str">
        <f>IF(ISBLANK('2018'!P109),"",'2018'!P109)</f>
        <v>{id:65,year: "2018",dateAcuerdo:"18-MAY",numAcuerdo:"CG 65-2018",monthAcuerdo:"MAY",nameAcuerdo:"ACUERDO POR EL QUE SE DA RESPUESTA AL OFICIO PRESENTADO POR LA LICENCIADA ROSALÍA PEREDO AGUILAR",link: Acuerdos__pdfpath(`./${"2018/"}${"65.pdf"}`),},</v>
      </c>
    </row>
    <row r="1567" spans="1:1" x14ac:dyDescent="0.3">
      <c r="A1567" t="str">
        <f>IF(ISBLANK('2018'!P110),"",'2018'!P110)</f>
        <v>{id:66,year: "2018",dateAcuerdo:"20-MAY",numAcuerdo:"CG 66-2018",monthAcuerdo:"MAY",nameAcuerdo:"ACUERDO POR EL QUE SE DA CUMPLIMIENTO A LA SENTENCIA DICTADA POR EL TET EXPEDIENTE TET JDC 023 2018 Y ACUMULADO TET JDC 024 2018.",link: Acuerdos__pdfpath(`./${"2018/"}${"66.pdf"}`),},</v>
      </c>
    </row>
    <row r="1568" spans="1:1" x14ac:dyDescent="0.3">
      <c r="A1568" t="str">
        <f>IF(ISBLANK('2018'!P111),"",'2018'!P111)</f>
        <v>{id:67,year: "2018",dateAcuerdo:"21-MAY",numAcuerdo:"CG 67-2018",monthAcuerdo:"MAY",nameAcuerdo:"RESOLUCIÓN RESPECTO DE LAS SUSTITUCIONES DE CANDIDATAS Y CANDIDATOS AL CARGO DE DIPUTADAS Y DIPUTADOS LOCALES",link: Acuerdos__pdfpath(`./${"2018/"}${"67.pdf"}`),},</v>
      </c>
    </row>
    <row r="1569" spans="1:1" x14ac:dyDescent="0.3">
      <c r="A1569" t="str">
        <f>IF(ISBLANK('2018'!P112),"",'2018'!P112)</f>
        <v>{id:68,year: "2018",dateAcuerdo:"26-MAY",numAcuerdo:"CG 68-2018",monthAcuerdo:"MAY",nameAcuerdo:"ACUERDO POR EL QUE SE APRUEBA EL CAMBIO DE EMBLEMA DEL CANDIDATO INDEPENDIENTE",link: Acuerdos__pdfpath(`./${"2018/"}${"68.pdf"}`),},</v>
      </c>
    </row>
    <row r="1570" spans="1:1" x14ac:dyDescent="0.3">
      <c r="A1570" t="str">
        <f>IF(ISBLANK('2018'!P113),"",'2018'!P113)</f>
        <v>{id:69,year: "2018",dateAcuerdo:"29-MAY",numAcuerdo:"CG 69-2018",monthAcuerdo:"MAY",nameAcuerdo:"RESOLUCIÓN SUSTITUCIONES DE CANDIDATAS Y CANDIDATOS AL CARGO DE DIPUTADAS Y DIPUTADOS LOCALES",link: Acuerdos__pdfpath(`./${"2018/"}${"69.pdf"}`),},</v>
      </c>
    </row>
    <row r="1571" spans="1:1" x14ac:dyDescent="0.3">
      <c r="A1571" t="str">
        <f>IF(ISBLANK('2018'!P114),"",'2018'!P114)</f>
        <v>{id:70,year: "2018",dateAcuerdo:"29-MAY",numAcuerdo:"CG 70-2018",monthAcuerdo:"MAY",nameAcuerdo:"ACUERDO NO INCLUSIÓN DE NOMBRES E INCLUSIÓN DE SOBRENOMBRES",link: Acuerdos__pdfpath(`./${"2018/"}${"70.pdf"}`),},</v>
      </c>
    </row>
    <row r="1572" spans="1:1" x14ac:dyDescent="0.3">
      <c r="A1572" t="str">
        <f>IF(ISBLANK('2018'!P115),"",'2018'!P115)</f>
        <v>{id:71,year: "2018",dateAcuerdo:"06-JUN",numAcuerdo:"CG 71-2018",monthAcuerdo:"JUN",nameAcuerdo:"RESOLUCIÓN DE SUSTITUCIÓN MOVIMIENTO CIUDADANO DISTRITO 06",link: Acuerdos__pdfpath(`./${"2018/"}${"71.pdf"}`),},</v>
      </c>
    </row>
    <row r="1573" spans="1:1" x14ac:dyDescent="0.3">
      <c r="A1573" t="str">
        <f>IF(ISBLANK('2018'!P116),"",'2018'!P116)</f>
        <v/>
      </c>
    </row>
    <row r="1574" spans="1:1" x14ac:dyDescent="0.3">
      <c r="A1574" t="str">
        <f>IF(ISBLANK('2018'!P117),"",'2018'!P117)</f>
        <v>{id:72,year: "2018",dateAcuerdo:"06-JUN",numAcuerdo:"CG 72-2018",monthAcuerdo:"JUN",nameAcuerdo:"ACUERDO POR EL QUE SE DESIGNA AL PERSONAL AUTORIZADO PARA EL CONTEO, SELLADO Y AGRUPAMIENTO DE LAS BOLETAS ELECTORALES",link: Acuerdos__pdfpath(`./${"2018/"}${"72.pdf"}`),subRows:[{id:"",year: "2018",dateAcuerdo:"",numAcuerdo:"",monthAcuerdo:"",nameAcuerdo:"ANEXO POR EL QUE SE DESIGNA AL PERSONAL AUTORIZADO PARA EL CONTEO, SELLADO Y AGRUPAMIENTO DE LAS BOLETAS ELECTORALES",link: Acuerdos__pdfpath(`./${"2018/"}${"72.1.pdf"}`),},],},</v>
      </c>
    </row>
    <row r="1575" spans="1:1" x14ac:dyDescent="0.3">
      <c r="A1575" t="str">
        <f>IF(ISBLANK('2018'!P118),"",'2018'!P118)</f>
        <v>{id:73,year: "2018",dateAcuerdo:"06-JUN",numAcuerdo:"CG 73-2018",monthAcuerdo:"JUN",nameAcuerdo:"ACUERDO POR EL QUE SE APRUEBA LA REUBICACIÓN DEL CATD DISTRITO 08",link: Acuerdos__pdfpath(`./${"2018/"}${"73.pdf"}`),},</v>
      </c>
    </row>
    <row r="1576" spans="1:1" x14ac:dyDescent="0.3">
      <c r="A1576" t="str">
        <f>IF(ISBLANK('2018'!P119),"",'2018'!P119)</f>
        <v>{id:74,year: "2018",dateAcuerdo:"20-JUN",numAcuerdo:"CG 74-2018",monthAcuerdo:"JUN",nameAcuerdo:"RESOLUCIÓN RESPECTO DE LA SUSTITUCIÓN DE LA CANDIDATA PROPIETARIA AL CARGO DE DIPUTADA LOCAL POR EL PRINCIPIO DE RP CON ORDEN DE PRELACIÓN UNO PANAL",link: Acuerdos__pdfpath(`./${"2018/"}${"74.pdf"}`),},</v>
      </c>
    </row>
    <row r="1577" spans="1:1" x14ac:dyDescent="0.3">
      <c r="A1577" t="str">
        <f>IF(ISBLANK('2018'!P120),"",'2018'!P120)</f>
        <v>{id:75,year: "2018",dateAcuerdo:"20-JUN",numAcuerdo:"CG 75-2018",monthAcuerdo:"JUN",nameAcuerdo:"ACUERDO POR EL QUE SE APRUEBA LA SUSTITUCIÓN DE CONSEJEROS SUPLENTES DE LOS C D 04, 08 Y 13",link: Acuerdos__pdfpath(`./${"2018/"}${"75.pdf"}`),},</v>
      </c>
    </row>
    <row r="1578" spans="1:1" x14ac:dyDescent="0.3">
      <c r="A1578" t="str">
        <f>IF(ISBLANK('2018'!P121),"",'2018'!P121)</f>
        <v>{id:76,year: "2018",dateAcuerdo:"22-JUN",numAcuerdo:"CG 76-2018",monthAcuerdo:"JUN",nameAcuerdo:"ACUERDO POR EL QUE SE APRUEBA LA SUSTITUCIÓN DE INTEGRANTES DEL CONSEJO DISTRITAL 04, CON CABECERA EN APIZACO",link: Acuerdos__pdfpath(`./${"2018/"}${"76.pdf"}`),},</v>
      </c>
    </row>
    <row r="1579" spans="1:1" x14ac:dyDescent="0.3">
      <c r="A1579" t="str">
        <f>IF(ISBLANK('2018'!P122),"",'2018'!P122)</f>
        <v>{id:77,year: "2018",dateAcuerdo:"24-JUN",numAcuerdo:"CG 77-2018",monthAcuerdo:"JUN",nameAcuerdo:"ACUERDO POR EL QUE SE APRUEBA LA DESIGNACIÓN DE LAS MEDIDAS DE SEGURIDAD EN LAS BOLETAS ELECTORALES",link: Acuerdos__pdfpath(`./${"2018/"}${"77.pdf"}`),},</v>
      </c>
    </row>
    <row r="1580" spans="1:1" x14ac:dyDescent="0.3">
      <c r="A1580" t="str">
        <f>IF(ISBLANK('2018'!P123),"",'2018'!P123)</f>
        <v>{id:78,year: "2018",dateAcuerdo:"29-JUN",numAcuerdo:"CG 78-2018",monthAcuerdo:"JUN",nameAcuerdo:"POR EL QUE SE APRUEBA LA REIMPRESIÓN Y MEDIDAS DE SEGURIDAD DE LAS BOLETAS ELECTORALES QUE SE UTILIZARÁN EN LA SECCIÓN 79, CASILLA BÁSICA 1 CALPULALPAN",link: Acuerdos__pdfpath(`./${"2018/"}${"78.pdf"}`),},</v>
      </c>
    </row>
    <row r="1581" spans="1:1" x14ac:dyDescent="0.3">
      <c r="A1581" t="str">
        <f>IF(ISBLANK('2018'!P124),"",'2018'!P124)</f>
        <v>{id:79,year: "2018",dateAcuerdo:"29-JUN",numAcuerdo:"CG 79-2018",monthAcuerdo:"JUN",nameAcuerdo:"RESOLUCIÓN RESPECTO DE LAS SUSTITUCIONES DE LOS CANDIDATOS A DIPUTADOS SUPLENTES POR EL PRD",link: Acuerdos__pdfpath(`./${"2018/"}${"79.pdf"}`),},</v>
      </c>
    </row>
    <row r="1582" spans="1:1" x14ac:dyDescent="0.3">
      <c r="A1582" t="str">
        <f>IF(ISBLANK('2018'!P125),"",'2018'!P125)</f>
        <v>{id:80,year: "2018",dateAcuerdo:"29-JUN",numAcuerdo:"CG 80-2018",monthAcuerdo:"JUN",nameAcuerdo:"RESOLUCIÓN RESPECTO DE LA SUSTITUCIÓN DE LA CANDIDATA SUPLENTE AL CARGO DE DIPUTADA LOCAL POR EL PRINCIPIO DE MR EN EL DISTRITO 02 CON CABECERA EN TLAXCO DE MORELOS",link: Acuerdos__pdfpath(`./${"2018/"}${"80.pdf"}`),},</v>
      </c>
    </row>
    <row r="1583" spans="1:1" x14ac:dyDescent="0.3">
      <c r="A1583" t="str">
        <f>IF(ISBLANK('2018'!P126),"",'2018'!P126)</f>
        <v>{id:81,year: "2018",dateAcuerdo:"29-JUN",numAcuerdo:"CG 81-2018",monthAcuerdo:"JUN",nameAcuerdo:"ACUERDO POR EL QUE SE HABILITA AL PERSONAL PARA LA IMPLEMENTACIÓN Y OPERACIÓN, DEL “MODELO OPERATIVO DE RECEPCIÓN DE LOS PAQUETES ELECTORALES",link: Acuerdos__pdfpath(`./${"2018/"}${"81.pdf"}`),},</v>
      </c>
    </row>
    <row r="1584" spans="1:1" x14ac:dyDescent="0.3">
      <c r="A1584" t="str">
        <f>IF(ISBLANK('2018'!P127),"",'2018'!P127)</f>
        <v>{id:82,year: "2018",dateAcuerdo:"29-JUN",numAcuerdo:"CG 82-2018",monthAcuerdo:"JUN",nameAcuerdo:"ACUERDO POR EL QUE SE DA RESPUESTA A LA SOLICITUD REALIZADA POR LA CIUDADANA MA. BEATRIZ MUÑOZ AGUILAR, INTEGRANTE DEL COMITÉ DIRECTIVO NACIONAL DE ENCUENTRO SOCIAL",link: Acuerdos__pdfpath(`./${"2018/"}${"82.pdf"}`),},</v>
      </c>
    </row>
    <row r="1585" spans="1:1" x14ac:dyDescent="0.3">
      <c r="A1585" t="str">
        <f>IF(ISBLANK('2018'!P128),"",'2018'!P128)</f>
        <v/>
      </c>
    </row>
    <row r="1586" spans="1:1" x14ac:dyDescent="0.3">
      <c r="A1586" t="str">
        <f>IF(ISBLANK('2018'!P129),"",'2018'!P129)</f>
        <v>{id:83,year: "2018",dateAcuerdo:"29-JUN",numAcuerdo:"CG 83-2018",monthAcuerdo:"JUN",nameAcuerdo:"",link:"",subRows:[{id:"",year: "2018",dateAcuerdo:"",numAcuerdo:"",monthAcuerdo:"",nameAcuerdo:"ANEXO POR EL QUE SE DESIGNA PERSONAL QUE FUNGIRÁ COMO ENLACES DE COMUNICACIÓN Y RESPONSABLES DE TRASLADO, ENTREGA, RECEPCIÓN E INTERCAMBIO DE PAQUETES ELECTORALES",link: Acuerdos__pdfpath(`./${"2018/"}${"83.1.pdf"}`),},],},</v>
      </c>
    </row>
    <row r="1587" spans="1:1" x14ac:dyDescent="0.3">
      <c r="A1587" t="str">
        <f>IF(ISBLANK('2018'!P130),"",'2018'!P130)</f>
        <v>{id:84,year: "2018",dateAcuerdo:"08-JUL",numAcuerdo:"CG 84-2018",monthAcuerdo:"JUL",nameAcuerdo:"CÓMPUTO DIPUTADOS LOCALES Y ASIGNACIÓN RP",link: Acuerdos__pdfpath(`./${"2018/"}${"84.pdf"}`),},</v>
      </c>
    </row>
    <row r="1588" spans="1:1" x14ac:dyDescent="0.3">
      <c r="A1588" t="str">
        <f>IF(ISBLANK('2018'!P131),"",'2018'!P131)</f>
        <v/>
      </c>
    </row>
    <row r="1589" spans="1:1" x14ac:dyDescent="0.3">
      <c r="A1589" t="str">
        <f>IF(ISBLANK('2018'!P132),"",'2018'!P132)</f>
        <v>{id:85,year: "2018",dateAcuerdo:"",numAcuerdo:"CG 85-2018",monthAcuerdo:"AGO",nameAcuerdo:"RETIRO DE LA PROPAGANDA",link: Acuerdos__pdfpath(`./${"2018/"}${"85.pdf"}`),subRows:[{id:"",year: "2018",dateAcuerdo:"",numAcuerdo:"",monthAcuerdo:"",nameAcuerdo:"ANEXO PROCEDIMIENTO RETIRO DE PROPAGANDA 2018",link: Acuerdos__pdfpath(`./${"2018/"}${"85.1.pdf"}`),},],},</v>
      </c>
    </row>
    <row r="1590" spans="1:1" x14ac:dyDescent="0.3">
      <c r="A1590" t="str">
        <f>IF(ISBLANK('2018'!P133),"",'2018'!P133)</f>
        <v/>
      </c>
    </row>
    <row r="1591" spans="1:1" x14ac:dyDescent="0.3">
      <c r="A1591" t="str">
        <f>IF(ISBLANK('2018'!P134),"",'2018'!P134)</f>
        <v>{id:86,year: "2018",dateAcuerdo:"",numAcuerdo:"CG 86-2018",monthAcuerdo:"AGO",nameAcuerdo:"ACUERDO POR EL QUE SE ESTABLECE LA FORMA DE EJECUTAR LAS MULTAS PREVISTAS EN LAS RESOLUCIONES INE-CG528-2017",link: Acuerdos__pdfpath(`./${"2018/"}${"86.pdf"}`),subRows:[{id:"",year: "2018",dateAcuerdo:"",numAcuerdo:"",monthAcuerdo:"",nameAcuerdo:"ANEXO",link: Acuerdos__pdfpath(`./${"2018/"}${"86.1.pdf"}`),},],},</v>
      </c>
    </row>
    <row r="1592" spans="1:1" x14ac:dyDescent="0.3">
      <c r="A1592" t="str">
        <f>IF(ISBLANK('2018'!P135),"",'2018'!P135)</f>
        <v/>
      </c>
    </row>
    <row r="1593" spans="1:1" x14ac:dyDescent="0.3">
      <c r="A1593" t="str">
        <f>IF(ISBLANK('2018'!P136),"",'2018'!P136)</f>
        <v>{id:87,year: "2018",dateAcuerdo:"02-AGO",numAcuerdo:"CG 87-2018",monthAcuerdo:"AGO",nameAcuerdo:"ACUERDO POR EL QUE SE ESTABLECE LA FORMA DE EJECUTAR LAS MULTAS PREVISTAS EN LA RESOLUCIÓN INECG355-2018 DEL INE",link: Acuerdos__pdfpath(`./${"2018/"}${"87.pdf"}`),subRows:[{id:"",year: "2018",dateAcuerdo:"",numAcuerdo:"",monthAcuerdo:"",nameAcuerdo:"ANEXO",link: Acuerdos__pdfpath(`./${"2018/"}${"87.1.pdf"}`),},],},</v>
      </c>
    </row>
    <row r="1594" spans="1:1" x14ac:dyDescent="0.3">
      <c r="A1594" t="str">
        <f>IF(ISBLANK('2018'!P137),"",'2018'!P137)</f>
        <v>{id:88,year: "2018",dateAcuerdo:"",numAcuerdo:"CG 88-2018",monthAcuerdo:"AGO",nameAcuerdo:"ACUERDO POR EL QUE SE DECLARA LA INTEGRACIÓN DE LA LXIII LEGISLATURA, DEL CONGRESO DEL ESTADO LIBRE Y SOBERANO DE TLAXCALA",link: Acuerdos__pdfpath(`./${"2018/"}${"88.pdf"}`),},</v>
      </c>
    </row>
    <row r="1595" spans="1:1" x14ac:dyDescent="0.3">
      <c r="A1595" t="str">
        <f>IF(ISBLANK('2018'!P138),"",'2018'!P138)</f>
        <v>{id:89,year: "2018",dateAcuerdo:"31-AGO",numAcuerdo:"CG 89-2018",monthAcuerdo:"AGO",nameAcuerdo:"RESOLUCION AL PROCEDIMIENTO ORDINARIO SANCIONADOR CON NÚMERO DE EXPEDIENTE CQDCACG0012018",link: Acuerdos__pdfpath(`./${"2018/"}${"89.pdf"}`),},</v>
      </c>
    </row>
    <row r="1596" spans="1:1" x14ac:dyDescent="0.3">
      <c r="A1596" t="str">
        <f>IF(ISBLANK('2018'!P139),"",'2018'!P139)</f>
        <v>{id:90,year: "2018",dateAcuerdo:"31-AGO",numAcuerdo:"CG 90-2018",monthAcuerdo:"AGO",nameAcuerdo:"RESOLUCION CORRESPONDIENTE AL PROCEDIMIENTO ORDINARIO SANCIONADOR CON NÚMERO DE EXPEDIENTE CQDQNSPHCG0022018",link: Acuerdos__pdfpath(`./${"2018/"}${"90.pdf"}`),},</v>
      </c>
    </row>
    <row r="1597" spans="1:1" x14ac:dyDescent="0.3">
      <c r="A1597" t="str">
        <f>IF(ISBLANK('2018'!P140),"",'2018'!P140)</f>
        <v>{id:91,year: "2018",dateAcuerdo:"19-SEP",numAcuerdo:"CG 91-2018",monthAcuerdo:"SEP",nameAcuerdo:"ACUERDO DE INTEGRACIÓN DE LA JUNTA GENERAL",link: Acuerdos__pdfpath(`./${"2018/"}${"91.pdf"}`),},</v>
      </c>
    </row>
    <row r="1598" spans="1:1" x14ac:dyDescent="0.3">
      <c r="A1598" t="str">
        <f>IF(ISBLANK('2018'!P141),"",'2018'!P141)</f>
        <v>{id:92,year: "2018",dateAcuerdo:"19-SEP",numAcuerdo:"CG 92-2018",monthAcuerdo:"SEP",nameAcuerdo:"ACUERDO DE INTEGRACIÓN DE COMISIONES",link: Acuerdos__pdfpath(`./${"2018/"}${"92.pdf"}`),},</v>
      </c>
    </row>
    <row r="1599" spans="1:1" x14ac:dyDescent="0.3">
      <c r="A1599" t="str">
        <f>IF(ISBLANK('2018'!P142),"",'2018'!P142)</f>
        <v>{id:93,year: "2018",dateAcuerdo:"26-SEP",numAcuerdo:"CG 93-2018",monthAcuerdo:"SEP",nameAcuerdo:"ACUERDO POR EL QUE SE DECLARA LA CANCELACIÓN DE LA ACREDITACIÓN DE PANAL Y PES",link: Acuerdos__pdfpath(`./${"2018/"}${"93.pdf"}`),},</v>
      </c>
    </row>
    <row r="1600" spans="1:1" x14ac:dyDescent="0.3">
      <c r="A1600" t="str">
        <f>IF(ISBLANK('2018'!P143),"",'2018'!P143)</f>
        <v/>
      </c>
    </row>
    <row r="1601" spans="1:1" x14ac:dyDescent="0.3">
      <c r="A1601" t="str">
        <f>IF(ISBLANK('2018'!P144),"",'2018'!P144)</f>
        <v/>
      </c>
    </row>
    <row r="1602" spans="1:1" x14ac:dyDescent="0.3">
      <c r="A1602" t="str">
        <f>IF(ISBLANK('2018'!P145),"",'2018'!P145)</f>
        <v/>
      </c>
    </row>
    <row r="1603" spans="1:1" x14ac:dyDescent="0.3">
      <c r="A1603" t="str">
        <f>IF(ISBLANK('2018'!P146),"",'2018'!P146)</f>
        <v>{id:94,year: "2018",dateAcuerdo:"27-SEP",numAcuerdo:"CG 94-2018",monthAcuerdo:"SEP",nameAcuerdo:"PROYECTO DE ACUERDO PRESUPUESTO DE EGRESOS 2019",link: Acuerdos__pdfpath(`./${"2018/"}${"94.pdf"}`),subRows:[{id:"",year: "2018",dateAcuerdo:"",numAcuerdo:"",monthAcuerdo:"",nameAcuerdo:"ANEXO 1 AO",link: Acuerdos__pdfpath(`./${"2018/"}${"94.1.pdf"}`),},{id:"",year: "2018",dateAcuerdo:"",numAcuerdo:"",monthAcuerdo:"",nameAcuerdo:"ANEXO 2 AE",link: Acuerdos__pdfpath(`./${"2018/"}${"94.2.pdf"}`),},{id:"",year: "2018",dateAcuerdo:"",numAcuerdo:"",monthAcuerdo:"",nameAcuerdo:"ANEXO 3 PRESUPUESTO 2019",link: Acuerdos__pdfpath(`./${"2018/"}${"94.3.pdf"}`),},],},</v>
      </c>
    </row>
    <row r="1604" spans="1:1" x14ac:dyDescent="0.3">
      <c r="A1604" t="str">
        <f>IF(ISBLANK('2018'!P147),"",'2018'!P147)</f>
        <v/>
      </c>
    </row>
    <row r="1605" spans="1:1" x14ac:dyDescent="0.3">
      <c r="A1605" t="str">
        <f>IF(ISBLANK('2018'!P148),"",'2018'!P148)</f>
        <v>{id:95,year: "2018",dateAcuerdo:"26-OCT",numAcuerdo:"CG 95-2018",monthAcuerdo:"OCT",nameAcuerdo:"ACUERDO READECUACIÓN AL PRESUPUESTO 2018 ISR",link: Acuerdos__pdfpath(`./${"2018/"}${"95.pdf"}`),subRows:[{id:"",year: "2018",dateAcuerdo:"",numAcuerdo:"",monthAcuerdo:"",nameAcuerdo:"ANEXO ÚNICO",link: Acuerdos__pdfpath(`./${"2018/"}${"95.1.pdf"}`),},],},</v>
      </c>
    </row>
    <row r="1606" spans="1:1" x14ac:dyDescent="0.3">
      <c r="A1606" t="str">
        <f>IF(ISBLANK('2018'!P149),"",'2018'!P149)</f>
        <v>{id:96,year: "2018",dateAcuerdo:"31-OCT",numAcuerdo:"CG 96-2018",monthAcuerdo:"OCT",nameAcuerdo:"ACUERDO DESTRUCCIÓN DE MATERIAL ELECTORAL",link: Acuerdos__pdfpath(`./${"2018/"}${"96.pdf"}`),},</v>
      </c>
    </row>
    <row r="1607" spans="1:1" x14ac:dyDescent="0.3">
      <c r="A1607" t="str">
        <f>IF(ISBLANK('2018'!P150),"",'2018'!P150)</f>
        <v>{id:97,year: "2018",dateAcuerdo:"13-NOV",numAcuerdo:"CG 97-2018",monthAcuerdo:"NOV",nameAcuerdo:"ACUERDO OFICIO PRESENTADO POR NUEVA ALIANZA",link: Acuerdos__pdfpath(`./${"2018/"}${"97.pdf"}`),},</v>
      </c>
    </row>
    <row r="1608" spans="1:1" x14ac:dyDescent="0.3">
      <c r="A1608" t="str">
        <f>IF(ISBLANK('2018'!P151),"",'2018'!P151)</f>
        <v>{id:98,year: "2018",dateAcuerdo:"13-NOV",numAcuerdo:"CG 98-2018",monthAcuerdo:"NOV",nameAcuerdo:"ACUERDO ESCRITO PRESENTADO POR ENCUENTRO SOCIAL",link: Acuerdos__pdfpath(`./${"2018/"}${"98.pdf"}`),},</v>
      </c>
    </row>
    <row r="1609" spans="1:1" x14ac:dyDescent="0.3">
      <c r="A1609" t="str">
        <f>IF(ISBLANK('2018'!P152),"",'2018'!P152)</f>
        <v>{id:99,year: "2018",dateAcuerdo:"13-NOV",numAcuerdo:"CG 99-2018",monthAcuerdo:"NOV",nameAcuerdo:"ACUERDO DE ADECUACIÓN DE COMISIONES",link: Acuerdos__pdfpath(`./${"2018/"}${"99.pdf"}`),},</v>
      </c>
    </row>
    <row r="1610" spans="1:1" x14ac:dyDescent="0.3">
      <c r="A1610" t="str">
        <f>IF(ISBLANK('2018'!P153),"",'2018'!P153)</f>
        <v>{id:100,year: "2018",dateAcuerdo:"13-NOV",numAcuerdo:"CG 100-2018",monthAcuerdo:"NOV",nameAcuerdo:"ACUERDO DE DESIGNACIÓN DE DIRECTORA DOECYEC",link: Acuerdos__pdfpath(`./${"2018/"}${"100.pdf"}`),},</v>
      </c>
    </row>
    <row r="1611" spans="1:1" x14ac:dyDescent="0.3">
      <c r="A1611" t="str">
        <f>IF(ISBLANK('2018'!P154),"",'2018'!P154)</f>
        <v/>
      </c>
    </row>
    <row r="1612" spans="1:1" x14ac:dyDescent="0.3">
      <c r="A1612" t="str">
        <f>IF(ISBLANK('2018'!P155),"",'2018'!P155)</f>
        <v>{id:101,year: "2018",dateAcuerdo:"14-DIC",numAcuerdo:"CG 101-2018",monthAcuerdo:"DIC",nameAcuerdo:"RESOLUCIÓN DICTAMEN NUEVA ALIANZA TLAXCALA",link: Acuerdos__pdfpath(`./${"2018/"}${"101.pdf"}`),subRows:[{id:"",year: "2018",dateAcuerdo:"",numAcuerdo:"",monthAcuerdo:"",nameAcuerdo:"ANEXO ÚNICO",link: Acuerdos__pdfpath(`./${"2018/"}${"101.1.pdf"}`),},],},</v>
      </c>
    </row>
    <row r="1613" spans="1:1" x14ac:dyDescent="0.3">
      <c r="A1613" t="str">
        <f>IF(ISBLANK('2018'!P156),"",'2018'!P156)</f>
        <v/>
      </c>
    </row>
    <row r="1614" spans="1:1" x14ac:dyDescent="0.3">
      <c r="A1614" t="str">
        <f>IF(ISBLANK('2018'!P157),"",'2018'!P157)</f>
        <v>{id:102,year: "2018",dateAcuerdo:"18-DIC",numAcuerdo:"CG 102-2018",monthAcuerdo:"DIC",nameAcuerdo:"ACUERDO READECUACIÓN AL PRESUPUESTO 2018 ISR",link: Acuerdos__pdfpath(`./${"2018/"}${"102.pdf"}`),subRows:[{id:"",year: "2018",dateAcuerdo:"",numAcuerdo:"",monthAcuerdo:"",nameAcuerdo:"ANEXO ÚNICO",link: Acuerdos__pdfpath(`./${"2018/"}${"102.1.pdf"}`),},],},</v>
      </c>
    </row>
    <row r="1615" spans="1:1" x14ac:dyDescent="0.3">
      <c r="A1615" t="str">
        <f>IF(ISBLANK('2018'!P158),"",'2018'!P158)</f>
        <v>];</v>
      </c>
    </row>
    <row r="1617" spans="1:1" x14ac:dyDescent="0.3">
      <c r="A1617" t="str">
        <f>IF(ISBLANK('2017'!P2),"",'2017'!P2)</f>
        <v>export const dataAcuerdos2017 = [</v>
      </c>
    </row>
    <row r="1618" spans="1:1" x14ac:dyDescent="0.3">
      <c r="A1618" t="str">
        <f>IF(ISBLANK('2017'!P3),"",'2017'!P3)</f>
        <v/>
      </c>
    </row>
    <row r="1619" spans="1:1" x14ac:dyDescent="0.3">
      <c r="A1619" t="str">
        <f>IF(ISBLANK('2017'!P4),"",'2017'!P4)</f>
        <v>{id:1,year: "2017",dateAcuerdo:"",numAcuerdo:"CG 01-2017",monthAcuerdo:"ENE",nameAcuerdo:"ACUERDO ADECUACIÓN DEL PRESUPUESTO 2017",link: Acuerdos__pdfpath(`./${"2017/"}${"1.pdf"}`),subRows:[{id:"",year: "2017",dateAcuerdo:"",numAcuerdo:"",monthAcuerdo:"",nameAcuerdo:"ANEXO 1",link: Acuerdos__pdfpath(`./${"2017/"}${"1.1.pdf"}`),},],},</v>
      </c>
    </row>
    <row r="1620" spans="1:1" x14ac:dyDescent="0.3">
      <c r="A1620" t="str">
        <f>IF(ISBLANK('2017'!P5),"",'2017'!P5)</f>
        <v>{id:2,year: "2017",dateAcuerdo:"31-ENE",numAcuerdo:"CG 02-2017",monthAcuerdo:"FEB",nameAcuerdo:"ACUERDO DESIGNACIÓN DEL RESPONSABLE DE ARCHIVOS E INTEGRACIÓN DEL COMITÉ TÉCNICO DE ARCHIVOS",link: Acuerdos__pdfpath(`./${"2017/"}${"2.pdf"}`),},</v>
      </c>
    </row>
    <row r="1621" spans="1:1" x14ac:dyDescent="0.3">
      <c r="A1621" t="str">
        <f>IF(ISBLANK('2017'!P6),"",'2017'!P6)</f>
        <v/>
      </c>
    </row>
    <row r="1622" spans="1:1" x14ac:dyDescent="0.3">
      <c r="A1622" t="str">
        <f>IF(ISBLANK('2017'!P7),"",'2017'!P7)</f>
        <v>{id:3,year: "2017",dateAcuerdo:"15-FEB",numAcuerdo:"CG 03-2017",monthAcuerdo:"FEB",nameAcuerdo:"ACUERDO APROBACIÓN DE LINEAMIENTOS PARA LA DESTRUCCIÓN DE MATERIAL ELECTORAL",link: Acuerdos__pdfpath(`./${"2017/"}${"3.pdf"}`),subRows:[{id:"",year: "2017",dateAcuerdo:"",numAcuerdo:"",monthAcuerdo:"",nameAcuerdo:"ANEXO 1 LINEAMIENTOS PARA LA DESTRUCCIÓN DE MATERIAL ELECTORAL",link: Acuerdos__pdfpath(`./${"2017/"}${"3.1.pdf"}`),},],},</v>
      </c>
    </row>
    <row r="1623" spans="1:1" x14ac:dyDescent="0.3">
      <c r="A1623" t="str">
        <f>IF(ISBLANK('2017'!P8),"",'2017'!P8)</f>
        <v/>
      </c>
    </row>
    <row r="1624" spans="1:1" x14ac:dyDescent="0.3">
      <c r="A1624" t="str">
        <f>IF(ISBLANK('2017'!P9),"",'2017'!P9)</f>
        <v>{id:4,year: "2017",dateAcuerdo:"15-FEB",numAcuerdo:"CG 04-2017",monthAcuerdo:"FEB",nameAcuerdo:"ACUERDO DESIGNACIÓN DEL PERSONAL AUTORIZADO PARA ACCEDER A BODEGA ELECTORAL",link: Acuerdos__pdfpath(`./${"2017/"}${"4.pdf"}`),subRows:[{id:"",year: "2017",dateAcuerdo:"",numAcuerdo:"",monthAcuerdo:"",nameAcuerdo:"ANEXO ÚNICO PERSONAL AUTORIZADO",link: Acuerdos__pdfpath(`./${"2017/"}${"4.1.pdf"}`),},],},</v>
      </c>
    </row>
    <row r="1625" spans="1:1" x14ac:dyDescent="0.3">
      <c r="A1625" t="str">
        <f>IF(ISBLANK('2017'!P10),"",'2017'!P10)</f>
        <v>{id:5,year: "2017",dateAcuerdo:"15-FEB",numAcuerdo:"CG 05-2017",monthAcuerdo:"FEB",nameAcuerdo:"ACUERDO DESIGNACIÓN DEL DIRECTOR DE ASUNTOS JURÍDICOS",link: Acuerdos__pdfpath(`./${"2017/"}${"5.pdf"}`),},</v>
      </c>
    </row>
    <row r="1626" spans="1:1" x14ac:dyDescent="0.3">
      <c r="A1626" t="str">
        <f>IF(ISBLANK('2017'!P11),"",'2017'!P11)</f>
        <v/>
      </c>
    </row>
    <row r="1627" spans="1:1" x14ac:dyDescent="0.3">
      <c r="A1627" t="str">
        <f>IF(ISBLANK('2017'!P12),"",'2017'!P12)</f>
        <v>{id:6,year: "2017",dateAcuerdo:"17-FEB",numAcuerdo:"CG 06-2017",monthAcuerdo:"FEB",nameAcuerdo:"ACUERDO CUMPLIMIENTO A LA RESOLUCIÓN DICTADA EN EL EXPEDIENTE TET JE 002 2017 Y ACUMULADOS",link: Acuerdos__pdfpath(`./${"2017/"}${"6.pdf"}`),subRows:[{id:"",year: "2017",dateAcuerdo:"",numAcuerdo:"",monthAcuerdo:"",nameAcuerdo:"ANEXO 1",link: Acuerdos__pdfpath(`./${"2017/"}${"6.1.pdf"}`),},],},</v>
      </c>
    </row>
    <row r="1628" spans="1:1" x14ac:dyDescent="0.3">
      <c r="A1628" t="str">
        <f>IF(ISBLANK('2017'!P13),"",'2017'!P13)</f>
        <v/>
      </c>
    </row>
    <row r="1629" spans="1:1" x14ac:dyDescent="0.3">
      <c r="A1629" t="str">
        <f>IF(ISBLANK('2017'!P14),"",'2017'!P14)</f>
        <v>{id:7,year: "2017",dateAcuerdo:"23-MAR",numAcuerdo:"CG 06-2017",monthAcuerdo:"MAR",nameAcuerdo:"ACUERDO CALENDARIO PARA EL PROCESO ELECTORAL EXTRAORDINARIO 2017",link: Acuerdos__pdfpath(`./${"2017/"}${"7.pdf"}`),subRows:[{id:"",year: "2017",dateAcuerdo:"",numAcuerdo:"",monthAcuerdo:"",nameAcuerdo:"ANEXO CALENDARIO PROCESO ELECTORAL EXTRAORDINARIO 2017",link: Acuerdos__pdfpath(`./${"2017/"}${"7.1.pdf"}`),},],},</v>
      </c>
    </row>
    <row r="1630" spans="1:1" x14ac:dyDescent="0.3">
      <c r="A1630" t="str">
        <f>IF(ISBLANK('2017'!P15),"",'2017'!P15)</f>
        <v>{id:8,year: "2017",dateAcuerdo:"23-MAR",numAcuerdo:"CG 08-2017",monthAcuerdo:"MAR",nameAcuerdo:"ACUERDO PRORROGA DE VIGENCIA DE ACUERDOS PARA EL PROCESO ELECTORAL EXTRAORDINARIO 2017",link: Acuerdos__pdfpath(`./${"2017/"}${"8.pdf"}`),},</v>
      </c>
    </row>
    <row r="1631" spans="1:1" x14ac:dyDescent="0.3">
      <c r="A1631" t="str">
        <f>IF(ISBLANK('2017'!P16),"",'2017'!P16)</f>
        <v>{id:9,year: "2017",dateAcuerdo:"23-MAR",numAcuerdo:"CG 09-2017",monthAcuerdo:"MAR",nameAcuerdo:"ACUERDO COMISIONES TEMPORALES SEGUIMIENTO A SISTEMAS INFORMÁTICOS Y DEBATES",link: Acuerdos__pdfpath(`./${"2017/"}${"9.pdf"}`),},</v>
      </c>
    </row>
    <row r="1632" spans="1:1" x14ac:dyDescent="0.3">
      <c r="A1632" t="str">
        <f>IF(ISBLANK('2017'!P17),"",'2017'!P17)</f>
        <v/>
      </c>
    </row>
    <row r="1633" spans="1:1" x14ac:dyDescent="0.3">
      <c r="A1633" t="str">
        <f>IF(ISBLANK('2017'!P18),"",'2017'!P18)</f>
        <v>{id:10,year: "2017",dateAcuerdo:"23-MAR",numAcuerdo:"CG 10-2017",monthAcuerdo:"MAR",nameAcuerdo:"ACUERDO CONVOCATORIA INDEPENDIENTES PROCESO ELECTORAL EXTRAORDINARIO 2017",link: Acuerdos__pdfpath(`./${"2017/"}${"10.pdf"}`),subRows:[{id:"",year: "2017",dateAcuerdo:"",numAcuerdo:"",monthAcuerdo:"",nameAcuerdo:"ANEXO CONVOCATORIA INDEPENDIENTES 2017",link: Acuerdos__pdfpath(`./${"2017/"}${"10.1.pdf"}`),},],},</v>
      </c>
    </row>
    <row r="1634" spans="1:1" x14ac:dyDescent="0.3">
      <c r="A1634" t="str">
        <f>IF(ISBLANK('2017'!P19),"",'2017'!P19)</f>
        <v>{id:11,year: "2017",dateAcuerdo:"28-MAR",numAcuerdo:"CG 11-2017",monthAcuerdo:"MAR",nameAcuerdo:"ACUERDO MULTAS PARTIDO ALIANZA CIUDADANA",link: Acuerdos__pdfpath(`./${"2017/"}${"11.pdf"}`),},</v>
      </c>
    </row>
    <row r="1635" spans="1:1" x14ac:dyDescent="0.3">
      <c r="A1635" t="str">
        <f>IF(ISBLANK('2017'!P20),"",'2017'!P20)</f>
        <v/>
      </c>
    </row>
    <row r="1636" spans="1:1" x14ac:dyDescent="0.3">
      <c r="A1636" t="str">
        <f>IF(ISBLANK('2017'!P21),"",'2017'!P21)</f>
        <v>{id:12,year: "2017",dateAcuerdo:"28-MAR",numAcuerdo:"CG 12-2017",monthAcuerdo:"MAR",nameAcuerdo:"ACUERDO DICTAMEN PARA FORMACIÓN DE PARTIDO POLÍTICO",link: Acuerdos__pdfpath(`./${"2017/"}${"12.pdf"}`),subRows:[{id:"",year: "2017",dateAcuerdo:"",numAcuerdo:"",monthAcuerdo:"",nameAcuerdo:"ANEXO DICTAMEN CPPPAYF",link: Acuerdos__pdfpath(`./${"2017/"}${"12.1.pdf"}`),},],},</v>
      </c>
    </row>
    <row r="1637" spans="1:1" x14ac:dyDescent="0.3">
      <c r="A1637" t="str">
        <f>IF(ISBLANK('2017'!P22),"",'2017'!P22)</f>
        <v/>
      </c>
    </row>
    <row r="1638" spans="1:1" x14ac:dyDescent="0.3">
      <c r="A1638" t="str">
        <f>IF(ISBLANK('2017'!P23),"",'2017'!P23)</f>
        <v>{id:13,year: "2017",dateAcuerdo:"28-MAR",numAcuerdo:"CG 13-2017",monthAcuerdo:"MAR",nameAcuerdo:"ACUERDO DICTAMEN PARTIDO JOVEN",link: Acuerdos__pdfpath(`./${"2017/"}${"13.pdf"}`),subRows:[{id:"",year: "2017",dateAcuerdo:"",numAcuerdo:"",monthAcuerdo:"",nameAcuerdo:"ANEXO DICTAMEN CPPPAYF",link: Acuerdos__pdfpath(`./${"2017/"}${"13.1.pdf"}`),},],},</v>
      </c>
    </row>
    <row r="1639" spans="1:1" x14ac:dyDescent="0.3">
      <c r="A1639" t="str">
        <f>IF(ISBLANK('2017'!P24),"",'2017'!P24)</f>
        <v/>
      </c>
    </row>
    <row r="1640" spans="1:1" x14ac:dyDescent="0.3">
      <c r="A1640" t="str">
        <f>IF(ISBLANK('2017'!P25),"",'2017'!P25)</f>
        <v>{id:14,year: "2017",dateAcuerdo:"28-MAR",numAcuerdo:"CG 14-2017",monthAcuerdo:"MAR",nameAcuerdo:"ACUERDO DICTAMEN PARTIDO LIBERAL DE TLAXCALA",link: Acuerdos__pdfpath(`./${"2017/"}${"14.pdf"}`),subRows:[{id:"",year: "2017",dateAcuerdo:"",numAcuerdo:"",monthAcuerdo:"",nameAcuerdo:"ANEXO DICTAMEN CPPPAYF",link: Acuerdos__pdfpath(`./${"2017/"}${"14.1.pdf"}`),},],},</v>
      </c>
    </row>
    <row r="1641" spans="1:1" x14ac:dyDescent="0.3">
      <c r="A1641" t="str">
        <f>IF(ISBLANK('2017'!P26),"",'2017'!P26)</f>
        <v/>
      </c>
    </row>
    <row r="1642" spans="1:1" x14ac:dyDescent="0.3">
      <c r="A1642" t="str">
        <f>IF(ISBLANK('2017'!P27),"",'2017'!P27)</f>
        <v>{id:15,year: "2017",dateAcuerdo:"28-MAR",numAcuerdo:"CG 15-2017",monthAcuerdo:"MAR",nameAcuerdo:"ACUERDO DICTAMEN PARTIDO AUTÉNTICO DE LA REVOLUCIÓN MEXICANA",link: Acuerdos__pdfpath(`./${"2017/"}${"15.pdf"}`),subRows:[{id:"",year: "2017",dateAcuerdo:"",numAcuerdo:"",monthAcuerdo:"",nameAcuerdo:"ANEXO DICTAMEN CPPPAYF",link: Acuerdos__pdfpath(`./${"2017/"}${"15.1.pdf"}`),},],},</v>
      </c>
    </row>
    <row r="1643" spans="1:1" x14ac:dyDescent="0.3">
      <c r="A1643" t="str">
        <f>IF(ISBLANK('2017'!P28),"",'2017'!P28)</f>
        <v/>
      </c>
    </row>
    <row r="1644" spans="1:1" x14ac:dyDescent="0.3">
      <c r="A1644" t="str">
        <f>IF(ISBLANK('2017'!P29),"",'2017'!P29)</f>
        <v>{id:16,year: "2017",dateAcuerdo:"28-MAR",numAcuerdo:"CG 16-2017",monthAcuerdo:"MAR",nameAcuerdo:"ACUERDO DICTAMEN IMPACTO SOCIAL SI",link: Acuerdos__pdfpath(`./${"2017/"}${"16.pdf"}`),subRows:[{id:"",year: "2017",dateAcuerdo:"",numAcuerdo:"",monthAcuerdo:"",nameAcuerdo:"ANEXO DICTAMEN CPPPAYF",link: Acuerdos__pdfpath(`./${"2017/"}${"16.1.pdf"}`),},],},</v>
      </c>
    </row>
    <row r="1645" spans="1:1" x14ac:dyDescent="0.3">
      <c r="A1645" t="str">
        <f>IF(ISBLANK('2017'!P30),"",'2017'!P30)</f>
        <v/>
      </c>
    </row>
    <row r="1646" spans="1:1" x14ac:dyDescent="0.3">
      <c r="A1646" t="str">
        <f>IF(ISBLANK('2017'!P31),"",'2017'!P31)</f>
        <v>{id:17,year: "2017",dateAcuerdo:"29-MAR",numAcuerdo:"CG 17-2017",monthAcuerdo:"MAR",nameAcuerdo:"ACUERDO PARA CRITERIOS DE PARIDAD DE GÉNERO",link: Acuerdos__pdfpath(`./${"2017/"}${"17.pdf"}`),subRows:[{id:"",year: "2017",dateAcuerdo:"",numAcuerdo:"",monthAcuerdo:"",nameAcuerdo:"ANEXO VOTO RAZONADO",link: Acuerdos__pdfpath(`./${"2017/"}${"17.1.pdf"}`),},],},</v>
      </c>
    </row>
    <row r="1647" spans="1:1" x14ac:dyDescent="0.3">
      <c r="A1647" t="str">
        <f>IF(ISBLANK('2017'!P32),"",'2017'!P32)</f>
        <v>{id:18,year: "2017",dateAcuerdo:"29-MAR",numAcuerdo:"CG 18-2017",monthAcuerdo:"MAR",nameAcuerdo:"ACUERDO LISTADO ADICIONAL LA PROVIDENCIA SANCTORUM DE LÁZARO CÁRDENAS",link: Acuerdos__pdfpath(`./${"2017/"}${"18.pdf"}`),},</v>
      </c>
    </row>
    <row r="1648" spans="1:1" x14ac:dyDescent="0.3">
      <c r="A1648" t="str">
        <f>IF(ISBLANK('2017'!P33),"",'2017'!P33)</f>
        <v>{id:19,year: "2017",dateAcuerdo:"13-ABR",numAcuerdo:"CG 19-2017",monthAcuerdo:"ABR",nameAcuerdo:"ACUERDO DOCUMENTACIÓN Y MATERIAL ELECTORAL PROCESO ELECTORAL EXTRAORDINARIO 2017.",link: Acuerdos__pdfpath(`./${"2017/"}${"19.pdf"}`),},</v>
      </c>
    </row>
    <row r="1649" spans="1:1" x14ac:dyDescent="0.3">
      <c r="A1649" t="str">
        <f>IF(ISBLANK('2017'!P34),"",'2017'!P34)</f>
        <v>{id:20,year: "2017",dateAcuerdo:"19-ABR",numAcuerdo:"CG 20-2017",monthAcuerdo:"ABR",nameAcuerdo:"ACUERDO EN EL QUE SE DETERMINA OMITIR LA INTEGRACIÓN DE CONSEJOS MUNICIPALES",link: Acuerdos__pdfpath(`./${"2017/"}${"20.pdf"}`),},</v>
      </c>
    </row>
    <row r="1650" spans="1:1" x14ac:dyDescent="0.3">
      <c r="A1650" t="str">
        <f>IF(ISBLANK('2017'!P35),"",'2017'!P35)</f>
        <v/>
      </c>
    </row>
    <row r="1651" spans="1:1" x14ac:dyDescent="0.3">
      <c r="A1651" t="str">
        <f>IF(ISBLANK('2017'!P36),"",'2017'!P36)</f>
        <v>{id:21,year: "2017",dateAcuerdo:"19-ABR",numAcuerdo:"CG 21-2017",monthAcuerdo:"ABR",nameAcuerdo:"ACUERDO PROGRAMA DE PROMOCIÓN DEL VOTO ELECCIONES EXTRAORDINARIAS 2017",link: Acuerdos__pdfpath(`./${"2017/"}${"21.pdf"}`),subRows:[{id:"",year: "2017",dateAcuerdo:"",numAcuerdo:"",monthAcuerdo:"",nameAcuerdo:"ANEXO PROGRAMA DE PROMOCIÓN DEL VOTO EN LAS ELECCIONES EXTRAORDINARIAS 2017.",link: Acuerdos__pdfpath(`./${"2017/"}${"21.1.pdf"}`),},],},</v>
      </c>
    </row>
    <row r="1652" spans="1:1" x14ac:dyDescent="0.3">
      <c r="A1652" t="str">
        <f>IF(ISBLANK('2017'!P37),"",'2017'!P37)</f>
        <v/>
      </c>
    </row>
    <row r="1653" spans="1:1" x14ac:dyDescent="0.3">
      <c r="A1653" t="str">
        <f>IF(ISBLANK('2017'!P38),"",'2017'!P38)</f>
        <v/>
      </c>
    </row>
    <row r="1654" spans="1:1" x14ac:dyDescent="0.3">
      <c r="A1654" t="str">
        <f>IF(ISBLANK('2017'!P39),"",'2017'!P39)</f>
        <v/>
      </c>
    </row>
    <row r="1655" spans="1:1" x14ac:dyDescent="0.3">
      <c r="A1655" t="str">
        <f>IF(ISBLANK('2017'!P40),"",'2017'!P40)</f>
        <v>{id:22,year: "2017",dateAcuerdo:"19-ABR",numAcuerdo:"CG 22-2017",monthAcuerdo:"ABR",nameAcuerdo:"ACUERDO PROCEDIMIENTOS Y PLAZOS PREP",link: Acuerdos__pdfpath(`./${"2017/"}${"22.pdf"}`),subRows:[{id:"",year: "2017",dateAcuerdo:"",numAcuerdo:"",monthAcuerdo:"",nameAcuerdo:"ANEXO 1",link: Acuerdos__pdfpath(`./${"2017/"}${"22.1.pdf"}`),},{id:"",year: "2017",dateAcuerdo:"",numAcuerdo:"",monthAcuerdo:"",nameAcuerdo:"ANEXO 2",link: Acuerdos__pdfpath(`./${"2017/"}${"22.2.pdf"}`),},{id:"",year: "2017",dateAcuerdo:"",numAcuerdo:"",monthAcuerdo:"",nameAcuerdo:"ANEXO 3",link: Acuerdos__pdfpath(`./${"2017/"}${"22.3.pdf"}`),},],},</v>
      </c>
    </row>
    <row r="1656" spans="1:1" x14ac:dyDescent="0.3">
      <c r="A1656" t="str">
        <f>IF(ISBLANK('2017'!P41),"",'2017'!P41)</f>
        <v>{id:23,year: "2017",dateAcuerdo:"19-ABR",numAcuerdo:"CG 23-2017",monthAcuerdo:"ABR",nameAcuerdo:"ACUERDO DETERMINACIÓN FECHAS Y HORAS DE INICIO Y CIERRE DE PUBLICACIÓN PREP",link: Acuerdos__pdfpath(`./${"2017/"}${"23.pdf"}`),},</v>
      </c>
    </row>
    <row r="1657" spans="1:1" x14ac:dyDescent="0.3">
      <c r="A1657" t="str">
        <f>IF(ISBLANK('2017'!P42),"",'2017'!P42)</f>
        <v>{id:24,year: "2017",dateAcuerdo:"29-ABR",numAcuerdo:"CG 24-2017",monthAcuerdo:"ABR",nameAcuerdo:"ACUERDO TOPE DE GASTOS DE CAMPAÑA PROCESO ELECTORAL EXTRAORDINARIO 2017.",link: Acuerdos__pdfpath(`./${"2017/"}${"24.pdf"}`),},</v>
      </c>
    </row>
    <row r="1658" spans="1:1" x14ac:dyDescent="0.3">
      <c r="A1658" t="str">
        <f>IF(ISBLANK('2017'!P43),"",'2017'!P43)</f>
        <v/>
      </c>
    </row>
    <row r="1659" spans="1:1" x14ac:dyDescent="0.3">
      <c r="A1659" t="str">
        <f>IF(ISBLANK('2017'!P44),"",'2017'!P44)</f>
        <v>{id:25,year: "2017",dateAcuerdo:"08-MAY",numAcuerdo:"CG 25-2017",monthAcuerdo:"MAY",nameAcuerdo:"ACUERDO MANUAL DE REGISTRO DE CANDIDATOS PROCESO EXTRAORDINARIO 2017",link: Acuerdos__pdfpath(`./${"2017/"}${"25.pdf"}`),subRows:[{id:"",year: "2017",dateAcuerdo:"",numAcuerdo:"",monthAcuerdo:"",nameAcuerdo:"ANEXO MANUAL DE REGISTRO DE CANDIDATOS P.E.E. 2017",link: Acuerdos__pdfpath(`./${"2017/"}${"25.1.pdf"}`),},],},</v>
      </c>
    </row>
    <row r="1660" spans="1:1" x14ac:dyDescent="0.3">
      <c r="A1660" t="str">
        <f>IF(ISBLANK('2017'!P45),"",'2017'!P45)</f>
        <v>{id:26,year: "2017",dateAcuerdo:"08-MAY",numAcuerdo:"CG 26-2017",monthAcuerdo:"MAY",nameAcuerdo:"ACUERDO PARA DESIGNACIÓN DE AUTORIDADES PARA SERVICIO PROFESIONAL",link: Acuerdos__pdfpath(`./${"2017/"}${"26.pdf"}`),},</v>
      </c>
    </row>
    <row r="1661" spans="1:1" x14ac:dyDescent="0.3">
      <c r="A1661" t="str">
        <f>IF(ISBLANK('2017'!P46),"",'2017'!P46)</f>
        <v>{id:27,year: "2017",dateAcuerdo:"08-MAY",numAcuerdo:"CG 27-2017",monthAcuerdo:"MAY",nameAcuerdo:"ACUERDO PROGRAMA DE GOBIERNO COMÚN PAN",link: Acuerdos__pdfpath(`./${"2017/"}${"27.pdf"}`),},</v>
      </c>
    </row>
    <row r="1662" spans="1:1" x14ac:dyDescent="0.3">
      <c r="A1662" t="str">
        <f>IF(ISBLANK('2017'!P47),"",'2017'!P47)</f>
        <v>{id:28,year: "2017",dateAcuerdo:"08-MAY",numAcuerdo:"CG 28-2017",monthAcuerdo:"MAY",nameAcuerdo:"ACUERDO PROGRAMA DE GOBIERNO COMÚN PRI",link: Acuerdos__pdfpath(`./${"2017/"}${"28.pdf"}`),},</v>
      </c>
    </row>
    <row r="1663" spans="1:1" x14ac:dyDescent="0.3">
      <c r="A1663" t="str">
        <f>IF(ISBLANK('2017'!P48),"",'2017'!P48)</f>
        <v>{id:29,year: "2017",dateAcuerdo:"08-MAY",numAcuerdo:"CG 29-2017",monthAcuerdo:"MAY",nameAcuerdo:"ACUERDO PROGRAMA DE GOBIERNO COMÚN PRD",link: Acuerdos__pdfpath(`./${"2017/"}${"29.pdf"}`),},</v>
      </c>
    </row>
    <row r="1664" spans="1:1" x14ac:dyDescent="0.3">
      <c r="A1664" t="str">
        <f>IF(ISBLANK('2017'!P49),"",'2017'!P49)</f>
        <v>{id:30,year: "2017",dateAcuerdo:"08-MAY",numAcuerdo:"CG 30-2017",monthAcuerdo:"MAY",nameAcuerdo:"ACUERDO PROGRAMA DE GOBIERNO COMÚN PT",link: Acuerdos__pdfpath(`./${"2017/"}${"30.pdf"}`),},</v>
      </c>
    </row>
    <row r="1665" spans="1:1" x14ac:dyDescent="0.3">
      <c r="A1665" t="str">
        <f>IF(ISBLANK('2017'!P50),"",'2017'!P50)</f>
        <v>{id:31,year: "2017",dateAcuerdo:"08-MAY",numAcuerdo:"CG 31-2017",monthAcuerdo:"MAY",nameAcuerdo:"ACUERDO PROGRAMA DE GOBIERNO COMÚN PAC",link: Acuerdos__pdfpath(`./${"2017/"}${"31.pdf"}`),},</v>
      </c>
    </row>
    <row r="1666" spans="1:1" x14ac:dyDescent="0.3">
      <c r="A1666" t="str">
        <f>IF(ISBLANK('2017'!P51),"",'2017'!P51)</f>
        <v>{id:32,year: "2017",dateAcuerdo:"08-MAY",numAcuerdo:"CG 32-2017",monthAcuerdo:"MAY",nameAcuerdo:"ACUERDO PROGRAMA DE GOBIERNO COMÚN PS",link: Acuerdos__pdfpath(`./${"2017/"}${"32.pdf"}`),},</v>
      </c>
    </row>
    <row r="1667" spans="1:1" x14ac:dyDescent="0.3">
      <c r="A1667" t="str">
        <f>IF(ISBLANK('2017'!P52),"",'2017'!P52)</f>
        <v>{id:33,year: "2017",dateAcuerdo:"08-MAY",numAcuerdo:"CG 33-2017",monthAcuerdo:"MAY",nameAcuerdo:"ACUERDO PROGRAMA DE GOBIERNO COMÚN MORENA",link: Acuerdos__pdfpath(`./${"2017/"}${"33.pdf"}`),},</v>
      </c>
    </row>
    <row r="1668" spans="1:1" x14ac:dyDescent="0.3">
      <c r="A1668" t="str">
        <f>IF(ISBLANK('2017'!P53),"",'2017'!P53)</f>
        <v/>
      </c>
    </row>
    <row r="1669" spans="1:1" x14ac:dyDescent="0.3">
      <c r="A1669" t="str">
        <f>IF(ISBLANK('2017'!P54),"",'2017'!P54)</f>
        <v>{id:34,year: "2017",dateAcuerdo:"08-MAY",numAcuerdo:"CG 34-2017",monthAcuerdo:"MAY",nameAcuerdo:"ACUERDO PREP PROCESO ELECTORAL EXTRAORDINARIO 2017",link: Acuerdos__pdfpath(`./${"2017/"}${"34.pdf"}`),subRows:[{id:"",year: "2017",dateAcuerdo:"",numAcuerdo:"",monthAcuerdo:"",nameAcuerdo:"ANEXO DICTAMEN SISTEMAS INFORMÁTICOS",link: Acuerdos__pdfpath(`./${"2017/"}${"34.1.pdf"}`),},],},</v>
      </c>
    </row>
    <row r="1670" spans="1:1" x14ac:dyDescent="0.3">
      <c r="A1670" t="str">
        <f>IF(ISBLANK('2017'!P55),"",'2017'!P55)</f>
        <v/>
      </c>
    </row>
    <row r="1671" spans="1:1" x14ac:dyDescent="0.3">
      <c r="A1671" t="str">
        <f>IF(ISBLANK('2017'!P56),"",'2017'!P56)</f>
        <v/>
      </c>
    </row>
    <row r="1672" spans="1:1" x14ac:dyDescent="0.3">
      <c r="A1672" t="str">
        <f>IF(ISBLANK('2017'!P57),"",'2017'!P57)</f>
        <v>{id:35,year: "2017",dateAcuerdo:"12-MAY",numAcuerdo:"CG 35-2017",monthAcuerdo:"MAY",nameAcuerdo:"ACUERDO MODELO OPERATIVO REMISIÓN Y RECEPCIÓN PAQUETES ELECTORALES",link: Acuerdos__pdfpath(`./${"2017/"}${"35.pdf"}`),subRows:[{id:"",year: "2017",dateAcuerdo:"",numAcuerdo:"",monthAcuerdo:"",nameAcuerdo:"ANEXO MODELO OPERATIVO",link: Acuerdos__pdfpath(`./${"2017/"}${"35.1.pdf"}`),},{id:"",year: "2017",dateAcuerdo:"",numAcuerdo:"",monthAcuerdo:"",nameAcuerdo:"ANEXO RECIBO DE ENTREGA DEL PAQUETE ELECTORAL AL CG",link: Acuerdos__pdfpath(`./${"2017/"}${"35.2.pdf"}`),},],},</v>
      </c>
    </row>
    <row r="1673" spans="1:1" x14ac:dyDescent="0.3">
      <c r="A1673" t="str">
        <f>IF(ISBLANK('2017'!P58),"",'2017'!P58)</f>
        <v/>
      </c>
    </row>
    <row r="1674" spans="1:1" x14ac:dyDescent="0.3">
      <c r="A1674" t="str">
        <f>IF(ISBLANK('2017'!P59),"",'2017'!P59)</f>
        <v>{id:36,year: "2017",dateAcuerdo:"12-MAY",numAcuerdo:"CG 36-2017",monthAcuerdo:"MAY",nameAcuerdo:"ACUERDO ESTRATEGIA DE DISTRIBUCIÓN DE DOCUMENTACIÓN Y MATERIALES ELECTORALES",link: Acuerdos__pdfpath(`./${"2017/"}${"36.pdf"}`),subRows:[{id:"",year: "2017",dateAcuerdo:"",numAcuerdo:"",monthAcuerdo:"",nameAcuerdo:"ANEXO ESTRATEGIA DOCUMENTACIÓN ELECTORAL PROCESO EXTRAORDINARIO 2017",link: Acuerdos__pdfpath(`./${"2017/"}${"36.1.pdf"}`),},],},</v>
      </c>
    </row>
    <row r="1675" spans="1:1" x14ac:dyDescent="0.3">
      <c r="A1675" t="str">
        <f>IF(ISBLANK('2017'!P60),"",'2017'!P60)</f>
        <v/>
      </c>
    </row>
    <row r="1676" spans="1:1" x14ac:dyDescent="0.3">
      <c r="A1676" t="str">
        <f>IF(ISBLANK('2017'!P61),"",'2017'!P61)</f>
        <v>{id:37,year: "2017",dateAcuerdo:"16-MAY",numAcuerdo:"CG 37-2017",monthAcuerdo:"MAY",nameAcuerdo:"ACUERDO REQUERIMIENTO PARIDAD PAN",link: Acuerdos__pdfpath(`./${"2017/"}${"37.pdf"}`),subRows:[{id:"",year: "2017",dateAcuerdo:"",numAcuerdo:"",monthAcuerdo:"",nameAcuerdo:"ANEXO VOTO CONCURRENTE",link: Acuerdos__pdfpath(`./${"2017/"}${"37.1.pdf"}`),},],},</v>
      </c>
    </row>
    <row r="1677" spans="1:1" x14ac:dyDescent="0.3">
      <c r="A1677" t="str">
        <f>IF(ISBLANK('2017'!P62),"",'2017'!P62)</f>
        <v>{id:38,year: "2017",dateAcuerdo:"16-MAY",numAcuerdo:"CG 38-2017",monthAcuerdo:"MAY",nameAcuerdo:"ACUERDO REQUERIMIENTO PARIDAD PT",link: Acuerdos__pdfpath(`./${"2017/"}${"38.pdf"}`),},</v>
      </c>
    </row>
    <row r="1678" spans="1:1" x14ac:dyDescent="0.3">
      <c r="A1678" t="str">
        <f>IF(ISBLANK('2017'!P63),"",'2017'!P63)</f>
        <v/>
      </c>
    </row>
    <row r="1679" spans="1:1" x14ac:dyDescent="0.3">
      <c r="A1679" t="str">
        <f>IF(ISBLANK('2017'!P64),"",'2017'!P64)</f>
        <v>{id:39,year: "2017",dateAcuerdo:"16-MAY",numAcuerdo:"CG 39-2017",monthAcuerdo:"MAY",nameAcuerdo:"ACUERDO REQUERIMIENTO PARIDAD PAC",link: Acuerdos__pdfpath(`./${"2017/"}${"39.pdf"}`),subRows:[{id:"",year: "2017",dateAcuerdo:"",numAcuerdo:"",monthAcuerdo:"",nameAcuerdo:"ANEXO VOTOS PARTICULARES",link: Acuerdos__pdfpath(`./${"2017/"}${"39.1.pdf"}`),},],},</v>
      </c>
    </row>
    <row r="1680" spans="1:1" x14ac:dyDescent="0.3">
      <c r="A1680" t="str">
        <f>IF(ISBLANK('2017'!P65),"",'2017'!P65)</f>
        <v>{id:40,year: "2017",dateAcuerdo:"19-MAY",numAcuerdo:"CG 40-2017",monthAcuerdo:"MAY",nameAcuerdo:"ACUERDO PRESIDENCIAS DE COMUNIDAD PRI",link: Acuerdos__pdfpath(`./${"2017/"}${"40.pdf"}`),},</v>
      </c>
    </row>
    <row r="1681" spans="1:1" x14ac:dyDescent="0.3">
      <c r="A1681" t="str">
        <f>IF(ISBLANK('2017'!P66),"",'2017'!P66)</f>
        <v>{id:41,year: "2017",dateAcuerdo:"19-MAY",numAcuerdo:"CG 41-2017",monthAcuerdo:"MAY",nameAcuerdo:"ACUERDO PRESIDENCIAS DE COMUNIDAD PRD",link: Acuerdos__pdfpath(`./${"2017/"}${"41.pdf"}`),},</v>
      </c>
    </row>
    <row r="1682" spans="1:1" x14ac:dyDescent="0.3">
      <c r="A1682" t="str">
        <f>IF(ISBLANK('2017'!P67),"",'2017'!P67)</f>
        <v>{id:42,year: "2017",dateAcuerdo:"19-MAY",numAcuerdo:"CG 42-2017",monthAcuerdo:"MAY",nameAcuerdo:"ACUERDO PRESIDENCIAS DE COMUNIDAD PS",link: Acuerdos__pdfpath(`./${"2017/"}${"42.pdf"}`),},</v>
      </c>
    </row>
    <row r="1683" spans="1:1" x14ac:dyDescent="0.3">
      <c r="A1683" t="str">
        <f>IF(ISBLANK('2017'!P68),"",'2017'!P68)</f>
        <v>{id:43,year: "2017",dateAcuerdo:"19-MAY",numAcuerdo:"CG 43-2017",monthAcuerdo:"MAY",nameAcuerdo:"ACUERDO PRESIDENCIAS DE COMUNIDAD MORENA",link: Acuerdos__pdfpath(`./${"2017/"}${"43.pdf"}`),},</v>
      </c>
    </row>
    <row r="1684" spans="1:1" x14ac:dyDescent="0.3">
      <c r="A1684" t="str">
        <f>IF(ISBLANK('2017'!P69),"",'2017'!P69)</f>
        <v>{id:44,year: "2017",dateAcuerdo:"19-MAY",numAcuerdo:"CG 44-2017",monthAcuerdo:"MAY",nameAcuerdo:"ACUERDO PRESIDENCIAS DE COMUNIDAD PAN",link: Acuerdos__pdfpath(`./${"2017/"}${"44.pdf"}`),},</v>
      </c>
    </row>
    <row r="1685" spans="1:1" x14ac:dyDescent="0.3">
      <c r="A1685" t="str">
        <f>IF(ISBLANK('2017'!P70),"",'2017'!P70)</f>
        <v>{id:45,year: "2017",dateAcuerdo:"19-MAY",numAcuerdo:"CG 45-2017",monthAcuerdo:"MAY",nameAcuerdo:"ACUERDO PRESIDENCIAS DE COMUNIDAD PARTIDO DEL TRABAJO",link: Acuerdos__pdfpath(`./${"2017/"}${"45.pdf"}`),},</v>
      </c>
    </row>
    <row r="1686" spans="1:1" x14ac:dyDescent="0.3">
      <c r="A1686" t="str">
        <f>IF(ISBLANK('2017'!P71),"",'2017'!P71)</f>
        <v>{id:46,year: "2017",dateAcuerdo:"19-MAY",numAcuerdo:"CG 46-2017",monthAcuerdo:"MAY",nameAcuerdo:"ACUERDO PRESIDENCIAS DE COMUNIDAD PAC",link: Acuerdos__pdfpath(`./${"2017/"}${"46.pdf"}`),},</v>
      </c>
    </row>
    <row r="1687" spans="1:1" x14ac:dyDescent="0.3">
      <c r="A1687" t="str">
        <f>IF(ISBLANK('2017'!P72),"",'2017'!P72)</f>
        <v>{id:47,year: "2017",dateAcuerdo:"19-MAY",numAcuerdo:"CG 47-2017",monthAcuerdo:"MAY",nameAcuerdo:"ACUERDO MEDIDAS DE SEGURIDAD",link: Acuerdos__pdfpath(`./${"2017/"}${"47.pdf"}`),},</v>
      </c>
    </row>
    <row r="1688" spans="1:1" x14ac:dyDescent="0.3">
      <c r="A1688" t="str">
        <f>IF(ISBLANK('2017'!P73),"",'2017'!P73)</f>
        <v>{id:48,year: "2017",dateAcuerdo:"31-MAY",numAcuerdo:"CG 48-2017",monthAcuerdo:"MAY",nameAcuerdo:"ACUERDO CUMPLIMIENTO SENTENCIA SCM JRC 12 2017",link: Acuerdos__pdfpath(`./${"2017/"}${"48.pdf"}`),},</v>
      </c>
    </row>
    <row r="1689" spans="1:1" x14ac:dyDescent="0.3">
      <c r="A1689" t="str">
        <f>IF(ISBLANK('2017'!P74),"",'2017'!P74)</f>
        <v>{id:49,year: "2017",dateAcuerdo:"06-JUN",numAcuerdo:"CG 49-2017",monthAcuerdo:"JUN",nameAcuerdo:"ACUERDO RECUENTO BARRIO DE SANTIAGO",link: Acuerdos__pdfpath(`./${"2017/"}${"49.pdf"}`),},</v>
      </c>
    </row>
    <row r="1690" spans="1:1" x14ac:dyDescent="0.3">
      <c r="A1690" t="str">
        <f>IF(ISBLANK('2017'!P75),"",'2017'!P75)</f>
        <v>{id:50,year: "2017",dateAcuerdo:"06-JUN",numAcuerdo:"CG 50-2017",monthAcuerdo:"JUN",nameAcuerdo:"ACUERDO RECUENTO SAN JOSÉ TOXOPA",link: Acuerdos__pdfpath(`./${"2017/"}${"50.pdf"}`),},</v>
      </c>
    </row>
    <row r="1691" spans="1:1" x14ac:dyDescent="0.3">
      <c r="A1691" t="str">
        <f>IF(ISBLANK('2017'!P76),"",'2017'!P76)</f>
        <v>{id:51,year: "2017",dateAcuerdo:"06-JUN",numAcuerdo:"CG 51-2017",monthAcuerdo:"JUN",nameAcuerdo:"ACUERDO PERSONAL AUXILIAR PARA CÓMPUTO PEE 2017",link: Acuerdos__pdfpath(`./${"2017/"}${"51.pdf"}`),},</v>
      </c>
    </row>
    <row r="1692" spans="1:1" x14ac:dyDescent="0.3">
      <c r="A1692" t="str">
        <f>IF(ISBLANK('2017'!P77),"",'2017'!P77)</f>
        <v>{id:52,year: "2017",dateAcuerdo:"07-JUN",numAcuerdo:"CG 52-2017",monthAcuerdo:"JUN",nameAcuerdo:"ACUERDO VALIDEZ DE ELECCIÓN DE LA COMUNIDAD SAN CRISTOBAL ZACACALCO",link: Acuerdos__pdfpath(`./${"2017/"}${"52.pdf"}`),},</v>
      </c>
    </row>
    <row r="1693" spans="1:1" x14ac:dyDescent="0.3">
      <c r="A1693" t="str">
        <f>IF(ISBLANK('2017'!P78),"",'2017'!P78)</f>
        <v>{id:53,year: "2017",dateAcuerdo:"07-JUN",numAcuerdo:"CG 53-2017",monthAcuerdo:"JUN",nameAcuerdo:"ACUERDO VALIDEZ DE ELECCIÓN DE LA COMUNIDAD LA PROVIDENCIA",link: Acuerdos__pdfpath(`./${"2017/"}${"53.pdf"}`),},</v>
      </c>
    </row>
    <row r="1694" spans="1:1" x14ac:dyDescent="0.3">
      <c r="A1694" t="str">
        <f>IF(ISBLANK('2017'!P79),"",'2017'!P79)</f>
        <v>{id:54,year: "2017",dateAcuerdo:"07-JUN",numAcuerdo:"CG 54-2017",monthAcuerdo:"JUN",nameAcuerdo:"ACUERDO VALIDEZ DE ELECCIÓN DE LA COMUNIDAD SAN MIGUEL BUENAVISTA",link: Acuerdos__pdfpath(`./${"2017/"}${"54.pdf"}`),},</v>
      </c>
    </row>
    <row r="1695" spans="1:1" x14ac:dyDescent="0.3">
      <c r="A1695" t="str">
        <f>IF(ISBLANK('2017'!P80),"",'2017'!P80)</f>
        <v>{id:55,year: "2017",dateAcuerdo:"07-JUN",numAcuerdo:"CG 55-2017",monthAcuerdo:"JUN",nameAcuerdo:"ACUERDO VALIDEZ DE ELECCIÓN DE LA COMUNIDAD SECCIÓN TERCERA SANTA MARTHA",link: Acuerdos__pdfpath(`./${"2017/"}${"55.pdf"}`),},</v>
      </c>
    </row>
    <row r="1696" spans="1:1" x14ac:dyDescent="0.3">
      <c r="A1696" t="str">
        <f>IF(ISBLANK('2017'!P81),"",'2017'!P81)</f>
        <v/>
      </c>
    </row>
    <row r="1697" spans="1:1" x14ac:dyDescent="0.3">
      <c r="A1697" t="str">
        <f>IF(ISBLANK('2017'!P82),"",'2017'!P82)</f>
        <v>{id:56,year: "2017",dateAcuerdo:"07-JUN",numAcuerdo:"CG 56-2017",monthAcuerdo:"JUN",nameAcuerdo:"ACUERDO VALIDEZ DE ELECCIÓN DE LA COMUNIDAD SAN JOSÉ TEXOPA",link: Acuerdos__pdfpath(`./${"2017/"}${"56.pdf"}`),subRows:[{id:"",year: "2017",dateAcuerdo:"",numAcuerdo:"",monthAcuerdo:"",nameAcuerdo:"ANEXO 1 VALIDEZ DE ELECCIÓN DE LA COMUNIDAD SAN JOSÉ TEXOPA",link: Acuerdos__pdfpath(`./${"2017/"}${"56.1.pdf"}`),},],},</v>
      </c>
    </row>
    <row r="1698" spans="1:1" x14ac:dyDescent="0.3">
      <c r="A1698" t="str">
        <f>IF(ISBLANK('2017'!P83),"",'2017'!P83)</f>
        <v/>
      </c>
    </row>
    <row r="1699" spans="1:1" x14ac:dyDescent="0.3">
      <c r="A1699" t="str">
        <f>IF(ISBLANK('2017'!P84),"",'2017'!P84)</f>
        <v>{id:57,year: "2017",dateAcuerdo:"07-JUN",numAcuerdo:"CG 57-2017",monthAcuerdo:"JUN",nameAcuerdo:"ACUERDO VALIDEZ DE ELECCIÓN DE LA COMUNIDAD BARRIO DE SANTIAGO",link: Acuerdos__pdfpath(`./${"2017/"}${"57.pdf"}`),subRows:[{id:"",year: "2017",dateAcuerdo:"",numAcuerdo:"",monthAcuerdo:"",nameAcuerdo:"ANEXO VALIDEZ DE ELECCIÓN DE LA COMUNIDAD DE BARRIO DE SANTIAGO",link: Acuerdos__pdfpath(`./${"2017/"}${"57.1.pdf"}`),},],},</v>
      </c>
    </row>
    <row r="1700" spans="1:1" x14ac:dyDescent="0.3">
      <c r="A1700" t="str">
        <f>IF(ISBLANK('2017'!P85),"",'2017'!P85)</f>
        <v>{id:58,year: "2017",dateAcuerdo:"07-JUN",numAcuerdo:"CG 58-2017",monthAcuerdo:"JUN",nameAcuerdo:"ACUERDO VALIDEZ DE ELECCIÓN DE LA COMUNIDAD LA GARITA",link: Acuerdos__pdfpath(`./${"2017/"}${"58.pdf"}`),},</v>
      </c>
    </row>
    <row r="1701" spans="1:1" x14ac:dyDescent="0.3">
      <c r="A1701" t="str">
        <f>IF(ISBLANK('2017'!P86),"",'2017'!P86)</f>
        <v>{id:59,year: "2017",dateAcuerdo:"09-JUN",numAcuerdo:"CG 59-2017",monthAcuerdo:"JUN",nameAcuerdo:"ACUERDO LINEAMIENTOS DE RETIRO DE PROPAGANDA ELECTORAL PEE 2017",link: Acuerdos__pdfpath(`./${"2017/"}${"59.pdf"}`),},</v>
      </c>
    </row>
    <row r="1702" spans="1:1" x14ac:dyDescent="0.3">
      <c r="A1702" t="str">
        <f>IF(ISBLANK('2017'!P87),"",'2017'!P87)</f>
        <v/>
      </c>
    </row>
    <row r="1703" spans="1:1" x14ac:dyDescent="0.3">
      <c r="A1703" t="str">
        <f>IF(ISBLANK('2017'!P88),"",'2017'!P88)</f>
        <v/>
      </c>
    </row>
    <row r="1704" spans="1:1" x14ac:dyDescent="0.3">
      <c r="A1704" t="str">
        <f>IF(ISBLANK('2017'!P89),"",'2017'!P89)</f>
        <v/>
      </c>
    </row>
    <row r="1705" spans="1:1" x14ac:dyDescent="0.3">
      <c r="A1705" t="str">
        <f>IF(ISBLANK('2017'!P90),"",'2017'!P90)</f>
        <v>{id:60,year: "2017",dateAcuerdo:"27-JUN",numAcuerdo:"CG 60-2017",monthAcuerdo:"JUN",nameAcuerdo:"ACUERDO FORMATOS PARA ORGANIZACIONES DE CIUDADANOS",link: Acuerdos__pdfpath(`./${"2017/"}${"60.pdf"}`),subRows:[{id:"",year: "2017",dateAcuerdo:"",numAcuerdo:"",monthAcuerdo:"",nameAcuerdo:"ANEXO 1 FORMATO ITE 01 RPPL",link: Acuerdos__pdfpath(`./${"2017/"}${"60.1.pdf"}`),},{id:"",year: "2017",dateAcuerdo:"",numAcuerdo:"",monthAcuerdo:"",nameAcuerdo:"ANEXO 2 FORMATO ITE 02 RPPL",link: Acuerdos__pdfpath(`./${"2017/"}${"60.2.pdf"}`),},{id:"",year: "2017",dateAcuerdo:"",numAcuerdo:"",monthAcuerdo:"",nameAcuerdo:"ANEXO 3 FORMATO ITE 03 RPPL",link: Acuerdos__pdfpath(`./${"2017/"}${"60.3.pdf"}`),},],},</v>
      </c>
    </row>
    <row r="1706" spans="1:1" x14ac:dyDescent="0.3">
      <c r="A1706" t="str">
        <f>IF(ISBLANK('2017'!P91),"",'2017'!P91)</f>
        <v/>
      </c>
    </row>
    <row r="1707" spans="1:1" x14ac:dyDescent="0.3">
      <c r="A1707" t="str">
        <f>IF(ISBLANK('2017'!P92),"",'2017'!P92)</f>
        <v>{id:61,year: "2017",dateAcuerdo:"27-JUN",numAcuerdo:"CG 61-2017",monthAcuerdo:"JUN",nameAcuerdo:"ACUERDO FISCALIZACIÓN ORGANIZACIONES DE CIUDADANOS",link: Acuerdos__pdfpath(`./${"2017/"}${"61.pdf"}`),subRows:[{id:"",year: "2017",dateAcuerdo:"",numAcuerdo:"",monthAcuerdo:"",nameAcuerdo:"ANEXO 1 LINEAMIENTOS",link: Acuerdos__pdfpath(`./${"2017/"}${"61.1.pdf"}`),},],},</v>
      </c>
    </row>
    <row r="1708" spans="1:1" x14ac:dyDescent="0.3">
      <c r="A1708" t="str">
        <f>IF(ISBLANK('2017'!P93),"",'2017'!P93)</f>
        <v>{id:62,year: "2017",dateAcuerdo:"05-JUL",numAcuerdo:"CG 62-2017",monthAcuerdo:"JUL",nameAcuerdo:"ACUERDO CUMPLIMIENTO A LA RESOLUCIÓN DICTADA DENTRO DEL EXPEDIENTE TET JDC 026 2017",link: Acuerdos__pdfpath(`./${"2017/"}${"62.pdf"}`),},</v>
      </c>
    </row>
    <row r="1709" spans="1:1" x14ac:dyDescent="0.3">
      <c r="A1709" t="str">
        <f>IF(ISBLANK('2017'!P94),"",'2017'!P94)</f>
        <v>{id:63,year: "2017",dateAcuerdo:"17-JUL",numAcuerdo:"CG 63-2017",monthAcuerdo:"JUL",nameAcuerdo:"ACUERDO ADECUACIÓN AL PRESUPUESTO 2017",link: Acuerdos__pdfpath(`./${"2017/"}${"63.pdf"}`),},</v>
      </c>
    </row>
    <row r="1710" spans="1:1" x14ac:dyDescent="0.3">
      <c r="A1710" t="str">
        <f>IF(ISBLANK('2017'!P95),"",'2017'!P95)</f>
        <v>{id:64,year: "2017",dateAcuerdo:"17-JUL",numAcuerdo:"CG 64-2017",monthAcuerdo:"JUL",nameAcuerdo:"ACUERDO REMANENTES 2017",link: Acuerdos__pdfpath(`./${"2017/"}${"64.pdf"}`),},</v>
      </c>
    </row>
    <row r="1711" spans="1:1" x14ac:dyDescent="0.3">
      <c r="A1711" t="str">
        <f>IF(ISBLANK('2017'!P96),"",'2017'!P96)</f>
        <v>{id:65,year: "2017",dateAcuerdo:"17-JUL",numAcuerdo:"CG 65-2017",monthAcuerdo:"JUL",nameAcuerdo:"ACUERDO MULTAS 2017",link: Acuerdos__pdfpath(`./${"2017/"}${"65.pdf"}`),},</v>
      </c>
    </row>
    <row r="1712" spans="1:1" x14ac:dyDescent="0.3">
      <c r="A1712" t="str">
        <f>IF(ISBLANK('2017'!P97),"",'2017'!P97)</f>
        <v>{id:66,year: "2017",dateAcuerdo:"21-JUL",numAcuerdo:"CG 66-2017",monthAcuerdo:"JUL",nameAcuerdo:"ACUERDO DESTRUCCIÓN DE MATERIAL ELECTORAL",link: Acuerdos__pdfpath(`./${"2017/"}${"66.pdf"}`),},</v>
      </c>
    </row>
    <row r="1713" spans="1:1" x14ac:dyDescent="0.3">
      <c r="A1713" t="str">
        <f>IF(ISBLANK('2017'!P98),"",'2017'!P98)</f>
        <v>{id:67,year: "2017",dateAcuerdo:"16-AGO",numAcuerdo:"CG 67-2017",monthAcuerdo:"AGO",nameAcuerdo:"ACUERDO MULTA RESOLUCIÓN INE CG810 2017",link: Acuerdos__pdfpath(`./${"2017/"}${"67.pdf"}`),},</v>
      </c>
    </row>
    <row r="1714" spans="1:1" x14ac:dyDescent="0.3">
      <c r="A1714" t="str">
        <f>IF(ISBLANK('2017'!P99),"",'2017'!P99)</f>
        <v>{id:68,year: "2017",dateAcuerdo:"16-AGO",numAcuerdo:"CG 68-2017",monthAcuerdo:"AGO",nameAcuerdo:"ACUERDO PERSONAL HABILITADO PARA ASAMBLEAS",link: Acuerdos__pdfpath(`./${"2017/"}${"68.pdf"}`),},</v>
      </c>
    </row>
    <row r="1715" spans="1:1" x14ac:dyDescent="0.3">
      <c r="A1715" t="str">
        <f>IF(ISBLANK('2017'!P100),"",'2017'!P100)</f>
        <v>{id:69,year: "2017",dateAcuerdo:"29-AGO",numAcuerdo:"CG 69-2017",monthAcuerdo:"AGO",nameAcuerdo:"ACUERDO FIRMA DE CONVENIOS",link: Acuerdos__pdfpath(`./${"2017/"}${"69.pdf"}`),},</v>
      </c>
    </row>
    <row r="1716" spans="1:1" x14ac:dyDescent="0.3">
      <c r="A1716" t="str">
        <f>IF(ISBLANK('2017'!P101),"",'2017'!P101)</f>
        <v/>
      </c>
    </row>
    <row r="1717" spans="1:1" x14ac:dyDescent="0.3">
      <c r="A1717" t="str">
        <f>IF(ISBLANK('2017'!P102),"",'2017'!P102)</f>
        <v/>
      </c>
    </row>
    <row r="1718" spans="1:1" x14ac:dyDescent="0.3">
      <c r="A1718" t="str">
        <f>IF(ISBLANK('2017'!P103),"",'2017'!P103)</f>
        <v>{id:70,year: "2017",dateAcuerdo:"29-AGO",numAcuerdo:"CG 70-2017",monthAcuerdo:"AGO",nameAcuerdo:"ACUERDO LINEAMIENTOS COMPUTOS DISTRITALES 2017 2018",link: Acuerdos__pdfpath(`./${"2017/"}${"70.pdf"}`),subRows:[{id:"",year: "2017",dateAcuerdo:"",numAcuerdo:"",monthAcuerdo:"",nameAcuerdo:"ANEXO 1 CUADERNILLO DE CONCULTA VOTOS VÁLIDOS Y NULOS ITE 2018",link: Acuerdos__pdfpath(`./${"2017/"}${"70.1.pdf"}`),},{id:"",year: "2017",dateAcuerdo:"",numAcuerdo:"",monthAcuerdo:"",nameAcuerdo:"ANEXO 2 LINEAMIENTOS CÓMPUTOS LOCALES ITE 2018",link: Acuerdos__pdfpath(`./${"2017/"}${"70.2.pdf"}`),},],},</v>
      </c>
    </row>
    <row r="1719" spans="1:1" x14ac:dyDescent="0.3">
      <c r="A1719" t="str">
        <f>IF(ISBLANK('2017'!P104),"",'2017'!P104)</f>
        <v/>
      </c>
    </row>
    <row r="1720" spans="1:1" x14ac:dyDescent="0.3">
      <c r="A1720" t="str">
        <f>IF(ISBLANK('2017'!P105),"",'2017'!P105)</f>
        <v>{id:71,year: "2017",dateAcuerdo:"29-AGO",numAcuerdo:"CG 71-2017",monthAcuerdo:"AGO",nameAcuerdo:"RESOLUCIÓN PARTIDO ALIANZA CIUDADANA",link: Acuerdos__pdfpath(`./${"2017/"}${"71.pdf"}`),subRows:[{id:"",year: "2017",dateAcuerdo:"",numAcuerdo:"",monthAcuerdo:"",nameAcuerdo:"ANEXO 1 RESOLUCIÓN PARTIDO ALIANZA CIUDADANA",link: Acuerdos__pdfpath(`./${"2017/"}${"71.1.pdf"}`),},],},</v>
      </c>
    </row>
    <row r="1721" spans="1:1" x14ac:dyDescent="0.3">
      <c r="A1721" t="str">
        <f>IF(ISBLANK('2017'!P106),"",'2017'!P106)</f>
        <v/>
      </c>
    </row>
    <row r="1722" spans="1:1" x14ac:dyDescent="0.3">
      <c r="A1722" t="str">
        <f>IF(ISBLANK('2017'!P107),"",'2017'!P107)</f>
        <v>{id:72,year: "2017",dateAcuerdo:"29-AGO",numAcuerdo:"CG 72-2017",monthAcuerdo:"AGO",nameAcuerdo:"RESOLUCIÓN PARTIDO SOCIALISTA",link: Acuerdos__pdfpath(`./${"2017/"}${"72.pdf"}`),subRows:[{id:"",year: "2017",dateAcuerdo:"",numAcuerdo:"",monthAcuerdo:"",nameAcuerdo:"ANEXO 1 RESOLUCIÓN PARTIDO SOCIALISTA",link: Acuerdos__pdfpath(`./${"2017/"}${"72.1.pdf"}`),},],},</v>
      </c>
    </row>
    <row r="1723" spans="1:1" x14ac:dyDescent="0.3">
      <c r="A1723" t="str">
        <f>IF(ISBLANK('2017'!P108),"",'2017'!P108)</f>
        <v/>
      </c>
    </row>
    <row r="1724" spans="1:1" x14ac:dyDescent="0.3">
      <c r="A1724" t="str">
        <f>IF(ISBLANK('2017'!P109),"",'2017'!P109)</f>
        <v/>
      </c>
    </row>
    <row r="1725" spans="1:1" x14ac:dyDescent="0.3">
      <c r="A1725" t="str">
        <f>IF(ISBLANK('2017'!P110),"",'2017'!P110)</f>
        <v>{id:73,year: "2017",dateAcuerdo:"25-SEP",numAcuerdo:"CG 73-2017",monthAcuerdo:"SEP",nameAcuerdo:"ACUERDO ADECUACIÓN PRESUPUESTO 2017",link: Acuerdos__pdfpath(`./${"2017/"}${"73.pdf"}`),subRows:[{id:"",year: "2017",dateAcuerdo:"",numAcuerdo:"",monthAcuerdo:"",nameAcuerdo:"ANEXO 1",link: Acuerdos__pdfpath(`./${"2017/"}${"73.1.pdf"}`),},{id:"",year: "2017",dateAcuerdo:"",numAcuerdo:"",monthAcuerdo:"",nameAcuerdo:"ANEXO 2",link: Acuerdos__pdfpath(`./${"2017/"}${"73.2.pdf"}`),},],},</v>
      </c>
    </row>
    <row r="1726" spans="1:1" x14ac:dyDescent="0.3">
      <c r="A1726" t="str">
        <f>IF(ISBLANK('2017'!P111),"",'2017'!P111)</f>
        <v/>
      </c>
    </row>
    <row r="1727" spans="1:1" x14ac:dyDescent="0.3">
      <c r="A1727" t="str">
        <f>IF(ISBLANK('2017'!P112),"",'2017'!P112)</f>
        <v>{id:74,year: "2017",dateAcuerdo:"25-SEP",numAcuerdo:"CG 74-2017",monthAcuerdo:"SEP",nameAcuerdo:"ACUERDO DE PROYECTO DE PRESUPUESTO DE EGRESOS 2018",link: Acuerdos__pdfpath(`./${"2017/"}${"74.pdf"}`),subRows:[{id:"",year: "2017",dateAcuerdo:"",numAcuerdo:"",monthAcuerdo:"",nameAcuerdo:"ANEXO 1 PROYECTO DE PRESUPUESTO DE EGRESOS 2018",link: Acuerdos__pdfpath(`./${"2017/"}${"74.1.pdf"}`),},],},</v>
      </c>
    </row>
    <row r="1728" spans="1:1" x14ac:dyDescent="0.3">
      <c r="A1728" t="str">
        <f>IF(ISBLANK('2017'!P113),"",'2017'!P113)</f>
        <v/>
      </c>
    </row>
    <row r="1729" spans="1:1" x14ac:dyDescent="0.3">
      <c r="A1729" t="str">
        <f>IF(ISBLANK('2017'!P114),"",'2017'!P114)</f>
        <v/>
      </c>
    </row>
    <row r="1730" spans="1:1" x14ac:dyDescent="0.3">
      <c r="A1730" t="str">
        <f>IF(ISBLANK('2017'!P115),"",'2017'!P115)</f>
        <v>{id:75,year: "2017",dateAcuerdo:"12-OCT",numAcuerdo:"CG 75-2017",monthAcuerdo:"OCT",nameAcuerdo:"ACUERDO DESIGNACIÓN DE DIRECTORES Y TITULARES",link: Acuerdos__pdfpath(`./${"2017/"}${"75.pdf"}`),subRows:[{id:"",year: "2017",dateAcuerdo:"",numAcuerdo:"",monthAcuerdo:"",nameAcuerdo:"ANEXO 1 VOTO PARTICULAR CONSEJERA ELECTORAL DORA RODRÍGUEZ SORIANO",link: Acuerdos__pdfpath(`./${"2017/"}${"75.1.pdf"}`),},{id:"",year: "2017",dateAcuerdo:"",numAcuerdo:"",monthAcuerdo:"",nameAcuerdo:"ANEXO 2 VOTO PARTICULAR CONSEJERA ELECTORAL YARELI ALVAREZ MEZA",link: Acuerdos__pdfpath(`./${"2017/"}${"75.2.pdf"}`),},],},</v>
      </c>
    </row>
    <row r="1731" spans="1:1" x14ac:dyDescent="0.3">
      <c r="A1731" t="str">
        <f>IF(ISBLANK('2017'!P116),"",'2017'!P116)</f>
        <v/>
      </c>
    </row>
    <row r="1732" spans="1:1" x14ac:dyDescent="0.3">
      <c r="A1732" t="str">
        <f>IF(ISBLANK('2017'!P117),"",'2017'!P117)</f>
        <v>{id:76,year: "2017",dateAcuerdo:"12-OCT",numAcuerdo:"CG 76-2017",monthAcuerdo:"OCT",nameAcuerdo:"ACUERDO ADECUACIÓN E INTEGRACIÓN DE COMISIONES PERMANENTES Y TEMPORALES",link: Acuerdos__pdfpath(`./${"2017/"}${"76.pdf"}`),subRows:[{id:"",year: "2017",dateAcuerdo:"",numAcuerdo:"",monthAcuerdo:"",nameAcuerdo:"ANEXO 1VOTO RAZONADO CONSEJERA ELECTORAL YARELI ALVAREZ MEZA",link: Acuerdos__pdfpath(`./${"2017/"}${"76.1.pdf"}`),},],},</v>
      </c>
    </row>
    <row r="1733" spans="1:1" x14ac:dyDescent="0.3">
      <c r="A1733" t="str">
        <f>IF(ISBLANK('2017'!P118),"",'2017'!P118)</f>
        <v/>
      </c>
    </row>
    <row r="1734" spans="1:1" x14ac:dyDescent="0.3">
      <c r="A1734" t="str">
        <f>IF(ISBLANK('2017'!P119),"",'2017'!P119)</f>
        <v>{id:77,year: "2017",dateAcuerdo:"20-OCT",numAcuerdo:"CG 77-2017",monthAcuerdo:"OCT",nameAcuerdo:"ACUERDO CALENDARIO PROCESO ELECTORAL ORDINARIO 2018",link: Acuerdos__pdfpath(`./${"2017/"}${"77.pdf"}`),subRows:[{id:"",year: "2017",dateAcuerdo:"",numAcuerdo:"",monthAcuerdo:"",nameAcuerdo:"ANEXO 1 CALENDARIO PROCESO ELECTORAL ORDINARIO 2018",link: Acuerdos__pdfpath(`./${"2017/"}${"77.1.pdf"}`),},],},</v>
      </c>
    </row>
    <row r="1735" spans="1:1" x14ac:dyDescent="0.3">
      <c r="A1735" t="str">
        <f>IF(ISBLANK('2017'!P120),"",'2017'!P120)</f>
        <v>{id:78,year: "2017",dateAcuerdo:"20-OCT",numAcuerdo:"CG 78-2017",monthAcuerdo:"OCT",nameAcuerdo:"ACUERDO CONVOCATORIA PROCESO ELECTORAL ORDINARIO 2018",link: Acuerdos__pdfpath(`./${"2017/"}${"78.pdf"}`),},</v>
      </c>
    </row>
    <row r="1736" spans="1:1" x14ac:dyDescent="0.3">
      <c r="A1736" t="str">
        <f>IF(ISBLANK('2017'!P121),"",'2017'!P121)</f>
        <v/>
      </c>
    </row>
    <row r="1737" spans="1:1" x14ac:dyDescent="0.3">
      <c r="A1737" t="str">
        <f>IF(ISBLANK('2017'!P122),"",'2017'!P122)</f>
        <v>{id:79,year: "2017",dateAcuerdo:"20-OCT",numAcuerdo:"CG 79-2017",monthAcuerdo:"OCT",nameAcuerdo:"ACUERDO MANUAL DE PROCEDIMIENTO LABORAL DISCIPLINARIO",link: Acuerdos__pdfpath(`./${"2017/"}${"79.pdf"}`),subRows:[{id:"",year: "2017",dateAcuerdo:"",numAcuerdo:"",monthAcuerdo:"",nameAcuerdo:"ANEXO MANUAL DEL PROCEDIMIENTO LABORAL DISCIPLINARIO",link: Acuerdos__pdfpath(`./${"2017/"}${"79.1.pdf"}`),},],},</v>
      </c>
    </row>
    <row r="1738" spans="1:1" x14ac:dyDescent="0.3">
      <c r="A1738" t="str">
        <f>IF(ISBLANK('2017'!P123),"",'2017'!P123)</f>
        <v/>
      </c>
    </row>
    <row r="1739" spans="1:1" x14ac:dyDescent="0.3">
      <c r="A1739" t="str">
        <f>IF(ISBLANK('2017'!P124),"",'2017'!P124)</f>
        <v>{id:80,year: "2017",dateAcuerdo:"20-OCT",numAcuerdo:"CG 80-2017",monthAcuerdo:"OCT",nameAcuerdo:"ACUERDO SERVICIO PROFESIONAL ELECTORAL NACIONAL OPLE",link: Acuerdos__pdfpath(`./${"2017/"}${"80.pdf"}`),subRows:[{id:"",year: "2017",dateAcuerdo:"",numAcuerdo:"",monthAcuerdo:"",nameAcuerdo:"ANEXO 1 VOTO CONCURRENTE CONSEJERA ELECTORAL DORA RODRÍGUEZ SORIANO",link: Acuerdos__pdfpath(`./${"2017/"}${"80.1.pdf"}`),},],},</v>
      </c>
    </row>
    <row r="1740" spans="1:1" x14ac:dyDescent="0.3">
      <c r="A1740" t="str">
        <f>IF(ISBLANK('2017'!P125),"",'2017'!P125)</f>
        <v/>
      </c>
    </row>
    <row r="1741" spans="1:1" x14ac:dyDescent="0.3">
      <c r="A1741" t="str">
        <f>IF(ISBLANK('2017'!P126),"",'2017'!P126)</f>
        <v>{id:81,year: "2017",dateAcuerdo:"13-NOV",numAcuerdo:"CG 81-2017",monthAcuerdo:"NOV",nameAcuerdo:"ACUERDO MODELO ÚNICO ESTATUTO CANDIDATOS INDEPENDIENTES",link: Acuerdos__pdfpath(`./${"2017/"}${"81.pdf"}`),subRows:[{id:"",year: "2017",dateAcuerdo:"",numAcuerdo:"",monthAcuerdo:"",nameAcuerdo:"ANEXO ESTATUTO CANDIDATOS INDEPENDIENTES 2018",link: Acuerdos__pdfpath(`./${"2017/"}${"81.1.pdf"}`),},],},</v>
      </c>
    </row>
    <row r="1742" spans="1:1" x14ac:dyDescent="0.3">
      <c r="A1742" t="str">
        <f>IF(ISBLANK('2017'!P127),"",'2017'!P127)</f>
        <v>{id:82,year: "2017",dateAcuerdo:"13-NOV",numAcuerdo:"CG 82-2017",monthAcuerdo:"NOV",nameAcuerdo:"ACUERDO PERSONAL HABILITADO PARA ASAMBLEA ESTATAL IMPACTO SOCIAL SI",link: Acuerdos__pdfpath(`./${"2017/"}${"82.pdf"}`),},</v>
      </c>
    </row>
    <row r="1743" spans="1:1" x14ac:dyDescent="0.3">
      <c r="A1743" t="str">
        <f>IF(ISBLANK('2017'!P128),"",'2017'!P128)</f>
        <v>{id:83,year: "2017",dateAcuerdo:"23-NOV",numAcuerdo:"CG 83-2017",monthAcuerdo:"NOV",nameAcuerdo:"ACUERDO METODOLOGÍA DE MONITOREO DE MEDIOS",link: Acuerdos__pdfpath(`./${"2017/"}${"83.pdf"}`),},</v>
      </c>
    </row>
    <row r="1744" spans="1:1" x14ac:dyDescent="0.3">
      <c r="A1744" t="str">
        <f>IF(ISBLANK('2017'!P129),"",'2017'!P129)</f>
        <v/>
      </c>
    </row>
    <row r="1745" spans="1:1" x14ac:dyDescent="0.3">
      <c r="A1745" t="str">
        <f>IF(ISBLANK('2017'!P130),"",'2017'!P130)</f>
        <v/>
      </c>
    </row>
    <row r="1746" spans="1:1" x14ac:dyDescent="0.3">
      <c r="A1746" t="str">
        <f>IF(ISBLANK('2017'!P131),"",'2017'!P131)</f>
        <v/>
      </c>
    </row>
    <row r="1747" spans="1:1" x14ac:dyDescent="0.3">
      <c r="A1747" t="str">
        <f>IF(ISBLANK('2017'!P132),"",'2017'!P132)</f>
        <v/>
      </c>
    </row>
    <row r="1748" spans="1:1" x14ac:dyDescent="0.3">
      <c r="A1748" t="str">
        <f>IF(ISBLANK('2017'!P133),"",'2017'!P133)</f>
        <v/>
      </c>
    </row>
    <row r="1749" spans="1:1" x14ac:dyDescent="0.3">
      <c r="A1749" t="str">
        <f>IF(ISBLANK('2017'!P134),"",'2017'!P134)</f>
        <v/>
      </c>
    </row>
    <row r="1750" spans="1:1" x14ac:dyDescent="0.3">
      <c r="A1750" t="str">
        <f>IF(ISBLANK('2017'!P135),"",'2017'!P135)</f>
        <v>{id:84,year: "2017",dateAcuerdo:"23-NOV",numAcuerdo:"CG 84-2017",monthAcuerdo:"NOV",nameAcuerdo:"ACUERDO CONVOCATORIA CANDIDATOS INDEPENDIENTES",link: Acuerdos__pdfpath(`./${"2017/"}${"84.pdf"}`),subRows:[{id:"",year: "2017",dateAcuerdo:"",numAcuerdo:"",monthAcuerdo:"",nameAcuerdo:"ANEXO CONVOCATORIA CANDIDATOS INDEPENDIENTES",link: Acuerdos__pdfpath(`./${"2017/"}${"84.1.pdf"}`),},{id:"",year: "2017",dateAcuerdo:"",numAcuerdo:"",monthAcuerdo:"",nameAcuerdo:"ANEXO UNO FORMATO DE MANIFESTACION DE INTENCION ITE",link: Acuerdos__pdfpath(`./${"2017/"}${"84.2.pdf"}`),},{id:"",year: "2017",dateAcuerdo:"",numAcuerdo:"",monthAcuerdo:"",nameAcuerdo:"ANEXO DOS FORMATO DE SOLICITUD DE REGISTRO DE CANDIDATURA INDEPENDIENTE ITE",link: Acuerdos__pdfpath(`./${"2017/"}${"84.3.pdf"}`),},{id:"",year: "2017",dateAcuerdo:"",numAcuerdo:"",monthAcuerdo:"",nameAcuerdo:"ANEXO TRES FORMATO DE MANIFESTACION DE VOLUNTAD ITE",link: Acuerdos__pdfpath(`./${"2017/"}${"84.4.pdf"}`),},{id:"",year: "2017",dateAcuerdo:"",numAcuerdo:"",monthAcuerdo:"",nameAcuerdo:"ANEXO CUATRO FORMATO DE NO ACEPTACION DE RECURSOS ILICITOS",link: Acuerdos__pdfpath(`./${"2017/"}${"84.5.pdf"}`),},{id:"",year: "2017",dateAcuerdo:"",numAcuerdo:"",monthAcuerdo:"",nameAcuerdo:"ANEXO CINCO FORMATO DE ESCRITO DE CONFORMIDAD PARA FISCALIZACION INE",link: Acuerdos__pdfpath(`./${"2017/"}${"84.6.pdf"}`),},],},</v>
      </c>
    </row>
    <row r="1751" spans="1:1" x14ac:dyDescent="0.3">
      <c r="A1751" t="str">
        <f>IF(ISBLANK('2017'!P136),"",'2017'!P136)</f>
        <v>{id:85,year: "2017",dateAcuerdo:"30-NOV",numAcuerdo:"CG 85-2017",monthAcuerdo:"NOV",nameAcuerdo:"ACUERDO PAUTAS RADIO Y TELEVISIÓN",link: Acuerdos__pdfpath(`./${"2017/"}${"85.pdf"}`),},</v>
      </c>
    </row>
    <row r="1752" spans="1:1" x14ac:dyDescent="0.3">
      <c r="A1752" t="str">
        <f>IF(ISBLANK('2017'!P137),"",'2017'!P137)</f>
        <v>{id:86,year: "2017",dateAcuerdo:"30-NOV",numAcuerdo:"CG 86-2017",monthAcuerdo:"NOV",nameAcuerdo:"ACUERDO TITULAR ÁREA TÉCNICA DE TRANSPARENCIA",link: Acuerdos__pdfpath(`./${"2017/"}${"86.pdf"}`),},</v>
      </c>
    </row>
    <row r="1753" spans="1:1" x14ac:dyDescent="0.3">
      <c r="A1753" t="str">
        <f>IF(ISBLANK('2017'!P138),"",'2017'!P138)</f>
        <v>{id:87,year: "2017",dateAcuerdo:"30-NOV",numAcuerdo:"CG 87-2017",monthAcuerdo:"NOV",nameAcuerdo:"ACUERDO DESIGNACIÓN DE LA INSTANCIA INTERNA PREP",link: Acuerdos__pdfpath(`./${"2017/"}${"87.pdf"}`),},</v>
      </c>
    </row>
    <row r="1754" spans="1:1" x14ac:dyDescent="0.3">
      <c r="A1754" t="str">
        <f>IF(ISBLANK('2017'!P139),"",'2017'!P139)</f>
        <v/>
      </c>
    </row>
    <row r="1755" spans="1:1" x14ac:dyDescent="0.3">
      <c r="A1755" t="str">
        <f>IF(ISBLANK('2017'!P140),"",'2017'!P140)</f>
        <v>{id:88,year: "2017",dateAcuerdo:"",numAcuerdo:"CG 88-2017",monthAcuerdo:"DIC",nameAcuerdo:"ACUERDO POR EL QUE SE DA CUMPLIMIENTO A LA SENTENCIA DEL EXPEDIENTE TET JDC 054 2017",link: Acuerdos__pdfpath(`./${"2017/"}${"88.pdf"}`),subRows:[{id:"",year: "2017",dateAcuerdo:"",numAcuerdo:"",monthAcuerdo:"",nameAcuerdo:"ANEXO CONVOCATORIA CUMPLIMIENTO A SENTENCIA DEL EXPEDIENTE TET JDC 054 2017",link: Acuerdos__pdfpath(`./${"2017/"}${"88.1.pdf"}`),},],},</v>
      </c>
    </row>
    <row r="1756" spans="1:1" x14ac:dyDescent="0.3">
      <c r="A1756" t="str">
        <f>IF(ISBLANK('2017'!P141),"",'2017'!P141)</f>
        <v>{id:89,year: "2017",dateAcuerdo:"13-DIC",numAcuerdo:"CG 89-2017",monthAcuerdo:"DIC",nameAcuerdo:"PROYECTO DE ACUERDO TOPES DE PRECAMPAÑA 2018",link: Acuerdos__pdfpath(`./${"2017/"}${"89.pdf"}`),},</v>
      </c>
    </row>
    <row r="1757" spans="1:1" x14ac:dyDescent="0.3">
      <c r="A1757" t="str">
        <f>IF(ISBLANK('2017'!P142),"",'2017'!P142)</f>
        <v/>
      </c>
    </row>
    <row r="1758" spans="1:1" x14ac:dyDescent="0.3">
      <c r="A1758" t="str">
        <f>IF(ISBLANK('2017'!P143),"",'2017'!P143)</f>
        <v>{id:90,year: "2017",dateAcuerdo:"13-DIC",numAcuerdo:"CG 90-2017",monthAcuerdo:"DIC",nameAcuerdo:"ACUERDO LINEAMIENTOS GENERALES DE PARIDAD DE GÉNERO",link: Acuerdos__pdfpath(`./${"2017/"}${"90.pdf"}`),subRows:[{id:"",year: "2017",dateAcuerdo:"",numAcuerdo:"",monthAcuerdo:"",nameAcuerdo:"ANEXO LINEAMIENTOS PARIDAD DE GÉNERO DIPUTADOS",link: Acuerdos__pdfpath(`./${"2017/"}${"90.1.pdf"}`),},],},</v>
      </c>
    </row>
    <row r="1759" spans="1:1" x14ac:dyDescent="0.3">
      <c r="A1759" t="str">
        <f>IF(ISBLANK('2017'!P144),"",'2017'!P144)</f>
        <v/>
      </c>
    </row>
    <row r="1760" spans="1:1" x14ac:dyDescent="0.3">
      <c r="A1760" t="str">
        <f>IF(ISBLANK('2017'!P145),"",'2017'!P145)</f>
        <v>{id:91,year: "2017",dateAcuerdo:"13-DIC",numAcuerdo:"CG 91-2017",monthAcuerdo:"DIC",nameAcuerdo:"ACUERDO LINEAMIENTOS DE VERIFICACIÓN DE APOYO CIUDADANO",link: Acuerdos__pdfpath(`./${"2017/"}${"91.pdf"}`),subRows:[{id:"",year: "2017",dateAcuerdo:"",numAcuerdo:"",monthAcuerdo:"",nameAcuerdo:"ANEXO LINEAMIENTOS PARA LA VERIFICACIÓN DEL PORCENTAJE DE APOYO CIUDADANO",link: Acuerdos__pdfpath(`./${"2017/"}${"91.1.pdf"}`),},],},</v>
      </c>
    </row>
    <row r="1761" spans="1:1" x14ac:dyDescent="0.3">
      <c r="A1761" t="str">
        <f>IF(ISBLANK('2017'!P146),"",'2017'!P146)</f>
        <v>{id:92,year: "2017",dateAcuerdo:"13-DIC",numAcuerdo:"CG 92-2017",monthAcuerdo:"DIC",nameAcuerdo:"ACUERDO INTEGRACIÓN COTAPREP 2018",link: Acuerdos__pdfpath(`./${"2017/"}${"92.pdf"}`),},</v>
      </c>
    </row>
    <row r="1762" spans="1:1" x14ac:dyDescent="0.3">
      <c r="A1762" t="str">
        <f>IF(ISBLANK('2017'!P147),"",'2017'!P147)</f>
        <v>{id:93,year: "2017",dateAcuerdo:"13-DIC",numAcuerdo:"CG 93-2017",monthAcuerdo:"DIC",nameAcuerdo:"ACUERDO DESIGNACIÓN DEL TITULAR DEL ÁREA TÉCNICA DE INFORMÁTICA",link: Acuerdos__pdfpath(`./${"2017/"}${"93.pdf"}`),},</v>
      </c>
    </row>
    <row r="1763" spans="1:1" x14ac:dyDescent="0.3">
      <c r="A1763" t="str">
        <f>IF(ISBLANK('2017'!P148),"",'2017'!P148)</f>
        <v/>
      </c>
    </row>
    <row r="1764" spans="1:1" x14ac:dyDescent="0.3">
      <c r="A1764" t="str">
        <f>IF(ISBLANK('2017'!P149),"",'2017'!P149)</f>
        <v>{id:94,year: "2017",dateAcuerdo:"13-DIC",numAcuerdo:"CG 94-2017",monthAcuerdo:"DIC",nameAcuerdo:"ACUERDO LINEAMIENTOS RADIO Y TELEVISIÓN",link: Acuerdos__pdfpath(`./${"2017/"}${"94.pdf"}`),subRows:[{id:"",year: "2017",dateAcuerdo:"",numAcuerdo:"",monthAcuerdo:"",nameAcuerdo:"ANEXO LINEAMIENTOS RADIO Y TELEVISIÓN",link: Acuerdos__pdfpath(`./${"2017/"}${"94.1.pdf"}`),},],},</v>
      </c>
    </row>
    <row r="1765" spans="1:1" x14ac:dyDescent="0.3">
      <c r="A1765" t="str">
        <f>IF(ISBLANK('2017'!P150),"",'2017'!P150)</f>
        <v/>
      </c>
    </row>
    <row r="1766" spans="1:1" x14ac:dyDescent="0.3">
      <c r="A1766" t="str">
        <f>IF(ISBLANK('2017'!P151),"",'2017'!P151)</f>
        <v>{id:95,year: "2017",dateAcuerdo:"13-DIC",numAcuerdo:"CG 95-2017",monthAcuerdo:"DIC",nameAcuerdo:"ACUERDO REFORMA REGLAMENTO DE QUEJAS Y DENUNCIAS",link: Acuerdos__pdfpath(`./${"2017/"}${"95.pdf"}`),subRows:[{id:"",year: "2017",dateAcuerdo:"",numAcuerdo:"",monthAcuerdo:"",nameAcuerdo:"ANEXO REFORMA REGLAMENTO DE QUEJAS Y DENUNCIAS",link: Acuerdos__pdfpath(`./${"2017/"}${"95.1.pdf"}`),},],},</v>
      </c>
    </row>
    <row r="1767" spans="1:1" x14ac:dyDescent="0.3">
      <c r="A1767" t="str">
        <f>IF(ISBLANK('2017'!P152),"",'2017'!P152)</f>
        <v>{id:96,year: "2017",dateAcuerdo:"13-DIC",numAcuerdo:"CG 96-2017",monthAcuerdo:"DIC",nameAcuerdo:"ACUERDO DESIGNACIÓN DEL PERSONAL APERTURA DE BODEGA PEE 2017",link: Acuerdos__pdfpath(`./${"2017/"}${"96.pdf"}`),},</v>
      </c>
    </row>
    <row r="1768" spans="1:1" x14ac:dyDescent="0.3">
      <c r="A1768" t="str">
        <f>IF(ISBLANK('2017'!P153),"",'2017'!P153)</f>
        <v>{id:97,year: "2017",dateAcuerdo:"14-DIC",numAcuerdo:"CG 97-2017",monthAcuerdo:"DIC",nameAcuerdo:"ACUERDO METODOLOGIA MONITOREO",link: Acuerdos__pdfpath(`./${"2017/"}${"97.pdf"}`),},</v>
      </c>
    </row>
    <row r="1769" spans="1:1" x14ac:dyDescent="0.3">
      <c r="A1769" t="str">
        <f>IF(ISBLANK('2017'!P154),"",'2017'!P154)</f>
        <v>{id:98,year: "2017",dateAcuerdo:"14-DIC",numAcuerdo:"CG 98-2017",monthAcuerdo:"DIC",nameAcuerdo:"ACUERDO SERVICIO PROFESIONAL ELECTORAL NACIONAL OPLE",link: Acuerdos__pdfpath(`./${"2017/"}${"98.pdf"}`),},</v>
      </c>
    </row>
    <row r="1770" spans="1:1" x14ac:dyDescent="0.3">
      <c r="A1770" t="str">
        <f>IF(ISBLANK('2017'!P155),"",'2017'!P155)</f>
        <v>{id:99,year: "2017",dateAcuerdo:"14-DIC",numAcuerdo:"CG 99-2017",monthAcuerdo:"DIC",nameAcuerdo:"ACUERDO ADECUACION A PRESUPUESTO",link: Acuerdos__pdfpath(`./${"2017/"}${"99.pdf"}`),},</v>
      </c>
    </row>
    <row r="1771" spans="1:1" x14ac:dyDescent="0.3">
      <c r="A1771" t="str">
        <f>IF(ISBLANK('2017'!P156),"",'2017'!P156)</f>
        <v/>
      </c>
    </row>
    <row r="1772" spans="1:1" x14ac:dyDescent="0.3">
      <c r="A1772" t="str">
        <f>IF(ISBLANK('2017'!P157),"",'2017'!P157)</f>
        <v>{id:100,year: "2017",dateAcuerdo:"18-DIC",numAcuerdo:"CG 100-2017",monthAcuerdo:"DIC",nameAcuerdo:"DOCUMENTOS Y MATERIALES ELECTORALES",link: Acuerdos__pdfpath(`./${"2017/"}${"100.pdf"}`),subRows:[{id:"",year: "2017",dateAcuerdo:"",numAcuerdo:"",monthAcuerdo:"",nameAcuerdo:"ANEXOS DICTAMEN Y ESPECIFICACIONES TÉCNICAS DE DOCUMENTACIÓN ELECTORAL",link: Acuerdos__pdfpath(`./${"2017/"}${"100.1.pdf"}`),},],},</v>
      </c>
    </row>
    <row r="1773" spans="1:1" x14ac:dyDescent="0.3">
      <c r="A1773" t="str">
        <f>IF(ISBLANK('2017'!P158),"",'2017'!P158)</f>
        <v>];</v>
      </c>
    </row>
    <row r="1775" spans="1:1" x14ac:dyDescent="0.3">
      <c r="A1775" t="str">
        <f>IF(ISBLANK('2016'!P2),"",'2016'!P2)</f>
        <v>export const dataAcuerdos2016 = [</v>
      </c>
    </row>
    <row r="1776" spans="1:1" x14ac:dyDescent="0.3">
      <c r="A1776" t="str">
        <f>IF(ISBLANK('2016'!P3),"",'2016'!P3)</f>
        <v/>
      </c>
    </row>
    <row r="1777" spans="1:1" x14ac:dyDescent="0.3">
      <c r="A1777" t="str">
        <f>IF(ISBLANK('2016'!P4),"",'2016'!P4)</f>
        <v/>
      </c>
    </row>
    <row r="1778" spans="1:1" x14ac:dyDescent="0.3">
      <c r="A1778" t="str">
        <f>IF(ISBLANK('2016'!P5),"",'2016'!P5)</f>
        <v>{id:1,year: "2016",dateAcuerdo:"07-ENE",numAcuerdo:"CG 01-2016",monthAcuerdo:"ENE",nameAcuerdo:"ACUERDO CUMPLIMIENTO SALA SUPERIOR CANDIDATOS INDEPENDIENTES",link: Acuerdos__pdfpath(`./${"2016/"}${"1.pdf"}`),subRows:[{id:"",year: "2016",dateAcuerdo:"",numAcuerdo:"",monthAcuerdo:"",nameAcuerdo:"ANEXO 1 FORMATOS DE CANDIDATURAS INDEPENDIENTES",link: Acuerdos__pdfpath(`./${"2016/"}${"1.1.pdf"}`),},{id:"",year: "2016",dateAcuerdo:"",numAcuerdo:"",monthAcuerdo:"",nameAcuerdo:"ANEXO 2 REGLAMENTO PARA EL REGISTRO DE CANDIDATURAS INDEPENDIENTES",link: Acuerdos__pdfpath(`./${"2016/"}${"1.2.pdf"}`),},],},</v>
      </c>
    </row>
    <row r="1779" spans="1:1" x14ac:dyDescent="0.3">
      <c r="A1779" t="str">
        <f>IF(ISBLANK('2016'!P6),"",'2016'!P6)</f>
        <v>{id:2,year: "2016",dateAcuerdo:"10-ENE",numAcuerdo:"CG 02-2016",monthAcuerdo:"ENE",nameAcuerdo:"ACUERDO DE COALICIÓN PRI PVEM PNA PS PARA LA ELECCIÓN DE GOBERNADOR",link: Acuerdos__pdfpath(`./${"2016/"}${"2.pdf"}`),},</v>
      </c>
    </row>
    <row r="1780" spans="1:1" x14ac:dyDescent="0.3">
      <c r="A1780" t="str">
        <f>IF(ISBLANK('2016'!P7),"",'2016'!P7)</f>
        <v>{id:3,year: "2016",dateAcuerdo:"20-ENE",numAcuerdo:"CG 03-2016",monthAcuerdo:"ENE",nameAcuerdo:"ACUERDO ADECUACIÓN PRESUPUESTO",link: Acuerdos__pdfpath(`./${"2016/"}${"3.pdf"}`),},</v>
      </c>
    </row>
    <row r="1781" spans="1:1" x14ac:dyDescent="0.3">
      <c r="A1781" t="str">
        <f>IF(ISBLANK('2016'!P8),"",'2016'!P8)</f>
        <v>{id:4,year: "2016",dateAcuerdo:"20-ENE",numAcuerdo:"CG 04-2016",monthAcuerdo:"ENE",nameAcuerdo:"ACUERDO ASPIRANTES CANDIDATOS INDEPENDIENTES",link: Acuerdos__pdfpath(`./${"2016/"}${"4.pdf"}`),},</v>
      </c>
    </row>
    <row r="1782" spans="1:1" x14ac:dyDescent="0.3">
      <c r="A1782" t="str">
        <f>IF(ISBLANK('2016'!P9),"",'2016'!P9)</f>
        <v/>
      </c>
    </row>
    <row r="1783" spans="1:1" x14ac:dyDescent="0.3">
      <c r="A1783" t="str">
        <f>IF(ISBLANK('2016'!P10),"",'2016'!P10)</f>
        <v>{id:5,year: "2016",dateAcuerdo:"04-FEB",numAcuerdo:"CG 05-2016",monthAcuerdo:"FEB",nameAcuerdo:"ACUERDO RESOLUCIÓN PAC",link: Acuerdos__pdfpath(`./${"2016/"}${"5.pdf"}`),subRows:[{id:"",year: "2016",dateAcuerdo:"",numAcuerdo:"",monthAcuerdo:"",nameAcuerdo:"ANEXO DICTAMEN PAC",link: Acuerdos__pdfpath(`./${"2016/"}${"5.1.pdf"}`),},],},</v>
      </c>
    </row>
    <row r="1784" spans="1:1" x14ac:dyDescent="0.3">
      <c r="A1784" t="str">
        <f>IF(ISBLANK('2016'!P11),"",'2016'!P11)</f>
        <v/>
      </c>
    </row>
    <row r="1785" spans="1:1" x14ac:dyDescent="0.3">
      <c r="A1785" t="str">
        <f>IF(ISBLANK('2016'!P12),"",'2016'!P12)</f>
        <v/>
      </c>
    </row>
    <row r="1786" spans="1:1" x14ac:dyDescent="0.3">
      <c r="A1786" t="str">
        <f>IF(ISBLANK('2016'!P13),"",'2016'!P13)</f>
        <v/>
      </c>
    </row>
    <row r="1787" spans="1:1" x14ac:dyDescent="0.3">
      <c r="A1787" t="str">
        <f>IF(ISBLANK('2016'!P14),"",'2016'!P14)</f>
        <v>{id:6,year: "2016",dateAcuerdo:"10-FEB",numAcuerdo:"CG 06-2016",monthAcuerdo:"FEB",nameAcuerdo:"ACUERDO CONVOCATORIA CONSEJOS DISTRITALES Y MUNICIPALES",link: Acuerdos__pdfpath(`./${"2016/"}${"6.pdf"}`),subRows:[{id:"",year: "2016",dateAcuerdo:"",numAcuerdo:"",monthAcuerdo:"",nameAcuerdo:"ANEXO 1 CONVOCATORIA CONSEJOS DISTRITALES Y MUNICIPALES",link: Acuerdos__pdfpath(`./${"2016/"}${"6.1.pdf"}`),},{id:"",year: "2016",dateAcuerdo:"",numAcuerdo:"",monthAcuerdo:"",nameAcuerdo:"ANEXO 2 MANIFIESTO BAJO PROTESTA CDyM",link: Acuerdos__pdfpath(`./${"2016/"}${"6.2.pdf"}`),},{id:"",year: "2016",dateAcuerdo:"",numAcuerdo:"",monthAcuerdo:"",nameAcuerdo:"ANEXO 3 SOLICITUD",link: Acuerdos__pdfpath(`./${"2016/"}${"6.3.pdf"}`),},],},</v>
      </c>
    </row>
    <row r="1788" spans="1:1" x14ac:dyDescent="0.3">
      <c r="A1788" t="str">
        <f>IF(ISBLANK('2016'!P15),"",'2016'!P15)</f>
        <v>{id:7,year: "2016",dateAcuerdo:"20-FEB",numAcuerdo:"CG 07-2016",monthAcuerdo:"FEB",nameAcuerdo:"ACUERDO COMITE DE ADQUISICIONES",link: Acuerdos__pdfpath(`./${"2016/"}${"7.pdf"}`),},</v>
      </c>
    </row>
    <row r="1789" spans="1:1" x14ac:dyDescent="0.3">
      <c r="A1789" t="str">
        <f>IF(ISBLANK('2016'!P16),"",'2016'!P16)</f>
        <v>{id:8,year: "2016",dateAcuerdo:"20-FEB",numAcuerdo:"CG 08-2016",monthAcuerdo:"FEB",nameAcuerdo:"ACUERDO NOMBRAMIENTO DIRECTOR JURÍDICO",link: Acuerdos__pdfpath(`./${"2016/"}${"8.pdf"}`),},</v>
      </c>
    </row>
    <row r="1790" spans="1:1" x14ac:dyDescent="0.3">
      <c r="A1790" t="str">
        <f>IF(ISBLANK('2016'!P17),"",'2016'!P17)</f>
        <v>{id:9,year: "2016",dateAcuerdo:"21-FEB",numAcuerdo:"CG 09-2016",monthAcuerdo:"FEB",nameAcuerdo:"ACUERDO CANDIDATOS INDEPENDIENTES PRESIDENTES DE COMUNIDAD",link: Acuerdos__pdfpath(`./${"2016/"}${"9.pdf"}`),},</v>
      </c>
    </row>
    <row r="1791" spans="1:1" x14ac:dyDescent="0.3">
      <c r="A1791" t="str">
        <f>IF(ISBLANK('2016'!P18),"",'2016'!P18)</f>
        <v>{id:10,year: "2016",dateAcuerdo:"02-MAR",numAcuerdo:"CG 10-2016",monthAcuerdo:"MAR",nameAcuerdo:"ACUERDO DE APOYO CIUDADANO DE AYUNTAMIENTOS Y DIPUTADOS",link: Acuerdos__pdfpath(`./${"2016/"}${"10.pdf"}`),},</v>
      </c>
    </row>
    <row r="1792" spans="1:1" x14ac:dyDescent="0.3">
      <c r="A1792" t="str">
        <f>IF(ISBLANK('2016'!P19),"",'2016'!P19)</f>
        <v>{id:11,year: "2016",dateAcuerdo:"06-MAR",numAcuerdo:"CG 11-2016",monthAcuerdo:"MAR",nameAcuerdo:"ACUERDO PLATAFORMA PAN",link: Acuerdos__pdfpath(`./${"2016/"}${"11.pdf"}`),},</v>
      </c>
    </row>
    <row r="1793" spans="1:1" x14ac:dyDescent="0.3">
      <c r="A1793" t="str">
        <f>IF(ISBLANK('2016'!P20),"",'2016'!P20)</f>
        <v>{id:12,year: "2016",dateAcuerdo:"06-MAR",numAcuerdo:"CG 12-2016",monthAcuerdo:"MAR",nameAcuerdo:"ACUERDO PLATAFORMA PRI",link: Acuerdos__pdfpath(`./${"2016/"}${"12.pdf"}`),},</v>
      </c>
    </row>
    <row r="1794" spans="1:1" x14ac:dyDescent="0.3">
      <c r="A1794" t="str">
        <f>IF(ISBLANK('2016'!P21),"",'2016'!P21)</f>
        <v>{id:13,year: "2016",dateAcuerdo:"06-MAR",numAcuerdo:"CG 13-2016",monthAcuerdo:"MAR",nameAcuerdo:"ACUERDO PLATAFORMA PRD",link: Acuerdos__pdfpath(`./${"2016/"}${"13.pdf"}`),},</v>
      </c>
    </row>
    <row r="1795" spans="1:1" x14ac:dyDescent="0.3">
      <c r="A1795" t="str">
        <f>IF(ISBLANK('2016'!P22),"",'2016'!P22)</f>
        <v>{id:14,year: "2016",dateAcuerdo:"06-MAR",numAcuerdo:"CG 14-2016",monthAcuerdo:"MAR",nameAcuerdo:"ACUERDO PLATAFORMA PVEM",link: Acuerdos__pdfpath(`./${"2016/"}${"14.pdf"}`),},</v>
      </c>
    </row>
    <row r="1796" spans="1:1" x14ac:dyDescent="0.3">
      <c r="A1796" t="str">
        <f>IF(ISBLANK('2016'!P23),"",'2016'!P23)</f>
        <v>{id:15,year: "2016",dateAcuerdo:"06-MAR",numAcuerdo:"CG 15-2016",monthAcuerdo:"MAR",nameAcuerdo:"ACUERDO PLATAFORMA MC",link: Acuerdos__pdfpath(`./${"2016/"}${"15.pdf"}`),},</v>
      </c>
    </row>
    <row r="1797" spans="1:1" x14ac:dyDescent="0.3">
      <c r="A1797" t="str">
        <f>IF(ISBLANK('2016'!P24),"",'2016'!P24)</f>
        <v>{id:16,year: "2016",dateAcuerdo:"06-MAR",numAcuerdo:"CG 16-2016",monthAcuerdo:"MAR",nameAcuerdo:"ACUERDO PLATAFORMA NA",link: Acuerdos__pdfpath(`./${"2016/"}${"16.pdf"}`),},</v>
      </c>
    </row>
    <row r="1798" spans="1:1" x14ac:dyDescent="0.3">
      <c r="A1798" t="str">
        <f>IF(ISBLANK('2016'!P25),"",'2016'!P25)</f>
        <v>{id:17,year: "2016",dateAcuerdo:"06-MAR",numAcuerdo:"CG 17-2016",monthAcuerdo:"MAR",nameAcuerdo:"ACUERDO PLATAFORMA PS",link: Acuerdos__pdfpath(`./${"2016/"}${"17.pdf"}`),},</v>
      </c>
    </row>
    <row r="1799" spans="1:1" x14ac:dyDescent="0.3">
      <c r="A1799" t="str">
        <f>IF(ISBLANK('2016'!P26),"",'2016'!P26)</f>
        <v>{id:18,year: "2016",dateAcuerdo:"06-MAR",numAcuerdo:"CG 18-2016",monthAcuerdo:"MAR",nameAcuerdo:"ACUERDO PLATAFORMA MORENA.",link: Acuerdos__pdfpath(`./${"2016/"}${"18.pdf"}`),},</v>
      </c>
    </row>
    <row r="1800" spans="1:1" x14ac:dyDescent="0.3">
      <c r="A1800" t="str">
        <f>IF(ISBLANK('2016'!P27),"",'2016'!P27)</f>
        <v>{id:19,year: "2016",dateAcuerdo:"06-MAR",numAcuerdo:"CG 19-2016",monthAcuerdo:"MAR",nameAcuerdo:"ACUERDO PLATAFORMA ENC SOC",link: Acuerdos__pdfpath(`./${"2016/"}${"19.pdf"}`),},</v>
      </c>
    </row>
    <row r="1801" spans="1:1" x14ac:dyDescent="0.3">
      <c r="A1801" t="str">
        <f>IF(ISBLANK('2016'!P28),"",'2016'!P28)</f>
        <v>{id:20,year: "2016",dateAcuerdo:"06-MAR",numAcuerdo:"CG 20-2016",monthAcuerdo:"MAR",nameAcuerdo:"ACUERDO PLATAFORMA PT",link: Acuerdos__pdfpath(`./${"2016/"}${"20.pdf"}`),},</v>
      </c>
    </row>
    <row r="1802" spans="1:1" x14ac:dyDescent="0.3">
      <c r="A1802" t="str">
        <f>IF(ISBLANK('2016'!P29),"",'2016'!P29)</f>
        <v>{id:21,year: "2016",dateAcuerdo:"06-MAR",numAcuerdo:"CG 21-2016",monthAcuerdo:"MAR",nameAcuerdo:"ACUERDO CANDIDATURA COMÚN PRI",link: Acuerdos__pdfpath(`./${"2016/"}${"21.pdf"}`),},</v>
      </c>
    </row>
    <row r="1803" spans="1:1" x14ac:dyDescent="0.3">
      <c r="A1803" t="str">
        <f>IF(ISBLANK('2016'!P30),"",'2016'!P30)</f>
        <v>{id:22,year: "2016",dateAcuerdo:"06-MAR",numAcuerdo:"CG 22-2016",monthAcuerdo:"MAR",nameAcuerdo:"ACUERDO CANDIDATURA PRD PT",link: Acuerdos__pdfpath(`./${"2016/"}${"22.pdf"}`),},</v>
      </c>
    </row>
    <row r="1804" spans="1:1" x14ac:dyDescent="0.3">
      <c r="A1804" t="str">
        <f>IF(ISBLANK('2016'!P31),"",'2016'!P31)</f>
        <v>{id:23,year: "2016",dateAcuerdo:"12-MAR",numAcuerdo:"CG 23-2016",monthAcuerdo:"MAR",nameAcuerdo:"ACUERDO PRESIDENTE PAC",link: Acuerdos__pdfpath(`./${"2016/"}${"23.pdf"}`),},</v>
      </c>
    </row>
    <row r="1805" spans="1:1" x14ac:dyDescent="0.3">
      <c r="A1805" t="str">
        <f>IF(ISBLANK('2016'!P32),"",'2016'!P32)</f>
        <v>{id:24,year: "2016",dateAcuerdo:"12-MAR",numAcuerdo:"CG 24-2016",monthAcuerdo:"MAR",nameAcuerdo:"ACUERDO PLATAFORMA PAC",link: Acuerdos__pdfpath(`./${"2016/"}${"24.pdf"}`),},</v>
      </c>
    </row>
    <row r="1806" spans="1:1" x14ac:dyDescent="0.3">
      <c r="A1806" t="str">
        <f>IF(ISBLANK('2016'!P33),"",'2016'!P33)</f>
        <v>{id:25,year: "2016",dateAcuerdo:"12-MAR",numAcuerdo:"CG 25-2016",monthAcuerdo:"MAR",nameAcuerdo:"ACUERDO AMPLIACIÓN DE VERIFICACIÓN DE PORCENTAJE A GOBERNADOR",link: Acuerdos__pdfpath(`./${"2016/"}${"25.pdf"}`),},</v>
      </c>
    </row>
    <row r="1807" spans="1:1" x14ac:dyDescent="0.3">
      <c r="A1807" t="str">
        <f>IF(ISBLANK('2016'!P34),"",'2016'!P34)</f>
        <v>{id:26,year: "2016",dateAcuerdo:"15-MAR",numAcuerdo:"CG 26-2016",monthAcuerdo:"MAR",nameAcuerdo:"ACUERDO VERIFICACIÓN DE PORCENTAJE A GOBERNADOR",link: Acuerdos__pdfpath(`./${"2016/"}${"26.pdf"}`),},</v>
      </c>
    </row>
    <row r="1808" spans="1:1" x14ac:dyDescent="0.3">
      <c r="A1808" t="str">
        <f>IF(ISBLANK('2016'!P35),"",'2016'!P35)</f>
        <v>{id:27,year: "2016",dateAcuerdo:"15-MAR",numAcuerdo:"CG 27-2016",monthAcuerdo:"MAR",nameAcuerdo:"ACUERDO CONSEJOS DISTRITALES Y MUNICIPALES",link: Acuerdos__pdfpath(`./${"2016/"}${"27.pdf"}`),},</v>
      </c>
    </row>
    <row r="1809" spans="1:1" x14ac:dyDescent="0.3">
      <c r="A1809" t="str">
        <f>IF(ISBLANK('2016'!P36),"",'2016'!P36)</f>
        <v>{id:28,year: "2016",dateAcuerdo:"24-MAR",numAcuerdo:"CG 28-2016",monthAcuerdo:"MAR",nameAcuerdo:"ACUERDO PROGRAMA PAN",link: Acuerdos__pdfpath(`./${"2016/"}${"28.pdf"}`),},</v>
      </c>
    </row>
    <row r="1810" spans="1:1" x14ac:dyDescent="0.3">
      <c r="A1810" t="str">
        <f>IF(ISBLANK('2016'!P37),"",'2016'!P37)</f>
        <v>{id:29,year: "2016",dateAcuerdo:"24-MAR",numAcuerdo:"CG 29-2016",monthAcuerdo:"MAR",nameAcuerdo:"ACUERDO PROGRAMA PRI",link: Acuerdos__pdfpath(`./${"2016/"}${"29.pdf"}`),},</v>
      </c>
    </row>
    <row r="1811" spans="1:1" x14ac:dyDescent="0.3">
      <c r="A1811" t="str">
        <f>IF(ISBLANK('2016'!P38),"",'2016'!P38)</f>
        <v>{id:30,year: "2016",dateAcuerdo:"24-MAR",numAcuerdo:"CG 30-2016",monthAcuerdo:"MAR",nameAcuerdo:"ACUERDO PROGRAMA PRD",link: Acuerdos__pdfpath(`./${"2016/"}${"30.pdf"}`),},</v>
      </c>
    </row>
    <row r="1812" spans="1:1" x14ac:dyDescent="0.3">
      <c r="A1812" t="str">
        <f>IF(ISBLANK('2016'!P39),"",'2016'!P39)</f>
        <v>{id:31,year: "2016",dateAcuerdo:"24-MAR",numAcuerdo:"CG 31-2016",monthAcuerdo:"MAR",nameAcuerdo:"ACUERDO PROGRAMA PT",link: Acuerdos__pdfpath(`./${"2016/"}${"31.pdf"}`),},</v>
      </c>
    </row>
    <row r="1813" spans="1:1" x14ac:dyDescent="0.3">
      <c r="A1813" t="str">
        <f>IF(ISBLANK('2016'!P40),"",'2016'!P40)</f>
        <v>{id:32,year: "2016",dateAcuerdo:"24-MAR",numAcuerdo:"CG 32-2016",monthAcuerdo:"MAR",nameAcuerdo:"ACUERDO PROGRAMA PVEM",link: Acuerdos__pdfpath(`./${"2016/"}${"32.pdf"}`),},</v>
      </c>
    </row>
    <row r="1814" spans="1:1" x14ac:dyDescent="0.3">
      <c r="A1814" t="str">
        <f>IF(ISBLANK('2016'!P41),"",'2016'!P41)</f>
        <v>{id:33,year: "2016",dateAcuerdo:"24-MAR",numAcuerdo:"CG 33-2016",monthAcuerdo:"MAR",nameAcuerdo:"ACUERDO PROGRAMA MC",link: Acuerdos__pdfpath(`./${"2016/"}${"33.pdf"}`),},</v>
      </c>
    </row>
    <row r="1815" spans="1:1" x14ac:dyDescent="0.3">
      <c r="A1815" t="str">
        <f>IF(ISBLANK('2016'!P42),"",'2016'!P42)</f>
        <v>{id:34,year: "2016",dateAcuerdo:"24-MAR",numAcuerdo:"CG 34-2016",monthAcuerdo:"MAR",nameAcuerdo:"ACUERDO PROGRAMA PANAL",link: Acuerdos__pdfpath(`./${"2016/"}${"34.pdf"}`),},</v>
      </c>
    </row>
    <row r="1816" spans="1:1" x14ac:dyDescent="0.3">
      <c r="A1816" t="str">
        <f>IF(ISBLANK('2016'!P43),"",'2016'!P43)</f>
        <v>{id:35,year: "2016",dateAcuerdo:"24-MAR",numAcuerdo:"CG 35-2016",monthAcuerdo:"MAR",nameAcuerdo:"ACUERDO PROGRAMA PAC",link: Acuerdos__pdfpath(`./${"2016/"}${"35.pdf"}`),},</v>
      </c>
    </row>
    <row r="1817" spans="1:1" x14ac:dyDescent="0.3">
      <c r="A1817" t="str">
        <f>IF(ISBLANK('2016'!P44),"",'2016'!P44)</f>
        <v>{id:36,year: "2016",dateAcuerdo:"24-MAR",numAcuerdo:"CG 36-2016",monthAcuerdo:"MAR",nameAcuerdo:"ACUERDO PROGRAMA PS",link: Acuerdos__pdfpath(`./${"2016/"}${"36.pdf"}`),},</v>
      </c>
    </row>
    <row r="1818" spans="1:1" x14ac:dyDescent="0.3">
      <c r="A1818" t="str">
        <f>IF(ISBLANK('2016'!P45),"",'2016'!P45)</f>
        <v>{id:37,year: "2016",dateAcuerdo:"24-MAR",numAcuerdo:"CG 37-2016",monthAcuerdo:"MAR",nameAcuerdo:"ACUERDO PROGRAMA MORENA",link: Acuerdos__pdfpath(`./${"2016/"}${"37.pdf"}`),},</v>
      </c>
    </row>
    <row r="1819" spans="1:1" x14ac:dyDescent="0.3">
      <c r="A1819" t="str">
        <f>IF(ISBLANK('2016'!P46),"",'2016'!P46)</f>
        <v>{id:38,year: "2016",dateAcuerdo:"24-MAR",numAcuerdo:"CG 38-2016",monthAcuerdo:"MAR",nameAcuerdo:"ACUERDO PROGRAMA PES",link: Acuerdos__pdfpath(`./${"2016/"}${"38.pdf"}`),},</v>
      </c>
    </row>
    <row r="1820" spans="1:1" x14ac:dyDescent="0.3">
      <c r="A1820" t="str">
        <f>IF(ISBLANK('2016'!P47),"",'2016'!P47)</f>
        <v>{id:39,year: "2016",dateAcuerdo:"24-MAR",numAcuerdo:"CG 39-2016",monthAcuerdo:"MAR",nameAcuerdo:"ACUERDO BENITO Y MELISSA CANDIDATOS INDEPENDIENTES",link: Acuerdos__pdfpath(`./${"2016/"}${"39.pdf"}`),},</v>
      </c>
    </row>
    <row r="1821" spans="1:1" x14ac:dyDescent="0.3">
      <c r="A1821" t="str">
        <f>IF(ISBLANK('2016'!P48),"",'2016'!P48)</f>
        <v>{id:40,year: "2016",dateAcuerdo:"25-MAR",numAcuerdo:"CG 40-2016",monthAcuerdo:"MAR",nameAcuerdo:"ACUERDO PAC BERNARDINO",link: Acuerdos__pdfpath(`./${"2016/"}${"40.pdf"}`),},</v>
      </c>
    </row>
    <row r="1822" spans="1:1" x14ac:dyDescent="0.3">
      <c r="A1822" t="str">
        <f>IF(ISBLANK('2016'!P49),"",'2016'!P49)</f>
        <v>{id:41,year: "2016",dateAcuerdo:"25-MAR",numAcuerdo:"CG 41-2016",monthAcuerdo:"MAR",nameAcuerdo:"ACUERDO PRI PVEM PANAL Y PS",link: Acuerdos__pdfpath(`./${"2016/"}${"41.pdf"}`),},</v>
      </c>
    </row>
    <row r="1823" spans="1:1" x14ac:dyDescent="0.3">
      <c r="A1823" t="str">
        <f>IF(ISBLANK('2016'!P50),"",'2016'!P50)</f>
        <v>{id:42,year: "2016",dateAcuerdo:"25-MAR",numAcuerdo:"CG 42-2016",monthAcuerdo:"MAR",nameAcuerdo:"ACUERDO PRD PT",link: Acuerdos__pdfpath(`./${"2016/"}${"42.pdf"}`),},</v>
      </c>
    </row>
    <row r="1824" spans="1:1" x14ac:dyDescent="0.3">
      <c r="A1824" t="str">
        <f>IF(ISBLANK('2016'!P51),"",'2016'!P51)</f>
        <v>{id:43,year: "2016",dateAcuerdo:"25-MAR",numAcuerdo:"CG 43-2016",monthAcuerdo:"MAR",nameAcuerdo:"ACUERDO PVEM PS",link: Acuerdos__pdfpath(`./${"2016/"}${"43.pdf"}`),},</v>
      </c>
    </row>
    <row r="1825" spans="1:1" x14ac:dyDescent="0.3">
      <c r="A1825" t="str">
        <f>IF(ISBLANK('2016'!P52),"",'2016'!P52)</f>
        <v>{id:44,year: "2016",dateAcuerdo:"25-MAR",numAcuerdo:"CG 44-2016",monthAcuerdo:"MAR",nameAcuerdo:"ACUERDO ALFONSO CANO",link: Acuerdos__pdfpath(`./${"2016/"}${"44.pdf"}`),},</v>
      </c>
    </row>
    <row r="1826" spans="1:1" x14ac:dyDescent="0.3">
      <c r="A1826" t="str">
        <f>IF(ISBLANK('2016'!P53),"",'2016'!P53)</f>
        <v>{id:45,year: "2016",dateAcuerdo:"30-MAR",numAcuerdo:"CG 45-2016",monthAcuerdo:"MAR",nameAcuerdo:"ACUERDO CUMPLIMIENTO SUP JDC 1181 2016 DE JORGE MORENO DURAN",link: Acuerdos__pdfpath(`./${"2016/"}${"45.pdf"}`),},</v>
      </c>
    </row>
    <row r="1827" spans="1:1" x14ac:dyDescent="0.3">
      <c r="A1827" t="str">
        <f>IF(ISBLANK('2016'!P54),"",'2016'!P54)</f>
        <v>{id:46,year: "2016",dateAcuerdo:"01-ABR",numAcuerdo:"CG 46-2016",monthAcuerdo:"ABR",nameAcuerdo:"ACUERDO DESIGNACIÓN DEL COMITÉ PREP",link: Acuerdos__pdfpath(`./${"2016/"}${"46.pdf"}`),},</v>
      </c>
    </row>
    <row r="1828" spans="1:1" x14ac:dyDescent="0.3">
      <c r="A1828" t="str">
        <f>IF(ISBLANK('2016'!P55),"",'2016'!P55)</f>
        <v>{id:47,year: "2016",dateAcuerdo:"01-ABR",numAcuerdo:"CG 47-2016",monthAcuerdo:"ABR",nameAcuerdo:"ACUERDO SUSTITUCIONES",link: Acuerdos__pdfpath(`./${"2016/"}${"47.pdf"}`),},</v>
      </c>
    </row>
    <row r="1829" spans="1:1" x14ac:dyDescent="0.3">
      <c r="A1829" t="str">
        <f>IF(ISBLANK('2016'!P56),"",'2016'!P56)</f>
        <v>{id:48,year: "2016",dateAcuerdo:"01-ABR",numAcuerdo:"CG 48-2016",monthAcuerdo:"ABR",nameAcuerdo:"ACUERDO FINANCIAMIENTO",link: Acuerdos__pdfpath(`./${"2016/"}${"48.pdf"}`),},</v>
      </c>
    </row>
    <row r="1830" spans="1:1" x14ac:dyDescent="0.3">
      <c r="A1830" t="str">
        <f>IF(ISBLANK('2016'!P57),"",'2016'!P57)</f>
        <v>{id:49,year: "2016",dateAcuerdo:"01-ABR",numAcuerdo:"CG 49-2016",monthAcuerdo:"ABR",nameAcuerdo:"ACUERDO DOCUMENTACIÓN Y MATERIAL ELECTORAL",link: Acuerdos__pdfpath(`./${"2016/"}${"49.pdf"}`),},</v>
      </c>
    </row>
    <row r="1831" spans="1:1" x14ac:dyDescent="0.3">
      <c r="A1831" t="str">
        <f>IF(ISBLANK('2016'!P58),"",'2016'!P58)</f>
        <v>{id:50,year: "2016",dateAcuerdo:"01-ABR",numAcuerdo:"CG 50-2016",monthAcuerdo:"ABR",nameAcuerdo:"ACUERDO BOLETAS",link: Acuerdos__pdfpath(`./${"2016/"}${"50.pdf"}`),},</v>
      </c>
    </row>
    <row r="1832" spans="1:1" x14ac:dyDescent="0.3">
      <c r="A1832" t="str">
        <f>IF(ISBLANK('2016'!P59),"",'2016'!P59)</f>
        <v>{id:51,year: "2016",dateAcuerdo:"01-ABR",numAcuerdo:"CG 51-2016",monthAcuerdo:"ABR",nameAcuerdo:"ACUERDO CUMPLIMIENTO JOSÉ EFREN SATACRUZ MOCTEZUMA BUENO",link: Acuerdos__pdfpath(`./${"2016/"}${"51.pdf"}`),},</v>
      </c>
    </row>
    <row r="1833" spans="1:1" x14ac:dyDescent="0.3">
      <c r="A1833" t="str">
        <f>IF(ISBLANK('2016'!P60),"",'2016'!P60)</f>
        <v>{id:52,year: "2016",dateAcuerdo:"02-ABR",numAcuerdo:"CG 52-2016",monthAcuerdo:"ABR",nameAcuerdo:"ACUERDO GOBERNADOR COALICIÓN PRI PVEM NA PS",link: Acuerdos__pdfpath(`./${"2016/"}${"52.pdf"}`),},</v>
      </c>
    </row>
    <row r="1834" spans="1:1" x14ac:dyDescent="0.3">
      <c r="A1834" t="str">
        <f>IF(ISBLANK('2016'!P61),"",'2016'!P61)</f>
        <v>{id:53,year: "2016",dateAcuerdo:"02-ABR",numAcuerdo:"CG 53-2016",monthAcuerdo:"ABR",nameAcuerdo:"ACUERDO GOBERNADOR PAN",link: Acuerdos__pdfpath(`./${"2016/"}${"53.pdf"}`),},</v>
      </c>
    </row>
    <row r="1835" spans="1:1" x14ac:dyDescent="0.3">
      <c r="A1835" t="str">
        <f>IF(ISBLANK('2016'!P62),"",'2016'!P62)</f>
        <v>{id:54,year: "2016",dateAcuerdo:"02-ABR",numAcuerdo:"CG 54-2016",monthAcuerdo:"ABR",nameAcuerdo:"ACUERDO GOBERNADOR PRD",link: Acuerdos__pdfpath(`./${"2016/"}${"54.pdf"}`),},</v>
      </c>
    </row>
    <row r="1836" spans="1:1" x14ac:dyDescent="0.3">
      <c r="A1836" t="str">
        <f>IF(ISBLANK('2016'!P63),"",'2016'!P63)</f>
        <v>{id:55,year: "2016",dateAcuerdo:"02-ABR",numAcuerdo:"CG 55-2016",monthAcuerdo:"ABR",nameAcuerdo:"ACUERDO GOBERNADOR MOVIMIENTO CIUDADANO",link: Acuerdos__pdfpath(`./${"2016/"}${"55.pdf"}`),},</v>
      </c>
    </row>
    <row r="1837" spans="1:1" x14ac:dyDescent="0.3">
      <c r="A1837" t="str">
        <f>IF(ISBLANK('2016'!P64),"",'2016'!P64)</f>
        <v>{id:56,year: "2016",dateAcuerdo:"02-ABR",numAcuerdo:"CG 56-2016",monthAcuerdo:"ABR",nameAcuerdo:"ACUERDO GOBERNADOR PAC",link: Acuerdos__pdfpath(`./${"2016/"}${"56.pdf"}`),},</v>
      </c>
    </row>
    <row r="1838" spans="1:1" x14ac:dyDescent="0.3">
      <c r="A1838" t="str">
        <f>IF(ISBLANK('2016'!P65),"",'2016'!P65)</f>
        <v>{id:57,year: "2016",dateAcuerdo:"02-ABR",numAcuerdo:"CG 57-2016",monthAcuerdo:"ABR",nameAcuerdo:"ACUERDO GOBERNADOR MORENA",link: Acuerdos__pdfpath(`./${"2016/"}${"57.pdf"}`),},</v>
      </c>
    </row>
    <row r="1839" spans="1:1" x14ac:dyDescent="0.3">
      <c r="A1839" t="str">
        <f>IF(ISBLANK('2016'!P66),"",'2016'!P66)</f>
        <v>{id:58,year: "2016",dateAcuerdo:"02-ABR",numAcuerdo:"CG 58-2016",monthAcuerdo:"ABR",nameAcuerdo:"ACUERDO GOBERNADOR PES",link: Acuerdos__pdfpath(`./${"2016/"}${"58.pdf"}`),},</v>
      </c>
    </row>
    <row r="1840" spans="1:1" x14ac:dyDescent="0.3">
      <c r="A1840" t="str">
        <f>IF(ISBLANK('2016'!P67),"",'2016'!P67)</f>
        <v>{id:59,year: "2016",dateAcuerdo:"02-ABR",numAcuerdo:"CG 59-2016",monthAcuerdo:"ABR",nameAcuerdo:"ACUERDO GOBERNADOR INDEPENDIENTE JACOB",link: Acuerdos__pdfpath(`./${"2016/"}${"59.pdf"}`),},</v>
      </c>
    </row>
    <row r="1841" spans="1:1" x14ac:dyDescent="0.3">
      <c r="A1841" t="str">
        <f>IF(ISBLANK('2016'!P68),"",'2016'!P68)</f>
        <v>{id:60,year: "2016",dateAcuerdo:"02-ABR",numAcuerdo:"CG 60-2016",monthAcuerdo:"ABR",nameAcuerdo:"ACUERDO DIPUTADOS MR Y RP PAN",link: Acuerdos__pdfpath(`./${"2016/"}${"60.pdf"}`),},</v>
      </c>
    </row>
    <row r="1842" spans="1:1" x14ac:dyDescent="0.3">
      <c r="A1842" t="str">
        <f>IF(ISBLANK('2016'!P69),"",'2016'!P69)</f>
        <v>{id:61,year: "2016",dateAcuerdo:"02-ABR",numAcuerdo:"CG 61-2016",monthAcuerdo:"ABR",nameAcuerdo:"ACUERDO DIPUTADOS MR Y RP PARTIDO DE LA REVOLUCIÓN DEMOCRÁTICA",link: Acuerdos__pdfpath(`./${"2016/"}${"61.pdf"}`),},</v>
      </c>
    </row>
    <row r="1843" spans="1:1" x14ac:dyDescent="0.3">
      <c r="A1843" t="str">
        <f>IF(ISBLANK('2016'!P70),"",'2016'!P70)</f>
        <v>{id:62,year: "2016",dateAcuerdo:"02-ABR",numAcuerdo:"CG 62-2016",monthAcuerdo:"ABR",nameAcuerdo:"ACUERDO DIPUTADOS MR Y RP DEL PARTIDO DEL TRABAJO",link: Acuerdos__pdfpath(`./${"2016/"}${"62.pdf"}`),},</v>
      </c>
    </row>
    <row r="1844" spans="1:1" x14ac:dyDescent="0.3">
      <c r="A1844" t="str">
        <f>IF(ISBLANK('2016'!P71),"",'2016'!P71)</f>
        <v>{id:63,year: "2016",dateAcuerdo:"02-ABR",numAcuerdo:"CG 63-2016",monthAcuerdo:"ABR",nameAcuerdo:"ACUERDO DIPUTADOS MR Y RP MOVIMIENTO CIUDADANO",link: Acuerdos__pdfpath(`./${"2016/"}${"63.pdf"}`),},</v>
      </c>
    </row>
    <row r="1845" spans="1:1" x14ac:dyDescent="0.3">
      <c r="A1845" t="str">
        <f>IF(ISBLANK('2016'!P72),"",'2016'!P72)</f>
        <v>{id:64,year: "2016",dateAcuerdo:"02-ABR",numAcuerdo:"CG 64-2016",monthAcuerdo:"ABR",nameAcuerdo:"ACUERDO DIPUTADOS MR Y RP PAC",link: Acuerdos__pdfpath(`./${"2016/"}${"64.pdf"}`),},</v>
      </c>
    </row>
    <row r="1846" spans="1:1" x14ac:dyDescent="0.3">
      <c r="A1846" t="str">
        <f>IF(ISBLANK('2016'!P73),"",'2016'!P73)</f>
        <v>{id:65,year: "2016",dateAcuerdo:"02-ABR",numAcuerdo:"CG 65-2016",monthAcuerdo:"ABR",nameAcuerdo:"ACUERDO DIPUTADOS MR Y RP PARTIDO SOCIALISTA",link: Acuerdos__pdfpath(`./${"2016/"}${"65.pdf"}`),},</v>
      </c>
    </row>
    <row r="1847" spans="1:1" x14ac:dyDescent="0.3">
      <c r="A1847" t="str">
        <f>IF(ISBLANK('2016'!P74),"",'2016'!P74)</f>
        <v>{id:66,year: "2016",dateAcuerdo:"02-ABR",numAcuerdo:"CG 66-2016",monthAcuerdo:"ABR",nameAcuerdo:"ACUERDO DIPUTADOS MR Y RP MORENA",link: Acuerdos__pdfpath(`./${"2016/"}${"66.pdf"}`),},</v>
      </c>
    </row>
    <row r="1848" spans="1:1" x14ac:dyDescent="0.3">
      <c r="A1848" t="str">
        <f>IF(ISBLANK('2016'!P75),"",'2016'!P75)</f>
        <v>{id:67,year: "2016",dateAcuerdo:"02-ABR",numAcuerdo:"CG 67-2016",monthAcuerdo:"ABR",nameAcuerdo:"ACUERDO DIPUTADOS MR Y RP ENCUENTRO SOCIAL",link: Acuerdos__pdfpath(`./${"2016/"}${"67.pdf"}`),},</v>
      </c>
    </row>
    <row r="1849" spans="1:1" x14ac:dyDescent="0.3">
      <c r="A1849" t="str">
        <f>IF(ISBLANK('2016'!P76),"",'2016'!P76)</f>
        <v>{id:68,year: "2016",dateAcuerdo:"02-ABR",numAcuerdo:"CG 68-2016",monthAcuerdo:"ABR",nameAcuerdo:"ACUERDO DIPUTADA INDEPENDIENTE MELISA IRASEMA VAZQUEZ MOLINA",link: Acuerdos__pdfpath(`./${"2016/"}${"68.pdf"}`),},</v>
      </c>
    </row>
    <row r="1850" spans="1:1" x14ac:dyDescent="0.3">
      <c r="A1850" t="str">
        <f>IF(ISBLANK('2016'!P77),"",'2016'!P77)</f>
        <v>{id:69,year: "2016",dateAcuerdo:"02-ABR",numAcuerdo:"CG 69-2016",monthAcuerdo:"ABR",nameAcuerdo:"ACUERDO DIPUTADO INDEPENDIENTE BENITO SALDIVAR SANCHEZ",link: Acuerdos__pdfpath(`./${"2016/"}${"69.pdf"}`),},</v>
      </c>
    </row>
    <row r="1851" spans="1:1" x14ac:dyDescent="0.3">
      <c r="A1851" t="str">
        <f>IF(ISBLANK('2016'!P78),"",'2016'!P78)</f>
        <v>{id:70,year: "2016",dateAcuerdo:"02-ABR",numAcuerdo:"CG 70-2016",monthAcuerdo:"ABR",nameAcuerdo:"ACUERDO DIPUTADO INDEPENDIENTE BENEBERTO SANCHEZ VAZQUEZ",link: Acuerdos__pdfpath(`./${"2016/"}${"70.pdf"}`),},</v>
      </c>
    </row>
    <row r="1852" spans="1:1" x14ac:dyDescent="0.3">
      <c r="A1852" t="str">
        <f>IF(ISBLANK('2016'!P79),"",'2016'!P79)</f>
        <v>{id:71,year: "2016",dateAcuerdo:"02-ABR",numAcuerdo:"CG 71-2016",monthAcuerdo:"ABR",nameAcuerdo:"ACUERDO FINANCIAMIENTO CANDIDATOS INDEPENDIENTES",link: Acuerdos__pdfpath(`./${"2016/"}${"71.pdf"}`),},</v>
      </c>
    </row>
    <row r="1853" spans="1:1" x14ac:dyDescent="0.3">
      <c r="A1853" t="str">
        <f>IF(ISBLANK('2016'!P80),"",'2016'!P80)</f>
        <v>{id:72,year: "2016",dateAcuerdo:"02-ABR",numAcuerdo:"CG 72-2016",monthAcuerdo:"ABR",nameAcuerdo:"ACUERDO MONUMENTOS Y ZONAS ARQUEOLOGICAS",link: Acuerdos__pdfpath(`./${"2016/"}${"72.pdf"}`),},</v>
      </c>
    </row>
    <row r="1854" spans="1:1" x14ac:dyDescent="0.3">
      <c r="A1854" t="str">
        <f>IF(ISBLANK('2016'!P81),"",'2016'!P81)</f>
        <v>{id:73,year: "2016",dateAcuerdo:"02-ABR",numAcuerdo:"CG 73-2016",monthAcuerdo:"ABR",nameAcuerdo:"ACUERDO CANDIDATURA COMÚN DIPUTADOS",link: Acuerdos__pdfpath(`./${"2016/"}${"73.pdf"}`),},</v>
      </c>
    </row>
    <row r="1855" spans="1:1" x14ac:dyDescent="0.3">
      <c r="A1855" t="str">
        <f>IF(ISBLANK('2016'!P82),"",'2016'!P82)</f>
        <v>{id:74,year: "2016",dateAcuerdo:"03-ABR",numAcuerdo:"CG 74-2016",monthAcuerdo:"ABR",nameAcuerdo:"ACUERDO ACUERDO TOPES DE CAMPAÑA",link: Acuerdos__pdfpath(`./${"2016/"}${"74.pdf"}`),},</v>
      </c>
    </row>
    <row r="1856" spans="1:1" x14ac:dyDescent="0.3">
      <c r="A1856" t="str">
        <f>IF(ISBLANK('2016'!P83),"",'2016'!P83)</f>
        <v>{id:75,year: "2016",dateAcuerdo:"03-ABR",numAcuerdo:"CG 75-2016",monthAcuerdo:"ABR",nameAcuerdo:"ACUERDO SUSTITUCIÓN CONSEJOS",link: Acuerdos__pdfpath(`./${"2016/"}${"75.pdf"}`),},</v>
      </c>
    </row>
    <row r="1857" spans="1:1" x14ac:dyDescent="0.3">
      <c r="A1857" t="str">
        <f>IF(ISBLANK('2016'!P84),"",'2016'!P84)</f>
        <v>{id:76,year: "2016",dateAcuerdo:"08-ABR",numAcuerdo:"CG 76-2016",monthAcuerdo:"ABR",nameAcuerdo:"ACUERDO CANDIDATOS COMUNES DIPUTADOS PRI PVEM Y PANAL",link: Acuerdos__pdfpath(`./${"2016/"}${"76.pdf"}`),},</v>
      </c>
    </row>
    <row r="1858" spans="1:1" x14ac:dyDescent="0.3">
      <c r="A1858" t="str">
        <f>IF(ISBLANK('2016'!P85),"",'2016'!P85)</f>
        <v>{id:77,year: "2016",dateAcuerdo:"08-ABR",numAcuerdo:"CG 77-2016",monthAcuerdo:"ABR",nameAcuerdo:"ACUERDO CANDIDATOS COMUNES DIPUTADOS PRI Y PANAL",link: Acuerdos__pdfpath(`./${"2016/"}${"77.pdf"}`),},</v>
      </c>
    </row>
    <row r="1859" spans="1:1" x14ac:dyDescent="0.3">
      <c r="A1859" t="str">
        <f>IF(ISBLANK('2016'!P86),"",'2016'!P86)</f>
        <v>{id:78,year: "2016",dateAcuerdo:"08-ABR",numAcuerdo:"CG 78-2016",monthAcuerdo:"ABR",nameAcuerdo:"ACUERDO PVEM MAYORIA Y RP",link: Acuerdos__pdfpath(`./${"2016/"}${"78.pdf"}`),},</v>
      </c>
    </row>
    <row r="1860" spans="1:1" x14ac:dyDescent="0.3">
      <c r="A1860" t="str">
        <f>IF(ISBLANK('2016'!P87),"",'2016'!P87)</f>
        <v>{id:79,year: "2016",dateAcuerdo:"08-ABR",numAcuerdo:"CG 79-2016",monthAcuerdo:"ABR",nameAcuerdo:"ACUERDO MC MAYORIA Y RP",link: Acuerdos__pdfpath(`./${"2016/"}${"79.pdf"}`),},</v>
      </c>
    </row>
    <row r="1861" spans="1:1" x14ac:dyDescent="0.3">
      <c r="A1861" t="str">
        <f>IF(ISBLANK('2016'!P88),"",'2016'!P88)</f>
        <v>{id:80,year: "2016",dateAcuerdo:"08-ABR",numAcuerdo:"CG 80-2016",monthAcuerdo:"ABR",nameAcuerdo:"ACUERDO PRI RP",link: Acuerdos__pdfpath(`./${"2016/"}${"80.pdf"}`),},</v>
      </c>
    </row>
    <row r="1862" spans="1:1" x14ac:dyDescent="0.3">
      <c r="A1862" t="str">
        <f>IF(ISBLANK('2016'!P89),"",'2016'!P89)</f>
        <v>{id:81,year: "2016",dateAcuerdo:"08-ABR",numAcuerdo:"CG 81-2016",monthAcuerdo:"ABR",nameAcuerdo:"ACUERDO PANAL RP",link: Acuerdos__pdfpath(`./${"2016/"}${"81.pdf"}`),},</v>
      </c>
    </row>
    <row r="1863" spans="1:1" x14ac:dyDescent="0.3">
      <c r="A1863" t="str">
        <f>IF(ISBLANK('2016'!P90),"",'2016'!P90)</f>
        <v>{id:82,year: "2016",dateAcuerdo:"08-ABR",numAcuerdo:"CG 82-2016",monthAcuerdo:"ABR",nameAcuerdo:"ACUERDO ADQUISICÓN",link: Acuerdos__pdfpath(`./${"2016/"}${"82.pdf"}`),},</v>
      </c>
    </row>
    <row r="1864" spans="1:1" x14ac:dyDescent="0.3">
      <c r="A1864" t="str">
        <f>IF(ISBLANK('2016'!P91),"",'2016'!P91)</f>
        <v>{id:83,year: "2016",dateAcuerdo:"14-ABR",numAcuerdo:"CG 83-2016",monthAcuerdo:"ABR",nameAcuerdo:"ACUERDO CUMPLIMIENTO SUP JDC 1481 2016 DE JORGE MORENO DURAN",link: Acuerdos__pdfpath(`./${"2016/"}${"83.pdf"}`),},</v>
      </c>
    </row>
    <row r="1865" spans="1:1" x14ac:dyDescent="0.3">
      <c r="A1865" t="str">
        <f>IF(ISBLANK('2016'!P92),"",'2016'!P92)</f>
        <v>{id:84,year: "2016",dateAcuerdo:"18-ABR",numAcuerdo:"CG 84-2016",monthAcuerdo:"ABR",nameAcuerdo:"ACUERDO PREP",link: Acuerdos__pdfpath(`./${"2016/"}${"84.pdf"}`),},</v>
      </c>
    </row>
    <row r="1866" spans="1:1" x14ac:dyDescent="0.3">
      <c r="A1866" t="str">
        <f>IF(ISBLANK('2016'!P93),"",'2016'!P93)</f>
        <v>{id:85,year: "2016",dateAcuerdo:"18-ABR",numAcuerdo:"CG 85-2016",monthAcuerdo:"ABR",nameAcuerdo:"ACUERDO MEDIDAS DE SEGURIDAD",link: Acuerdos__pdfpath(`./${"2016/"}${"85.pdf"}`),},</v>
      </c>
    </row>
    <row r="1867" spans="1:1" x14ac:dyDescent="0.3">
      <c r="A1867" t="str">
        <f>IF(ISBLANK('2016'!P94),"",'2016'!P94)</f>
        <v>{id:86,year: "2016",dateAcuerdo:"18-ABR",numAcuerdo:"CG 86-2016",monthAcuerdo:"ABR",nameAcuerdo:"ACUERDO SUSTITUCIÓN MC",link: Acuerdos__pdfpath(`./${"2016/"}${"86.pdf"}`),},</v>
      </c>
    </row>
    <row r="1868" spans="1:1" x14ac:dyDescent="0.3">
      <c r="A1868" t="str">
        <f>IF(ISBLANK('2016'!P95),"",'2016'!P95)</f>
        <v>{id:87,year: "2016",dateAcuerdo:"18-ABR",numAcuerdo:"CG 87-2016",monthAcuerdo:"ABR",nameAcuerdo:"ACUERDO EMBLEMA INDEPENDIENTES",link: Acuerdos__pdfpath(`./${"2016/"}${"87.pdf"}`),},</v>
      </c>
    </row>
    <row r="1869" spans="1:1" x14ac:dyDescent="0.3">
      <c r="A1869" t="str">
        <f>IF(ISBLANK('2016'!P96),"",'2016'!P96)</f>
        <v>{id:88,year: "2016",dateAcuerdo:"18-ABR",numAcuerdo:"CG 88-2016",monthAcuerdo:"ABR",nameAcuerdo:"ACUERDO SUSTITUCIONES CONSEJOS",link: Acuerdos__pdfpath(`./${"2016/"}${"88.pdf"}`),},</v>
      </c>
    </row>
    <row r="1870" spans="1:1" x14ac:dyDescent="0.3">
      <c r="A1870" t="str">
        <f>IF(ISBLANK('2016'!P97),"",'2016'!P97)</f>
        <v>{id:89,year: "2016",dateAcuerdo:"18-ABR",numAcuerdo:"CG 89-2016",monthAcuerdo:"ABR",nameAcuerdo:"ACUERDO PROMOCIÓN DEL VOTO",link: Acuerdos__pdfpath(`./${"2016/"}${"89.pdf"}`),},</v>
      </c>
    </row>
    <row r="1871" spans="1:1" x14ac:dyDescent="0.3">
      <c r="A1871" t="str">
        <f>IF(ISBLANK('2016'!P98),"",'2016'!P98)</f>
        <v>{id:90,year: "2016",dateAcuerdo:"21-ABR",numAcuerdo:"CG 90-2016",monthAcuerdo:"ABR",nameAcuerdo:"ACUERDO ALFONSO CANO",link: Acuerdos__pdfpath(`./${"2016/"}${"90.pdf"}`),},</v>
      </c>
    </row>
    <row r="1872" spans="1:1" x14ac:dyDescent="0.3">
      <c r="A1872" t="str">
        <f>IF(ISBLANK('2016'!P99),"",'2016'!P99)</f>
        <v>{id:91,year: "2016",dateAcuerdo:"21-ABR",numAcuerdo:"CG 91-2016",monthAcuerdo:"ABR",nameAcuerdo:"ACUERDO ADENDDA PRI",link: Acuerdos__pdfpath(`./${"2016/"}${"91.pdf"}`),},</v>
      </c>
    </row>
    <row r="1873" spans="1:1" x14ac:dyDescent="0.3">
      <c r="A1873" t="str">
        <f>IF(ISBLANK('2016'!P100),"",'2016'!P100)</f>
        <v>{id:92,year: "2016",dateAcuerdo:"25-ABR",numAcuerdo:"CG 92-2016",monthAcuerdo:"ABR",nameAcuerdo:"ACUERDO JORGE MORENO",link: Acuerdos__pdfpath(`./${"2016/"}${"92.pdf"}`),},</v>
      </c>
    </row>
    <row r="1874" spans="1:1" x14ac:dyDescent="0.3">
      <c r="A1874" t="str">
        <f>IF(ISBLANK('2016'!P101),"",'2016'!P101)</f>
        <v>{id:93,year: "2016",dateAcuerdo:"29-ABR",numAcuerdo:"CG 93-2016",monthAcuerdo:"ABR",nameAcuerdo:"ACUERDO AYUNTAM. CANDIDATURA COMÚN PRI PVEM NUEVA ALIANZA PS",link: Acuerdos__pdfpath(`./${"2016/"}${"93.pdf"}`),},</v>
      </c>
    </row>
    <row r="1875" spans="1:1" x14ac:dyDescent="0.3">
      <c r="A1875" t="str">
        <f>IF(ISBLANK('2016'!P102),"",'2016'!P102)</f>
        <v>{id:94,year: "2016",dateAcuerdo:"29-ABR",numAcuerdo:"CG 94-2016",monthAcuerdo:"ABR",nameAcuerdo:"ACUERDO AYUNTAM. CANDIDATURA COMÚN PRI PVEM NUEVA ALIANZA",link: Acuerdos__pdfpath(`./${"2016/"}${"94.pdf"}`),},</v>
      </c>
    </row>
    <row r="1876" spans="1:1" x14ac:dyDescent="0.3">
      <c r="A1876" t="str">
        <f>IF(ISBLANK('2016'!P103),"",'2016'!P103)</f>
        <v>{id:95,year: "2016",dateAcuerdo:"29-ABR",numAcuerdo:"CG 95-2016",monthAcuerdo:"ABR",nameAcuerdo:"ACUERDO RESERVA REGISTRO AYUNTAMIENTOS PT",link: Acuerdos__pdfpath(`./${"2016/"}${"95.pdf"}`),},</v>
      </c>
    </row>
    <row r="1877" spans="1:1" x14ac:dyDescent="0.3">
      <c r="A1877" t="str">
        <f>IF(ISBLANK('2016'!P104),"",'2016'!P104)</f>
        <v>{id:96,year: "2016",dateAcuerdo:"29-ABR",numAcuerdo:"CG 96-2016",monthAcuerdo:"ABR",nameAcuerdo:"REGISTRO AYUNTAM. CANDIDATURA COMÚN PRI PVEM",link: Acuerdos__pdfpath(`./${"2016/"}${"96.pdf"}`),},</v>
      </c>
    </row>
    <row r="1878" spans="1:1" x14ac:dyDescent="0.3">
      <c r="A1878" t="str">
        <f>IF(ISBLANK('2016'!P105),"",'2016'!P105)</f>
        <v>{id:97,year: "2016",dateAcuerdo:"29-ABR",numAcuerdo:"CG 97-2016",monthAcuerdo:"ABR",nameAcuerdo:"ACUERDO AYUNTAM. CANDIDATURA COMÚN PRI NUEVA ALIANZA PS",link: Acuerdos__pdfpath(`./${"2016/"}${"97.pdf"}`),},</v>
      </c>
    </row>
    <row r="1879" spans="1:1" x14ac:dyDescent="0.3">
      <c r="A1879" t="str">
        <f>IF(ISBLANK('2016'!P106),"",'2016'!P106)</f>
        <v>{id:98,year: "2016",dateAcuerdo:"29-ABR",numAcuerdo:"CG 98-2016",monthAcuerdo:"ABR",nameAcuerdo:"ACUERDO CANDIDATURA COMÚN PRI NUEVA ALIANZA",link: Acuerdos__pdfpath(`./${"2016/"}${"98.pdf"}`),},</v>
      </c>
    </row>
    <row r="1880" spans="1:1" x14ac:dyDescent="0.3">
      <c r="A1880" t="str">
        <f>IF(ISBLANK('2016'!P107),"",'2016'!P107)</f>
        <v>{id:99,year: "2016",dateAcuerdo:"29-ABR",numAcuerdo:"CG 99-2016",monthAcuerdo:"ABR",nameAcuerdo:"ACUERDO AYUNTAM. CANDIDATURA COMÚN PRI PS",link: Acuerdos__pdfpath(`./${"2016/"}${"99.pdf"}`),},</v>
      </c>
    </row>
    <row r="1881" spans="1:1" x14ac:dyDescent="0.3">
      <c r="A1881" t="str">
        <f>IF(ISBLANK('2016'!P108),"",'2016'!P108)</f>
        <v>{id:100,year: "2016",dateAcuerdo:"29-ABR",numAcuerdo:"CG 100-2016",monthAcuerdo:"ABR",nameAcuerdo:"ACUERDO RESERVA REGISTRO AYUNTAMIENTOS CANDIDATURA PRD PT",link: Acuerdos__pdfpath(`./${"2016/"}${"100.pdf"}`),},</v>
      </c>
    </row>
    <row r="1882" spans="1:1" x14ac:dyDescent="0.3">
      <c r="A1882" t="str">
        <f>IF(ISBLANK('2016'!P109),"",'2016'!P109)</f>
        <v>{id:101,year: "2016",dateAcuerdo:"29-ABR",numAcuerdo:"CG 101-2016",monthAcuerdo:"ABR",nameAcuerdo:"ACUERDO AYUNTAM. CANDIDATURA COMÚN PVEM PS",link: Acuerdos__pdfpath(`./${"2016/"}${"101.pdf"}`),},</v>
      </c>
    </row>
    <row r="1883" spans="1:1" x14ac:dyDescent="0.3">
      <c r="A1883" t="str">
        <f>IF(ISBLANK('2016'!P110),"",'2016'!P110)</f>
        <v>{id:102,year: "2016",dateAcuerdo:"29-ABR",numAcuerdo:"CG 102-2016",monthAcuerdo:"ABR",nameAcuerdo:"ACUERDO REGISTRO AYUNTAM. PAN",link: Acuerdos__pdfpath(`./${"2016/"}${"102.pdf"}`),},</v>
      </c>
    </row>
    <row r="1884" spans="1:1" x14ac:dyDescent="0.3">
      <c r="A1884" t="str">
        <f>IF(ISBLANK('2016'!P111),"",'2016'!P111)</f>
        <v>{id:103,year: "2016",dateAcuerdo:"29-ABR",numAcuerdo:"CG 103-2016",monthAcuerdo:"ABR",nameAcuerdo:"ACUERDO REGISTRO AYUNTAM. PRI",link: Acuerdos__pdfpath(`./${"2016/"}${"103.pdf"}`),},</v>
      </c>
    </row>
    <row r="1885" spans="1:1" x14ac:dyDescent="0.3">
      <c r="A1885" t="str">
        <f>IF(ISBLANK('2016'!P112),"",'2016'!P112)</f>
        <v>{id:104,year: "2016",dateAcuerdo:"29-ABR",numAcuerdo:"CG 104-2016",monthAcuerdo:"ABR",nameAcuerdo:"ACUERDO REGISTRO AYUNTAM. PVEM",link: Acuerdos__pdfpath(`./${"2016/"}${"104.pdf"}`),},</v>
      </c>
    </row>
    <row r="1886" spans="1:1" x14ac:dyDescent="0.3">
      <c r="A1886" t="str">
        <f>IF(ISBLANK('2016'!P113),"",'2016'!P113)</f>
        <v>{id:105,year: "2016",dateAcuerdo:"29-ABR",numAcuerdo:"CG 105-2016",monthAcuerdo:"ABR",nameAcuerdo:"ACUERDO RESERVA REGISTRO AYUNTAMIENTO MOVIMIENTO CIUDADANO",link: Acuerdos__pdfpath(`./${"2016/"}${"105.pdf"}`),},</v>
      </c>
    </row>
    <row r="1887" spans="1:1" x14ac:dyDescent="0.3">
      <c r="A1887" t="str">
        <f>IF(ISBLANK('2016'!P114),"",'2016'!P114)</f>
        <v>{id:106,year: "2016",dateAcuerdo:"29-ABR",numAcuerdo:"CG 106-2016",monthAcuerdo:"ABR",nameAcuerdo:"ACUERDO RESERVA NUEVA ALIANZA",link: Acuerdos__pdfpath(`./${"2016/"}${"106.pdf"}`),},</v>
      </c>
    </row>
    <row r="1888" spans="1:1" x14ac:dyDescent="0.3">
      <c r="A1888" t="str">
        <f>IF(ISBLANK('2016'!P115),"",'2016'!P115)</f>
        <v>{id:107,year: "2016",dateAcuerdo:"29-ABR",numAcuerdo:"CG 107-2016",monthAcuerdo:"ABR",nameAcuerdo:"ACUERDO RESERVA AYUNTAMIENTOS PAC",link: Acuerdos__pdfpath(`./${"2016/"}${"107.pdf"}`),},</v>
      </c>
    </row>
    <row r="1889" spans="1:1" x14ac:dyDescent="0.3">
      <c r="A1889" t="str">
        <f>IF(ISBLANK('2016'!P116),"",'2016'!P116)</f>
        <v>{id:108,year: "2016",dateAcuerdo:"29-ABR",numAcuerdo:"CG 108-2016",monthAcuerdo:"ABR",nameAcuerdo:"ACUERDO REGISTRO AYUNTAM. PS",link: Acuerdos__pdfpath(`./${"2016/"}${"108.pdf"}`),},</v>
      </c>
    </row>
    <row r="1890" spans="1:1" x14ac:dyDescent="0.3">
      <c r="A1890" t="str">
        <f>IF(ISBLANK('2016'!P117),"",'2016'!P117)</f>
        <v>{id:109,year: "2016",dateAcuerdo:"29-ABR",numAcuerdo:"CG 109-2016",monthAcuerdo:"ABR",nameAcuerdo:"ACUERDO MORENA AYUNTAMIENTOS",link: Acuerdos__pdfpath(`./${"2016/"}${"109.pdf"}`),},</v>
      </c>
    </row>
    <row r="1891" spans="1:1" x14ac:dyDescent="0.3">
      <c r="A1891" t="str">
        <f>IF(ISBLANK('2016'!P118),"",'2016'!P118)</f>
        <v>{id:110,year: "2016",dateAcuerdo:"29-ABR",numAcuerdo:"CG 110-2016",monthAcuerdo:"ABR",nameAcuerdo:"ACUERDO RESERVA REGISTRO AYUNTAMIENTO PES",link: Acuerdos__pdfpath(`./${"2016/"}${"110.pdf"}`),},</v>
      </c>
    </row>
    <row r="1892" spans="1:1" x14ac:dyDescent="0.3">
      <c r="A1892" t="str">
        <f>IF(ISBLANK('2016'!P119),"",'2016'!P119)</f>
        <v>{id:111,year: "2016",dateAcuerdo:"29-ABR",numAcuerdo:"CG 111-2016",monthAcuerdo:"ABR",nameAcuerdo:"ACUERDO MUNICIPIOS INDEPENDIENTES",link: Acuerdos__pdfpath(`./${"2016/"}${"111.pdf"}`),},</v>
      </c>
    </row>
    <row r="1893" spans="1:1" x14ac:dyDescent="0.3">
      <c r="A1893" t="str">
        <f>IF(ISBLANK('2016'!P120),"",'2016'!P120)</f>
        <v>{id:112,year: "2016",dateAcuerdo:"29-ABR",numAcuerdo:"CG 112-2016",monthAcuerdo:"ABR",nameAcuerdo:"ACUERDO RESERVA REGISTRO AYUNTAMIENTOS PRD",link: Acuerdos__pdfpath(`./${"2016/"}${"112.pdf"}`),},</v>
      </c>
    </row>
    <row r="1894" spans="1:1" x14ac:dyDescent="0.3">
      <c r="A1894" t="str">
        <f>IF(ISBLANK('2016'!P121),"",'2016'!P121)</f>
        <v>{id:113,year: "2016",dateAcuerdo:"29-ABR",numAcuerdo:"CG 113-2016",monthAcuerdo:"ABR",nameAcuerdo:"ACUERDO SUSTITUCIÓN DIPUTADO PAN",link: Acuerdos__pdfpath(`./${"2016/"}${"113.pdf"}`),},</v>
      </c>
    </row>
    <row r="1895" spans="1:1" x14ac:dyDescent="0.3">
      <c r="A1895" t="str">
        <f>IF(ISBLANK('2016'!P122),"",'2016'!P122)</f>
        <v/>
      </c>
    </row>
    <row r="1896" spans="1:1" x14ac:dyDescent="0.3">
      <c r="A1896" t="str">
        <f>IF(ISBLANK('2016'!P123),"",'2016'!P123)</f>
        <v>{id:115,year: "2016",dateAcuerdo:"29-ABR",numAcuerdo:"CG 115-2016",monthAcuerdo:"ABR",nameAcuerdo:"ACUERDO FINANCIAMIENTO AYUNTAMIENTOS",link: Acuerdos__pdfpath(`./${"2016/"}${"115.pdf"}`),},</v>
      </c>
    </row>
    <row r="1897" spans="1:1" x14ac:dyDescent="0.3">
      <c r="A1897" t="str">
        <f>IF(ISBLANK('2016'!P124),"",'2016'!P124)</f>
        <v>{id:116,year: "2016",dateAcuerdo:"29-ABR",numAcuerdo:"CG 116-2016",monthAcuerdo:"ABR",nameAcuerdo:"ACUERDO COMUNIDADES INDEPENDIENTES",link: Acuerdos__pdfpath(`./${"2016/"}${"116.pdf"}`),},</v>
      </c>
    </row>
    <row r="1898" spans="1:1" x14ac:dyDescent="0.3">
      <c r="A1898" t="str">
        <f>IF(ISBLANK('2016'!P125),"",'2016'!P125)</f>
        <v>{id:117,year: "2016",dateAcuerdo:"29-ABR",numAcuerdo:"CG 117-2016",monthAcuerdo:"ABR",nameAcuerdo:"ACUERDO RESERVA REGISTRO PRESIDENCIAS DE COMUNIDAD PAN",link: Acuerdos__pdfpath(`./${"2016/"}${"117.pdf"}`),},</v>
      </c>
    </row>
    <row r="1899" spans="1:1" x14ac:dyDescent="0.3">
      <c r="A1899" t="str">
        <f>IF(ISBLANK('2016'!P126),"",'2016'!P126)</f>
        <v>{id:118,year: "2016",dateAcuerdo:"29-ABR",numAcuerdo:"CG 118-2016",monthAcuerdo:"ABR",nameAcuerdo:"ACUERDO RESERVA REGISTRO PRESIDENCIAS DE COMUNIDAD PRI",link: Acuerdos__pdfpath(`./${"2016/"}${"118.pdf"}`),},</v>
      </c>
    </row>
    <row r="1900" spans="1:1" x14ac:dyDescent="0.3">
      <c r="A1900" t="str">
        <f>IF(ISBLANK('2016'!P127),"",'2016'!P127)</f>
        <v>{id:119,year: "2016",dateAcuerdo:"29-ABR",numAcuerdo:"CG 119-2016",monthAcuerdo:"ABR",nameAcuerdo:"ACUERDO RESERVA REGISTRO PRESIDENCIAS DE COMUNIDAD PRD",link: Acuerdos__pdfpath(`./${"2016/"}${"119.pdf"}`),},</v>
      </c>
    </row>
    <row r="1901" spans="1:1" x14ac:dyDescent="0.3">
      <c r="A1901" t="str">
        <f>IF(ISBLANK('2016'!P128),"",'2016'!P128)</f>
        <v>{id:120,year: "2016",dateAcuerdo:"29-ABR",numAcuerdo:"CG 120-2016",monthAcuerdo:"ABR",nameAcuerdo:"ACUERDO RESERVA REGISTRO PRESIDENCIAS DE COMUNIDAD PT",link: Acuerdos__pdfpath(`./${"2016/"}${"120.pdf"}`),},</v>
      </c>
    </row>
    <row r="1902" spans="1:1" x14ac:dyDescent="0.3">
      <c r="A1902" t="str">
        <f>IF(ISBLANK('2016'!P129),"",'2016'!P129)</f>
        <v>{id:121,year: "2016",dateAcuerdo:"29-ABR",numAcuerdo:"CG 121-2016",monthAcuerdo:"ABR",nameAcuerdo:"ACUERDO RESERVA REGISTRO PRESIDENCIAS DE COMUNIDAD PVEM",link: Acuerdos__pdfpath(`./${"2016/"}${"121.pdf"}`),},</v>
      </c>
    </row>
    <row r="1903" spans="1:1" x14ac:dyDescent="0.3">
      <c r="A1903" t="str">
        <f>IF(ISBLANK('2016'!P130),"",'2016'!P130)</f>
        <v>{id:122,year: "2016",dateAcuerdo:"29-ABR",numAcuerdo:"CG 122-2016",monthAcuerdo:"ABR",nameAcuerdo:"ACUERDO RESERVA DE COMUNIDAD MC",link: Acuerdos__pdfpath(`./${"2016/"}${"122.pdf"}`),},</v>
      </c>
    </row>
    <row r="1904" spans="1:1" x14ac:dyDescent="0.3">
      <c r="A1904" t="str">
        <f>IF(ISBLANK('2016'!P131),"",'2016'!P131)</f>
        <v>{id:123,year: "2016",dateAcuerdo:"29-ABR",numAcuerdo:"CG 123-2016",monthAcuerdo:"ABR",nameAcuerdo:"ACUERDO RESERVA REGISTRO PRESIDENCIAS DE COMUNIDAD NUEVA ALIANZA",link: Acuerdos__pdfpath(`./${"2016/"}${"123.pdf"}`),},</v>
      </c>
    </row>
    <row r="1905" spans="1:1" x14ac:dyDescent="0.3">
      <c r="A1905" t="str">
        <f>IF(ISBLANK('2016'!P132),"",'2016'!P132)</f>
        <v>{id:124,year: "2016",dateAcuerdo:"29-ABR",numAcuerdo:"CG 124-2016",monthAcuerdo:"ABR",nameAcuerdo:"ACUERDO RESERVA REGISTRO PRESIDENCIAS DE COMUNIDAD PAC",link: Acuerdos__pdfpath(`./${"2016/"}${"124.pdf"}`),},</v>
      </c>
    </row>
    <row r="1906" spans="1:1" x14ac:dyDescent="0.3">
      <c r="A1906" t="str">
        <f>IF(ISBLANK('2016'!P133),"",'2016'!P133)</f>
        <v>{id:125,year: "2016",dateAcuerdo:"29-ABR",numAcuerdo:"CG 125-2016",monthAcuerdo:"ABR",nameAcuerdo:"ACUERDO RESERVA REGISTRO PRESIDENCIAS DE COMUNIDAD PS",link: Acuerdos__pdfpath(`./${"2016/"}${"125.pdf"}`),},</v>
      </c>
    </row>
    <row r="1907" spans="1:1" x14ac:dyDescent="0.3">
      <c r="A1907" t="str">
        <f>IF(ISBLANK('2016'!P134),"",'2016'!P134)</f>
        <v>{id:126,year: "2016",dateAcuerdo:"29-ABR",numAcuerdo:"CG 126-2016",monthAcuerdo:"ABR",nameAcuerdo:"ACUERDO RESERVA REGISTRO PRESIDENCIAS DE COMUNIDAD MORENA",link: Acuerdos__pdfpath(`./${"2016/"}${"126.pdf"}`),},</v>
      </c>
    </row>
    <row r="1908" spans="1:1" x14ac:dyDescent="0.3">
      <c r="A1908" t="str">
        <f>IF(ISBLANK('2016'!P135),"",'2016'!P135)</f>
        <v>{id:127,year: "2016",dateAcuerdo:"29-ABR",numAcuerdo:"CG 127-2016",monthAcuerdo:"ABR",nameAcuerdo:"ACUERDO RESERVA REGISTRO PRESIDENCIAS DE COMUNIDAD PES",link: Acuerdos__pdfpath(`./${"2016/"}${"127.pdf"}`),},</v>
      </c>
    </row>
    <row r="1909" spans="1:1" x14ac:dyDescent="0.3">
      <c r="A1909" t="str">
        <f>IF(ISBLANK('2016'!P136),"",'2016'!P136)</f>
        <v>{id:128,year: "2016",dateAcuerdo:"30-ABR",numAcuerdo:"CG 128-2016",monthAcuerdo:"ABR",nameAcuerdo:"ACUERDO TOPES AYUNTAMIENTOS",link: Acuerdos__pdfpath(`./${"2016/"}${"128.pdf"}`),},</v>
      </c>
    </row>
    <row r="1910" spans="1:1" x14ac:dyDescent="0.3">
      <c r="A1910" t="str">
        <f>IF(ISBLANK('2016'!P137),"",'2016'!P137)</f>
        <v>{id:129,year: "2016",dateAcuerdo:"30-ABR",numAcuerdo:"CG 129-2016",monthAcuerdo:"ABR",nameAcuerdo:"ACUERDO DISTRIBUCION A CADA CANDIDATO",link: Acuerdos__pdfpath(`./${"2016/"}${"129.pdf"}`),},</v>
      </c>
    </row>
    <row r="1911" spans="1:1" x14ac:dyDescent="0.3">
      <c r="A1911" t="str">
        <f>IF(ISBLANK('2016'!P138),"",'2016'!P138)</f>
        <v>{id:130,year: "2016",dateAcuerdo:"30-ABR",numAcuerdo:"CG 130-2016",monthAcuerdo:"ABR",nameAcuerdo:"ACUERDO DIRIGENCIA PAC",link: Acuerdos__pdfpath(`./${"2016/"}${"130.pdf"}`),},</v>
      </c>
    </row>
    <row r="1912" spans="1:1" x14ac:dyDescent="0.3">
      <c r="A1912" t="str">
        <f>IF(ISBLANK('2016'!P139),"",'2016'!P139)</f>
        <v>{id:131,year: "2016",dateAcuerdo:"30-ABR",numAcuerdo:"CG 131-2016",monthAcuerdo:"ABR",nameAcuerdo:"ACUERDO SUSTITUCIÓN DIPUTADO PT",link: Acuerdos__pdfpath(`./${"2016/"}${"131.pdf"}`),},</v>
      </c>
    </row>
    <row r="1913" spans="1:1" x14ac:dyDescent="0.3">
      <c r="A1913" t="str">
        <f>IF(ISBLANK('2016'!P140),"",'2016'!P140)</f>
        <v>{id:132,year: "2016",dateAcuerdo:"30-ABR",numAcuerdo:"CG 132-2016",monthAcuerdo:"ABR",nameAcuerdo:"ACUERDO SUSTITUCIÓN DIPUTADO PAC",link: Acuerdos__pdfpath(`./${"2016/"}${"132.pdf"}`),},</v>
      </c>
    </row>
    <row r="1914" spans="1:1" x14ac:dyDescent="0.3">
      <c r="A1914" t="str">
        <f>IF(ISBLANK('2016'!P141),"",'2016'!P141)</f>
        <v>{id:133,year: "2016",dateAcuerdo:"30-ABR",numAcuerdo:"CG 133-2016",monthAcuerdo:"ABR",nameAcuerdo:"ACUERDO SUSTITUCIÓN DIPUTADO PAN",link: Acuerdos__pdfpath(`./${"2016/"}${"133.pdf"}`),},</v>
      </c>
    </row>
    <row r="1915" spans="1:1" x14ac:dyDescent="0.3">
      <c r="A1915" t="str">
        <f>IF(ISBLANK('2016'!P142),"",'2016'!P142)</f>
        <v>{id:134,year: "2016",dateAcuerdo:"30-ABR",numAcuerdo:"CG 134-2016",monthAcuerdo:"ABR",nameAcuerdo:"ACUERDO SUSTITUCIÓN AYUNTAMIENTO SANTA CRUZ TLAXCALA PAN",link: Acuerdos__pdfpath(`./${"2016/"}${"134.pdf"}`),},</v>
      </c>
    </row>
    <row r="1916" spans="1:1" x14ac:dyDescent="0.3">
      <c r="A1916" t="str">
        <f>IF(ISBLANK('2016'!P143),"",'2016'!P143)</f>
        <v>{id:135,year: "2016",dateAcuerdo:"30-ABR",numAcuerdo:"CG 135-2016",monthAcuerdo:"ABR",nameAcuerdo:"ACUERDO SUSTITUCIÓN AYUNTAMIENTO TEPETITLA DE LARDIZABAL PAN",link: Acuerdos__pdfpath(`./${"2016/"}${"135.pdf"}`),},</v>
      </c>
    </row>
    <row r="1917" spans="1:1" x14ac:dyDescent="0.3">
      <c r="A1917" t="str">
        <f>IF(ISBLANK('2016'!P144),"",'2016'!P144)</f>
        <v>{id:136,year: "2016",dateAcuerdo:"30-ABR",numAcuerdo:"CG 136-2016",monthAcuerdo:"ABR",nameAcuerdo:"ACUERDO COMPUTOS",link: Acuerdos__pdfpath(`./${"2016/"}${"136.pdf"}`),},</v>
      </c>
    </row>
    <row r="1918" spans="1:1" x14ac:dyDescent="0.3">
      <c r="A1918" t="str">
        <f>IF(ISBLANK('2016'!P145),"",'2016'!P145)</f>
        <v>{id:137,year: "2016",dateAcuerdo:"30-ABR",numAcuerdo:"CG 137-2016",monthAcuerdo:"ABR",nameAcuerdo:"ACUERDO SUSTITUCIÓN PVEM AYUNTAMIENTOS",link: Acuerdos__pdfpath(`./${"2016/"}${"137.pdf"}`),},</v>
      </c>
    </row>
    <row r="1919" spans="1:1" x14ac:dyDescent="0.3">
      <c r="A1919" t="str">
        <f>IF(ISBLANK('2016'!P146),"",'2016'!P146)</f>
        <v>{id:138,year: "2016",dateAcuerdo:"02-MAY",numAcuerdo:"CG 138-2016",monthAcuerdo:"MAY",nameAcuerdo:"ACUERDO REGISTRO AYUNTAM. PAC",link: Acuerdos__pdfpath(`./${"2016/"}${"138.pdf"}`),},</v>
      </c>
    </row>
    <row r="1920" spans="1:1" x14ac:dyDescent="0.3">
      <c r="A1920" t="str">
        <f>IF(ISBLANK('2016'!P147),"",'2016'!P147)</f>
        <v>{id:139,year: "2016",dateAcuerdo:"02-MAY",numAcuerdo:"CG 139-2016",monthAcuerdo:"MAY",nameAcuerdo:"ACUERDO SUSTITUCIÓN AYUNTAMIENTO APETATITLAN PAN",link: Acuerdos__pdfpath(`./${"2016/"}${"139.pdf"}`),},</v>
      </c>
    </row>
    <row r="1921" spans="1:1" x14ac:dyDescent="0.3">
      <c r="A1921" t="str">
        <f>IF(ISBLANK('2016'!P148),"",'2016'!P148)</f>
        <v>{id:140,year: "2016",dateAcuerdo:"02-MAY",numAcuerdo:"CG 140-2016",monthAcuerdo:"MAY",nameAcuerdo:"ACUERDO REGISTRO AYUNTAMIENTOS DEFINITIVO MC",link: Acuerdos__pdfpath(`./${"2016/"}${"140.pdf"}`),},</v>
      </c>
    </row>
    <row r="1922" spans="1:1" x14ac:dyDescent="0.3">
      <c r="A1922" t="str">
        <f>IF(ISBLANK('2016'!P149),"",'2016'!P149)</f>
        <v>{id:141,year: "2016",dateAcuerdo:"03-MAY",numAcuerdo:"CG 141-2016",monthAcuerdo:"MAY",nameAcuerdo:"ACUERDO AYUNTAMIENTOS PRD PT",link: Acuerdos__pdfpath(`./${"2016/"}${"141.pdf"}`),},</v>
      </c>
    </row>
    <row r="1923" spans="1:1" x14ac:dyDescent="0.3">
      <c r="A1923" t="str">
        <f>IF(ISBLANK('2016'!P150),"",'2016'!P150)</f>
        <v>{id:142,year: "2016",dateAcuerdo:"03-MAY",numAcuerdo:"CG 142-2016",monthAcuerdo:"MAY",nameAcuerdo:"ACUERDO AYUNTAMIENTOS PRD",link: Acuerdos__pdfpath(`./${"2016/"}${"142.pdf"}`),},</v>
      </c>
    </row>
    <row r="1924" spans="1:1" x14ac:dyDescent="0.3">
      <c r="A1924" t="str">
        <f>IF(ISBLANK('2016'!P151),"",'2016'!P151)</f>
        <v>{id:143,year: "2016",dateAcuerdo:"03-MAY",numAcuerdo:"CG 143-2016",monthAcuerdo:"MAY",nameAcuerdo:"ACUERDO MOVIMIENTO CIUDADANO PRESIDENCIAS DE COMUNIDAD",link: Acuerdos__pdfpath(`./${"2016/"}${"143.pdf"}`),},</v>
      </c>
    </row>
    <row r="1925" spans="1:1" x14ac:dyDescent="0.3">
      <c r="A1925" t="str">
        <f>IF(ISBLANK('2016'!P152),"",'2016'!P152)</f>
        <v>{id:144,year: "2016",dateAcuerdo:"03-MAY",numAcuerdo:"CG 144-2016",monthAcuerdo:"MAY",nameAcuerdo:"ACUERDO PVEM COMUNIDADES",link: Acuerdos__pdfpath(`./${"2016/"}${"144.pdf"}`),},</v>
      </c>
    </row>
    <row r="1926" spans="1:1" x14ac:dyDescent="0.3">
      <c r="A1926" t="str">
        <f>IF(ISBLANK('2016'!P153),"",'2016'!P153)</f>
        <v>{id:145,year: "2016",dateAcuerdo:"05-MAY",numAcuerdo:"CG 145-2016",monthAcuerdo:"MAY",nameAcuerdo:"ACUERDO SUSTITUCIÓN DIPUTADO PAC",link: Acuerdos__pdfpath(`./${"2016/"}${"145.pdf"}`),},</v>
      </c>
    </row>
    <row r="1927" spans="1:1" x14ac:dyDescent="0.3">
      <c r="A1927" t="str">
        <f>IF(ISBLANK('2016'!P154),"",'2016'!P154)</f>
        <v>{id:146,year: "2016",dateAcuerdo:"05-MAY",numAcuerdo:"CG 146-2016",monthAcuerdo:"MAY",nameAcuerdo:"ACUERDO AYUNTAMIENTOS PES FINAL",link: Acuerdos__pdfpath(`./${"2016/"}${"146.pdf"}`),},</v>
      </c>
    </row>
    <row r="1928" spans="1:1" x14ac:dyDescent="0.3">
      <c r="A1928" t="str">
        <f>IF(ISBLANK('2016'!P155),"",'2016'!P155)</f>
        <v>{id:147,year: "2016",dateAcuerdo:"05-MAY",numAcuerdo:"CG 147-2016",monthAcuerdo:"MAY",nameAcuerdo:"ACUERDO AYUNTAM. NUEVA ALIANZA",link: Acuerdos__pdfpath(`./${"2016/"}${"147.pdf"}`),},</v>
      </c>
    </row>
    <row r="1929" spans="1:1" x14ac:dyDescent="0.3">
      <c r="A1929" t="str">
        <f>IF(ISBLANK('2016'!P156),"",'2016'!P156)</f>
        <v>{id:148,year: "2016",dateAcuerdo:"05-MAY",numAcuerdo:"CG 148-2016",monthAcuerdo:"MAY",nameAcuerdo:"ACUERDO AYUNTAMIENTOS PT",link: Acuerdos__pdfpath(`./${"2016/"}${"148.pdf"}`),},</v>
      </c>
    </row>
    <row r="1930" spans="1:1" x14ac:dyDescent="0.3">
      <c r="A1930" t="str">
        <f>IF(ISBLANK('2016'!P157),"",'2016'!P157)</f>
        <v>{id:149,year: "2016",dateAcuerdo:"07-MAY",numAcuerdo:"CG 149-2016",monthAcuerdo:"MAY",nameAcuerdo:"ACUERDO DE PRESIDENCIAS DE COMUNIDAD PAN",link: Acuerdos__pdfpath(`./${"2016/"}${"149.pdf"}`),},</v>
      </c>
    </row>
    <row r="1931" spans="1:1" x14ac:dyDescent="0.3">
      <c r="A1931" t="str">
        <f>IF(ISBLANK('2016'!P158),"",'2016'!P158)</f>
        <v>{id:150,year: "2016",dateAcuerdo:"07-MAY",numAcuerdo:"CG 150-2016",monthAcuerdo:"MAY",nameAcuerdo:"ACUERDO DE PRESIDENCIAS DE COMUNIDAD PRI",link: Acuerdos__pdfpath(`./${"2016/"}${"150.pdf"}`),},</v>
      </c>
    </row>
    <row r="1932" spans="1:1" x14ac:dyDescent="0.3">
      <c r="A1932" t="str">
        <f>IF(ISBLANK('2016'!P159),"",'2016'!P159)</f>
        <v>{id:151,year: "2016",dateAcuerdo:"07-MAY",numAcuerdo:"CG 151-2016",monthAcuerdo:"MAY",nameAcuerdo:"ACUERDO PRESIDENCIAS DE COMUNIDAD PAC",link: Acuerdos__pdfpath(`./${"2016/"}${"151.pdf"}`),},</v>
      </c>
    </row>
    <row r="1933" spans="1:1" x14ac:dyDescent="0.3">
      <c r="A1933" t="str">
        <f>IF(ISBLANK('2016'!P160),"",'2016'!P160)</f>
        <v>{id:152,year: "2016",dateAcuerdo:"07-MAY",numAcuerdo:"CG 152-2016",monthAcuerdo:"MAY",nameAcuerdo:"ACUERDO RESERVA COMUNIDAD MORENA",link: Acuerdos__pdfpath(`./${"2016/"}${"152.pdf"}`),},</v>
      </c>
    </row>
    <row r="1934" spans="1:1" x14ac:dyDescent="0.3">
      <c r="A1934" t="str">
        <f>IF(ISBLANK('2016'!P161),"",'2016'!P161)</f>
        <v>{id:153,year: "2016",dateAcuerdo:"07-MAY",numAcuerdo:"CG 153-2016",monthAcuerdo:"MAY",nameAcuerdo:"ACUERDO RESERVA COMUNIDAD PES",link: Acuerdos__pdfpath(`./${"2016/"}${"153.pdf"}`),},</v>
      </c>
    </row>
    <row r="1935" spans="1:1" x14ac:dyDescent="0.3">
      <c r="A1935" t="str">
        <f>IF(ISBLANK('2016'!P162),"",'2016'!P162)</f>
        <v>{id:154,year: "2016",dateAcuerdo:"07-MAY",numAcuerdo:"CG 154-2016",monthAcuerdo:"MAY",nameAcuerdo:"ACUERDO RESERVA PRESIDENCIAS DE COMUNIDAD PRD",link: Acuerdos__pdfpath(`./${"2016/"}${"154.pdf"}`),},</v>
      </c>
    </row>
    <row r="1936" spans="1:1" x14ac:dyDescent="0.3">
      <c r="A1936" t="str">
        <f>IF(ISBLANK('2016'!P163),"",'2016'!P163)</f>
        <v>{id:155,year: "2016",dateAcuerdo:"07-MAY",numAcuerdo:"CG 155-2016",monthAcuerdo:"MAY",nameAcuerdo:"ACUERDO RESERVA PT",link: Acuerdos__pdfpath(`./${"2016/"}${"155.pdf"}`),},</v>
      </c>
    </row>
    <row r="1937" spans="1:1" x14ac:dyDescent="0.3">
      <c r="A1937" t="str">
        <f>IF(ISBLANK('2016'!P164),"",'2016'!P164)</f>
        <v>{id:156,year: "2016",dateAcuerdo:"07-MAY",numAcuerdo:"CG 156-2016",monthAcuerdo:"MAY",nameAcuerdo:"ACUERDO RESERVA PRESIDENCIAS DE COMUNIDAD PNA",link: Acuerdos__pdfpath(`./${"2016/"}${"156.pdf"}`),},</v>
      </c>
    </row>
    <row r="1938" spans="1:1" x14ac:dyDescent="0.3">
      <c r="A1938" t="str">
        <f>IF(ISBLANK('2016'!P165),"",'2016'!P165)</f>
        <v>{id:157,year: "2016",dateAcuerdo:"07-MAY",numAcuerdo:"CG 157-2016",monthAcuerdo:"MAY",nameAcuerdo:"ACUERDO RESERVA PRESIDENCIAS DE COMUNIDAD PS",link: Acuerdos__pdfpath(`./${"2016/"}${"157.pdf"}`),},</v>
      </c>
    </row>
    <row r="1939" spans="1:1" x14ac:dyDescent="0.3">
      <c r="A1939" t="str">
        <f>IF(ISBLANK('2016'!P166),"",'2016'!P166)</f>
        <v>{id:158,year: "2016",dateAcuerdo:"07-MAY",numAcuerdo:"CG 158-2016",monthAcuerdo:"MAY",nameAcuerdo:"ACUERDO SUSTITUCIÓN DIPUTADOS DISTRITO 12 Y 3 FORMULA",link: Acuerdos__pdfpath(`./${"2016/"}${"158.pdf"}`),},</v>
      </c>
    </row>
    <row r="1940" spans="1:1" x14ac:dyDescent="0.3">
      <c r="A1940" t="str">
        <f>IF(ISBLANK('2016'!P167),"",'2016'!P167)</f>
        <v>{id:159,year: "2016",dateAcuerdo:"07-MAY",numAcuerdo:"CG 159-2016",monthAcuerdo:"MAY",nameAcuerdo:"ACUERDO COMUNIDADES PRD",link: Acuerdos__pdfpath(`./${"2016/"}${"159.pdf"}`),},</v>
      </c>
    </row>
    <row r="1941" spans="1:1" x14ac:dyDescent="0.3">
      <c r="A1941" t="str">
        <f>IF(ISBLANK('2016'!P168),"",'2016'!P168)</f>
        <v>{id:160,year: "2016",dateAcuerdo:"07-MAY",numAcuerdo:"CG 160-2016",monthAcuerdo:"MAY",nameAcuerdo:"ACUERDO PRESIDENCIAS DE COMUNIDAD PNA",link: Acuerdos__pdfpath(`./${"2016/"}${"160.pdf"}`),},</v>
      </c>
    </row>
    <row r="1942" spans="1:1" x14ac:dyDescent="0.3">
      <c r="A1942" t="str">
        <f>IF(ISBLANK('2016'!P169),"",'2016'!P169)</f>
        <v>{id:161,year: "2016",dateAcuerdo:"07-MAY",numAcuerdo:"CG 161-2016",monthAcuerdo:"MAY",nameAcuerdo:"ACUERDO PAC PRESIDENCIAS DE COMUNIDAD DEFINITIVO",link: Acuerdos__pdfpath(`./${"2016/"}${"161.pdf"}`),},</v>
      </c>
    </row>
    <row r="1943" spans="1:1" x14ac:dyDescent="0.3">
      <c r="A1943" t="str">
        <f>IF(ISBLANK('2016'!P170),"",'2016'!P170)</f>
        <v>{id:162,year: "2016",dateAcuerdo:"08-MAY",numAcuerdo:"CG 162-2016",monthAcuerdo:"MAY",nameAcuerdo:"ACUERDO SUSTITUCIÓN GOBERNADOR PES",link: Acuerdos__pdfpath(`./${"2016/"}${"162.pdf"}`),},</v>
      </c>
    </row>
    <row r="1944" spans="1:1" x14ac:dyDescent="0.3">
      <c r="A1944" t="str">
        <f>IF(ISBLANK('2016'!P171),"",'2016'!P171)</f>
        <v>{id:163,year: "2016",dateAcuerdo:"08-MAY",numAcuerdo:"CG 163-2016",monthAcuerdo:"MAY",nameAcuerdo:"ACUERDO SUSTITUCIÓN DIPUTADO DISTRITO 03 PVEM",link: Acuerdos__pdfpath(`./${"2016/"}${"163.pdf"}`),},</v>
      </c>
    </row>
    <row r="1945" spans="1:1" x14ac:dyDescent="0.3">
      <c r="A1945" t="str">
        <f>IF(ISBLANK('2016'!P172),"",'2016'!P172)</f>
        <v>{id:164,year: "2016",dateAcuerdo:"08-MAY",numAcuerdo:"CG 164-2016",monthAcuerdo:"MAY",nameAcuerdo:"ACUERDO COMUNIDADES PT",link: Acuerdos__pdfpath(`./${"2016/"}${"164.pdf"}`),},</v>
      </c>
    </row>
    <row r="1946" spans="1:1" x14ac:dyDescent="0.3">
      <c r="A1946" t="str">
        <f>IF(ISBLANK('2016'!P173),"",'2016'!P173)</f>
        <v>{id:165,year: "2016",dateAcuerdo:"08-MAY",numAcuerdo:"CG 165-2016",monthAcuerdo:"MAY",nameAcuerdo:"ACUERDO COMUNIDADES FINAL PES",link: Acuerdos__pdfpath(`./${"2016/"}${"165.pdf"}`),},</v>
      </c>
    </row>
    <row r="1947" spans="1:1" x14ac:dyDescent="0.3">
      <c r="A1947" t="str">
        <f>IF(ISBLANK('2016'!P174),"",'2016'!P174)</f>
        <v>{id:166,year: "2016",dateAcuerdo:"08-MAY",numAcuerdo:"CG 166-2016",monthAcuerdo:"MAY",nameAcuerdo:"ACUERDO COMUNIDADES FINAL PS",link: Acuerdos__pdfpath(`./${"2016/"}${"166.pdf"}`),},</v>
      </c>
    </row>
    <row r="1948" spans="1:1" x14ac:dyDescent="0.3">
      <c r="A1948" t="str">
        <f>IF(ISBLANK('2016'!P175),"",'2016'!P175)</f>
        <v>{id:167,year: "2016",dateAcuerdo:"08-MAY",numAcuerdo:"CG 167-2016",monthAcuerdo:"MAY",nameAcuerdo:"ACUERDO COMUNIDADES FINAL MORENA",link: Acuerdos__pdfpath(`./${"2016/"}${"167.pdf"}`),},</v>
      </c>
    </row>
    <row r="1949" spans="1:1" x14ac:dyDescent="0.3">
      <c r="A1949" t="str">
        <f>IF(ISBLANK('2016'!P176),"",'2016'!P176)</f>
        <v>{id:168,year: "2016",dateAcuerdo:"11-MAY",numAcuerdo:"CG 168-2016",monthAcuerdo:"MAY",nameAcuerdo:"ACUERDO SUSTITUCIÓN AYUNTAMIENTO SAN FRANCISCO TETLANOHCAN PRD",link: Acuerdos__pdfpath(`./${"2016/"}${"168.pdf"}`),},</v>
      </c>
    </row>
    <row r="1950" spans="1:1" x14ac:dyDescent="0.3">
      <c r="A1950" t="str">
        <f>IF(ISBLANK('2016'!P177),"",'2016'!P177)</f>
        <v>{id:169,year: "2016",dateAcuerdo:"11-MAY",numAcuerdo:"CG 169-2016",monthAcuerdo:"MAY",nameAcuerdo:"ACUERDO SUSTITUCION AYUNTAMIENTO APETATITLAN MC PENDIENTE",link: Acuerdos__pdfpath(`./${"2016/"}${"169.pdf"}`),},</v>
      </c>
    </row>
    <row r="1951" spans="1:1" x14ac:dyDescent="0.3">
      <c r="A1951" t="str">
        <f>IF(ISBLANK('2016'!P178),"",'2016'!P178)</f>
        <v>{id:170,year: "2016",dateAcuerdo:"11-MAY",numAcuerdo:"CG 170-2016",monthAcuerdo:"MAY",nameAcuerdo:"ACUERDO SUSTITUCIÓN AYUNTAMIENTO TZOMPANTEPEC PRD",link: Acuerdos__pdfpath(`./${"2016/"}${"170.pdf"}`),},</v>
      </c>
    </row>
    <row r="1952" spans="1:1" x14ac:dyDescent="0.3">
      <c r="A1952" t="str">
        <f>IF(ISBLANK('2016'!P179),"",'2016'!P179)</f>
        <v>{id:171,year: "2016",dateAcuerdo:"11-MAY",numAcuerdo:"CG 171-2016",monthAcuerdo:"MAY",nameAcuerdo:"ACUERDO SUSTITUCIÓN AYUNTAMIENTO MUÑOZ DE DOMINGO ARENAS PNA",link: Acuerdos__pdfpath(`./${"2016/"}${"171.pdf"}`),},</v>
      </c>
    </row>
    <row r="1953" spans="1:1" x14ac:dyDescent="0.3">
      <c r="A1953" t="str">
        <f>IF(ISBLANK('2016'!P180),"",'2016'!P180)</f>
        <v>{id:172,year: "2016",dateAcuerdo:"11-MAY",numAcuerdo:"CG 172-2016",monthAcuerdo:"MAY",nameAcuerdo:"ACUERDO SOBRENOMBRES 2016",link: Acuerdos__pdfpath(`./${"2016/"}${"172.pdf"}`),},</v>
      </c>
    </row>
    <row r="1954" spans="1:1" x14ac:dyDescent="0.3">
      <c r="A1954" t="str">
        <f>IF(ISBLANK('2016'!P181),"",'2016'!P181)</f>
        <v>{id:173,year: "2016",dateAcuerdo:"12-MAY",numAcuerdo:"CG 173-2016",monthAcuerdo:"MAY",nameAcuerdo:"ACUERDO CUMPLIMIENTO RESOLUCIÓN INE CG299 2016",link: Acuerdos__pdfpath(`./${"2016/"}${"173.pdf"}`),},</v>
      </c>
    </row>
    <row r="1955" spans="1:1" x14ac:dyDescent="0.3">
      <c r="A1955" t="str">
        <f>IF(ISBLANK('2016'!P182),"",'2016'!P182)</f>
        <v>{id:174,year: "2016",dateAcuerdo:"13-MAY",numAcuerdo:"CG 174-2016",monthAcuerdo:"MAY",nameAcuerdo:"ACUERDO SUSTITUCIÓN AYUNTAMIENTO DE EMILIANO ZAPATA MORENA",link: Acuerdos__pdfpath(`./${"2016/"}${"174.pdf"}`),},</v>
      </c>
    </row>
    <row r="1956" spans="1:1" x14ac:dyDescent="0.3">
      <c r="A1956" t="str">
        <f>IF(ISBLANK('2016'!P183),"",'2016'!P183)</f>
        <v/>
      </c>
    </row>
    <row r="1957" spans="1:1" x14ac:dyDescent="0.3">
      <c r="A1957" t="str">
        <f>IF(ISBLANK('2016'!P184),"",'2016'!P184)</f>
        <v>{id:176,year: "2016",dateAcuerdo:"13-MAY",numAcuerdo:"CG 176-2016",monthAcuerdo:"MAY",nameAcuerdo:" ACUERDO SUSTITUCIÓN DIPUTADA 15 PS",link: Acuerdos__pdfpath(`./${"2016/"}${"176.pdf"}`),},</v>
      </c>
    </row>
    <row r="1958" spans="1:1" x14ac:dyDescent="0.3">
      <c r="A1958" t="str">
        <f>IF(ISBLANK('2016'!P185),"",'2016'!P185)</f>
        <v/>
      </c>
    </row>
    <row r="1959" spans="1:1" x14ac:dyDescent="0.3">
      <c r="A1959" t="str">
        <f>IF(ISBLANK('2016'!P186),"",'2016'!P186)</f>
        <v/>
      </c>
    </row>
    <row r="1960" spans="1:1" x14ac:dyDescent="0.3">
      <c r="A1960" t="str">
        <f>IF(ISBLANK('2016'!P187),"",'2016'!P187)</f>
        <v/>
      </c>
    </row>
    <row r="1961" spans="1:1" x14ac:dyDescent="0.3">
      <c r="A1961" t="str">
        <f>IF(ISBLANK('2016'!P188),"",'2016'!P188)</f>
        <v>{id:177,year: "2016",dateAcuerdo:"14-MAY",numAcuerdo:"CG 177-2016",monthAcuerdo:"MAY",nameAcuerdo:"ACUERDO PROGRAMA OPERACIÓN SIJE",link: Acuerdos__pdfpath(`./${"2016/"}${"177.pdf"}`),subRows:[{id:"",year: "2016",dateAcuerdo:"",numAcuerdo:"",monthAcuerdo:"",nameAcuerdo:"ANEXO 1 F1_01",link: Acuerdos__pdfpath(`./${"2016/"}${"177.1.pdf"}`),},{id:"",year: "2016",dateAcuerdo:"",numAcuerdo:"",monthAcuerdo:"",nameAcuerdo:"AMEXO 2 PROGRAMA OPERACIÓN SIJE",link: Acuerdos__pdfpath(`./${"2016/"}${"177.2.pdf"}`),},{id:"",year: "2016",dateAcuerdo:"",numAcuerdo:"",monthAcuerdo:"",nameAcuerdo:"ANEXO 3 SIJE_LMD_F2",link: Acuerdos__pdfpath(`./${"2016/"}${"177.3.pdf"}`),},],},</v>
      </c>
    </row>
    <row r="1962" spans="1:1" x14ac:dyDescent="0.3">
      <c r="A1962" t="str">
        <f>IF(ISBLANK('2016'!P189),"",'2016'!P189)</f>
        <v>{id:178,year: "2016",dateAcuerdo:"14-MAY",numAcuerdo:"CG 178-2016",monthAcuerdo:"MAY",nameAcuerdo:"ACUERDO PT",link: Acuerdos__pdfpath(`./${"2016/"}${"178.pdf"}`),},</v>
      </c>
    </row>
    <row r="1963" spans="1:1" x14ac:dyDescent="0.3">
      <c r="A1963" t="str">
        <f>IF(ISBLANK('2016'!P190),"",'2016'!P190)</f>
        <v>{id:179,year: "2016",dateAcuerdo:"14-MAY",numAcuerdo:"CG 179-2016",monthAcuerdo:"MAY",nameAcuerdo:"ACUERDO SUSTITUCIÓN PC SANTA CRUZ PORVENIR IXTACUIXTA NA",link: Acuerdos__pdfpath(`./${"2016/"}${"179.pdf"}`),},</v>
      </c>
    </row>
    <row r="1964" spans="1:1" x14ac:dyDescent="0.3">
      <c r="A1964" t="str">
        <f>IF(ISBLANK('2016'!P191),"",'2016'!P191)</f>
        <v>{id:180,year: "2016",dateAcuerdo:"14-MAY",numAcuerdo:"CG 180-2016",monthAcuerdo:"MAY",nameAcuerdo:"ACUERDO SUSTITUCIÓN PC COLONIA REFORMA CHIAUTEMPAN PS",link: Acuerdos__pdfpath(`./${"2016/"}${"180.pdf"}`),},</v>
      </c>
    </row>
    <row r="1965" spans="1:1" x14ac:dyDescent="0.3">
      <c r="A1965" t="str">
        <f>IF(ISBLANK('2016'!P192),"",'2016'!P192)</f>
        <v>{id:181,year: "2016",dateAcuerdo:"14-MAY",numAcuerdo:"CG 181-2016",monthAcuerdo:"MAY",nameAcuerdo:"ACUERDO SUSTITUCION PC SUPLENTE ACUITLAPILCO PS",link: Acuerdos__pdfpath(`./${"2016/"}${"181.pdf"}`),},</v>
      </c>
    </row>
    <row r="1966" spans="1:1" x14ac:dyDescent="0.3">
      <c r="A1966" t="str">
        <f>IF(ISBLANK('2016'!P193),"",'2016'!P193)</f>
        <v>{id:182,year: "2016",dateAcuerdo:"14-MAY",numAcuerdo:"CG 182-2016",monthAcuerdo:"MAY",nameAcuerdo:"ACUERDO SUSTITUCIÓN PC TLALTEMPAN MORENA",link: Acuerdos__pdfpath(`./${"2016/"}${"182.pdf"}`),},</v>
      </c>
    </row>
    <row r="1967" spans="1:1" x14ac:dyDescent="0.3">
      <c r="A1967" t="str">
        <f>IF(ISBLANK('2016'!P194),"",'2016'!P194)</f>
        <v>{id:183,year: "2016",dateAcuerdo:"14-MAY",numAcuerdo:"CG 183-2016",monthAcuerdo:"MAY",nameAcuerdo:"ACUERDO ACUERDO SUSTITUCIÓN PRI DTO 01 MAY RELAT",link: Acuerdos__pdfpath(`./${"2016/"}${"183.pdf"}`),},</v>
      </c>
    </row>
    <row r="1968" spans="1:1" x14ac:dyDescent="0.3">
      <c r="A1968" t="str">
        <f>IF(ISBLANK('2016'!P195),"",'2016'!P195)</f>
        <v>{id:184,year: "2016",dateAcuerdo:"15-MAY",numAcuerdo:"CG 184-2016",monthAcuerdo:"MAY",nameAcuerdo:"ACUERDO BODEGAS CUMPLIMIENTO ACUERDO INE CG122 2016",link: Acuerdos__pdfpath(`./${"2016/"}${"184.pdf"}`),},</v>
      </c>
    </row>
    <row r="1969" spans="1:1" x14ac:dyDescent="0.3">
      <c r="A1969" t="str">
        <f>IF(ISBLANK('2016'!P196),"",'2016'!P196)</f>
        <v>{id:185,year: "2016",dateAcuerdo:"15-MAY",numAcuerdo:"CG 185-2016",monthAcuerdo:"MAY",nameAcuerdo:"ACUERDO SUSTITUCION DE INTEGRANTES DE CONSEJO",link: Acuerdos__pdfpath(`./${"2016/"}${"185.pdf"}`),},</v>
      </c>
    </row>
    <row r="1970" spans="1:1" x14ac:dyDescent="0.3">
      <c r="A1970" t="str">
        <f>IF(ISBLANK('2016'!P197),"",'2016'!P197)</f>
        <v>{id:186,year: "2016",dateAcuerdo:"15-MAY",numAcuerdo:"CG 186-2016",monthAcuerdo:"MAY",nameAcuerdo:"ACUERDO CANDIDATURA COMÚN PRI PVEM NUEVA ALIANZA PS",link: Acuerdos__pdfpath(`./${"2016/"}${"186.pdf"}`),},</v>
      </c>
    </row>
    <row r="1971" spans="1:1" x14ac:dyDescent="0.3">
      <c r="A1971" t="str">
        <f>IF(ISBLANK('2016'!P198),"",'2016'!P198)</f>
        <v>{id:187,year: "2016",dateAcuerdo:"15-MAY",numAcuerdo:"CG 187-2016",monthAcuerdo:"MAY",nameAcuerdo:"ACUERDO CANDIDATURA COMÚN PRI PVEM",link: Acuerdos__pdfpath(`./${"2016/"}${"187.pdf"}`),},</v>
      </c>
    </row>
    <row r="1972" spans="1:1" x14ac:dyDescent="0.3">
      <c r="A1972" t="str">
        <f>IF(ISBLANK('2016'!P199),"",'2016'!P199)</f>
        <v>{id:188,year: "2016",dateAcuerdo:"15-MAY",numAcuerdo:"CG 188-2016",monthAcuerdo:"MAY",nameAcuerdo:"ACUERDO CANDIDATURA COMÚN PRI NUEVA ALIANZA PS",link: Acuerdos__pdfpath(`./${"2016/"}${"188.pdf"}`),},</v>
      </c>
    </row>
    <row r="1973" spans="1:1" x14ac:dyDescent="0.3">
      <c r="A1973" t="str">
        <f>IF(ISBLANK('2016'!P200),"",'2016'!P200)</f>
        <v>{id:189,year: "2016",dateAcuerdo:"15-MAY",numAcuerdo:"CG 189-2016",monthAcuerdo:"MAY",nameAcuerdo:"ACUERDO CANDIDATURA COMUN PRD PT",link: Acuerdos__pdfpath(`./${"2016/"}${"189.pdf"}`),},</v>
      </c>
    </row>
    <row r="1974" spans="1:1" x14ac:dyDescent="0.3">
      <c r="A1974" t="str">
        <f>IF(ISBLANK('2016'!P201),"",'2016'!P201)</f>
        <v>{id:190,year: "2016",dateAcuerdo:"15-MAY",numAcuerdo:"CG 190-2016",monthAcuerdo:"MAY",nameAcuerdo:"ACUERDO REGISTRO AYUNTAM PRI",link: Acuerdos__pdfpath(`./${"2016/"}${"190.pdf"}`),},</v>
      </c>
    </row>
    <row r="1975" spans="1:1" x14ac:dyDescent="0.3">
      <c r="A1975" t="str">
        <f>IF(ISBLANK('2016'!P202),"",'2016'!P202)</f>
        <v>{id:191,year: "2016",dateAcuerdo:"17-MAY",numAcuerdo:"CG 191-2016",monthAcuerdo:"MAY",nameAcuerdo:"ACUERDO CASILLAS ESPECIALES",link: Acuerdos__pdfpath(`./${"2016/"}${"191.pdf"}`),},</v>
      </c>
    </row>
    <row r="1976" spans="1:1" x14ac:dyDescent="0.3">
      <c r="A1976" t="str">
        <f>IF(ISBLANK('2016'!P203),"",'2016'!P203)</f>
        <v>{id:192,year: "2016",dateAcuerdo:"18-MAY",numAcuerdo:"CG 192-2016",monthAcuerdo:"MAY",nameAcuerdo:"ACUERDO SUSTITUCIÓN AYUNTAMIENTO XILOXOXTLA PAN",link: Acuerdos__pdfpath(`./${"2016/"}${"192.pdf"}`),},</v>
      </c>
    </row>
    <row r="1977" spans="1:1" x14ac:dyDescent="0.3">
      <c r="A1977" t="str">
        <f>IF(ISBLANK('2016'!P204),"",'2016'!P204)</f>
        <v>{id:193,year: "2016",dateAcuerdo:"18-MAY",numAcuerdo:"CG 193-2016",monthAcuerdo:"MAY",nameAcuerdo:"ACUERDO SUSTITUCIÓN AYUNTAMIENTO BENITO JUÁREZ PRI",link: Acuerdos__pdfpath(`./${"2016/"}${"193.pdf"}`),},</v>
      </c>
    </row>
    <row r="1978" spans="1:1" x14ac:dyDescent="0.3">
      <c r="A1978" t="str">
        <f>IF(ISBLANK('2016'!P205),"",'2016'!P205)</f>
        <v>{id:194,year: "2016",dateAcuerdo:"18-MAY",numAcuerdo:"CG 194-2016",monthAcuerdo:"MAY",nameAcuerdo:"ACUERDO SUSTITUCIÓN PC ATLANGATEPEC PAN",link: Acuerdos__pdfpath(`./${"2016/"}${"194.pdf"}`),},</v>
      </c>
    </row>
    <row r="1979" spans="1:1" x14ac:dyDescent="0.3">
      <c r="A1979" t="str">
        <f>IF(ISBLANK('2016'!P206),"",'2016'!P206)</f>
        <v>{id:195,year: "2016",dateAcuerdo:"18-MAY",numAcuerdo:"CG 195-2016",monthAcuerdo:"MAY",nameAcuerdo:"ACUERDO SUSTITUCIÓN CONSEJOS MUNICIPALES",link: Acuerdos__pdfpath(`./${"2016/"}${"195.pdf"}`),},</v>
      </c>
    </row>
    <row r="1980" spans="1:1" x14ac:dyDescent="0.3">
      <c r="A1980" t="str">
        <f>IF(ISBLANK('2016'!P207),"",'2016'!P207)</f>
        <v>{id:196,year: "2016",dateAcuerdo:"18-MAY",numAcuerdo:"CG 196-2016",monthAcuerdo:"MAY",nameAcuerdo:"ACUERDO SUSTITUCIÓN SEGUNDA REGIDORA ATLANGATEPEC PRI",link: Acuerdos__pdfpath(`./${"2016/"}${"196.pdf"}`),},</v>
      </c>
    </row>
    <row r="1981" spans="1:1" x14ac:dyDescent="0.3">
      <c r="A1981" t="str">
        <f>IF(ISBLANK('2016'!P208),"",'2016'!P208)</f>
        <v>{id:197,year: "2016",dateAcuerdo:"18-MAY",numAcuerdo:"CG 197-2016",monthAcuerdo:"MAY",nameAcuerdo:"ACUERDO SUSTITUCIÓN LÁZARO CARDENAS PRI",link: Acuerdos__pdfpath(`./${"2016/"}${"197.pdf"}`),},</v>
      </c>
    </row>
    <row r="1982" spans="1:1" x14ac:dyDescent="0.3">
      <c r="A1982" t="str">
        <f>IF(ISBLANK('2016'!P209),"",'2016'!P209)</f>
        <v>{id:198,year: "2016",dateAcuerdo:"18-MAY",numAcuerdo:"CG 198-2016",monthAcuerdo:"MAY",nameAcuerdo:"ACUERDO SUSTITUCIÓN PRIMERA REGIDORA SANTA CRUZ TLAXCALA PT",link: Acuerdos__pdfpath(`./${"2016/"}${"198.pdf"}`),},</v>
      </c>
    </row>
    <row r="1983" spans="1:1" x14ac:dyDescent="0.3">
      <c r="A1983" t="str">
        <f>IF(ISBLANK('2016'!P210),"",'2016'!P210)</f>
        <v>{id:199,year: "2016",dateAcuerdo:"18-MAY",numAcuerdo:"CG 199-2016",monthAcuerdo:"MAY",nameAcuerdo:"ACUERDO SUSTITUCIÓN PC TLAXCO PRI",link: Acuerdos__pdfpath(`./${"2016/"}${"199.pdf"}`),},</v>
      </c>
    </row>
    <row r="1984" spans="1:1" x14ac:dyDescent="0.3">
      <c r="A1984" t="str">
        <f>IF(ISBLANK('2016'!P211),"",'2016'!P211)</f>
        <v>{id:200,year: "2016",dateAcuerdo:"18-MAY",numAcuerdo:"CG 200-2016",monthAcuerdo:"MAY",nameAcuerdo:"ACUERDO SUSTITUCIÓN PC SANTA CARINA AYOMETLA PT",link: Acuerdos__pdfpath(`./${"2016/"}${"200.pdf"}`),},</v>
      </c>
    </row>
    <row r="1985" spans="1:1" x14ac:dyDescent="0.3">
      <c r="A1985" t="str">
        <f>IF(ISBLANK('2016'!P212),"",'2016'!P212)</f>
        <v>{id:201,year: "2016",dateAcuerdo:"18-MAY",numAcuerdo:"CG 201-2016",monthAcuerdo:"MAY",nameAcuerdo:"ACUERDO CAMBIO DE DOMICILIO DE CATD",link: Acuerdos__pdfpath(`./${"2016/"}${"201.pdf"}`),},</v>
      </c>
    </row>
    <row r="1986" spans="1:1" x14ac:dyDescent="0.3">
      <c r="A1986" t="str">
        <f>IF(ISBLANK('2016'!P213),"",'2016'!P213)</f>
        <v>{id:202,year: "2016",dateAcuerdo:"19-MAY",numAcuerdo:"CG 202-2016",monthAcuerdo:"MAY",nameAcuerdo:"ACUERDO SUSTITUCIÓN DIPUTADO MR 4 MORENA",link: Acuerdos__pdfpath(`./${"2016/"}${"202.pdf"}`),},</v>
      </c>
    </row>
    <row r="1987" spans="1:1" x14ac:dyDescent="0.3">
      <c r="A1987" t="str">
        <f>IF(ISBLANK('2016'!P214),"",'2016'!P214)</f>
        <v>{id:203,year: "2016",dateAcuerdo:"19-MAY",numAcuerdo:"CG 203-2016",monthAcuerdo:"MAY",nameAcuerdo:"ACUERDO SUSTITUCIÓN DIPUTADO RPP 3 MORENA",link: Acuerdos__pdfpath(`./${"2016/"}${"203.pdf"}`),},</v>
      </c>
    </row>
    <row r="1988" spans="1:1" x14ac:dyDescent="0.3">
      <c r="A1988" t="str">
        <f>IF(ISBLANK('2016'!P215),"",'2016'!P215)</f>
        <v>{id:204,year: "2016",dateAcuerdo:"19-MAY",numAcuerdo:"CG 204-2016",monthAcuerdo:"MAY",nameAcuerdo:"ACUERDO SUSTITUCIÓN SANTA ISABEL XILOXOXTLA PRD PT",link: Acuerdos__pdfpath(`./${"2016/"}${"204.pdf"}`),},</v>
      </c>
    </row>
    <row r="1989" spans="1:1" x14ac:dyDescent="0.3">
      <c r="A1989" t="str">
        <f>IF(ISBLANK('2016'!P216),"",'2016'!P216)</f>
        <v>{id:205,year: "2016",dateAcuerdo:"19-MAY",numAcuerdo:"CG 205-2016",monthAcuerdo:"MAY",nameAcuerdo:"ACUERDO SUSTITUCIÓN PRIMER REGIDOR HUAMANTLA PVEM",link: Acuerdos__pdfpath(`./${"2016/"}${"205.pdf"}`),},</v>
      </c>
    </row>
    <row r="1990" spans="1:1" x14ac:dyDescent="0.3">
      <c r="A1990" t="str">
        <f>IF(ISBLANK('2016'!P217),"",'2016'!P217)</f>
        <v>{id:206,year: "2016",dateAcuerdo:"19-MAY",numAcuerdo:"CG 206-2016",monthAcuerdo:"MAY",nameAcuerdo:"ACUERDO SUSTITUCIÓN PC RANCHERIA ALTAMIRA DE GUADALUPE HUAMANTLA MORENA",link: Acuerdos__pdfpath(`./${"2016/"}${"206.pdf"}`),},</v>
      </c>
    </row>
    <row r="1991" spans="1:1" x14ac:dyDescent="0.3">
      <c r="A1991" t="str">
        <f>IF(ISBLANK('2016'!P218),"",'2016'!P218)</f>
        <v>{id:207,year: "2016",dateAcuerdo:"19-MAY",numAcuerdo:"CG 207-2016",monthAcuerdo:"MAY",nameAcuerdo:"ACUERDO SUSTITUCIÓN PC SAN JORGE TEXOQUIPAN PANOTLA MORENA",link: Acuerdos__pdfpath(`./${"2016/"}${"207.pdf"}`),},</v>
      </c>
    </row>
    <row r="1992" spans="1:1" x14ac:dyDescent="0.3">
      <c r="A1992" t="str">
        <f>IF(ISBLANK('2016'!P219),"",'2016'!P219)</f>
        <v>{id:208,year: "2016",dateAcuerdo:"20-MAY",numAcuerdo:"CG 208-2016",monthAcuerdo:"MAY",nameAcuerdo:"SUSTITUCION PRESIDENTE COMUNIDAD ACUITLAPILCO PT",link: Acuerdos__pdfpath(`./${"2016/"}${"208.pdf"}`),},</v>
      </c>
    </row>
    <row r="1993" spans="1:1" x14ac:dyDescent="0.3">
      <c r="A1993" t="str">
        <f>IF(ISBLANK('2016'!P220),"",'2016'!P220)</f>
        <v>{id:209,year: "2016",dateAcuerdo:"20-MAY",numAcuerdo:"CG 209-2016",monthAcuerdo:"MAY",nameAcuerdo:"SUSTITUCION DE COMUNIDAD PT",link: Acuerdos__pdfpath(`./${"2016/"}${"209.pdf"}`),},</v>
      </c>
    </row>
    <row r="1994" spans="1:1" x14ac:dyDescent="0.3">
      <c r="A1994" t="str">
        <f>IF(ISBLANK('2016'!P221),"",'2016'!P221)</f>
        <v>{id:210,year: "2016",dateAcuerdo:"20-MAY",numAcuerdo:"CG 210-2016",monthAcuerdo:"MAY",nameAcuerdo:"SUSTITUCIÓN AYUNTAMIENTO PAC",link: Acuerdos__pdfpath(`./${"2016/"}${"210.pdf"}`),},</v>
      </c>
    </row>
    <row r="1995" spans="1:1" x14ac:dyDescent="0.3">
      <c r="A1995" t="str">
        <f>IF(ISBLANK('2016'!P222),"",'2016'!P222)</f>
        <v>{id:211,year: "2016",dateAcuerdo:"20-MAY",numAcuerdo:"CG 211-2016",monthAcuerdo:"MAY",nameAcuerdo:"SUSTITUCIÓN PRIMER REGIDOR CALPULALPAN PES",link: Acuerdos__pdfpath(`./${"2016/"}${"211.pdf"}`),},</v>
      </c>
    </row>
    <row r="1996" spans="1:1" x14ac:dyDescent="0.3">
      <c r="A1996" t="str">
        <f>IF(ISBLANK('2016'!P223),"",'2016'!P223)</f>
        <v>{id:212,year: "2016",dateAcuerdo:"22-MAY",numAcuerdo:"CG 212-2016",monthAcuerdo:"MAY",nameAcuerdo:"MORENA SORTEO",link: Acuerdos__pdfpath(`./${"2016/"}${"212.pdf"}`),},</v>
      </c>
    </row>
    <row r="1997" spans="1:1" x14ac:dyDescent="0.3">
      <c r="A1997" t="str">
        <f>IF(ISBLANK('2016'!P224),"",'2016'!P224)</f>
        <v>{id:213,year: "2016",dateAcuerdo:"22-MAY",numAcuerdo:"CG 213-2016",monthAcuerdo:"MAY",nameAcuerdo:"PAC SORTEO",link: Acuerdos__pdfpath(`./${"2016/"}${"213.pdf"}`),},</v>
      </c>
    </row>
    <row r="1998" spans="1:1" x14ac:dyDescent="0.3">
      <c r="A1998" t="str">
        <f>IF(ISBLANK('2016'!P225),"",'2016'!P225)</f>
        <v>{id:214,year: "2016",dateAcuerdo:"22-MAY",numAcuerdo:"CG 214-2016",monthAcuerdo:"MAY",nameAcuerdo:"PES SORTEO",link: Acuerdos__pdfpath(`./${"2016/"}${"214.pdf"}`),},</v>
      </c>
    </row>
    <row r="1999" spans="1:1" x14ac:dyDescent="0.3">
      <c r="A1999" t="str">
        <f>IF(ISBLANK('2016'!P226),"",'2016'!P226)</f>
        <v>{id:215,year: "2016",dateAcuerdo:"22-MAY",numAcuerdo:"CG 215-2016",monthAcuerdo:"MAY",nameAcuerdo:"PNA SORTEO",link: Acuerdos__pdfpath(`./${"2016/"}${"215.pdf"}`),},</v>
      </c>
    </row>
    <row r="2000" spans="1:1" x14ac:dyDescent="0.3">
      <c r="A2000" t="str">
        <f>IF(ISBLANK('2016'!P227),"",'2016'!P227)</f>
        <v>{id:216,year: "2016",dateAcuerdo:"",numAcuerdo:"CG 216-2016",monthAcuerdo:"MAY",nameAcuerdo:"ACUERDO CUMPLIMIENTO SALA REGIONAL PRD PANOTLA",link: Acuerdos__pdfpath(`./${"2016/"}${"216.pdf"}`),},</v>
      </c>
    </row>
    <row r="2001" spans="1:1" x14ac:dyDescent="0.3">
      <c r="A2001" t="str">
        <f>IF(ISBLANK('2016'!P228),"",'2016'!P228)</f>
        <v>{id:217,year: "2016",dateAcuerdo:"",numAcuerdo:"CG 217-2016",monthAcuerdo:"MAY",nameAcuerdo:"ACUERDO CUMPLIMIENTO SALA REGIONAL PRD APIZACO",link: Acuerdos__pdfpath(`./${"2016/"}${"217.pdf"}`),},</v>
      </c>
    </row>
    <row r="2002" spans="1:1" x14ac:dyDescent="0.3">
      <c r="A2002" t="str">
        <f>IF(ISBLANK('2016'!P229),"",'2016'!P229)</f>
        <v>{id:218,year: "2016",dateAcuerdo:"",numAcuerdo:"CG 218-2016",monthAcuerdo:"MAY",nameAcuerdo:"ACUERDO COMUNIDADES PARTIDO DEL TRABAJO",link: Acuerdos__pdfpath(`./${"2016/"}${"218.pdf"}`),},</v>
      </c>
    </row>
    <row r="2003" spans="1:1" x14ac:dyDescent="0.3">
      <c r="A2003" t="str">
        <f>IF(ISBLANK('2016'!P230),"",'2016'!P230)</f>
        <v>{id:219,year: "2016",dateAcuerdo:"",numAcuerdo:"CG 219-2016",monthAcuerdo:"MAY",nameAcuerdo:"ACUERDO COMUNIDADES MOVIMIENTO CIUDADANO",link: Acuerdos__pdfpath(`./${"2016/"}${"219.pdf"}`),},</v>
      </c>
    </row>
    <row r="2004" spans="1:1" x14ac:dyDescent="0.3">
      <c r="A2004" t="str">
        <f>IF(ISBLANK('2016'!P231),"",'2016'!P231)</f>
        <v>{id:220,year: "2016",dateAcuerdo:"",numAcuerdo:"CG 220-2016",monthAcuerdo:"MAY",nameAcuerdo:"ACUERDO COMUNIDADES PRD",link: Acuerdos__pdfpath(`./${"2016/"}${"220.pdf"}`),},</v>
      </c>
    </row>
    <row r="2005" spans="1:1" x14ac:dyDescent="0.3">
      <c r="A2005" t="str">
        <f>IF(ISBLANK('2016'!P232),"",'2016'!P232)</f>
        <v>{id:221,year: "2016",dateAcuerdo:"",numAcuerdo:"CG 221-2016",monthAcuerdo:"MAY",nameAcuerdo:"ACUERDO COMUNIDADES MORENA",link: Acuerdos__pdfpath(`./${"2016/"}${"221.pdf"}`),},</v>
      </c>
    </row>
    <row r="2006" spans="1:1" x14ac:dyDescent="0.3">
      <c r="A2006" t="str">
        <f>IF(ISBLANK('2016'!P233),"",'2016'!P233)</f>
        <v>{id:222,year: "2016",dateAcuerdo:"",numAcuerdo:"CG 222-2016",monthAcuerdo:"MAY",nameAcuerdo:"ACUERDO PREP PLAN DE SEGURIDAD Y CONTINUIDAD",link: Acuerdos__pdfpath(`./${"2016/"}${"222.pdf"}`),},</v>
      </c>
    </row>
    <row r="2007" spans="1:1" x14ac:dyDescent="0.3">
      <c r="A2007" t="str">
        <f>IF(ISBLANK('2016'!P234),"",'2016'!P234)</f>
        <v>{id:223,year: "2016",dateAcuerdo:"",numAcuerdo:"CG 223-2016",monthAcuerdo:"MAY",nameAcuerdo:"ACUERDO DE SUSTITUCIÓN PAN DTTO. 10 PAN",link: Acuerdos__pdfpath(`./${"2016/"}${"223.pdf"}`),},</v>
      </c>
    </row>
    <row r="2008" spans="1:1" x14ac:dyDescent="0.3">
      <c r="A2008" t="str">
        <f>IF(ISBLANK('2016'!P235),"",'2016'!P235)</f>
        <v>{id:224,year: "2016",dateAcuerdo:"",numAcuerdo:"CG 224-2016",monthAcuerdo:"MAY",nameAcuerdo:"ACUERDO SUSTITUCION PC XALOZTOC PRI",link: Acuerdos__pdfpath(`./${"2016/"}${"224.pdf"}`),},</v>
      </c>
    </row>
    <row r="2009" spans="1:1" x14ac:dyDescent="0.3">
      <c r="A2009" t="str">
        <f>IF(ISBLANK('2016'!P236),"",'2016'!P236)</f>
        <v>{id:225,year: "2016",dateAcuerdo:"",numAcuerdo:"CG 225-2016",monthAcuerdo:"MAY",nameAcuerdo:"ACUERDO SUSTITUTCIÓN PRI SEXTA REGIDORA EL CARMEN TEQUEXQUITLA PRI",link: Acuerdos__pdfpath(`./${"2016/"}${"225.pdf"}`),},</v>
      </c>
    </row>
    <row r="2010" spans="1:1" x14ac:dyDescent="0.3">
      <c r="A2010" t="str">
        <f>IF(ISBLANK('2016'!P237),"",'2016'!P237)</f>
        <v>{id:226,year: "2016",dateAcuerdo:"",numAcuerdo:"CG 226-2016",monthAcuerdo:"MAY",nameAcuerdo:"ACUERDO SUSTITUCION SINDICO Y SEGUNDO REGIDOR_CALPULALPAN",link: Acuerdos__pdfpath(`./${"2016/"}${"226.pdf"}`),},</v>
      </c>
    </row>
    <row r="2011" spans="1:1" x14ac:dyDescent="0.3">
      <c r="A2011" t="str">
        <f>IF(ISBLANK('2016'!P238),"",'2016'!P238)</f>
        <v>{id:227,year: "2016",dateAcuerdo:"",numAcuerdo:"CG 227-2016",monthAcuerdo:"MAY",nameAcuerdo:"PROYECTO SUSTITUCIÓN AYUNTAMIENTO TETLATLAHUCA PAC.",link: Acuerdos__pdfpath(`./${"2016/"}${"227.pdf"}`),},</v>
      </c>
    </row>
    <row r="2012" spans="1:1" x14ac:dyDescent="0.3">
      <c r="A2012" t="str">
        <f>IF(ISBLANK('2016'!P239),"",'2016'!P239)</f>
        <v>{id:228,year: "2016",dateAcuerdo:"",numAcuerdo:"CG 228-2016",monthAcuerdo:"MAY",nameAcuerdo:"SUSTITUCIÓN PRESIDENCIA DE COM PS BARRIO SAN ANTONIO ATLTZAYANCA",link: Acuerdos__pdfpath(`./${"2016/"}${"228.pdf"}`),},</v>
      </c>
    </row>
    <row r="2013" spans="1:1" x14ac:dyDescent="0.3">
      <c r="A2013" t="str">
        <f>IF(ISBLANK('2016'!P240),"",'2016'!P240)</f>
        <v>{id:229,year: "2016",dateAcuerdo:"",numAcuerdo:"CG 229-2016",monthAcuerdo:"MAY",nameAcuerdo:"SUSTITUCION DIPUTADO SUPLENTE PAN MR OCTAVIO ALEJANDRO ESPEJEL",link: Acuerdos__pdfpath(`./${"2016/"}${"229.pdf"}`),},</v>
      </c>
    </row>
    <row r="2014" spans="1:1" x14ac:dyDescent="0.3">
      <c r="A2014" t="str">
        <f>IF(ISBLANK('2016'!P241),"",'2016'!P241)</f>
        <v>{id:230,year: "2016",dateAcuerdo:"",numAcuerdo:"CG 230-2016",monthAcuerdo:"MAY",nameAcuerdo:"SORTEO PT",link: Acuerdos__pdfpath(`./${"2016/"}${"230.pdf"}`),},</v>
      </c>
    </row>
    <row r="2015" spans="1:1" x14ac:dyDescent="0.3">
      <c r="A2015" t="str">
        <f>IF(ISBLANK('2016'!P242),"",'2016'!P242)</f>
        <v/>
      </c>
    </row>
    <row r="2016" spans="1:1" x14ac:dyDescent="0.3">
      <c r="A2016" t="str">
        <f>IF(ISBLANK('2016'!P243),"",'2016'!P243)</f>
        <v>{id:232,year: "2016",dateAcuerdo:"",numAcuerdo:"CG 232-2016",monthAcuerdo:"MAY",nameAcuerdo:"ACUERDO REGISTRO MC CUMPLIMIENTO",link: Acuerdos__pdfpath(`./${"2016/"}${"232.pdf"}`),},</v>
      </c>
    </row>
    <row r="2017" spans="1:1" x14ac:dyDescent="0.3">
      <c r="A2017" t="str">
        <f>IF(ISBLANK('2016'!P244),"",'2016'!P244)</f>
        <v>{id:233,year: "2016",dateAcuerdo:"",numAcuerdo:"CG 233-2016",monthAcuerdo:"MAY",nameAcuerdo:"SUSTITUCIÓN AYUNTAMIENTO YAUHQUEMEHCAN PRI",link: Acuerdos__pdfpath(`./${"2016/"}${"233.pdf"}`),},</v>
      </c>
    </row>
    <row r="2018" spans="1:1" x14ac:dyDescent="0.3">
      <c r="A2018" t="str">
        <f>IF(ISBLANK('2016'!P245),"",'2016'!P245)</f>
        <v>{id:234,year: "2016",dateAcuerdo:"",numAcuerdo:"CG 234-2016",monthAcuerdo:"MAY",nameAcuerdo:"SUSTITUCIÓN SÍNDICO PROPIETARIO AYOMETLA PRI",link: Acuerdos__pdfpath(`./${"2016/"}${"234.pdf"}`),},</v>
      </c>
    </row>
    <row r="2019" spans="1:1" x14ac:dyDescent="0.3">
      <c r="A2019" t="str">
        <f>IF(ISBLANK('2016'!P246),"",'2016'!P246)</f>
        <v>{id:235,year: "2016",dateAcuerdo:"",numAcuerdo:"CG 235-2016",monthAcuerdo:"MAY",nameAcuerdo:"SUSTITUCIÓN AYUNTAMIENTO PRESIDENTE SUPLENTE TETLA PRD",link: Acuerdos__pdfpath(`./${"2016/"}${"235.pdf"}`),},</v>
      </c>
    </row>
    <row r="2020" spans="1:1" x14ac:dyDescent="0.3">
      <c r="A2020" t="str">
        <f>IF(ISBLANK('2016'!P247),"",'2016'!P247)</f>
        <v>{id:236,year: "2016",dateAcuerdo:"",numAcuerdo:"CG 236-2016",monthAcuerdo:"MAY",nameAcuerdo:"ACUERDO SUSTITUCIÓN PT LÁZARO CÁRDENAS",link: Acuerdos__pdfpath(`./${"2016/"}${"236.pdf"}`),},</v>
      </c>
    </row>
    <row r="2021" spans="1:1" x14ac:dyDescent="0.3">
      <c r="A2021" t="str">
        <f>IF(ISBLANK('2016'!P248),"",'2016'!P248)</f>
        <v>{id:237,year: "2016",dateAcuerdo:"",numAcuerdo:"CG 237-2016",monthAcuerdo:"MAY",nameAcuerdo:"SUSTITUCIÓN AYUNTAMIENTO PNA 01 06 16 2 ",link: Acuerdos__pdfpath(`./${"2016/"}${"237.pdf"}`),},</v>
      </c>
    </row>
    <row r="2022" spans="1:1" x14ac:dyDescent="0.3">
      <c r="A2022" t="str">
        <f>IF(ISBLANK('2016'!P249),"",'2016'!P249)</f>
        <v>{id:238,year: "2016",dateAcuerdo:"",numAcuerdo:"CG 238-2016",monthAcuerdo:"MAY",nameAcuerdo:"ACUERDO ENTE AUDITOR PREP",link: Acuerdos__pdfpath(`./${"2016/"}${"238.pdf"}`),},</v>
      </c>
    </row>
    <row r="2023" spans="1:1" x14ac:dyDescent="0.3">
      <c r="A2023" t="str">
        <f>IF(ISBLANK('2016'!P250),"",'2016'!P250)</f>
        <v>{id:239,year: "2016",dateAcuerdo:"",numAcuerdo:"CG 239-2016",monthAcuerdo:"JUN",nameAcuerdo:"ACUERDO SUSTITUCIÓN PS TETLA",link: Acuerdos__pdfpath(`./${"2016/"}${"239.pdf"}`),},</v>
      </c>
    </row>
    <row r="2024" spans="1:1" x14ac:dyDescent="0.3">
      <c r="A2024" t="str">
        <f>IF(ISBLANK('2016'!P251),"",'2016'!P251)</f>
        <v>{id:240,year: "2016",dateAcuerdo:"",numAcuerdo:"CG 240-2016",monthAcuerdo:"JUN",nameAcuerdo:"ACUERDO SUSTITUCIÓN PS PTE SUP Y 1REG PROP MUÑOZ DE DOMINGO ARENAS",link: Acuerdos__pdfpath(`./${"2016/"}${"240.pdf"}`),},</v>
      </c>
    </row>
    <row r="2025" spans="1:1" x14ac:dyDescent="0.3">
      <c r="A2025" t="str">
        <f>IF(ISBLANK('2016'!P252),"",'2016'!P252)</f>
        <v>{id:241,year: "2016",dateAcuerdo:"",numAcuerdo:"CG 241-2016",monthAcuerdo:"JUN",nameAcuerdo:"PROYECTO SUSTITUCIÓN LAZARO CARDENAS PRI",link: Acuerdos__pdfpath(`./${"2016/"}${"241.pdf"}`),},</v>
      </c>
    </row>
    <row r="2026" spans="1:1" x14ac:dyDescent="0.3">
      <c r="A2026" t="str">
        <f>IF(ISBLANK('2016'!P253),"",'2016'!P253)</f>
        <v>{id:242,year: "2016",dateAcuerdo:"",numAcuerdo:"CG 242-2016",monthAcuerdo:"JUN",nameAcuerdo:"ACUERDO SUSTITUCIÓN PRESIDENCIA DE COM BARRIO LA PRECIOSA HUAMANTLA PNA",link: Acuerdos__pdfpath(`./${"2016/"}${"242.pdf"}`),},</v>
      </c>
    </row>
    <row r="2027" spans="1:1" x14ac:dyDescent="0.3">
      <c r="A2027" t="str">
        <f>IF(ISBLANK('2016'!P254),"",'2016'!P254)</f>
        <v>{id:243,year: "2016",dateAcuerdo:"",numAcuerdo:"CG 243-2016",monthAcuerdo:"JUN",nameAcuerdo:"ACUERDO SUSTITUCIÓN SEGUNDA REGIDORA PROP AYUNT PNA",link: Acuerdos__pdfpath(`./${"2016/"}${"243.pdf"}`),},</v>
      </c>
    </row>
    <row r="2028" spans="1:1" x14ac:dyDescent="0.3">
      <c r="A2028" t="str">
        <f>IF(ISBLANK('2016'!P255),"",'2016'!P255)</f>
        <v>{id:244,year: "2016",dateAcuerdo:"",numAcuerdo:"CG 244-2016",monthAcuerdo:"JUN",nameAcuerdo:"SUSTITUCIÓN DIPUTADA SUPLENTE MR MARIA DEL ROCIO RAMIREZ DIEGUEZ PAN",link: Acuerdos__pdfpath(`./${"2016/"}${"244.pdf"}`),},</v>
      </c>
    </row>
    <row r="2029" spans="1:1" x14ac:dyDescent="0.3">
      <c r="A2029" t="str">
        <f>IF(ISBLANK('2016'!P256),"",'2016'!P256)</f>
        <v>{id:245,year: "2016",dateAcuerdo:"",numAcuerdo:"CG 245-2016",monthAcuerdo:"JUN",nameAcuerdo:"SUSTITUCIÓN DE PAN NANACAMILPA",link: Acuerdos__pdfpath(`./${"2016/"}${"245.pdf"}`),},</v>
      </c>
    </row>
    <row r="2030" spans="1:1" x14ac:dyDescent="0.3">
      <c r="A2030" t="str">
        <f>IF(ISBLANK('2016'!P257),"",'2016'!P257)</f>
        <v>{id:246,year: "2016",dateAcuerdo:"",numAcuerdo:"CG 246-2016",monthAcuerdo:"JUN",nameAcuerdo:"SUSTITUCIÓN PAN LA MAGDALENA",link: Acuerdos__pdfpath(`./${"2016/"}${"246.pdf"}`),},</v>
      </c>
    </row>
    <row r="2031" spans="1:1" x14ac:dyDescent="0.3">
      <c r="A2031" t="str">
        <f>IF(ISBLANK('2016'!P258),"",'2016'!P258)</f>
        <v>{id:247,year: "2016",dateAcuerdo:"",numAcuerdo:"CG 247-2016",monthAcuerdo:"JUN",nameAcuerdo:"SUSTITUCIÓN PRESIDENTA SUPLENTE TZOMPANTEPEC PES",link: Acuerdos__pdfpath(`./${"2016/"}${"247.pdf"}`),},</v>
      </c>
    </row>
    <row r="2032" spans="1:1" x14ac:dyDescent="0.3">
      <c r="A2032" t="str">
        <f>IF(ISBLANK('2016'!P259),"",'2016'!P259)</f>
        <v>{id:248,year: "2016",dateAcuerdo:"",numAcuerdo:"CG 248-2016",monthAcuerdo:"JUN",nameAcuerdo:"SUSTITUCIÓN FORMULA DIPUTADA MR TLAXCO PES",link: Acuerdos__pdfpath(`./${"2016/"}${"248.pdf"}`),},</v>
      </c>
    </row>
    <row r="2033" spans="1:1" x14ac:dyDescent="0.3">
      <c r="A2033" t="str">
        <f>IF(ISBLANK('2016'!P260),"",'2016'!P260)</f>
        <v>{id:249,year: "2016",dateAcuerdo:"",numAcuerdo:"CG 249-2016",monthAcuerdo:"JUN",nameAcuerdo:"ACUERDO SUSTITUCIÓN 2DA SECCIÓN TEOTLALPAN TETLA PT",link: Acuerdos__pdfpath(`./${"2016/"}${"249.pdf"}`),},</v>
      </c>
    </row>
    <row r="2034" spans="1:1" x14ac:dyDescent="0.3">
      <c r="A2034" t="str">
        <f>IF(ISBLANK('2016'!P261),"",'2016'!P261)</f>
        <v>{id:250,year: "2016",dateAcuerdo:"",numAcuerdo:"CG 250-2016",monthAcuerdo:"JUN",nameAcuerdo:"SUSTITUCIÓN AYUNTAMIENTO PT 29 05 2016",link: Acuerdos__pdfpath(`./${"2016/"}${"250.pdf"}`),},</v>
      </c>
    </row>
    <row r="2035" spans="1:1" x14ac:dyDescent="0.3">
      <c r="A2035" t="str">
        <f>IF(ISBLANK('2016'!P262),"",'2016'!P262)</f>
        <v>{id:251,year: "2016",dateAcuerdo:"",numAcuerdo:"CG 251-2016",monthAcuerdo:"JUN",nameAcuerdo:"SUSTITUCIÓN PRESIDENCIA DE COM PS CHIMALPA TLAXCALA",link: Acuerdos__pdfpath(`./${"2016/"}${"251.pdf"}`),},</v>
      </c>
    </row>
    <row r="2036" spans="1:1" x14ac:dyDescent="0.3">
      <c r="A2036" t="str">
        <f>IF(ISBLANK('2016'!P263),"",'2016'!P263)</f>
        <v>{id:252,year: "2016",dateAcuerdo:"",numAcuerdo:"CG 252-2016",monthAcuerdo:"JUN",nameAcuerdo:"ACUERDO SUSTITUCIÓN  CONSEJO DISTRITAL Y MUNICIPALES3",link: Acuerdos__pdfpath(`./${"2016/"}${"252.pdf"}`),},</v>
      </c>
    </row>
    <row r="2037" spans="1:1" x14ac:dyDescent="0.3">
      <c r="A2037" t="str">
        <f>IF(ISBLANK('2016'!P264),"",'2016'!P264)</f>
        <v>{id:253,year: "2016",dateAcuerdo:"",numAcuerdo:"CG 253-2016",monthAcuerdo:"JUN",nameAcuerdo:"SUSTITUCIÓN PAN CALPULALPAN DIPUTADO LOCAL SUPLENTE DITO. 01",link: Acuerdos__pdfpath(`./${"2016/"}${"253.pdf"}`),},</v>
      </c>
    </row>
    <row r="2038" spans="1:1" x14ac:dyDescent="0.3">
      <c r="A2038" t="str">
        <f>IF(ISBLANK('2016'!P265),"",'2016'!P265)</f>
        <v>{id:254,year: "2016",dateAcuerdo:"",numAcuerdo:"CG 254-2016",monthAcuerdo:"JUN",nameAcuerdo:"SUSTITUCIÓN AYUNTAMIENTO NA 02 06 16",link: Acuerdos__pdfpath(`./${"2016/"}${"254.pdf"}`),},</v>
      </c>
    </row>
    <row r="2039" spans="1:1" x14ac:dyDescent="0.3">
      <c r="A2039" t="str">
        <f>IF(ISBLANK('2016'!P266),"",'2016'!P266)</f>
        <v>{id:255,year: "2016",dateAcuerdo:"03-JUN",numAcuerdo:"CG 255-2016",monthAcuerdo:"JUN",nameAcuerdo:"ACUERDO CUMPLIMIENTO SENTENCIA TET PT",link: Acuerdos__pdfpath(`./${"2016/"}${"255.pdf"}`),},</v>
      </c>
    </row>
    <row r="2040" spans="1:1" x14ac:dyDescent="0.3">
      <c r="A2040" t="str">
        <f>IF(ISBLANK('2016'!P267),"",'2016'!P267)</f>
        <v>{id:256,year: "2016",dateAcuerdo:"04-JUN",numAcuerdo:"CG 256-2016",monthAcuerdo:"JUN",nameAcuerdo:"ACUERDO SUSTITUCIÓN AYUNTAMIENTO LA MAGDALENA TLALTELULCO PAN",link: Acuerdos__pdfpath(`./${"2016/"}${"256.pdf"}`),},</v>
      </c>
    </row>
    <row r="2041" spans="1:1" x14ac:dyDescent="0.3">
      <c r="A2041" t="str">
        <f>IF(ISBLANK('2016'!P268),"",'2016'!P268)</f>
        <v>{id:257,year: "2016",dateAcuerdo:"04-JUN",numAcuerdo:"CG 257-2016",monthAcuerdo:"JUN",nameAcuerdo:"ACUERDO SUSTITUCIÓN 1ER. REGIDOR AYUNTAMIENTO ZACATELCO PAN",link: Acuerdos__pdfpath(`./${"2016/"}${"257.pdf"}`),},</v>
      </c>
    </row>
    <row r="2042" spans="1:1" x14ac:dyDescent="0.3">
      <c r="A2042" t="str">
        <f>IF(ISBLANK('2016'!P269),"",'2016'!P269)</f>
        <v>{id:258,year: "2016",dateAcuerdo:"04-JUN",numAcuerdo:"CG 258-2016",monthAcuerdo:"JUN",nameAcuerdo:"ACUERDO SUSTITUCIÓN AYUNTAMIENTO DE APIZACO PRI",link: Acuerdos__pdfpath(`./${"2016/"}${"258.pdf"}`),},</v>
      </c>
    </row>
    <row r="2043" spans="1:1" x14ac:dyDescent="0.3">
      <c r="A2043" t="str">
        <f>IF(ISBLANK('2016'!P270),"",'2016'!P270)</f>
        <v>{id:259,year: "2016",dateAcuerdo:"04-JUN",numAcuerdo:"CG 259-2016",monthAcuerdo:"JUN",nameAcuerdo:"ACUERDO SUSTITUCIÓN AYUNTAMIENTO 2DO. REGIDOR PRD",link: Acuerdos__pdfpath(`./${"2016/"}${"259.pdf"}`),},</v>
      </c>
    </row>
    <row r="2044" spans="1:1" x14ac:dyDescent="0.3">
      <c r="A2044" t="str">
        <f>IF(ISBLANK('2016'!P271),"",'2016'!P271)</f>
        <v>{id:260,year: "2016",dateAcuerdo:"04-JUN",numAcuerdo:"CG 260-2016",monthAcuerdo:"JUN",nameAcuerdo:"ACUERDO SUSTITUCIÓN PTE MPAL APIZACO VERDE",link: Acuerdos__pdfpath(`./${"2016/"}${"260.pdf"}`),},</v>
      </c>
    </row>
    <row r="2045" spans="1:1" x14ac:dyDescent="0.3">
      <c r="A2045" t="str">
        <f>IF(ISBLANK('2016'!P272),"",'2016'!P272)</f>
        <v>{id:261,year: "2016",dateAcuerdo:"04-JUN",numAcuerdo:"CG 261-2016",monthAcuerdo:"JUN",nameAcuerdo:"ACUERDO SUSTITUCIÓN AYUNTAMIENTO YAHUQUEMEHCAN Y PRIMER REGIDOR PROP Y SUP VERDE",link: Acuerdos__pdfpath(`./${"2016/"}${"261.pdf"}`),},</v>
      </c>
    </row>
    <row r="2046" spans="1:1" x14ac:dyDescent="0.3">
      <c r="A2046" t="str">
        <f>IF(ISBLANK('2016'!P273),"",'2016'!P273)</f>
        <v>{id:262,year: "2016",dateAcuerdo:"04-JUN",numAcuerdo:"CG 262-2016",monthAcuerdo:"JUN",nameAcuerdo:"ACUERDO SUSTITUCIÓN AYUNTAMIENTO TETLATLAHUCA PT",link: Acuerdos__pdfpath(`./${"2016/"}${"262.pdf"}`),},</v>
      </c>
    </row>
    <row r="2047" spans="1:1" x14ac:dyDescent="0.3">
      <c r="A2047" t="str">
        <f>IF(ISBLANK('2016'!P274),"",'2016'!P274)</f>
        <v>{id:263,year: "2016",dateAcuerdo:"04-JUN",numAcuerdo:"CG 263-2016",monthAcuerdo:"JUN",nameAcuerdo:"ACUERDO SUSTITUCIÓN AYUNTAMIENTO TERRENATE 2 REGIDOR PANAL",link: Acuerdos__pdfpath(`./${"2016/"}${"263.pdf"}`),},</v>
      </c>
    </row>
    <row r="2048" spans="1:1" x14ac:dyDescent="0.3">
      <c r="A2048" t="str">
        <f>IF(ISBLANK('2016'!P275),"",'2016'!P275)</f>
        <v>{id:264,year: "2016",dateAcuerdo:"04-JUN",numAcuerdo:"CG 264-2016",monthAcuerdo:"JUN",nameAcuerdo:"ACUERDO SUSTITUCIÓN AYUNTAMIENTO TLAXCO PANAL",link: Acuerdos__pdfpath(`./${"2016/"}${"264.pdf"}`),},</v>
      </c>
    </row>
    <row r="2049" spans="1:1" x14ac:dyDescent="0.3">
      <c r="A2049" t="str">
        <f>IF(ISBLANK('2016'!P276),"",'2016'!P276)</f>
        <v>{id:265,year: "2016",dateAcuerdo:"04-JUN",numAcuerdo:"CG 265-2016",monthAcuerdo:"JUN",nameAcuerdo:"ACUERDO SUSTITUCIÓN AYUNTAMIENTO DE ATLTZAYANCA MORENA",link: Acuerdos__pdfpath(`./${"2016/"}${"265.pdf"}`),},</v>
      </c>
    </row>
    <row r="2050" spans="1:1" x14ac:dyDescent="0.3">
      <c r="A2050" t="str">
        <f>IF(ISBLANK('2016'!P277),"",'2016'!P277)</f>
        <v>{id:266,year: "2016",dateAcuerdo:"04-JUN",numAcuerdo:"CG 266-2016",monthAcuerdo:"JUN",nameAcuerdo:"ACUERDO SUSTITUCIÓN AYUNTAMIENTO NATÍVITAS MORENA",link: Acuerdos__pdfpath(`./${"2016/"}${"266.pdf"}`),},</v>
      </c>
    </row>
    <row r="2051" spans="1:1" x14ac:dyDescent="0.3">
      <c r="A2051" t="str">
        <f>IF(ISBLANK('2016'!P278),"",'2016'!P278)</f>
        <v>{id:267,year: "2016",dateAcuerdo:"04-JUN",numAcuerdo:"CG 267-2016",monthAcuerdo:"JUN",nameAcuerdo:"ACUERDO SUSTITUCIÓN AYUNTAMIENTO TLAXCALA MORENA",link: Acuerdos__pdfpath(`./${"2016/"}${"267.pdf"}`),},</v>
      </c>
    </row>
    <row r="2052" spans="1:1" x14ac:dyDescent="0.3">
      <c r="A2052" t="str">
        <f>IF(ISBLANK('2016'!P279),"",'2016'!P279)</f>
        <v>{id:268,year: "2016",dateAcuerdo:"04-JUN",numAcuerdo:"CG 268-2016",monthAcuerdo:"JUN",nameAcuerdo:"ACUERDO SUSTITUCIÓN PRIMER REGIDORA PROPIETARIA Y SUPLENTE TETLA DE LA SOLIDARIDAD MORENA",link: Acuerdos__pdfpath(`./${"2016/"}${"268.pdf"}`),},</v>
      </c>
    </row>
    <row r="2053" spans="1:1" x14ac:dyDescent="0.3">
      <c r="A2053" t="str">
        <f>IF(ISBLANK('2016'!P280),"",'2016'!P280)</f>
        <v>{id:269,year: "2016",dateAcuerdo:"04-JUN",numAcuerdo:"CG 269-2016",monthAcuerdo:"JUN",nameAcuerdo:"ACUERDO SUSTITUCIÓN TERCER REGIDORA SUPLENTE TOTOLAC MORENA",link: Acuerdos__pdfpath(`./${"2016/"}${"269.pdf"}`),},</v>
      </c>
    </row>
    <row r="2054" spans="1:1" x14ac:dyDescent="0.3">
      <c r="A2054" t="str">
        <f>IF(ISBLANK('2016'!P281),"",'2016'!P281)</f>
        <v>{id:270,year: "2016",dateAcuerdo:"04-JUN",numAcuerdo:"CG 270-2016",monthAcuerdo:"JUN",nameAcuerdo:"ACUERDO SUSTITUCIÓN AYUNTAMIENTO HUAMANTLA 1REGIDOR PAC",link: Acuerdos__pdfpath(`./${"2016/"}${"270.pdf"}`),},</v>
      </c>
    </row>
    <row r="2055" spans="1:1" x14ac:dyDescent="0.3">
      <c r="A2055" t="str">
        <f>IF(ISBLANK('2016'!P282),"",'2016'!P282)</f>
        <v>{id:271,year: "2016",dateAcuerdo:"04-JUN",numAcuerdo:"CG 271-2016",monthAcuerdo:"JUN",nameAcuerdo:"ACUERDO SUSTITUCIÓN PRESIDENCIA DE COMUNIDAD DE COLHUACA CONTLA PAC",link: Acuerdos__pdfpath(`./${"2016/"}${"271.pdf"}`),},</v>
      </c>
    </row>
    <row r="2056" spans="1:1" x14ac:dyDescent="0.3">
      <c r="A2056" t="str">
        <f>IF(ISBLANK('2016'!P283),"",'2016'!P283)</f>
        <v>{id:272,year: "2016",dateAcuerdo:"04-JUN",numAcuerdo:"CG 272-2016",monthAcuerdo:"JUN",nameAcuerdo:"ACUERDO SUSTITUCIÓN  CONSEJERO ELECTORAL CONSEJO DISTRITAL 10 HUAMANTLA",link: Acuerdos__pdfpath(`./${"2016/"}${"272.pdf"}`),},</v>
      </c>
    </row>
    <row r="2057" spans="1:1" x14ac:dyDescent="0.3">
      <c r="A2057" t="str">
        <f>IF(ISBLANK('2016'!P284),"",'2016'!P284)</f>
        <v>{id:273,year: "2016",dateAcuerdo:"04-JUN",numAcuerdo:"CG 273-2016",monthAcuerdo:"JUN",nameAcuerdo:"ACUERDO CELULARES",link: Acuerdos__pdfpath(`./${"2016/"}${"273.pdf"}`),},</v>
      </c>
    </row>
    <row r="2058" spans="1:1" x14ac:dyDescent="0.3">
      <c r="A2058" t="str">
        <f>IF(ISBLANK('2016'!P285),"",'2016'!P285)</f>
        <v>{id:274,year: "2016",dateAcuerdo:"04-JUN",numAcuerdo:"CG 274-2016",monthAcuerdo:"JUN",nameAcuerdo:"ACUERDO SUSTITUCIÓN 1ER. REGIDOR MUNICIPAL APIZACO PRD",link: Acuerdos__pdfpath(`./${"2016/"}${"274.pdf"}`),},</v>
      </c>
    </row>
    <row r="2059" spans="1:1" x14ac:dyDescent="0.3">
      <c r="A2059" t="str">
        <f>IF(ISBLANK('2016'!P286),"",'2016'!P286)</f>
        <v>{id:275,year: "2016",dateAcuerdo:"04-JUN",numAcuerdo:"CG 275-2016",monthAcuerdo:"JUN",nameAcuerdo:"ACUERDO SUSTITUCIÓN PRIMER REGIDORA PROPIETARIA SAN JUAN HUACTZINCO PVEM",link: Acuerdos__pdfpath(`./${"2016/"}${"275.pdf"}`),},</v>
      </c>
    </row>
    <row r="2060" spans="1:1" x14ac:dyDescent="0.3">
      <c r="A2060" t="str">
        <f>IF(ISBLANK('2016'!P287),"",'2016'!P287)</f>
        <v>{id:276,year: "2016",dateAcuerdo:"04-JUN",numAcuerdo:"CG 276-2016",monthAcuerdo:"JUN",nameAcuerdo:"ACUERDO SUSTITUCIÓN AYUNTAMIENTO SAN FRANCISCO TETLANOHCAN Y AMAXAC DE GUERRERO PVEM",link: Acuerdos__pdfpath(`./${"2016/"}${"276.pdf"}`),},</v>
      </c>
    </row>
    <row r="2061" spans="1:1" x14ac:dyDescent="0.3">
      <c r="A2061" t="str">
        <f>IF(ISBLANK('2016'!P288),"",'2016'!P288)</f>
        <v>{id:277,year: "2016",dateAcuerdo:"04-JUN",numAcuerdo:"CG 277-2016",monthAcuerdo:"JUN",nameAcuerdo:"ACUERDO SUSTITUCIÓN AYUNTAMIENTO PVEM MUN CONTLA DE JUAN C 1ER REGIDOR",link: Acuerdos__pdfpath(`./${"2016/"}${"277.pdf"}`),},</v>
      </c>
    </row>
    <row r="2062" spans="1:1" x14ac:dyDescent="0.3">
      <c r="A2062" t="str">
        <f>IF(ISBLANK('2016'!P289),"",'2016'!P289)</f>
        <v>{id:278,year: "2016",dateAcuerdo:"04-JUN",numAcuerdo:"CG 278-2016",monthAcuerdo:"JUN",nameAcuerdo:"ACUERDO SUSTITUCIÓN PC SAN HIPOLITO CHIMALPA PT",link: Acuerdos__pdfpath(`./${"2016/"}${"278.pdf"}`),},</v>
      </c>
    </row>
    <row r="2063" spans="1:1" x14ac:dyDescent="0.3">
      <c r="A2063" t="str">
        <f>IF(ISBLANK('2016'!P290),"",'2016'!P290)</f>
        <v>{id:279,year: "2016",dateAcuerdo:"04-JUN",numAcuerdo:"CG 279-2016",monthAcuerdo:"JUN",nameAcuerdo:"ACUERDO SUSTITUCIÓN PRIMER REGIDORA PROPIETARIA APETATITLAN DE ANTONIO CARVAJAL  PES",link: Acuerdos__pdfpath(`./${"2016/"}${"279.pdf"}`),},</v>
      </c>
    </row>
    <row r="2064" spans="1:1" x14ac:dyDescent="0.3">
      <c r="A2064" t="str">
        <f>IF(ISBLANK('2016'!P291),"",'2016'!P291)</f>
        <v>{id:280,year: "2016",dateAcuerdo:"04-JUN",numAcuerdo:"CG 280-2016",monthAcuerdo:"JUN",nameAcuerdo:"ACUERDO SUSTITUCIÓN AYUNTAMIENTO PES 1 REGIDOR TEACALCO SPM",link: Acuerdos__pdfpath(`./${"2016/"}${"280.pdf"}`),},</v>
      </c>
    </row>
    <row r="2065" spans="1:1" x14ac:dyDescent="0.3">
      <c r="A2065" t="str">
        <f>IF(ISBLANK('2016'!P292),"",'2016'!P292)</f>
        <v>{id:281,year: "2016",dateAcuerdo:"04-JUN",numAcuerdo:"CG 281-2016",monthAcuerdo:"JUN",nameAcuerdo:"ACUERDO SUSTITUCIÓN AYUNTAMIENTO PES 1ER Y4TO REGIDOR SPM",link: Acuerdos__pdfpath(`./${"2016/"}${"281.pdf"}`),},</v>
      </c>
    </row>
    <row r="2066" spans="1:1" x14ac:dyDescent="0.3">
      <c r="A2066" t="str">
        <f>IF(ISBLANK('2016'!P293),"",'2016'!P293)</f>
        <v/>
      </c>
    </row>
    <row r="2067" spans="1:1" x14ac:dyDescent="0.3">
      <c r="A2067" t="str">
        <f>IF(ISBLANK('2016'!P294),"",'2016'!P294)</f>
        <v>{id:283,year: "2016",dateAcuerdo:"04-JUN",numAcuerdo:"CG 283-2016",monthAcuerdo:"JUN",nameAcuerdo:"ACUERDO MODELO OPERATIVO PAQUETES",link: Acuerdos__pdfpath(`./${"2016/"}${"283.pdf"}`),},</v>
      </c>
    </row>
    <row r="2068" spans="1:1" x14ac:dyDescent="0.3">
      <c r="A2068" t="str">
        <f>IF(ISBLANK('2016'!P295),"",'2016'!P295)</f>
        <v>{id:284,year: "2016",dateAcuerdo:"04-JUN",numAcuerdo:"CG 284-2016",monthAcuerdo:"JUN",nameAcuerdo:"SUSTITUCIÓN AYUNTAMIENTO TENANCINGO Y SAN DAMIÁN TEXOLOC MORENA",link: Acuerdos__pdfpath(`./${"2016/"}${"284.pdf"}`),},</v>
      </c>
    </row>
    <row r="2069" spans="1:1" x14ac:dyDescent="0.3">
      <c r="A2069" t="str">
        <f>IF(ISBLANK('2016'!P296),"",'2016'!P296)</f>
        <v>{id:285,year: "2016",dateAcuerdo:"10-JUN",numAcuerdo:"CG 285-2016",monthAcuerdo:"JUN",nameAcuerdo:"ACUERDO PROCEDIMIENTO CONTIUACION COMPUTO DISTRITAL 14",link: Acuerdos__pdfpath(`./${"2016/"}${"285.pdf"}`),},</v>
      </c>
    </row>
    <row r="2070" spans="1:1" x14ac:dyDescent="0.3">
      <c r="A2070" t="str">
        <f>IF(ISBLANK('2016'!P297),"",'2016'!P297)</f>
        <v>{id:286,year: "2016",dateAcuerdo:"12-JUN",numAcuerdo:"CG 286-2016",monthAcuerdo:"JUN",nameAcuerdo:"ACUERDO CÓMPUTO Y DECLARACIÓN DE VALIDEZ GOBERNADOR",link: Acuerdos__pdfpath(`./${"2016/"}${"286.pdf"}`),},</v>
      </c>
    </row>
    <row r="2071" spans="1:1" x14ac:dyDescent="0.3">
      <c r="A2071" t="str">
        <f>IF(ISBLANK('2016'!P298),"",'2016'!P298)</f>
        <v>{id:287,year: "2016",dateAcuerdo:"12-JUN",numAcuerdo:"CG 287-2016",monthAcuerdo:"JUN",nameAcuerdo:"ACUERDO CANCELACIÓN DE REGISTRO POR NO ALCANZAR EL 325 SECRETARÍA 16 06 2016",link: Acuerdos__pdfpath(`./${"2016/"}${"287.pdf"}`),},</v>
      </c>
    </row>
    <row r="2072" spans="1:1" x14ac:dyDescent="0.3">
      <c r="A2072" t="str">
        <f>IF(ISBLANK('2016'!P299),"",'2016'!P299)</f>
        <v>{id:288,year: "2016",dateAcuerdo:"12-JUN",numAcuerdo:"CG 288-2016",monthAcuerdo:"JUN",nameAcuerdo:"ACUERDO ASIGNACIÓN DIPUTADOS DE REPRESENTACIÓN PROPORCIONAL",link: Acuerdos__pdfpath(`./${"2016/"}${"288.pdf"}`),},</v>
      </c>
    </row>
    <row r="2073" spans="1:1" x14ac:dyDescent="0.3">
      <c r="A2073" t="str">
        <f>IF(ISBLANK('2016'!P300),"",'2016'!P300)</f>
        <v>{id:289,year: "2016",dateAcuerdo:"12-JUN",numAcuerdo:"CG 289-2016",monthAcuerdo:"JUN",nameAcuerdo:"ACUERDO ASIGNACIÓN REGIDURIAS",link: Acuerdos__pdfpath(`./${"2016/"}${"289.pdf"}`),},</v>
      </c>
    </row>
    <row r="2074" spans="1:1" x14ac:dyDescent="0.3">
      <c r="A2074" t="str">
        <f>IF(ISBLANK('2016'!P301),"",'2016'!P301)</f>
        <v>{id:290,year: "2016",dateAcuerdo:"30-JUN",numAcuerdo:"CG 290-2016",monthAcuerdo:"JUN",nameAcuerdo:"ACUERDO CUMPLIMIENTO TRIBUNAL ELECTORAL DE TLAXCALA AYUNTAMIENTO DE APIZACO PRI",link: Acuerdos__pdfpath(`./${"2016/"}${"290.pdf"}`),},</v>
      </c>
    </row>
    <row r="2075" spans="1:1" x14ac:dyDescent="0.3">
      <c r="A2075" t="str">
        <f>IF(ISBLANK('2016'!P302),"",'2016'!P302)</f>
        <v>{id:291,year: "2016",dateAcuerdo:"30-JUN",numAcuerdo:"CG 291-2016",monthAcuerdo:"JUN",nameAcuerdo:"ACUERDO RETIRO PROPAGANDA POLÍTICA",link: Acuerdos__pdfpath(`./${"2016/"}${"291.pdf"}`),},</v>
      </c>
    </row>
    <row r="2076" spans="1:1" x14ac:dyDescent="0.3">
      <c r="A2076" t="str">
        <f>IF(ISBLANK('2016'!P303),"",'2016'!P303)</f>
        <v>{id:292,year: "2016",dateAcuerdo:"30-JUN",numAcuerdo:"CG 292-2016",monthAcuerdo:"JUN",nameAcuerdo:"ACUERDO SERVICIO PROFESIONAL ELECTORAL NACIONAL",link: Acuerdos__pdfpath(`./${"2016/"}${"292.pdf"}`),},</v>
      </c>
    </row>
    <row r="2077" spans="1:1" x14ac:dyDescent="0.3">
      <c r="A2077" t="str">
        <f>IF(ISBLANK('2016'!P304),"",'2016'!P304)</f>
        <v>{id:293,year: "2016",dateAcuerdo:"26-JUL",numAcuerdo:"CG 293-2016",monthAcuerdo:"JUL",nameAcuerdo:"ACUERDO REGIDURÍAS ITE CUMPLIMIENTO DE SENTENCIA TET JDC 250 2016",link: Acuerdos__pdfpath(`./${"2016/"}${"293.pdf"}`),},</v>
      </c>
    </row>
    <row r="2078" spans="1:1" x14ac:dyDescent="0.3">
      <c r="A2078" t="str">
        <f>IF(ISBLANK('2016'!P305),"",'2016'!P305)</f>
        <v>{id:294,year: "2016",dateAcuerdo:"31-JUL",numAcuerdo:"CG 294-2016",monthAcuerdo:"JUL",nameAcuerdo:"ACUERDO ADECUACIÓN COMISIONES PERMANENTES",link: Acuerdos__pdfpath(`./${"2016/"}${"294.pdf"}`),},</v>
      </c>
    </row>
    <row r="2079" spans="1:1" x14ac:dyDescent="0.3">
      <c r="A2079" t="str">
        <f>IF(ISBLANK('2016'!P306),"",'2016'!P306)</f>
        <v>{id:295,year: "2016",dateAcuerdo:"31-JUL",numAcuerdo:"CG 295-2016",monthAcuerdo:"JUL",nameAcuerdo:"ACUERDO COMITÉ DE TRANSPARENCIA",link: Acuerdos__pdfpath(`./${"2016/"}${"295.pdf"}`),},</v>
      </c>
    </row>
    <row r="2080" spans="1:1" x14ac:dyDescent="0.3">
      <c r="A2080" t="str">
        <f>IF(ISBLANK('2016'!P307),"",'2016'!P307)</f>
        <v>{id:296,year: "2016",dateAcuerdo:"18-AGO",numAcuerdo:"CG 296-2016",monthAcuerdo:"AGO",nameAcuerdo:"ACUERDO SANCIÓN PAC",link: Acuerdos__pdfpath(`./${"2016/"}${"296.pdf"}`),},</v>
      </c>
    </row>
    <row r="2081" spans="1:1" x14ac:dyDescent="0.3">
      <c r="A2081" t="str">
        <f>IF(ISBLANK('2016'!P308),"",'2016'!P308)</f>
        <v/>
      </c>
    </row>
    <row r="2082" spans="1:1" x14ac:dyDescent="0.3">
      <c r="A2082" t="str">
        <f>IF(ISBLANK('2016'!P309),"",'2016'!P309)</f>
        <v>{id:297,year: "2016",dateAcuerdo:"30-AGO",numAcuerdo:"CG 297-2016",monthAcuerdo:"AGO",nameAcuerdo:"",link: "",subRows:[{id:"",year: "2016",dateAcuerdo:"",numAcuerdo:"",monthAcuerdo:"",nameAcuerdo:"ANEXO PRESUPUESTO AGOSTO",link: Acuerdos__pdfpath(`./${"2016/"}${"297.1.pdf"}`),},],},</v>
      </c>
    </row>
    <row r="2083" spans="1:1" x14ac:dyDescent="0.3">
      <c r="A2083" t="str">
        <f>IF(ISBLANK('2016'!P310),"",'2016'!P310)</f>
        <v>{id:298,year: "2016",dateAcuerdo:"11-SEP",numAcuerdo:"CG 298-2016",monthAcuerdo:"SEP",nameAcuerdo:"ACUERDO REGIDORA AMAXAC DE GUERRERO PVEM",link: Acuerdos__pdfpath(`./${"2016/"}${"298.pdf"}`),},</v>
      </c>
    </row>
    <row r="2084" spans="1:1" x14ac:dyDescent="0.3">
      <c r="A2084" t="str">
        <f>IF(ISBLANK('2016'!P311),"",'2016'!P311)</f>
        <v>{id:299,year: "2016",dateAcuerdo:"13-SEP",numAcuerdo:"CG 299-2016",monthAcuerdo:"SEP",nameAcuerdo:"ACUERDO DESIGNACIÓN DE PERSONAL PARA RECUENTO DE VOTOS MUNICIPIO TZOMPANTEPEC",link: Acuerdos__pdfpath(`./${"2016/"}${"299.pdf"}`),},</v>
      </c>
    </row>
    <row r="2085" spans="1:1" x14ac:dyDescent="0.3">
      <c r="A2085" t="str">
        <f>IF(ISBLANK('2016'!P312),"",'2016'!P312)</f>
        <v>{id:300,year: "2016",dateAcuerdo:"13-SEP",numAcuerdo:"CG 300-2016",monthAcuerdo:"SEP",nameAcuerdo:"ACUERDO DECLARACIÓN DE VALIDEZ TZOMPANTEPEC",link: Acuerdos__pdfpath(`./${"2016/"}${"300.pdf"}`),},</v>
      </c>
    </row>
    <row r="2086" spans="1:1" x14ac:dyDescent="0.3">
      <c r="A2086" t="str">
        <f>IF(ISBLANK('2016'!P313),"",'2016'!P313)</f>
        <v>{id:301,year: "2016",dateAcuerdo:"14-SEP",numAcuerdo:"CG 301-2016",monthAcuerdo:"SEP",nameAcuerdo:"ACUERDO DESIGNACIÓN DE PERSONAL PARA RECUENTO DE VOTOS NANACAMILPA",link: Acuerdos__pdfpath(`./${"2016/"}${"301.pdf"}`),},</v>
      </c>
    </row>
    <row r="2087" spans="1:1" x14ac:dyDescent="0.3">
      <c r="A2087" t="str">
        <f>IF(ISBLANK('2016'!P314),"",'2016'!P314)</f>
        <v>{id:302,year: "2016",dateAcuerdo:"17-SEP",numAcuerdo:"CG 302-2016",monthAcuerdo:"SEP",nameAcuerdo:"ACUERDO DESIGNACIÓN DE PERSONAL PARA RECUENTO DE VOTOS DISTRITO 12 TEOLOCHOLCO",link: Acuerdos__pdfpath(`./${"2016/"}${"302.pdf"}`),},</v>
      </c>
    </row>
    <row r="2088" spans="1:1" x14ac:dyDescent="0.3">
      <c r="A2088" t="str">
        <f>IF(ISBLANK('2016'!P315),"",'2016'!P315)</f>
        <v>{id:303,year: "2016",dateAcuerdo:"17-SEP",numAcuerdo:"CG 303-2016",monthAcuerdo:"SEP",nameAcuerdo:"ACUERDO DECLARACIÓN DE VALIDEZ DISTRITO 12 TEOLOCHOLCO PRI PVEM PNA",link: Acuerdos__pdfpath(`./${"2016/"}${"303.pdf"}`),},</v>
      </c>
    </row>
    <row r="2089" spans="1:1" x14ac:dyDescent="0.3">
      <c r="A2089" t="str">
        <f>IF(ISBLANK('2016'!P316),"",'2016'!P316)</f>
        <v/>
      </c>
    </row>
    <row r="2090" spans="1:1" x14ac:dyDescent="0.3">
      <c r="A2090" t="str">
        <f>IF(ISBLANK('2016'!P317),"",'2016'!P317)</f>
        <v/>
      </c>
    </row>
    <row r="2091" spans="1:1" x14ac:dyDescent="0.3">
      <c r="A2091" t="str">
        <f>IF(ISBLANK('2016'!P318),"",'2016'!P318)</f>
        <v>{id:304,year: "2016",dateAcuerdo:"29-SEP",numAcuerdo:"CG 304-2016",monthAcuerdo:"SEP",nameAcuerdo:"ACUERDO VIOLENCIA POLITICA",link: Acuerdos__pdfpath(`./${"2016/"}${"304.pdf"}`),subRows:[{id:"",year: "2016",dateAcuerdo:"",numAcuerdo:"",monthAcuerdo:"",nameAcuerdo:"DICTAMEN PROTOCOLO VIOLENCIA CONTRA MUJERES",link: Acuerdos__pdfpath(`./${"2016/"}${"304.1.pdf"}`),},{id:"",year: "2016",dateAcuerdo:"",numAcuerdo:"",monthAcuerdo:"",nameAcuerdo:"ANEXO ÚNICO DE DICTAMEN PROTOCOLO VIOLENCIA CONTRA MUJERES",link: Acuerdos__pdfpath(`./${"2016/"}${"304.2.pdf"}`),},],},</v>
      </c>
    </row>
    <row r="2092" spans="1:1" x14ac:dyDescent="0.3">
      <c r="A2092" t="str">
        <f>IF(ISBLANK('2016'!P319),"",'2016'!P319)</f>
        <v/>
      </c>
    </row>
    <row r="2093" spans="1:1" x14ac:dyDescent="0.3">
      <c r="A2093" t="str">
        <f>IF(ISBLANK('2016'!P320),"",'2016'!P320)</f>
        <v>{id:305,year: "2016",dateAcuerdo:"29-SEP",numAcuerdo:"CG 305-2016",monthAcuerdo:"SEP",nameAcuerdo:"ACUERDO DE MODIFICACIÓN SERVICIO PROFESIONAL ELECTORAL NACIONAL",link: Acuerdos__pdfpath(`./${"2016/"}${"305.pdf"}`),subRows:[{id:"",year: "2016",dateAcuerdo:"",numAcuerdo:"",monthAcuerdo:"",nameAcuerdo:"ANEXO 1",link: Acuerdos__pdfpath(`./${"2016/"}${"305.1.pdf"}`),},],},</v>
      </c>
    </row>
    <row r="2094" spans="1:1" x14ac:dyDescent="0.3">
      <c r="A2094" t="str">
        <f>IF(ISBLANK('2016'!P321),"",'2016'!P321)</f>
        <v/>
      </c>
    </row>
    <row r="2095" spans="1:1" x14ac:dyDescent="0.3">
      <c r="A2095" t="str">
        <f>IF(ISBLANK('2016'!P322),"",'2016'!P322)</f>
        <v>{id:306,year: "2016",dateAcuerdo:"29-SEP",numAcuerdo:"CG 306-2016",monthAcuerdo:"SEP",nameAcuerdo:"ACUERDO PRESUPUESTO 2017",link: Acuerdos__pdfpath(`./${"2016/"}${"306.pdf"}`),subRows:[{id:"",year: "2016",dateAcuerdo:"",numAcuerdo:"",monthAcuerdo:"",nameAcuerdo:"ANEXO 1",link: Acuerdos__pdfpath(`./${"2016/"}${"306.1.pdf"}`),},],},</v>
      </c>
    </row>
    <row r="2096" spans="1:1" x14ac:dyDescent="0.3">
      <c r="A2096" t="str">
        <f>IF(ISBLANK('2016'!P323),"",'2016'!P323)</f>
        <v>{id:307,year: "2016",dateAcuerdo:"14-OCT",numAcuerdo:"CG 307-2016",monthAcuerdo:"OCT",nameAcuerdo:"ACUERDO MULTAS PREVISTAS EN LA RESOLUCIÓN INE CG598 2016",link: Acuerdos__pdfpath(`./${"2016/"}${"307.pdf"}`),},</v>
      </c>
    </row>
    <row r="2097" spans="1:1" x14ac:dyDescent="0.3">
      <c r="A2097" t="str">
        <f>IF(ISBLANK('2016'!P324),"",'2016'!P324)</f>
        <v>{id:308,year: "2016",dateAcuerdo:"25-OCT",numAcuerdo:"CG 308-2016",monthAcuerdo:"OCT",nameAcuerdo:"ACUERDO INTEGRACIÓN DE SANTA CRUZ QUILEHTLA",link: Acuerdos__pdfpath(`./${"2016/"}${"308.pdf"}`),},</v>
      </c>
    </row>
    <row r="2098" spans="1:1" x14ac:dyDescent="0.3">
      <c r="A2098" t="str">
        <f>IF(ISBLANK('2016'!P325),"",'2016'!P325)</f>
        <v>{id:309,year: "2016",dateAcuerdo:"11-NOV",numAcuerdo:"CG 309-2016",monthAcuerdo:"NOV",nameAcuerdo:"ACUERDO INTEGRACIÓN AYUNTAMIENTO CONTLA",link: Acuerdos__pdfpath(`./${"2016/"}${"309.pdf"}`),},</v>
      </c>
    </row>
    <row r="2099" spans="1:1" x14ac:dyDescent="0.3">
      <c r="A2099" t="str">
        <f>IF(ISBLANK('2016'!P326),"",'2016'!P326)</f>
        <v/>
      </c>
    </row>
    <row r="2100" spans="1:1" x14ac:dyDescent="0.3">
      <c r="A2100" t="str">
        <f>IF(ISBLANK('2016'!P327),"",'2016'!P327)</f>
        <v>{id:311,year: "2016",dateAcuerdo:"11-NOV",numAcuerdo:"CG 311-2016",monthAcuerdo:"NOV",nameAcuerdo:"ACUERDO DE EJECUCIÓN DE MULTAS EN LA RESOLUCIÓN INE CG598 2016 Y EL ACUERDO INE CG700 2016 MOVIMIENTO CIUDADANO",link: Acuerdos__pdfpath(`./${"2016/"}${"311.pdf"}`),},</v>
      </c>
    </row>
    <row r="2101" spans="1:1" x14ac:dyDescent="0.3">
      <c r="A2101" t="str">
        <f>IF(ISBLANK('2016'!P328),"",'2016'!P328)</f>
        <v>{id:312,year: "2016",dateAcuerdo:"30-NOV",numAcuerdo:"CG 312-2016",monthAcuerdo:"NOV",nameAcuerdo:"ACUERDO FINANCIAMIENTO PÚBLICO",link: Acuerdos__pdfpath(`./${"2016/"}${"312.pdf"}`),},</v>
      </c>
    </row>
    <row r="2102" spans="1:1" x14ac:dyDescent="0.3">
      <c r="A2102" t="str">
        <f>IF(ISBLANK('2016'!P329),"",'2016'!P329)</f>
        <v>{id:313,year: "2016",dateAcuerdo:"30-NOV",numAcuerdo:"CG 313-2016",monthAcuerdo:"NOV",nameAcuerdo:"ACUERDO CIENCIA Y TECNOLOGIA",link: Acuerdos__pdfpath(`./${"2016/"}${"313.pdf"}`),},</v>
      </c>
    </row>
    <row r="2103" spans="1:1" x14ac:dyDescent="0.3">
      <c r="A2103" t="str">
        <f>IF(ISBLANK('2016'!P330),"",'2016'!P330)</f>
        <v>{id:314,year: "2016",dateAcuerdo:"30-NOV",numAcuerdo:"CG 314-2016",monthAcuerdo:"NOV",nameAcuerdo:"ACUERDO MULTAS PARTIDOS PRI Y MORENA",link: Acuerdos__pdfpath(`./${"2016/"}${"314.pdf"}`),},</v>
      </c>
    </row>
    <row r="2104" spans="1:1" x14ac:dyDescent="0.3">
      <c r="A2104" t="str">
        <f>IF(ISBLANK('2016'!P331),"",'2016'!P331)</f>
        <v>{id:315,year: "2016",dateAcuerdo:"12-DIC",numAcuerdo:"CG 315-2016",monthAcuerdo:"DIC",nameAcuerdo:"ACUERDO DONDE SE READECUA EL PRESUPUESTO DE EGRESOS PARA EL EJERCICIO FISCAL 2016",link: Acuerdos__pdfpath(`./${"2016/"}${"315.pdf"}`),},</v>
      </c>
    </row>
    <row r="2105" spans="1:1" x14ac:dyDescent="0.3">
      <c r="A2105" t="str">
        <f>IF(ISBLANK('2016'!P332),"",'2016'!P332)</f>
        <v>{id:316,year: "2016",dateAcuerdo:"12-DIC",numAcuerdo:"CG 316-2016",monthAcuerdo:"DIC",nameAcuerdo:"ACUERDO DECLARACIÓN DE LA VALIDEZ E INTEGRACIÓN DE LA LXII LEGISLATURA DEL CONGRESO",link: Acuerdos__pdfpath(`./${"2016/"}${"316.pdf"}`),},</v>
      </c>
    </row>
    <row r="2106" spans="1:1" x14ac:dyDescent="0.3">
      <c r="A2106" t="str">
        <f>IF(ISBLANK('2016'!P333),"",'2016'!P333)</f>
        <v>];</v>
      </c>
    </row>
    <row r="2109" spans="1:1" x14ac:dyDescent="0.3">
      <c r="A2109" t="str">
        <f>IF(ISBLANK('2015'!P2),"",'2015'!P2)</f>
        <v>export const dataAcuerdos2015 = [</v>
      </c>
    </row>
    <row r="2110" spans="1:1" x14ac:dyDescent="0.3">
      <c r="A2110" t="str">
        <f>IF(ISBLANK('2015'!P3),"",'2015'!P3)</f>
        <v>{id:1,year: "2015",dateAcuerdo:"09-ENE",numAcuerdo:"CG 01-2015",monthAcuerdo:"ENE",nameAcuerdo:"ACUERDO INTEGRACIÓN DE JUNTA GENERAL EJECUTIVA",link: Acuerdos__pdfpath(`./${"2015/"}${"1.pdf"}`),},</v>
      </c>
    </row>
    <row r="2111" spans="1:1" x14ac:dyDescent="0.3">
      <c r="A2111" t="str">
        <f>IF(ISBLANK('2015'!P4),"",'2015'!P4)</f>
        <v/>
      </c>
    </row>
    <row r="2112" spans="1:1" x14ac:dyDescent="0.3">
      <c r="A2112" t="str">
        <f>IF(ISBLANK('2015'!P5),"",'2015'!P5)</f>
        <v>{id:2,year: "2015",dateAcuerdo:"13-ENE",numAcuerdo:"CG 02-2015",monthAcuerdo:"ENE",nameAcuerdo:"ACUERDO ADECUACIÓN PRESUPUESTO DE EGRESOS EJERCICIO FISCAL 2015",link: Acuerdos__pdfpath(`./${"2015/"}${"2.pdf"}`),subRows:[{id:"",year: "2015",dateAcuerdo:"",numAcuerdo:"",monthAcuerdo:"",nameAcuerdo:"ANEXO 1 PRESUPUESTO 2015 IET",link: Acuerdos__pdfpath(`./${"2015/"}${"2.1.pdf"}`),},],},</v>
      </c>
    </row>
    <row r="2113" spans="1:1" x14ac:dyDescent="0.3">
      <c r="A2113" t="str">
        <f>IF(ISBLANK('2015'!P6),"",'2015'!P6)</f>
        <v>{id:3,year: "2015",dateAcuerdo:"15-ENE",numAcuerdo:"CG 03-2015",monthAcuerdo:"ENE",nameAcuerdo:"ACUERDO PROGRAMA ANUAL IET",link: Acuerdos__pdfpath(`./${"2015/"}${"3.pdf"}`),},</v>
      </c>
    </row>
    <row r="2114" spans="1:1" x14ac:dyDescent="0.3">
      <c r="A2114" t="str">
        <f>IF(ISBLANK('2015'!P7),"",'2015'!P7)</f>
        <v/>
      </c>
    </row>
    <row r="2115" spans="1:1" x14ac:dyDescent="0.3">
      <c r="A2115" t="str">
        <f>IF(ISBLANK('2015'!P8),"",'2015'!P8)</f>
        <v>{id:4,year: "2015",dateAcuerdo:"30-ENE",numAcuerdo:"CG 04-2015",monthAcuerdo:"ENE",nameAcuerdo:"ACUERDO CUMPLIMIENTO SALA ELECTORAL PANAL 2015",link: Acuerdos__pdfpath(`./${"2015/"}${"4.pdf"}`),subRows:[{id:"",year: "2015",dateAcuerdo:"",numAcuerdo:"",monthAcuerdo:"",nameAcuerdo:"ANEXO 1 RESOLUCIÓN PANAL 2015",link: Acuerdos__pdfpath(`./${"2015/"}${"4.1.pdf"}`),},],},</v>
      </c>
    </row>
    <row r="2116" spans="1:1" x14ac:dyDescent="0.3">
      <c r="A2116" t="str">
        <f>IF(ISBLANK('2015'!P9),"",'2015'!P9)</f>
        <v>{id:5,year: "2015",dateAcuerdo:"13-MAR",numAcuerdo:"CG 05-2015",monthAcuerdo:"MAR",nameAcuerdo:"ACUERDO DE REMISIÓN DE INFORMES ANUALES 2014",link: Acuerdos__pdfpath(`./${"2015/"}${"5.pdf"}`),},</v>
      </c>
    </row>
    <row r="2117" spans="1:1" x14ac:dyDescent="0.3">
      <c r="A2117" t="str">
        <f>IF(ISBLANK('2015'!P10),"",'2015'!P10)</f>
        <v>{id:6,year: "2015",dateAcuerdo:"28-MAY",numAcuerdo:"CG 06-2015",monthAcuerdo:"MAY",nameAcuerdo:"ACUERDO DICTAMEN INFORME ANUAL PAN",link: Acuerdos__pdfpath(`./${"2015/"}${"6.pdf"}`),},</v>
      </c>
    </row>
    <row r="2118" spans="1:1" x14ac:dyDescent="0.3">
      <c r="A2118" t="str">
        <f>IF(ISBLANK('2015'!P11),"",'2015'!P11)</f>
        <v>{id:7,year: "2015",dateAcuerdo:"28-MAY",numAcuerdo:"CG 07-2015",monthAcuerdo:"MAY",nameAcuerdo:"ACUERDO DICTAMEN INFORME ANUAL PRI",link: Acuerdos__pdfpath(`./${"2015/"}${"7.pdf"}`),},</v>
      </c>
    </row>
    <row r="2119" spans="1:1" x14ac:dyDescent="0.3">
      <c r="A2119" t="str">
        <f>IF(ISBLANK('2015'!P12),"",'2015'!P12)</f>
        <v>{id:8,year: "2015",dateAcuerdo:"28-MAY",numAcuerdo:"CG 08-2015",monthAcuerdo:"MAY",nameAcuerdo:"ACUERDO DICTAMEN INFORME ANUAL PRD",link: Acuerdos__pdfpath(`./${"2015/"}${"8.pdf"}`),},</v>
      </c>
    </row>
    <row r="2120" spans="1:1" x14ac:dyDescent="0.3">
      <c r="A2120" t="str">
        <f>IF(ISBLANK('2015'!P13),"",'2015'!P13)</f>
        <v>{id:9,year: "2015",dateAcuerdo:"28-MAY",numAcuerdo:"CG 09-2015",monthAcuerdo:"MAY",nameAcuerdo:"ACUERDO DICTAMEN INFORME ANUAL PT",link: Acuerdos__pdfpath(`./${"2015/"}${"9.pdf"}`),},</v>
      </c>
    </row>
    <row r="2121" spans="1:1" x14ac:dyDescent="0.3">
      <c r="A2121" t="str">
        <f>IF(ISBLANK('2015'!P14),"",'2015'!P14)</f>
        <v>{id:10,year: "2015",dateAcuerdo:"28-MAY",numAcuerdo:"CG 10-2015",monthAcuerdo:"MAY",nameAcuerdo:"ACUERDO DICTAMEN INFORME ANUAL PVEM",link: Acuerdos__pdfpath(`./${"2015/"}${"10.pdf"}`),},</v>
      </c>
    </row>
    <row r="2122" spans="1:1" x14ac:dyDescent="0.3">
      <c r="A2122" t="str">
        <f>IF(ISBLANK('2015'!P15),"",'2015'!P15)</f>
        <v>{id:11,year: "2015",dateAcuerdo:"28-MAY",numAcuerdo:"CG 11-2015",monthAcuerdo:"MAY",nameAcuerdo:"ACUERDO DICTAMEN INFORME ANUAL MC",link: Acuerdos__pdfpath(`./${"2015/"}${"11.pdf"}`),},</v>
      </c>
    </row>
    <row r="2123" spans="1:1" x14ac:dyDescent="0.3">
      <c r="A2123" t="str">
        <f>IF(ISBLANK('2015'!P16),"",'2015'!P16)</f>
        <v>{id:12,year: "2015",dateAcuerdo:"28-MAY",numAcuerdo:"CG 12-2015",monthAcuerdo:"MAY",nameAcuerdo:"ACUERDO DICTAMEN INFORME ANUAL PANAL",link: Acuerdos__pdfpath(`./${"2015/"}${"12.pdf"}`),},</v>
      </c>
    </row>
    <row r="2124" spans="1:1" x14ac:dyDescent="0.3">
      <c r="A2124" t="str">
        <f>IF(ISBLANK('2015'!P17),"",'2015'!P17)</f>
        <v>{id:13,year: "2015",dateAcuerdo:"28-MAY",numAcuerdo:"CG 13-2015",monthAcuerdo:"MAY",nameAcuerdo:"ACUERDO DICTAMEN INFORME ANUAL PAC",link: Acuerdos__pdfpath(`./${"2015/"}${"13.pdf"}`),},</v>
      </c>
    </row>
    <row r="2125" spans="1:1" x14ac:dyDescent="0.3">
      <c r="A2125" t="str">
        <f>IF(ISBLANK('2015'!P18),"",'2015'!P18)</f>
        <v>{id:14,year: "2015",dateAcuerdo:"28-MAY",numAcuerdo:"CG 14-2015",monthAcuerdo:"MAY",nameAcuerdo:"ACUERDO DICTAMEN INFORME ANUAL PS",link: Acuerdos__pdfpath(`./${"2015/"}${"14.pdf"}`),},</v>
      </c>
    </row>
    <row r="2126" spans="1:1" x14ac:dyDescent="0.3">
      <c r="A2126" t="str">
        <f>IF(ISBLANK('2015'!P19),"",'2015'!P19)</f>
        <v>{id:15,year: "2015",dateAcuerdo:"28-MAY",numAcuerdo:"CG 15-2015",monthAcuerdo:"MAY",nameAcuerdo:"ACUERDO DICTAMEN INFORME ANUAL MORENA",link: Acuerdos__pdfpath(`./${"2015/"}${"15.pdf"}`),},</v>
      </c>
    </row>
    <row r="2127" spans="1:1" x14ac:dyDescent="0.3">
      <c r="A2127" t="str">
        <f>IF(ISBLANK('2015'!P20),"",'2015'!P20)</f>
        <v>{id:16,year: "2015",dateAcuerdo:"28-MAY",numAcuerdo:"CG 16-2015",monthAcuerdo:"MAY",nameAcuerdo:"ACUERDO DICTAMEN INFORME ANUAL HUMANISTA",link: Acuerdos__pdfpath(`./${"2015/"}${"16.pdf"}`),},</v>
      </c>
    </row>
    <row r="2128" spans="1:1" x14ac:dyDescent="0.3">
      <c r="A2128" t="str">
        <f>IF(ISBLANK('2015'!P21),"",'2015'!P21)</f>
        <v>{id:17,year: "2015",dateAcuerdo:"28-MAY",numAcuerdo:"CG 17-2015",monthAcuerdo:"MAY",nameAcuerdo:"ACUERDO DICTAMEN INFORME ANUAL ENCUENTRO SOCIAL",link: Acuerdos__pdfpath(`./${"2015/"}${"17.pdf"}`),},</v>
      </c>
    </row>
    <row r="2129" spans="1:1" x14ac:dyDescent="0.3">
      <c r="A2129" t="str">
        <f>IF(ISBLANK('2015'!P22),"",'2015'!P22)</f>
        <v>{id:18,year: "2015",dateAcuerdo:"28-MAY",numAcuerdo:"CG 18-2015",monthAcuerdo:"MAY",nameAcuerdo:"ACUERDO QUEJA 001",link: Acuerdos__pdfpath(`./${"2015/"}${"18.pdf"}`),},</v>
      </c>
    </row>
    <row r="2130" spans="1:1" x14ac:dyDescent="0.3">
      <c r="A2130" t="str">
        <f>IF(ISBLANK('2015'!P23),"",'2015'!P23)</f>
        <v>{id:19,year: "2015",dateAcuerdo:"28-MAY",numAcuerdo:"CG 19-2015",monthAcuerdo:"MAY",nameAcuerdo:"ACUERDO QUEJA 003",link: Acuerdos__pdfpath(`./${"2015/"}${"19.pdf"}`),},</v>
      </c>
    </row>
    <row r="2131" spans="1:1" x14ac:dyDescent="0.3">
      <c r="A2131" t="str">
        <f>IF(ISBLANK('2015'!P24),"",'2015'!P24)</f>
        <v/>
      </c>
    </row>
    <row r="2132" spans="1:1" x14ac:dyDescent="0.3">
      <c r="A2132" t="str">
        <f>IF(ISBLANK('2015'!P25),"",'2015'!P25)</f>
        <v>{id:20,year: "2015",dateAcuerdo:"08-JUN",numAcuerdo:"CG 20-2015",monthAcuerdo:"JUN",nameAcuerdo:"ACUERDO MODIFICACIÓN SANCIÓN PANAL",link: Acuerdos__pdfpath(`./${"2015/"}${"20.pdf"}`),subRows:[{id:"",year: "2015",dateAcuerdo:"",numAcuerdo:"",monthAcuerdo:"",nameAcuerdo:"ANEXO RESOLUCIÓN PANAL 2015",link: Acuerdos__pdfpath(`./${"2015/"}${"20.1.pdf"}`),},],},</v>
      </c>
    </row>
    <row r="2133" spans="1:1" x14ac:dyDescent="0.3">
      <c r="A2133" t="str">
        <f>IF(ISBLANK('2015'!P26),"",'2015'!P26)</f>
        <v/>
      </c>
    </row>
    <row r="2134" spans="1:1" x14ac:dyDescent="0.3">
      <c r="A2134" t="str">
        <f>IF(ISBLANK('2015'!P27),"",'2015'!P27)</f>
        <v>{id:21,year: "2015",dateAcuerdo:"12-JUN",numAcuerdo:"CG 21-2015",monthAcuerdo:"JUN",nameAcuerdo:"ACUERDO SANCIÓN INFORME ANUAL 2014 PAN",link: Acuerdos__pdfpath(`./${"2015/"}${"21.pdf"}`),subRows:[{id:"",year: "2015",dateAcuerdo:"",numAcuerdo:"",monthAcuerdo:"",nameAcuerdo:"ANEXO RESOLUCIÓN PAN",link: Acuerdos__pdfpath(`./${"2015/"}${"21.1.pdf"}`),},],},</v>
      </c>
    </row>
    <row r="2135" spans="1:1" x14ac:dyDescent="0.3">
      <c r="A2135" t="str">
        <f>IF(ISBLANK('2015'!P28),"",'2015'!P28)</f>
        <v/>
      </c>
    </row>
    <row r="2136" spans="1:1" x14ac:dyDescent="0.3">
      <c r="A2136" t="str">
        <f>IF(ISBLANK('2015'!P29),"",'2015'!P29)</f>
        <v>{id:22,year: "2015",dateAcuerdo:"12-JUN",numAcuerdo:"CG 22-2015",monthAcuerdo:"JUN",nameAcuerdo:"ACUERDO SANCIÓN INFORME ANUAL 2014 PRD",link: Acuerdos__pdfpath(`./${"2015/"}${"22.pdf"}`),subRows:[{id:"",year: "2015",dateAcuerdo:"",numAcuerdo:"",monthAcuerdo:"",nameAcuerdo:"ANEXO 1 RESOLUCIÓN SANCIÓN PRD",link: Acuerdos__pdfpath(`./${"2015/"}${"22.1.pdf"}`),},],},</v>
      </c>
    </row>
    <row r="2137" spans="1:1" x14ac:dyDescent="0.3">
      <c r="A2137" t="str">
        <f>IF(ISBLANK('2015'!P30),"",'2015'!P30)</f>
        <v/>
      </c>
    </row>
    <row r="2138" spans="1:1" x14ac:dyDescent="0.3">
      <c r="A2138" t="str">
        <f>IF(ISBLANK('2015'!P31),"",'2015'!P31)</f>
        <v>{id:23,year: "2015",dateAcuerdo:"12-JUN",numAcuerdo:"CG 23-2015",monthAcuerdo:"JUN",nameAcuerdo:"ACUERDO SANCIÓN INFORME ANUAL 2014 PAC",link: Acuerdos__pdfpath(`./${"2015/"}${"23.pdf"}`),subRows:[{id:"",year: "2015",dateAcuerdo:"",numAcuerdo:"",monthAcuerdo:"",nameAcuerdo:"ANEXO 1 RESOLUCIÓN SANCIÓN PAC",link: Acuerdos__pdfpath(`./${"2015/"}${"23.1.pdf"}`),},],},</v>
      </c>
    </row>
    <row r="2139" spans="1:1" x14ac:dyDescent="0.3">
      <c r="A2139" t="str">
        <f>IF(ISBLANK('2015'!P32),"",'2015'!P32)</f>
        <v/>
      </c>
    </row>
    <row r="2140" spans="1:1" x14ac:dyDescent="0.3">
      <c r="A2140" t="str">
        <f>IF(ISBLANK('2015'!P33),"",'2015'!P33)</f>
        <v>{id:24,year: "2015",dateAcuerdo:"12-JUN",numAcuerdo:"CG 24-2015",monthAcuerdo:"JUN",nameAcuerdo:"ACUERDO SANCIÓN INFORME ANUAL 2014 MORENA",link: Acuerdos__pdfpath(`./${"2015/"}${"24.pdf"}`),subRows:[{id:"",year: "2015",dateAcuerdo:"",numAcuerdo:"",monthAcuerdo:"",nameAcuerdo:"ANEXO 1 RESOLUCIÓN SANCIÓN MORENA",link: Acuerdos__pdfpath(`./${"2015/"}${"24.1.pdf"}`),},],},</v>
      </c>
    </row>
    <row r="2141" spans="1:1" x14ac:dyDescent="0.3">
      <c r="A2141" t="str">
        <f>IF(ISBLANK('2015'!P34),"",'2015'!P34)</f>
        <v/>
      </c>
    </row>
    <row r="2142" spans="1:1" x14ac:dyDescent="0.3">
      <c r="A2142" t="str">
        <f>IF(ISBLANK('2015'!P35),"",'2015'!P35)</f>
        <v>{id:25,year: "2015",dateAcuerdo:"12-JUN",numAcuerdo:"CG 25-2015",monthAcuerdo:"JUN",nameAcuerdo:"ACUERDO QUEJA CQYDIET-002-2015",link: Acuerdos__pdfpath(`./${"2015/"}${"25.pdf"}`),subRows:[{id:"",year: "2015",dateAcuerdo:"",numAcuerdo:"",monthAcuerdo:"",nameAcuerdo:"ANEXO 1 RESOLUCIÓN QUEJA CQYDIET-002-2015",link: Acuerdos__pdfpath(`./${"2015/"}${"25.1.pdf"}`),},],},</v>
      </c>
    </row>
    <row r="2143" spans="1:1" x14ac:dyDescent="0.3">
      <c r="A2143" t="str">
        <f>IF(ISBLANK('2015'!P36),"",'2015'!P36)</f>
        <v>{id:26,year: "2015",dateAcuerdo:"17-JUL",numAcuerdo:"CG 26-2015",monthAcuerdo:"JUL",nameAcuerdo:"ACUERDO SANCIÓN INFORME ANUAL 2014 PRI",link: Acuerdos__pdfpath(`./${"2015/"}${"26.pdf"}`),},</v>
      </c>
    </row>
    <row r="2144" spans="1:1" x14ac:dyDescent="0.3">
      <c r="A2144" t="str">
        <f>IF(ISBLANK('2015'!P37),"",'2015'!P37)</f>
        <v>{id:27,year: "2015",dateAcuerdo:"17-JUL",numAcuerdo:"CG 27-2015",monthAcuerdo:"JUL",nameAcuerdo:"ACUERDO SANCIÓN INFORME ANUAL 2014 PT",link: Acuerdos__pdfpath(`./${"2015/"}${"27.pdf"}`),},</v>
      </c>
    </row>
    <row r="2145" spans="1:1" x14ac:dyDescent="0.3">
      <c r="A2145" t="str">
        <f>IF(ISBLANK('2015'!P38),"",'2015'!P38)</f>
        <v>{id:28,year: "2015",dateAcuerdo:"17-JUL",numAcuerdo:"CG 28-2015",monthAcuerdo:"JUL",nameAcuerdo:"ACUERDO SANCIÓN INFORME ANUAL 2014 PVEM",link: Acuerdos__pdfpath(`./${"2015/"}${"28.pdf"}`),},</v>
      </c>
    </row>
    <row r="2146" spans="1:1" x14ac:dyDescent="0.3">
      <c r="A2146" t="str">
        <f>IF(ISBLANK('2015'!P39),"",'2015'!P39)</f>
        <v>{id:29,year: "2015",dateAcuerdo:"17-JUL",numAcuerdo:"CG 29-2015",monthAcuerdo:"JUL",nameAcuerdo:"ACUERDO SANCIÓN INFORME ANUAL 2014 MC",link: Acuerdos__pdfpath(`./${"2015/"}${"29.pdf"}`),},</v>
      </c>
    </row>
    <row r="2147" spans="1:1" x14ac:dyDescent="0.3">
      <c r="A2147" t="str">
        <f>IF(ISBLANK('2015'!P40),"",'2015'!P40)</f>
        <v>{id:30,year: "2015",dateAcuerdo:"17-JUL",numAcuerdo:"CG 30-2015",monthAcuerdo:"JUL",nameAcuerdo:"ACUERDO SANCIÓN INFORME ANUAL 2014 PNA",link: Acuerdos__pdfpath(`./${"2015/"}${"30.pdf"}`),},</v>
      </c>
    </row>
    <row r="2148" spans="1:1" x14ac:dyDescent="0.3">
      <c r="A2148" t="str">
        <f>IF(ISBLANK('2015'!P41),"",'2015'!P41)</f>
        <v>{id:31,year: "2015",dateAcuerdo:"17-JUL",numAcuerdo:"CG 31-2015",monthAcuerdo:"JUL",nameAcuerdo:"ACUERDO SANCIÓN INFORME ANUAL 2014 PS",link: Acuerdos__pdfpath(`./${"2015/"}${"31.pdf"}`),},</v>
      </c>
    </row>
    <row r="2149" spans="1:1" x14ac:dyDescent="0.3">
      <c r="A2149" t="str">
        <f>IF(ISBLANK('2015'!P42),"",'2015'!P42)</f>
        <v>{id:32,year: "2015",dateAcuerdo:"17-JUL",numAcuerdo:"CG 32-2015",monthAcuerdo:"JUL",nameAcuerdo:"ACUERDO SANCIÓN INFORME ANUAL 2014 ENCUENTRO SOCIAL",link: Acuerdos__pdfpath(`./${"2015/"}${"32.pdf"}`),},</v>
      </c>
    </row>
    <row r="2150" spans="1:1" x14ac:dyDescent="0.3">
      <c r="A2150" t="str">
        <f>IF(ISBLANK('2015'!P43),"",'2015'!P43)</f>
        <v>{id:33,year: "2015",dateAcuerdo:"28-AGO",numAcuerdo:"CG 33-2015",monthAcuerdo:"AGO",nameAcuerdo:"ACUERDO AJUSTE SANCIÓN FISCALIZACIÓN PT",link: Acuerdos__pdfpath(`./${"2015/"}${"33.pdf"}`),},</v>
      </c>
    </row>
    <row r="2151" spans="1:1" x14ac:dyDescent="0.3">
      <c r="A2151" t="str">
        <f>IF(ISBLANK('2015'!P44),"",'2015'!P44)</f>
        <v>{id:34,year: "2015",dateAcuerdo:"18-SEP",numAcuerdo:"CG0 01-2015",monthAcuerdo:"SEP",nameAcuerdo:"ACUERDO INTEGRACIÓN DE COMISIONES ITE",link: Acuerdos__pdfpath(`./${"2015/"}${"01.pdf"}`),},</v>
      </c>
    </row>
    <row r="2152" spans="1:1" x14ac:dyDescent="0.3">
      <c r="A2152" t="str">
        <f>IF(ISBLANK('2015'!P45),"",'2015'!P45)</f>
        <v/>
      </c>
    </row>
    <row r="2153" spans="1:1" x14ac:dyDescent="0.3">
      <c r="A2153" t="str">
        <f>IF(ISBLANK('2015'!P46),"",'2015'!P46)</f>
        <v>{id:36,year: "2015",dateAcuerdo:"18-SEP",numAcuerdo:"CG0 03-2015",monthAcuerdo:"SEP",nameAcuerdo:"ACUERDO INTEGRACIÓN DE JUNTA GENERAL EJECUTIVA",link: Acuerdos__pdfpath(`./${"2015/"}${"03.pdf"}`),},</v>
      </c>
    </row>
    <row r="2154" spans="1:1" x14ac:dyDescent="0.3">
      <c r="A2154" t="str">
        <f>IF(ISBLANK('2015'!P47),"",'2015'!P47)</f>
        <v>{id:37,year: "2015",dateAcuerdo:"18-SEP",numAcuerdo:"CG0 04-2015",monthAcuerdo:"SEP",nameAcuerdo:"ACUERDO LOGO ITE",link: Acuerdos__pdfpath(`./${"2015/"}${"04.pdf"}`),},</v>
      </c>
    </row>
    <row r="2155" spans="1:1" x14ac:dyDescent="0.3">
      <c r="A2155" t="str">
        <f>IF(ISBLANK('2015'!P48),"",'2015'!P48)</f>
        <v>{id:38,year: "2015",dateAcuerdo:"30-SEP",numAcuerdo:"CG0 05-2015",monthAcuerdo:"SEP",nameAcuerdo:"ACUERDO LINEAMIENTOS PERDIDA Y CANCELACIÓN DE REGISTRO",link: Acuerdos__pdfpath(`./${"2015/"}${"05.pdf"}`),},</v>
      </c>
    </row>
    <row r="2156" spans="1:1" x14ac:dyDescent="0.3">
      <c r="A2156" t="str">
        <f>IF(ISBLANK('2015'!P49),"",'2015'!P49)</f>
        <v>{id:39,year: "2015",dateAcuerdo:"30-SEP",numAcuerdo:"CG0 06-2015",monthAcuerdo:"SEP",nameAcuerdo:"ACUERDO PERDIDA DE ACREDITACIÓN PARTIDO DEL TRABAJO",link: Acuerdos__pdfpath(`./${"2015/"}${"06.pdf"}`),},</v>
      </c>
    </row>
    <row r="2157" spans="1:1" x14ac:dyDescent="0.3">
      <c r="A2157" t="str">
        <f>IF(ISBLANK('2015'!P50),"",'2015'!P50)</f>
        <v>{id:40,year: "2015",dateAcuerdo:"30-SEP",numAcuerdo:"CG0 07-2015",monthAcuerdo:"SEP",nameAcuerdo:"ACUERDO PERDIDA DE ACREDITACIÓN PARTIDO HUMANISTA",link: Acuerdos__pdfpath(`./${"2015/"}${"07.pdf"}`),},</v>
      </c>
    </row>
    <row r="2158" spans="1:1" x14ac:dyDescent="0.3">
      <c r="A2158" t="str">
        <f>IF(ISBLANK('2015'!P51),"",'2015'!P51)</f>
        <v>{id:41,year: "2015",dateAcuerdo:"30-SEP",numAcuerdo:"CG0 08-2015",monthAcuerdo:"SEP",nameAcuerdo:"ACUERDO PRESUPUESTO DE EGRESOS 2016",link: Acuerdos__pdfpath(`./${"2015/"}${"08.pdf"}`),},</v>
      </c>
    </row>
    <row r="2159" spans="1:1" x14ac:dyDescent="0.3">
      <c r="A2159" t="str">
        <f>IF(ISBLANK('2015'!P52),"",'2015'!P52)</f>
        <v/>
      </c>
    </row>
    <row r="2160" spans="1:1" x14ac:dyDescent="0.3">
      <c r="A2160" t="str">
        <f>IF(ISBLANK('2015'!P53),"",'2015'!P53)</f>
        <v>{id:43,year: "2015",dateAcuerdo:"29-OCT",numAcuerdo:"CG0 010-2015",monthAcuerdo:"OCT",nameAcuerdo:"ACUERDO CUMPLIMIENTO SALA ELECTORAL PAC",link: Acuerdos__pdfpath(`./${"2015/"}${"010.pdf"}`),},</v>
      </c>
    </row>
    <row r="2161" spans="1:1" x14ac:dyDescent="0.3">
      <c r="A2161" t="str">
        <f>IF(ISBLANK('2015'!P54),"",'2015'!P54)</f>
        <v>{id:44,year: "2015",dateAcuerdo:"29-OCT",numAcuerdo:"CG0 011-2015",monthAcuerdo:"OCT",nameAcuerdo:"ACUERDO METODOLOGÍA MONITOREO",link: Acuerdos__pdfpath(`./${"2015/"}${"011.pdf"}`),},</v>
      </c>
    </row>
    <row r="2162" spans="1:1" x14ac:dyDescent="0.3">
      <c r="A2162" t="str">
        <f>IF(ISBLANK('2015'!P55),"",'2015'!P55)</f>
        <v>{id:45,year: "2015",dateAcuerdo:"29-OCT",numAcuerdo:"CG0 012-2015",monthAcuerdo:"OCT",nameAcuerdo:"ACUERDO LINEAMIENTOS DEBATES",link: Acuerdos__pdfpath(`./${"2015/"}${"012.pdf"}`),},</v>
      </c>
    </row>
    <row r="2163" spans="1:1" x14ac:dyDescent="0.3">
      <c r="A2163" t="str">
        <f>IF(ISBLANK('2015'!P56),"",'2015'!P56)</f>
        <v>{id:46,year: "2015",dateAcuerdo:"29-OCT",numAcuerdo:"CG0 013-2015",monthAcuerdo:"OCT",nameAcuerdo:"ACUERDO CRITERIOS CIERRES DE CAMPAÑA",link: Acuerdos__pdfpath(`./${"2015/"}${"013.pdf"}`),},</v>
      </c>
    </row>
    <row r="2164" spans="1:1" x14ac:dyDescent="0.3">
      <c r="A2164" t="str">
        <f>IF(ISBLANK('2015'!P57),"",'2015'!P57)</f>
        <v>{id:47,year: "2015",dateAcuerdo:"29-OCT",numAcuerdo:"CG0 014-2015",monthAcuerdo:"OCT",nameAcuerdo:"ACUERDO LINEAMIENTOS CONSULTA CIUDADANA",link: Acuerdos__pdfpath(`./${"2015/"}${"014.pdf"}`),},</v>
      </c>
    </row>
    <row r="2165" spans="1:1" x14ac:dyDescent="0.3">
      <c r="A2165" t="str">
        <f>IF(ISBLANK('2015'!P58),"",'2015'!P58)</f>
        <v>{id:48,year: "2015",dateAcuerdo:"29-OCT",numAcuerdo:"CG0 015-2015",monthAcuerdo:"OCT",nameAcuerdo:"ACUERDO LINEAMIENTOS PROTECCIÓN DE DATOS",link: Acuerdos__pdfpath(`./${"2015/"}${"015.pdf"}`),},</v>
      </c>
    </row>
    <row r="2166" spans="1:1" x14ac:dyDescent="0.3">
      <c r="A2166" t="str">
        <f>IF(ISBLANK('2015'!P59),"",'2015'!P59)</f>
        <v/>
      </c>
    </row>
    <row r="2167" spans="1:1" x14ac:dyDescent="0.3">
      <c r="A2167" t="str">
        <f>IF(ISBLANK('2015'!P60),"",'2015'!P60)</f>
        <v>{id:49,year: "2015",dateAcuerdo:"30-OCT",numAcuerdo:"CG 016-2015",monthAcuerdo:"OCT",nameAcuerdo:"ACUERDO LINEAMIENTOS REGISTRO DE CANDIDATOS",link: Acuerdos__pdfpath(`./${"2015/"}${"016.pdf"}`),subRows:[{id:"",year: "2015",dateAcuerdo:"",numAcuerdo:"",monthAcuerdo:"",nameAcuerdo:"ANEXO FORMATOS DE REGISTRO DE CANDIDATOS",link: Acuerdos__pdfpath(`./${"2015/"}${"016.1.pdf"}`),},],},</v>
      </c>
    </row>
    <row r="2168" spans="1:1" x14ac:dyDescent="0.3">
      <c r="A2168" t="str">
        <f>IF(ISBLANK('2015'!P61),"",'2015'!P61)</f>
        <v/>
      </c>
    </row>
    <row r="2169" spans="1:1" x14ac:dyDescent="0.3">
      <c r="A2169" t="str">
        <f>IF(ISBLANK('2015'!P62),"",'2015'!P62)</f>
        <v>{id:50,year: "2015",dateAcuerdo:"30-OCT",numAcuerdo:"CG 017-2015",monthAcuerdo:"OCT",nameAcuerdo:"",link: "",subRows:[{id:"",year: "2015",dateAcuerdo:"",numAcuerdo:"",monthAcuerdo:"",nameAcuerdo:"ANEXO CALENDARIO ELECTORAL LEGAL 2015-2016",link: Acuerdos__pdfpath(`./${"2015/"}${"017.1.pdf"}`),},],},</v>
      </c>
    </row>
    <row r="2170" spans="1:1" x14ac:dyDescent="0.3">
      <c r="A2170" t="str">
        <f>IF(ISBLANK('2015'!P63),"",'2015'!P63)</f>
        <v/>
      </c>
    </row>
    <row r="2171" spans="1:1" x14ac:dyDescent="0.3">
      <c r="A2171" t="str">
        <f>IF(ISBLANK('2015'!P64),"",'2015'!P64)</f>
        <v>{id:52,year: "2015",dateAcuerdo:"10-NOV",numAcuerdo:"CG0 019-2015",monthAcuerdo:"NOV",nameAcuerdo:"ACUERDO PRESUPUESTO FINAL",link: Acuerdos__pdfpath(`./${"2015/"}${"019.pdf"}`),},</v>
      </c>
    </row>
    <row r="2172" spans="1:1" x14ac:dyDescent="0.3">
      <c r="A2172" t="str">
        <f>IF(ISBLANK('2015'!P65),"",'2015'!P65)</f>
        <v>{id:53,year: "2015",dateAcuerdo:"10-NOV",numAcuerdo:"CG0 020-2015",monthAcuerdo:"NOV",nameAcuerdo:"ACUERDO REGLAMENTO USOS Y COSTUMBRES",link: Acuerdos__pdfpath(`./${"2015/"}${"020.pdf"}`),},</v>
      </c>
    </row>
    <row r="2173" spans="1:1" x14ac:dyDescent="0.3">
      <c r="A2173" t="str">
        <f>IF(ISBLANK('2015'!P66),"",'2015'!P66)</f>
        <v>{id:54,year: "2015",dateAcuerdo:"19-NOV",numAcuerdo:"CG0 021-2015",monthAcuerdo:"NOV",nameAcuerdo:"ACUERDO PAUTAS RADIO Y TELEVISIÓN",link: Acuerdos__pdfpath(`./${"2015/"}${"021.pdf"}`),},</v>
      </c>
    </row>
    <row r="2174" spans="1:1" x14ac:dyDescent="0.3">
      <c r="A2174" t="str">
        <f>IF(ISBLANK('2015'!P67),"",'2015'!P67)</f>
        <v>{id:55,year: "2015",dateAcuerdo:"27-NOV",numAcuerdo:"CG0 022-2015",monthAcuerdo:"NOV",nameAcuerdo:"ACUERDO DEL REGLAMENTO DE CANDIDATOS INDEPENDIENTES",link: Acuerdos__pdfpath(`./${"2015/"}${"022.pdf"}`),},</v>
      </c>
    </row>
    <row r="2175" spans="1:1" x14ac:dyDescent="0.3">
      <c r="A2175" t="str">
        <f>IF(ISBLANK('2015'!P68),"",'2015'!P68)</f>
        <v>{id:56,year: "2015",dateAcuerdo:"27-NOV",numAcuerdo:"CG0 023-2015",monthAcuerdo:"NOV",nameAcuerdo:"ACUERDO DEL ESTATUTO A.C. CANDIDATOS INDEPENDIENTES",link: Acuerdos__pdfpath(`./${"2015/"}${"023.pdf"}`),},</v>
      </c>
    </row>
    <row r="2176" spans="1:1" x14ac:dyDescent="0.3">
      <c r="A2176" t="str">
        <f>IF(ISBLANK('2015'!P69),"",'2015'!P69)</f>
        <v/>
      </c>
    </row>
    <row r="2177" spans="1:1" x14ac:dyDescent="0.3">
      <c r="A2177" t="str">
        <f>IF(ISBLANK('2015'!P70),"",'2015'!P70)</f>
        <v/>
      </c>
    </row>
    <row r="2178" spans="1:1" x14ac:dyDescent="0.3">
      <c r="A2178" t="str">
        <f>IF(ISBLANK('2015'!P71),"",'2015'!P71)</f>
        <v/>
      </c>
    </row>
    <row r="2179" spans="1:1" x14ac:dyDescent="0.3">
      <c r="A2179" t="str">
        <f>IF(ISBLANK('2015'!P72),"",'2015'!P72)</f>
        <v/>
      </c>
    </row>
    <row r="2180" spans="1:1" x14ac:dyDescent="0.3">
      <c r="A2180" t="str">
        <f>IF(ISBLANK('2015'!P73),"",'2015'!P73)</f>
        <v>{id:61,year: "2015",dateAcuerdo:"30-NOV",numAcuerdo:"CG0 028-2015",monthAcuerdo:"NOV",nameAcuerdo:"REGLAMENTO CONSTITUCIÓN DE PARTIDOS",link: Acuerdos__pdfpath(`./${"2015/"}${"028.pdf"}`),},</v>
      </c>
    </row>
    <row r="2181" spans="1:1" x14ac:dyDescent="0.3">
      <c r="A2181" t="str">
        <f>IF(ISBLANK('2015'!P74),"",'2015'!P74)</f>
        <v/>
      </c>
    </row>
    <row r="2182" spans="1:1" x14ac:dyDescent="0.3">
      <c r="A2182" t="str">
        <f>IF(ISBLANK('2015'!P75),"",'2015'!P75)</f>
        <v>{id:63,year: "2015",dateAcuerdo:"30-NOV",numAcuerdo:"CG0 030-2015",monthAcuerdo:"NOV",nameAcuerdo:"ACUERDO SECRETARIO Y DIRECTORES",link: Acuerdos__pdfpath(`./${"2015/"}${"030.pdf"}`),},</v>
      </c>
    </row>
    <row r="2183" spans="1:1" x14ac:dyDescent="0.3">
      <c r="A2183" t="str">
        <f>IF(ISBLANK('2015'!P76),"",'2015'!P76)</f>
        <v/>
      </c>
    </row>
    <row r="2184" spans="1:1" x14ac:dyDescent="0.3">
      <c r="A2184" t="str">
        <f>IF(ISBLANK('2015'!P77),"",'2015'!P77)</f>
        <v/>
      </c>
    </row>
    <row r="2185" spans="1:1" x14ac:dyDescent="0.3">
      <c r="A2185" t="str">
        <f>IF(ISBLANK('2015'!P78),"",'2015'!P78)</f>
        <v/>
      </c>
    </row>
    <row r="2186" spans="1:1" x14ac:dyDescent="0.3">
      <c r="A2186" t="str">
        <f>IF(ISBLANK('2015'!P79),"",'2015'!P79)</f>
        <v/>
      </c>
    </row>
    <row r="2187" spans="1:1" x14ac:dyDescent="0.3">
      <c r="A2187" t="str">
        <f>IF(ISBLANK('2015'!P80),"",'2015'!P80)</f>
        <v>{id:68,year: "2015",dateAcuerdo:"12-DIC",numAcuerdo:"CG0 035-2015",monthAcuerdo:"DIC",nameAcuerdo:"ACUERDO TOPES DE PRECAMPAÑA",link: Acuerdos__pdfpath(`./${"2015/"}${"035.pdf"}`),},</v>
      </c>
    </row>
    <row r="2188" spans="1:1" x14ac:dyDescent="0.3">
      <c r="A2188" t="str">
        <f>IF(ISBLANK('2015'!P81),"",'2015'!P81)</f>
        <v/>
      </c>
    </row>
    <row r="2189" spans="1:1" x14ac:dyDescent="0.3">
      <c r="A2189" t="str">
        <f>IF(ISBLANK('2015'!P82),"",'2015'!P82)</f>
        <v/>
      </c>
    </row>
    <row r="2190" spans="1:1" x14ac:dyDescent="0.3">
      <c r="A2190" t="str">
        <f>IF(ISBLANK('2015'!P83),"",'2015'!P83)</f>
        <v/>
      </c>
    </row>
    <row r="2191" spans="1:1" x14ac:dyDescent="0.3">
      <c r="A2191" t="str">
        <f>IF(ISBLANK('2015'!P84),"",'2015'!P84)</f>
        <v>{id:72,year: "2015",dateAcuerdo:"15-DIC",numAcuerdo:"CG0 039-2015",monthAcuerdo:"DIC",nameAcuerdo:"ACUERDO TOPES INDEPENDIENTES",link: Acuerdos__pdfpath(`./${"2015/"}${"039.pdf"}`),},</v>
      </c>
    </row>
    <row r="2192" spans="1:1" x14ac:dyDescent="0.3">
      <c r="A2192" t="str">
        <f>IF(ISBLANK('2015'!P85),"",'2015'!P85)</f>
        <v/>
      </c>
    </row>
    <row r="2193" spans="1:1" x14ac:dyDescent="0.3">
      <c r="A2193" t="str">
        <f>IF(ISBLANK('2015'!P86),"",'2015'!P86)</f>
        <v>{id:73,year: "2015",dateAcuerdo:"15-DIC",numAcuerdo:"CG 040-2015",monthAcuerdo:"DIC",nameAcuerdo:"",link: "",subRows:[{id:"",year: "2015",dateAcuerdo:"",numAcuerdo:"",monthAcuerdo:"",nameAcuerdo:"ANEXO CONVOCATORIA",link: Acuerdos__pdfpath(`./${"2015/"}${"040.1.pdf"}`),},],},</v>
      </c>
    </row>
    <row r="2194" spans="1:1" x14ac:dyDescent="0.3">
      <c r="A2194" t="str">
        <f>IF(ISBLANK('2015'!P87),"",'2015'!P87)</f>
        <v>{id:74,year: "2015",dateAcuerdo:"16-DIC",numAcuerdo:"CG0 041-2015",monthAcuerdo:"DIC",nameAcuerdo:"ACUERDO CUMPLIMIENTO FISCALIZACIÓN PAN",link: Acuerdos__pdfpath(`./${"2015/"}${"041.pdf"}`),},</v>
      </c>
    </row>
    <row r="2195" spans="1:1" x14ac:dyDescent="0.3">
      <c r="A2195" t="str">
        <f>IF(ISBLANK('2015'!P88),"",'2015'!P88)</f>
        <v>{id:75,year: "2015",dateAcuerdo:"16-DIC",numAcuerdo:"CG0 042-2015",monthAcuerdo:"DIC",nameAcuerdo:"ACUERDO CUMPLIMIENTO FISCALIZACIÓN PT",link: Acuerdos__pdfpath(`./${"2015/"}${"042.pdf"}`),},</v>
      </c>
    </row>
    <row r="2196" spans="1:1" x14ac:dyDescent="0.3">
      <c r="A2196" t="str">
        <f>IF(ISBLANK('2015'!P89),"",'2015'!P89)</f>
        <v/>
      </c>
    </row>
    <row r="2197" spans="1:1" x14ac:dyDescent="0.3">
      <c r="A2197" t="str">
        <f>IF(ISBLANK('2015'!P90),"",'2015'!P90)</f>
        <v/>
      </c>
    </row>
    <row r="2198" spans="1:1" x14ac:dyDescent="0.3">
      <c r="A2198" t="str">
        <f>IF(ISBLANK('2015'!P91),"",'2015'!P91)</f>
        <v>{id:77,year: "2015",dateAcuerdo:"24-DIC",numAcuerdo:"CG 044-2015",monthAcuerdo:"DIC",nameAcuerdo:"ACUERDO CUMPLIMIENTO SALA DF CONVOCATORIA CANDIDATOS INDEPENDIENTES",link: Acuerdos__pdfpath(`./${"2015/"}${"044.pdf"}`),subRows:[{id:"",year: "2015",dateAcuerdo:"",numAcuerdo:"",monthAcuerdo:"",nameAcuerdo:"ANEXO CONVOCATORIA CANDIDATOS INDEPENDIENTES",link: Acuerdos__pdfpath(`./${"2015/"}${"044.1.pdf"}`),},],},</v>
      </c>
    </row>
    <row r="2199" spans="1:1" x14ac:dyDescent="0.3">
      <c r="A2199" t="str">
        <f>IF(ISBLANK('2015'!P92),"",'2015'!P92)</f>
        <v>{id:78,year: "2015",dateAcuerdo:"24-DIC",numAcuerdo:"CG0 045-2015",monthAcuerdo:"DIC",nameAcuerdo:"ACUERDO MODIFICACIÓN NÚMERO DE APOYO CIUDADANO",link: Acuerdos__pdfpath(`./${"2015/"}${"045.pdf"}`),},</v>
      </c>
    </row>
    <row r="2200" spans="1:1" x14ac:dyDescent="0.3">
      <c r="A2200" t="str">
        <f>IF(ISBLANK('2015'!P93),"",'2015'!P93)</f>
        <v>{id:79,year: "2015",dateAcuerdo:"24-DIC",numAcuerdo:"CG0 046-2015",monthAcuerdo:"DIC",nameAcuerdo:"ACUERDO RADIO Y TV",link: Acuerdos__pdfpath(`./${"2015/"}${"046.pdf"}`),},</v>
      </c>
    </row>
    <row r="2201" spans="1:1" x14ac:dyDescent="0.3">
      <c r="A2201" t="str">
        <f>IF(ISBLANK('2015'!P94),"",'2015'!P94)</f>
        <v/>
      </c>
    </row>
    <row r="2202" spans="1:1" x14ac:dyDescent="0.3">
      <c r="A2202" t="str">
        <f>IF(ISBLANK('2015'!P95),"",'2015'!P95)</f>
        <v>{id:80,year: "2015",dateAcuerdo:"30-DIC",numAcuerdo:"CG 047-2015",monthAcuerdo:"DIC",nameAcuerdo:"ACUERDO PLASTICOS",link: Acuerdos__pdfpath(`./${"2015/"}${"047.pdf"}`),subRows:[{id:"",year: "2015",dateAcuerdo:"",numAcuerdo:"",monthAcuerdo:"",nameAcuerdo:"ANEXO PLASTICOS",link: Acuerdos__pdfpath(`./${"2015/"}${"047.1.pdf"}`),},],},</v>
      </c>
    </row>
    <row r="2203" spans="1:1" x14ac:dyDescent="0.3">
      <c r="A2203" t="str">
        <f>IF(ISBLANK('2015'!P96),"",'2015'!P96)</f>
        <v>];</v>
      </c>
    </row>
    <row r="2206" spans="1:1" x14ac:dyDescent="0.3">
      <c r="A2206" t="str">
        <f>IF(ISBLANK('2012'!P2),"",'2012'!P2)</f>
        <v>export const dataAcuerdos2012 = [</v>
      </c>
    </row>
    <row r="2207" spans="1:1" x14ac:dyDescent="0.3">
      <c r="A2207" t="str">
        <f>IF(ISBLANK('2012'!P3),"",'2012'!P3)</f>
        <v>{id:1,year: "2012",dateAcuerdo:"12-ENE",numAcuerdo:"CG 01-2012",monthAcuerdo:"ENE",nameAcuerdo:"SE ADECUA EL PROYECTO DE PRESUPUESTO",link: Acuerdos__pdfpath(`./${"2012/"}${"1.pdf"}`),},</v>
      </c>
    </row>
    <row r="2208" spans="1:1" x14ac:dyDescent="0.3">
      <c r="A2208" t="str">
        <f>IF(ISBLANK('2012'!P4),"",'2012'!P4)</f>
        <v>{id:2,year: "2012",dateAcuerdo:"13-MAR",numAcuerdo:"CG 02-2012",monthAcuerdo:"MAR",nameAcuerdo:"INFORMES ANUALES 2011",link: Acuerdos__pdfpath(`./${"2012/"}${"2.pdf"}`),},</v>
      </c>
    </row>
    <row r="2209" spans="1:1" x14ac:dyDescent="0.3">
      <c r="A2209" t="str">
        <f>IF(ISBLANK('2012'!P5),"",'2012'!P5)</f>
        <v>{id:3,year: "2012",dateAcuerdo:"25-MAR",numAcuerdo:"CG 03-2012",monthAcuerdo:"MAR",nameAcuerdo:"DICTAMEN DEL PAN",link: Acuerdos__pdfpath(`./${"2012/"}${"3.pdf"}`),},</v>
      </c>
    </row>
    <row r="2210" spans="1:1" x14ac:dyDescent="0.3">
      <c r="A2210" t="str">
        <f>IF(ISBLANK('2012'!P6),"",'2012'!P6)</f>
        <v>{id:4,year: "2012",dateAcuerdo:"25-MAR",numAcuerdo:"CG 04-2012",monthAcuerdo:"MAR",nameAcuerdo:"DICTAMEN DEL PRI",link: Acuerdos__pdfpath(`./${"2012/"}${"4.pdf"}`),},</v>
      </c>
    </row>
    <row r="2211" spans="1:1" x14ac:dyDescent="0.3">
      <c r="A2211" t="str">
        <f>IF(ISBLANK('2012'!P7),"",'2012'!P7)</f>
        <v>{id:5,year: "2012",dateAcuerdo:"25-MAR",numAcuerdo:"CG 05-2012",monthAcuerdo:"MAR",nameAcuerdo:"DICTAMEN DEL PRD",link: Acuerdos__pdfpath(`./${"2012/"}${"5.pdf"}`),},</v>
      </c>
    </row>
    <row r="2212" spans="1:1" x14ac:dyDescent="0.3">
      <c r="A2212" t="str">
        <f>IF(ISBLANK('2012'!P8),"",'2012'!P8)</f>
        <v>{id:6,year: "2012",dateAcuerdo:"25-MAR",numAcuerdo:"CG 06-2012",monthAcuerdo:"MAR",nameAcuerdo:"DICTAMEN DEL PT",link: Acuerdos__pdfpath(`./${"2012/"}${"6.pdf"}`),},</v>
      </c>
    </row>
    <row r="2213" spans="1:1" x14ac:dyDescent="0.3">
      <c r="A2213" t="str">
        <f>IF(ISBLANK('2012'!P9),"",'2012'!P9)</f>
        <v>{id:7,year: "2012",dateAcuerdo:"25-MAR",numAcuerdo:"CG 07-2012",monthAcuerdo:"MAR",nameAcuerdo:"DICTAMEN DEL PVEM",link: Acuerdos__pdfpath(`./${"2012/"}${"7.pdf"}`),},</v>
      </c>
    </row>
    <row r="2214" spans="1:1" x14ac:dyDescent="0.3">
      <c r="A2214" t="str">
        <f>IF(ISBLANK('2012'!P10),"",'2012'!P10)</f>
        <v>{id:8,year: "2012",dateAcuerdo:"25-MAR",numAcuerdo:"CG 08-2012",monthAcuerdo:"MAR",nameAcuerdo:"DICTAMEN DEL PMC",link: Acuerdos__pdfpath(`./${"2012/"}${"8.pdf"}`),},</v>
      </c>
    </row>
    <row r="2215" spans="1:1" x14ac:dyDescent="0.3">
      <c r="A2215" t="str">
        <f>IF(ISBLANK('2012'!P11),"",'2012'!P11)</f>
        <v>{id:9,year: "2012",dateAcuerdo:"25-MAR",numAcuerdo:"CG 09-2012",monthAcuerdo:"MAR",nameAcuerdo:"DICTAMEN DEL PANAL",link: Acuerdos__pdfpath(`./${"2012/"}${"9.pdf"}`),},</v>
      </c>
    </row>
    <row r="2216" spans="1:1" x14ac:dyDescent="0.3">
      <c r="A2216" t="str">
        <f>IF(ISBLANK('2012'!P12),"",'2012'!P12)</f>
        <v>{id:10,year: "2012",dateAcuerdo:"25-MAR",numAcuerdo:"CG 10-2012",monthAcuerdo:"MAR",nameAcuerdo:"DICTAMEN DEL PAC",link: Acuerdos__pdfpath(`./${"2012/"}${"10.pdf"}`),},</v>
      </c>
    </row>
    <row r="2217" spans="1:1" x14ac:dyDescent="0.3">
      <c r="A2217" t="str">
        <f>IF(ISBLANK('2012'!P13),"",'2012'!P13)</f>
        <v>{id:11,year: "2012",dateAcuerdo:"25-MAR",numAcuerdo:"CG 11-2012",monthAcuerdo:"MAR",nameAcuerdo:"DICTAMEN DEL PS",link: Acuerdos__pdfpath(`./${"2012/"}${"11.pdf"}`),},</v>
      </c>
    </row>
    <row r="2218" spans="1:1" x14ac:dyDescent="0.3">
      <c r="A2218" t="str">
        <f>IF(ISBLANK('2012'!P14),"",'2012'!P14)</f>
        <v>{id:12,year: "2012",dateAcuerdo:"13-JUN",numAcuerdo:"CG 12-2012",monthAcuerdo:"JUN",nameAcuerdo:"RESOLUCIÓN DEL PAN",link: Acuerdos__pdfpath(`./${"2012/"}${"12.pdf"}`),},</v>
      </c>
    </row>
    <row r="2219" spans="1:1" x14ac:dyDescent="0.3">
      <c r="A2219" t="str">
        <f>IF(ISBLANK('2012'!P15),"",'2012'!P15)</f>
        <v>{id:13,year: "2012",dateAcuerdo:"13-JUN",numAcuerdo:"CG 13-2012",monthAcuerdo:"JUN",nameAcuerdo:"RESOLUCIÓN DEL PRI",link: Acuerdos__pdfpath(`./${"2012/"}${"13.pdf"}`),},</v>
      </c>
    </row>
    <row r="2220" spans="1:1" x14ac:dyDescent="0.3">
      <c r="A2220" t="str">
        <f>IF(ISBLANK('2012'!P16),"",'2012'!P16)</f>
        <v>{id:14,year: "2012",dateAcuerdo:"13-JUN",numAcuerdo:"CG 14-2012",monthAcuerdo:"JUN",nameAcuerdo:"RESOLUCIÓN DEL PRD",link: Acuerdos__pdfpath(`./${"2012/"}${"14.pdf"}`),},</v>
      </c>
    </row>
    <row r="2221" spans="1:1" x14ac:dyDescent="0.3">
      <c r="A2221" t="str">
        <f>IF(ISBLANK('2012'!P17),"",'2012'!P17)</f>
        <v>{id:15,year: "2012",dateAcuerdo:"13-JUN",numAcuerdo:"CG 15-2012",monthAcuerdo:"JUN",nameAcuerdo:"RESOLUCIÓN DEL PT",link: Acuerdos__pdfpath(`./${"2012/"}${"15.pdf"}`),},</v>
      </c>
    </row>
    <row r="2222" spans="1:1" x14ac:dyDescent="0.3">
      <c r="A2222" t="str">
        <f>IF(ISBLANK('2012'!P18),"",'2012'!P18)</f>
        <v>{id:16,year: "2012",dateAcuerdo:"13-JUN",numAcuerdo:"CG 16-2012",monthAcuerdo:"JUN",nameAcuerdo:"RESOLUCIÓN DEL PVEM",link: Acuerdos__pdfpath(`./${"2012/"}${"16.pdf"}`),},</v>
      </c>
    </row>
    <row r="2223" spans="1:1" x14ac:dyDescent="0.3">
      <c r="A2223" t="str">
        <f>IF(ISBLANK('2012'!P19),"",'2012'!P19)</f>
        <v>{id:17,year: "2012",dateAcuerdo:"13-JUN",numAcuerdo:"CG 17-2012",monthAcuerdo:"JUN",nameAcuerdo:"RESOLUCIÓN DEL MC",link: Acuerdos__pdfpath(`./${"2012/"}${"17.pdf"}`),},</v>
      </c>
    </row>
    <row r="2224" spans="1:1" x14ac:dyDescent="0.3">
      <c r="A2224" t="str">
        <f>IF(ISBLANK('2012'!P20),"",'2012'!P20)</f>
        <v>{id:18,year: "2012",dateAcuerdo:"13-JUN",numAcuerdo:"CG 18-2012",monthAcuerdo:"JUN",nameAcuerdo:"RESOLUCIÓN DEL PANAL",link: Acuerdos__pdfpath(`./${"2012/"}${"18.pdf"}`),},</v>
      </c>
    </row>
    <row r="2225" spans="1:1" x14ac:dyDescent="0.3">
      <c r="A2225" t="str">
        <f>IF(ISBLANK('2012'!P21),"",'2012'!P21)</f>
        <v>{id:19,year: "2012",dateAcuerdo:"13-JUN",numAcuerdo:"CG 19-2012",monthAcuerdo:"JUN",nameAcuerdo:"RESOLUCIÓN DEL PAC",link: Acuerdos__pdfpath(`./${"2012/"}${"19.pdf"}`),},</v>
      </c>
    </row>
    <row r="2226" spans="1:1" x14ac:dyDescent="0.3">
      <c r="A2226" t="str">
        <f>IF(ISBLANK('2012'!P22),"",'2012'!P22)</f>
        <v>{id:20,year: "2012",dateAcuerdo:"13-JUN",numAcuerdo:"CG 20-2012",monthAcuerdo:"JUN",nameAcuerdo:"RESOLUCIÓN DEL PS",link: Acuerdos__pdfpath(`./${"2012/"}${"20.pdf"}`),},</v>
      </c>
    </row>
    <row r="2227" spans="1:1" x14ac:dyDescent="0.3">
      <c r="A2227" t="str">
        <f>IF(ISBLANK('2012'!P23),"",'2012'!P23)</f>
        <v>{id:21,year: "2012",dateAcuerdo:"28-SEP",numAcuerdo:"CG 21-2012",monthAcuerdo:"SEP",nameAcuerdo:"ACUERDO PRESUPUESTO 2013",link: Acuerdos__pdfpath(`./${"2012/"}${"21.pdf"}`),},</v>
      </c>
    </row>
    <row r="2228" spans="1:1" x14ac:dyDescent="0.3">
      <c r="A2228" t="str">
        <f>IF(ISBLANK('2012'!P24),"",'2012'!P24)</f>
        <v>{id:22,year: "2012",dateAcuerdo:"22-OCT",numAcuerdo:"CG 22-2012",monthAcuerdo:"OCT",nameAcuerdo:"RESOLUCIÓN DE LA SALA UNITARIA ADMINISTRATIVA ELECTORAL",link: Acuerdos__pdfpath(`./${"2012/"}${"22.pdf"}`),},</v>
      </c>
    </row>
    <row r="2229" spans="1:1" x14ac:dyDescent="0.3">
      <c r="A2229" t="str">
        <f>IF(ISBLANK('2012'!P25),"",'2012'!P25)</f>
        <v/>
      </c>
    </row>
    <row r="2230" spans="1:1" x14ac:dyDescent="0.3">
      <c r="A2230" t="str">
        <f>IF(ISBLANK('2012'!P26),"",'2012'!P26)</f>
        <v>{id:23,year: "2012",dateAcuerdo:"31-OCT",numAcuerdo:"CG 23-2012",monthAcuerdo:"OCT",nameAcuerdo:"CALENDARIO ELECTORAL 2013",link: Acuerdos__pdfpath(`./${"2012/"}${"23.pdf"}`),subRows:[{id:"",year: "2012",dateAcuerdo:"",numAcuerdo:"",monthAcuerdo:"",nameAcuerdo:"ANEXO CALENDARIO ELECTORAL 2013",link: Acuerdos__pdfpath(`./${"2012/"}${"23.1.pdf"}`),},],},</v>
      </c>
    </row>
    <row r="2231" spans="1:1" x14ac:dyDescent="0.3">
      <c r="A2231" t="str">
        <f>IF(ISBLANK('2012'!P27),"",'2012'!P27)</f>
        <v>{id:24,year: "2012",dateAcuerdo:"31-OCT",numAcuerdo:"CG 24-2012",monthAcuerdo:"OCT",nameAcuerdo:"CONVOCATORIA A ELECCIONES 2013",link: Acuerdos__pdfpath(`./${"2012/"}${"24.pdf"}`),},</v>
      </c>
    </row>
    <row r="2232" spans="1:1" x14ac:dyDescent="0.3">
      <c r="A2232" t="str">
        <f>IF(ISBLANK('2012'!P28),"",'2012'!P28)</f>
        <v>{id:25,year: "2012",dateAcuerdo:"29-NOV",numAcuerdo:"CG 25-2012",monthAcuerdo:"NOV",nameAcuerdo:"ACUERDO DE ENCUESTAS Y ESTUDIOS DE OPINION 2013",link: Acuerdos__pdfpath(`./${"2012/"}${"25.pdf"}`),},</v>
      </c>
    </row>
    <row r="2233" spans="1:1" x14ac:dyDescent="0.3">
      <c r="A2233" t="str">
        <f>IF(ISBLANK('2012'!P29),"",'2012'!P29)</f>
        <v>{id:26,year: "2012",dateAcuerdo:"06-DIC",numAcuerdo:"CG 26-2012",monthAcuerdo:"DIC",nameAcuerdo:"ACUERDO DE LA INTEGRACIÓN DE LAS COMISIONES",link: Acuerdos__pdfpath(`./${"2012/"}${"26.pdf"}`),},</v>
      </c>
    </row>
    <row r="2234" spans="1:1" x14ac:dyDescent="0.3">
      <c r="A2234" t="str">
        <f>IF(ISBLANK('2012'!P30),"",'2012'!P30)</f>
        <v>{id:27,year: "2012",dateAcuerdo:"06-DIC",numAcuerdo:"CG 27-2012",monthAcuerdo:"DIC",nameAcuerdo:"ACUERDO MONITOREO 2012",link: Acuerdos__pdfpath(`./${"2012/"}${"27.pdf"}`),},</v>
      </c>
    </row>
    <row r="2235" spans="1:1" x14ac:dyDescent="0.3">
      <c r="A2235" t="str">
        <f>IF(ISBLANK('2012'!P31),"",'2012'!P31)</f>
        <v>{id:28,year: "2012",dateAcuerdo:"06-DIC",numAcuerdo:"CG 28-2012",monthAcuerdo:"DIC",nameAcuerdo:"ACUERDO SECCIONAMIENTO 2012",link: Acuerdos__pdfpath(`./${"2012/"}${"28.pdf"}`),},</v>
      </c>
    </row>
    <row r="2236" spans="1:1" x14ac:dyDescent="0.3">
      <c r="A2236" t="str">
        <f>IF(ISBLANK('2012'!P32),"",'2012'!P32)</f>
        <v>{id:29,year: "2012",dateAcuerdo:"06-DIC",numAcuerdo:"CG 29-2012",monthAcuerdo:"DIC",nameAcuerdo:"ACUERDO AUTORIZA FIRMA DE CONVENIO 2012",link: Acuerdos__pdfpath(`./${"2012/"}${"29.pdf"}`),},</v>
      </c>
    </row>
    <row r="2237" spans="1:1" x14ac:dyDescent="0.3">
      <c r="A2237" t="str">
        <f>IF(ISBLANK('2012'!P33),"",'2012'!P33)</f>
        <v>{id:30,year: "2012",dateAcuerdo:"12-DIC",numAcuerdo:"CG 30-2012",monthAcuerdo:"DIC",nameAcuerdo:"ACUERDO TOPES DE PRECAMPAÑAS 2013",link: Acuerdos__pdfpath(`./${"2012/"}${"30.pdf"}`),},</v>
      </c>
    </row>
    <row r="2238" spans="1:1" x14ac:dyDescent="0.3">
      <c r="A2238" t="str">
        <f>IF(ISBLANK('2012'!P34),"",'2012'!P34)</f>
        <v>{id:31,year: "2012",dateAcuerdo:"29-DIC",numAcuerdo:"CG 31-2012",monthAcuerdo:"DIC",nameAcuerdo:"ACUERDO DE RADIO Y TV FINAL",link: Acuerdos__pdfpath(`./${"2012/"}${"31.pdf"}`),},</v>
      </c>
    </row>
    <row r="2239" spans="1:1" x14ac:dyDescent="0.3">
      <c r="A2239" t="str">
        <f>IF(ISBLANK('2012'!P35),"",'2012'!P35)</f>
        <v>{id:32,year: "2012",dateAcuerdo:"29-DIC",numAcuerdo:"CG 32-2012",monthAcuerdo:"DIC",nameAcuerdo:"ACUERDO DE FISCALIZACIÓN DE MEDIOS",link: Acuerdos__pdfpath(`./${"2012/"}${"32.pdf"}`),},</v>
      </c>
    </row>
    <row r="2240" spans="1:1" x14ac:dyDescent="0.3">
      <c r="A2240" t="str">
        <f>IF(ISBLANK('2012'!P36),"",'2012'!P36)</f>
        <v>{id:33,year: "2012",dateAcuerdo:"29-DIC",numAcuerdo:"CG 33-2012",monthAcuerdo:"DIC",nameAcuerdo:"ACUERDO DE PAUTADO",link: Acuerdos__pdfpath(`./${"2012/"}${"33.pdf"}`),},</v>
      </c>
    </row>
    <row r="2241" spans="1:1" x14ac:dyDescent="0.3">
      <c r="A2241" t="str">
        <f>IF(ISBLANK('2012'!P37),"",'2012'!P37)</f>
        <v>];</v>
      </c>
    </row>
    <row r="2244" spans="1:1" x14ac:dyDescent="0.3">
      <c r="A2244" t="str">
        <f>IF(ISBLANK('2009'!P2),"",'2009'!P2)</f>
        <v>export const dataAcuerdos2009 = [</v>
      </c>
    </row>
    <row r="2245" spans="1:1" x14ac:dyDescent="0.3">
      <c r="A2245" t="str">
        <f>IF(ISBLANK('2009'!P3),"",'2009'!P3)</f>
        <v/>
      </c>
    </row>
    <row r="2246" spans="1:1" x14ac:dyDescent="0.3">
      <c r="A2246" t="str">
        <f>IF(ISBLANK('2009'!P4),"",'2009'!P4)</f>
        <v/>
      </c>
    </row>
    <row r="2247" spans="1:1" x14ac:dyDescent="0.3">
      <c r="A2247" t="str">
        <f>IF(ISBLANK('2009'!P5),"",'2009'!P5)</f>
        <v>{id:1,year: "2009",dateAcuerdo:"14-ENE",numAcuerdo:"CG 01-2009",monthAcuerdo:"ENE",nameAcuerdo:"ACUERDO CONSEJO GENERAL METODOLOGIA PARTIDO POPULAR",link: Acuerdos__pdfpath(`./${"2009/"}${"1.pdf"}`),subRows:[{id:"",year: "2009",dateAcuerdo:"",numAcuerdo:"",monthAcuerdo:"",nameAcuerdo:"ANEXO 1 DICTAMEN COMISION QUE PRESENTA METODOLOGIA",link: Acuerdos__pdfpath(`./${"2009/"}${"1.1.pdf"}`),}{id:"",year: "2009",dateAcuerdo:"",numAcuerdo:"",monthAcuerdo:"",nameAcuerdo:"ANEXO 2 METODOLOGIA PARTIDO POPULAR",link: Acuerdos__pdfpath(`./${"2009/"}${"1.2.pdf"}`),},],},</v>
      </c>
    </row>
    <row r="2248" spans="1:1" x14ac:dyDescent="0.3">
      <c r="A2248" t="str">
        <f>IF(ISBLANK('2009'!P6),"",'2009'!P6)</f>
        <v>{id:2,year: "2009",dateAcuerdo:"15-ENE",numAcuerdo:"CG 02-2009",monthAcuerdo:"ENE",nameAcuerdo:"ACUERDO INFORME LABORES 2008",link: Acuerdos__pdfpath(`./${"2009/"}${"2.pdf"}`),},</v>
      </c>
    </row>
    <row r="2249" spans="1:1" x14ac:dyDescent="0.3">
      <c r="A2249" t="str">
        <f>IF(ISBLANK('2009'!P7),"",'2009'!P7)</f>
        <v/>
      </c>
    </row>
    <row r="2250" spans="1:1" x14ac:dyDescent="0.3">
      <c r="A2250" t="str">
        <f>IF(ISBLANK('2009'!P8),"",'2009'!P8)</f>
        <v/>
      </c>
    </row>
    <row r="2251" spans="1:1" x14ac:dyDescent="0.3">
      <c r="A2251" t="str">
        <f>IF(ISBLANK('2009'!P9),"",'2009'!P9)</f>
        <v>{id:3,year: "2009",dateAcuerdo:"11-FEB",numAcuerdo:"CG 03-2009",monthAcuerdo:"FEB",nameAcuerdo:"ACUERDO POR EL QUE SE DECLARA NO PROCEDENTE REGISTRO DEL PLT",link: Acuerdos__pdfpath(`./${"2009/"}${"3.pdf"}`),subRows:[{id:"",year: "2009",dateAcuerdo:"",numAcuerdo:"",monthAcuerdo:"",nameAcuerdo:"ANEXO 1 DICTAMEN REGISTRO PARTIDO LIBERAL TLAXCALTECA",link: Acuerdos__pdfpath(`./${"2009/"}${"3.1.pdf"}`),}{id:"",year: "2009",dateAcuerdo:"",numAcuerdo:"",monthAcuerdo:"",nameAcuerdo:"ANEXO 2 VOTO PARTICULAR LIC. MAXIMINO HERNÁNDEZ PULIDO",link: Acuerdos__pdfpath(`./${"2009/"}${"3.2.pdf"}`),},],},</v>
      </c>
    </row>
    <row r="2252" spans="1:1" x14ac:dyDescent="0.3">
      <c r="A2252" t="str">
        <f>IF(ISBLANK('2009'!P10),"",'2009'!P10)</f>
        <v>{id:4,year: "2009",dateAcuerdo:"09-MAR",numAcuerdo:"CG 04-2009",monthAcuerdo:"MAR",nameAcuerdo:"ACUERDO CUMPLIMIENTO ART. 114 CIPEET",link: Acuerdos__pdfpath(`./${"2009/"}${"4.pdf"}`),},</v>
      </c>
    </row>
    <row r="2253" spans="1:1" x14ac:dyDescent="0.3">
      <c r="A2253" t="str">
        <f>IF(ISBLANK('2009'!P11),"",'2009'!P11)</f>
        <v/>
      </c>
    </row>
    <row r="2254" spans="1:1" x14ac:dyDescent="0.3">
      <c r="A2254" t="str">
        <f>IF(ISBLANK('2009'!P12),"",'2009'!P12)</f>
        <v/>
      </c>
    </row>
    <row r="2255" spans="1:1" x14ac:dyDescent="0.3">
      <c r="A2255" t="str">
        <f>IF(ISBLANK('2009'!P13),"",'2009'!P13)</f>
        <v>{id:5,year: "2009",dateAcuerdo:"31-MAR",numAcuerdo:"CG 05-2009",monthAcuerdo:"MAR",nameAcuerdo:"ACUERDO POR EL QUE SE DECLARA NO PROCEDENTE REGISTRO DEL PARTIDO POPULAR",link: Acuerdos__pdfpath(`./${"2009/"}${"5.pdf"}`),subRows:[{id:"",year: "2009",dateAcuerdo:"",numAcuerdo:"",monthAcuerdo:"",nameAcuerdo:"ANEXO 1 DICTAMEN DEL REGISTRO DEL PARTIDO POPULAR",link: Acuerdos__pdfpath(`./${"2009/"}${"5.1.pdf"}`),}{id:"",year: "2009",dateAcuerdo:"",numAcuerdo:"",monthAcuerdo:"",nameAcuerdo:"ANEXO 2 VOTO PARTICULAR LIC. MAXIMINO HERNÁNDEZ PULIDO",link: Acuerdos__pdfpath(`./${"2009/"}${"5.2.pdf"}`),},],},</v>
      </c>
    </row>
    <row r="2256" spans="1:1" x14ac:dyDescent="0.3">
      <c r="A2256" t="str">
        <f>IF(ISBLANK('2009'!P14),"",'2009'!P14)</f>
        <v>{id:6,year: "2009",dateAcuerdo:"31-MAR",numAcuerdo:"CG 06-2009",monthAcuerdo:"MAR",nameAcuerdo:"CUMPLIMENTACION_PCDT TOCA 137-2008",link: Acuerdos__pdfpath(`./${"2009/"}${"6.pdf"}`),},</v>
      </c>
    </row>
    <row r="2257" spans="1:1" x14ac:dyDescent="0.3">
      <c r="A2257" t="str">
        <f>IF(ISBLANK('2009'!P15),"",'2009'!P15)</f>
        <v>{id:7,year: "2009",dateAcuerdo:"30-ABR",numAcuerdo:"CG 07-2009",monthAcuerdo:"ABR",nameAcuerdo:"ACUERDO JUNTA GENERAL EJECUTIVA",link: Acuerdos__pdfpath(`./${"2009/"}${"7.pdf"}`),},</v>
      </c>
    </row>
    <row r="2258" spans="1:1" x14ac:dyDescent="0.3">
      <c r="A2258" t="str">
        <f>IF(ISBLANK('2009'!P16),"",'2009'!P16)</f>
        <v/>
      </c>
    </row>
    <row r="2259" spans="1:1" x14ac:dyDescent="0.3">
      <c r="A2259" t="str">
        <f>IF(ISBLANK('2009'!P17),"",'2009'!P17)</f>
        <v>{id:8,year: "2009",dateAcuerdo:"29-MAY",numAcuerdo:"CG 08-2009",monthAcuerdo:"MAY",nameAcuerdo:"ACUERDO POR EL QUE SE DECLARA NO PROCEDENTE REGISTRO DEL PUEBLO TLAXCALTECA",link: Acuerdos__pdfpath(`./${"2009/"}${"8.pdf"}`),subRows:[{id:"",year: "2009",dateAcuerdo:"",numAcuerdo:"",monthAcuerdo:"",nameAcuerdo:"ANEXO 1 DICTAMEN DEL PUEBLO TLAXCALTECA",link: Acuerdos__pdfpath(`./${"2009/"}${"8.1.pdf"}`),},],},</v>
      </c>
    </row>
    <row r="2260" spans="1:1" x14ac:dyDescent="0.3">
      <c r="A2260" t="str">
        <f>IF(ISBLANK('2009'!P18),"",'2009'!P18)</f>
        <v>{id:9,year: "2009",dateAcuerdo:"02-JUN",numAcuerdo:"CG 09-2009",monthAcuerdo:"JUN",nameAcuerdo:"DICTAMEN PAN",link: Acuerdos__pdfpath(`./${"2009/"}${"9.pdf"}`),},</v>
      </c>
    </row>
    <row r="2261" spans="1:1" x14ac:dyDescent="0.3">
      <c r="A2261" t="str">
        <f>IF(ISBLANK('2009'!P19),"",'2009'!P19)</f>
        <v>{id:10,year: "2009",dateAcuerdo:"02-JUN",numAcuerdo:"CG 10-2009",monthAcuerdo:"JUN",nameAcuerdo:"DICTAMEN PRI",link: Acuerdos__pdfpath(`./${"2009/"}${"10.pdf"}`),},</v>
      </c>
    </row>
    <row r="2262" spans="1:1" x14ac:dyDescent="0.3">
      <c r="A2262" t="str">
        <f>IF(ISBLANK('2009'!P20),"",'2009'!P20)</f>
        <v>{id:11,year: "2009",dateAcuerdo:"02-JUN",numAcuerdo:"CG 11-2009",monthAcuerdo:"JUN",nameAcuerdo:"DICTAMEN PRD",link: Acuerdos__pdfpath(`./${"2009/"}${"11.pdf"}`),},</v>
      </c>
    </row>
    <row r="2263" spans="1:1" x14ac:dyDescent="0.3">
      <c r="A2263" t="str">
        <f>IF(ISBLANK('2009'!P21),"",'2009'!P21)</f>
        <v>{id:12,year: "2009",dateAcuerdo:"02-JUN",numAcuerdo:"CG 12-2009",monthAcuerdo:"JUN",nameAcuerdo:"DICTAMEN PT",link: Acuerdos__pdfpath(`./${"2009/"}${"12.pdf"}`),},</v>
      </c>
    </row>
    <row r="2264" spans="1:1" x14ac:dyDescent="0.3">
      <c r="A2264" t="str">
        <f>IF(ISBLANK('2009'!P22),"",'2009'!P22)</f>
        <v>{id:13,year: "2009",dateAcuerdo:"02-JUN",numAcuerdo:"CG 13-2009",monthAcuerdo:"JUN",nameAcuerdo:"DICTAMEN VERDE",link: Acuerdos__pdfpath(`./${"2009/"}${"13.pdf"}`),},</v>
      </c>
    </row>
    <row r="2265" spans="1:1" x14ac:dyDescent="0.3">
      <c r="A2265" t="str">
        <f>IF(ISBLANK('2009'!P23),"",'2009'!P23)</f>
        <v>{id:14,year: "2009",dateAcuerdo:"02-JUN",numAcuerdo:"CG 14-2009",monthAcuerdo:"JUN",nameAcuerdo:"DICTAMEN CONVERGENCIA",link: Acuerdos__pdfpath(`./${"2009/"}${"14.pdf"}`),},</v>
      </c>
    </row>
    <row r="2266" spans="1:1" x14ac:dyDescent="0.3">
      <c r="A2266" t="str">
        <f>IF(ISBLANK('2009'!P24),"",'2009'!P24)</f>
        <v>{id:15,year: "2009",dateAcuerdo:"02-JUN",numAcuerdo:"CG 15-2009",monthAcuerdo:"JUN",nameAcuerdo:"DICTAMEN NUEVA ALIANZA",link: Acuerdos__pdfpath(`./${"2009/"}${"15.pdf"}`),},</v>
      </c>
    </row>
    <row r="2267" spans="1:1" x14ac:dyDescent="0.3">
      <c r="A2267" t="str">
        <f>IF(ISBLANK('2009'!P25),"",'2009'!P25)</f>
        <v>{id:16,year: "2009",dateAcuerdo:"02-JUN",numAcuerdo:"CG 16-2009",monthAcuerdo:"JUN",nameAcuerdo:"DICTAMEN PSD",link: Acuerdos__pdfpath(`./${"2009/"}${"16.pdf"}`),},</v>
      </c>
    </row>
    <row r="2268" spans="1:1" x14ac:dyDescent="0.3">
      <c r="A2268" t="str">
        <f>IF(ISBLANK('2009'!P26),"",'2009'!P26)</f>
        <v>{id:17,year: "2009",dateAcuerdo:"02-JUN",numAcuerdo:"CG 17-2009",monthAcuerdo:"JUN",nameAcuerdo:"DICTAMEN PAC",link: Acuerdos__pdfpath(`./${"2009/"}${"17.pdf"}`),},</v>
      </c>
    </row>
    <row r="2269" spans="1:1" x14ac:dyDescent="0.3">
      <c r="A2269" t="str">
        <f>IF(ISBLANK('2009'!P27),"",'2009'!P27)</f>
        <v>{id:18,year: "2009",dateAcuerdo:"02-JUN",numAcuerdo:"CG 18-2009",monthAcuerdo:"JUN",nameAcuerdo:"DICTAMEN PS",link: Acuerdos__pdfpath(`./${"2009/"}${"18.pdf"}`),},</v>
      </c>
    </row>
    <row r="2270" spans="1:1" x14ac:dyDescent="0.3">
      <c r="A2270" t="str">
        <f>IF(ISBLANK('2009'!P28),"",'2009'!P28)</f>
        <v>{id:19,year: "2009",dateAcuerdo:"02-JUL",numAcuerdo:"CG 19-2009",monthAcuerdo:"JUL",nameAcuerdo:"SANCIÓN PAN",link: Acuerdos__pdfpath(`./${"2009/"}${"19.pdf"}`),},</v>
      </c>
    </row>
    <row r="2271" spans="1:1" x14ac:dyDescent="0.3">
      <c r="A2271" t="str">
        <f>IF(ISBLANK('2009'!P29),"",'2009'!P29)</f>
        <v>{id:20,year: "2009",dateAcuerdo:"02-JUL",numAcuerdo:"CG 20-2009",monthAcuerdo:"JUL",nameAcuerdo:"SANCIÓN PRI",link: Acuerdos__pdfpath(`./${"2009/"}${"20.pdf"}`),},</v>
      </c>
    </row>
    <row r="2272" spans="1:1" x14ac:dyDescent="0.3">
      <c r="A2272" t="str">
        <f>IF(ISBLANK('2009'!P30),"",'2009'!P30)</f>
        <v>{id:21,year: "2009",dateAcuerdo:"02-JUL",numAcuerdo:"CG 21-2009",monthAcuerdo:"JUL",nameAcuerdo:"SANCIÓN PRD",link: Acuerdos__pdfpath(`./${"2009/"}${"21.pdf"}`),},</v>
      </c>
    </row>
    <row r="2273" spans="1:1" x14ac:dyDescent="0.3">
      <c r="A2273" t="str">
        <f>IF(ISBLANK('2009'!P31),"",'2009'!P31)</f>
        <v>{id:22,year: "2009",dateAcuerdo:"02-JUL",numAcuerdo:"CG 22-2009",monthAcuerdo:"JUL",nameAcuerdo:"SANCIÓN PT",link: Acuerdos__pdfpath(`./${"2009/"}${"22.pdf"}`),},</v>
      </c>
    </row>
    <row r="2274" spans="1:1" x14ac:dyDescent="0.3">
      <c r="A2274" t="str">
        <f>IF(ISBLANK('2009'!P32),"",'2009'!P32)</f>
        <v>{id:23,year: "2009",dateAcuerdo:"02-JUL",numAcuerdo:"CG 23-2009",monthAcuerdo:"JUL",nameAcuerdo:"SANCIÓN PVEM",link: Acuerdos__pdfpath(`./${"2009/"}${"23.pdf"}`),},</v>
      </c>
    </row>
    <row r="2275" spans="1:1" x14ac:dyDescent="0.3">
      <c r="A2275" t="str">
        <f>IF(ISBLANK('2009'!P33),"",'2009'!P33)</f>
        <v>{id:24,year: "2009",dateAcuerdo:"02-JUL",numAcuerdo:"CG 24-2009",monthAcuerdo:"JUL",nameAcuerdo:"SANCIÓN NUEVA ALIANZA",link: Acuerdos__pdfpath(`./${"2009/"}${"24.pdf"}`),},</v>
      </c>
    </row>
    <row r="2276" spans="1:1" x14ac:dyDescent="0.3">
      <c r="A2276" t="str">
        <f>IF(ISBLANK('2009'!P34),"",'2009'!P34)</f>
        <v>{id:25,year: "2009",dateAcuerdo:"02-JUL",numAcuerdo:"CG 25-2009",monthAcuerdo:"JUL",nameAcuerdo:"SANCIÓN SD",link: Acuerdos__pdfpath(`./${"2009/"}${"25.pdf"}`),},</v>
      </c>
    </row>
    <row r="2277" spans="1:1" x14ac:dyDescent="0.3">
      <c r="A2277" t="str">
        <f>IF(ISBLANK('2009'!P35),"",'2009'!P35)</f>
        <v>{id:26,year: "2009",dateAcuerdo:"02-JUL",numAcuerdo:"CG 26-2009",monthAcuerdo:"JUL",nameAcuerdo:"SANCIÓN PAC",link: Acuerdos__pdfpath(`./${"2009/"}${"26.pdf"}`),},</v>
      </c>
    </row>
    <row r="2278" spans="1:1" x14ac:dyDescent="0.3">
      <c r="A2278" t="str">
        <f>IF(ISBLANK('2009'!P36),"",'2009'!P36)</f>
        <v>{id:27,year: "2009",dateAcuerdo:"02-JUL",numAcuerdo:"CG 27-2009",monthAcuerdo:"JUL",nameAcuerdo:"SANCIÓN PS",link: Acuerdos__pdfpath(`./${"2009/"}${"27.pdf"}`),},</v>
      </c>
    </row>
    <row r="2279" spans="1:1" x14ac:dyDescent="0.3">
      <c r="A2279" t="str">
        <f>IF(ISBLANK('2009'!P37),"",'2009'!P37)</f>
        <v>{id:28,year: "2009",dateAcuerdo:"08-JUL",numAcuerdo:"CG 28-2009",monthAcuerdo:"JUL",nameAcuerdo:"ACUERDO READECUACIÓN DE COMISIONES",link: Acuerdos__pdfpath(`./${"2009/"}${"28.pdf"}`),},</v>
      </c>
    </row>
    <row r="2280" spans="1:1" x14ac:dyDescent="0.3">
      <c r="A2280" t="str">
        <f>IF(ISBLANK('2009'!P38),"",'2009'!P38)</f>
        <v>{id:29,year: "2009",dateAcuerdo:"03-AGO",numAcuerdo:"CG 29-2009",monthAcuerdo:"AGO",nameAcuerdo:"RESOLUCIÓN CUMPLIMIENTO PARTIDO POPULAR",link: Acuerdos__pdfpath(`./${"2009/"}${"29.pdf"}`),},</v>
      </c>
    </row>
    <row r="2281" spans="1:1" x14ac:dyDescent="0.3">
      <c r="A2281" t="str">
        <f>IF(ISBLANK('2009'!P39),"",'2009'!P39)</f>
        <v>{id:30,year: "2009",dateAcuerdo:"21-AGO",numAcuerdo:"CG 30-2009",monthAcuerdo:"AGO",nameAcuerdo:"RESOLUCIÓN REGISTRO PARTIDO POPULAR",link: Acuerdos__pdfpath(`./${"2009/"}${"30.pdf"}`),},</v>
      </c>
    </row>
    <row r="2282" spans="1:1" x14ac:dyDescent="0.3">
      <c r="A2282" t="str">
        <f>IF(ISBLANK('2009'!P40),"",'2009'!P40)</f>
        <v>{id:31,year: "2009",dateAcuerdo:"24-AGO",numAcuerdo:"CG 31-2009",monthAcuerdo:"AGO",nameAcuerdo:"RESOLUCIÓN REGISTRO PARTIDO LIBERAL TLAXCALTECA",link: Acuerdos__pdfpath(`./${"2009/"}${"31.pdf"}`),},</v>
      </c>
    </row>
    <row r="2283" spans="1:1" x14ac:dyDescent="0.3">
      <c r="A2283" t="str">
        <f>IF(ISBLANK('2009'!P41),"",'2009'!P41)</f>
        <v>{id:32,year: "2009",dateAcuerdo:"24-AGO",numAcuerdo:"CG 32-2009",monthAcuerdo:"AGO",nameAcuerdo:"RESOLUCIÓN REGISTRO PARTIDO DEL PUEBLO TLAXCALTECA",link: Acuerdos__pdfpath(`./${"2009/"}${"32.pdf"}`),},</v>
      </c>
    </row>
    <row r="2284" spans="1:1" x14ac:dyDescent="0.3">
      <c r="A2284" t="str">
        <f>IF(ISBLANK('2009'!P42),"",'2009'!P42)</f>
        <v>{id:33,year: "2009",dateAcuerdo:"31-AGO",numAcuerdo:"CG 33-2009",monthAcuerdo:"AGO",nameAcuerdo:"ACUERDO REESTRUCTURA COMITÉ DE INFORMACIÓN",link: Acuerdos__pdfpath(`./${"2009/"}${"33.pdf"}`),},</v>
      </c>
    </row>
    <row r="2285" spans="1:1" x14ac:dyDescent="0.3">
      <c r="A2285" t="str">
        <f>IF(ISBLANK('2009'!P43),"",'2009'!P43)</f>
        <v>{id:34,year: "2009",dateAcuerdo:"31-AGO",numAcuerdo:"CG 34-2009",monthAcuerdo:"AGO",nameAcuerdo:"ACUERDO READECUACIÓN PRESUPUESTO FINANCIAMIENTO PP 2009",link: Acuerdos__pdfpath(`./${"2009/"}${"34.pdf"}`),},</v>
      </c>
    </row>
    <row r="2286" spans="1:1" x14ac:dyDescent="0.3">
      <c r="A2286" t="str">
        <f>IF(ISBLANK('2009'!P44),"",'2009'!P44)</f>
        <v>{id:35,year: "2009",dateAcuerdo:"04-SEP",numAcuerdo:"CG 35-2009",monthAcuerdo:"SEP",nameAcuerdo:"ACUERDO INICIO DE PÉRDIDA DE SOCIALDEMOCRÁTA",link: Acuerdos__pdfpath(`./${"2009/"}${"35.pdf"}`),},</v>
      </c>
    </row>
    <row r="2287" spans="1:1" x14ac:dyDescent="0.3">
      <c r="A2287" t="str">
        <f>IF(ISBLANK('2009'!P45),"",'2009'!P45)</f>
        <v>{id:36,year: "2009",dateAcuerdo:"04-SEP",numAcuerdo:"CG 36-2009",monthAcuerdo:"SEP",nameAcuerdo:"READECUACIÓN FINANCIAMIENTO",link: Acuerdos__pdfpath(`./${"2009/"}${"36.pdf"}`),},</v>
      </c>
    </row>
    <row r="2288" spans="1:1" x14ac:dyDescent="0.3">
      <c r="A2288" t="str">
        <f>IF(ISBLANK('2009'!P46),"",'2009'!P46)</f>
        <v>{id:37,year: "2009",dateAcuerdo:"30-SEP",numAcuerdo:"CG 37-2009",monthAcuerdo:"SEP",nameAcuerdo:"ACUERDO PRESUPUESTO 2010",link: Acuerdos__pdfpath(`./${"2009/"}${"37.pdf"}`),},</v>
      </c>
    </row>
    <row r="2289" spans="1:1" x14ac:dyDescent="0.3">
      <c r="A2289" t="str">
        <f>IF(ISBLANK('2009'!P47),"",'2009'!P47)</f>
        <v/>
      </c>
    </row>
    <row r="2290" spans="1:1" x14ac:dyDescent="0.3">
      <c r="A2290" t="str">
        <f>IF(ISBLANK('2009'!P48),"",'2009'!P48)</f>
        <v>{id:38,year: "2009",dateAcuerdo:"30-OCT",numAcuerdo:"CG 38-2009",monthAcuerdo:"OCT",nameAcuerdo:"ACUERDO CALENDARIO Y FECHA DE INICIO PROCESO ELECTORAL",link: Acuerdos__pdfpath(`./${"2009/"}${"38.pdf"}`),subRows:[{id:"",year: "2009",dateAcuerdo:"",numAcuerdo:"",monthAcuerdo:"",nameAcuerdo:"ANEXO 1 CALENDARIO ELECTORAL 2010",link: Acuerdos__pdfpath(`./${"2009/"}${"38.1.pdf"}`),},],},</v>
      </c>
    </row>
    <row r="2291" spans="1:1" x14ac:dyDescent="0.3">
      <c r="A2291" t="str">
        <f>IF(ISBLANK('2009'!P49),"",'2009'!P49)</f>
        <v>{id:39,year: "2009",dateAcuerdo:"30-OCT",numAcuerdo:"CG 39-2009",monthAcuerdo:"OCT",nameAcuerdo:"ACUERDO CONVOCATORIA 2010",link: Acuerdos__pdfpath(`./${"2009/"}${"39.pdf"}`),},</v>
      </c>
    </row>
    <row r="2292" spans="1:1" x14ac:dyDescent="0.3">
      <c r="A2292" t="str">
        <f>IF(ISBLANK('2009'!P50),"",'2009'!P50)</f>
        <v/>
      </c>
    </row>
    <row r="2293" spans="1:1" x14ac:dyDescent="0.3">
      <c r="A2293" t="str">
        <f>IF(ISBLANK('2009'!P51),"",'2009'!P51)</f>
        <v>{id:40,year: "2009",dateAcuerdo:"30-OCT",numAcuerdo:"CG 40-2009",monthAcuerdo:"OCT",nameAcuerdo:"ACUERDO DICTAMEN SOCIALDEMÓCRATA",link: Acuerdos__pdfpath(`./${"2009/"}${"40.pdf"}`),subRows:[{id:"",year: "2009",dateAcuerdo:"",numAcuerdo:"",monthAcuerdo:"",nameAcuerdo:"ANEXO 1 DICTAMEN QUE PRESENTA LA CPPPAyF PSD",link: Acuerdos__pdfpath(`./${"2009/"}${"40.1.pdf"}`),},],},</v>
      </c>
    </row>
    <row r="2294" spans="1:1" x14ac:dyDescent="0.3">
      <c r="A2294" t="str">
        <f>IF(ISBLANK('2009'!P52),"",'2009'!P52)</f>
        <v>{id:41,year: "2009",dateAcuerdo:"27-NOV",numAcuerdo:"CG 41-2009",monthAcuerdo:"NOV",nameAcuerdo:"ACUERDO INFORME 2009",link: Acuerdos__pdfpath(`./${"2009/"}${"41.pdf"}`),},</v>
      </c>
    </row>
    <row r="2295" spans="1:1" x14ac:dyDescent="0.3">
      <c r="A2295" t="str">
        <f>IF(ISBLANK('2009'!P53),"",'2009'!P53)</f>
        <v>{id:42,year: "2009",dateAcuerdo:"27-NOV",numAcuerdo:"CG 42-2009",monthAcuerdo:"NOV",nameAcuerdo:"ACUERDO SECCIONAMIENTO",link: Acuerdos__pdfpath(`./${"2009/"}${"42.pdf"}`),},</v>
      </c>
    </row>
    <row r="2296" spans="1:1" x14ac:dyDescent="0.3">
      <c r="A2296" t="str">
        <f>IF(ISBLANK('2009'!P54),"",'2009'!P54)</f>
        <v>{id:43,year: "2009",dateAcuerdo:"27-NOV",numAcuerdo:"CG 43-2009",monthAcuerdo:"NOV",nameAcuerdo:"ACUERDO MONITOREO 2010",link: Acuerdos__pdfpath(`./${"2009/"}${"43.pdf"}`),},</v>
      </c>
    </row>
    <row r="2297" spans="1:1" x14ac:dyDescent="0.3">
      <c r="A2297" t="str">
        <f>IF(ISBLANK('2009'!P55),"",'2009'!P55)</f>
        <v>{id:44,year: "2009",dateAcuerdo:"27-NOV",numAcuerdo:"CG 44-2009",monthAcuerdo:"NOV",nameAcuerdo:"ACUERDO ENCUESTAS Y ESTUDIOS DE OPINION 2010",link: Acuerdos__pdfpath(`./${"2009/"}${"44.pdf"}`),},</v>
      </c>
    </row>
    <row r="2298" spans="1:1" x14ac:dyDescent="0.3">
      <c r="A2298" t="str">
        <f>IF(ISBLANK('2009'!P56),"",'2009'!P56)</f>
        <v>{id:45,year: "2009",dateAcuerdo:"04-DIC",numAcuerdo:"CG 45-2009",monthAcuerdo:"DIC",nameAcuerdo:"ACUERDO INTEGRACIÓN DE COMISIONES 2009",link: Acuerdos__pdfpath(`./${"2009/"}${"45.pdf"}`),},</v>
      </c>
    </row>
    <row r="2299" spans="1:1" x14ac:dyDescent="0.3">
      <c r="A2299" t="str">
        <f>IF(ISBLANK('2009'!P57),"",'2009'!P57)</f>
        <v>{id:46,year: "2009",dateAcuerdo:"14-DIC",numAcuerdo:"CG 46-2009",monthAcuerdo:"DIC",nameAcuerdo:"ACUERDO AUTORIZA FIRMA DE CONVENIO",link: Acuerdos__pdfpath(`./${"2009/"}${"46.pdf"}`),},</v>
      </c>
    </row>
    <row r="2300" spans="1:1" x14ac:dyDescent="0.3">
      <c r="A2300" t="str">
        <f>IF(ISBLANK('2009'!P58),"",'2009'!P58)</f>
        <v>{id:47,year: "2009",dateAcuerdo:"14-DIC",numAcuerdo:"CG 47-2009",monthAcuerdo:"DIC",nameAcuerdo:"ACUERDO REGLAMENTO PARA EL CONOCIMIENTO DE LAS FALTAS Y SANCIONES",link: Acuerdos__pdfpath(`./${"2009/"}${"47.pdf"}`),},</v>
      </c>
    </row>
    <row r="2301" spans="1:1" x14ac:dyDescent="0.3">
      <c r="A2301" t="str">
        <f>IF(ISBLANK('2009'!P59),"",'2009'!P59)</f>
        <v>{id:48,year: "2009",dateAcuerdo:"14-DIC",numAcuerdo:"CG 48-2009",monthAcuerdo:"DIC",nameAcuerdo:"ACUERDO FISCALIZACION MONITOREO",link: Acuerdos__pdfpath(`./${"2009/"}${"48.pdf"}`),},</v>
      </c>
    </row>
    <row r="2302" spans="1:1" x14ac:dyDescent="0.3">
      <c r="A2302" t="str">
        <f>IF(ISBLANK('2009'!P60),"",'2009'!P60)</f>
        <v>{id:49,year: "2009",dateAcuerdo:"22-DIC",numAcuerdo:"CG0 049-2009",monthAcuerdo:"DIC",nameAcuerdo:"ACUERDO READECUACIÓN COMISIONES",link: Acuerdos__pdfpath(`./${"2009/"}${"049.pdf"}`),},</v>
      </c>
    </row>
    <row r="2303" spans="1:1" x14ac:dyDescent="0.3">
      <c r="A2303" t="str">
        <f>IF(ISBLANK('2009'!P61),"",'2009'!P61)</f>
        <v>{id:50,year: "2009",dateAcuerdo:"31-DIC",numAcuerdo:"CG0 050-2009",monthAcuerdo:"DIC",nameAcuerdo:"ACUERDO REGLAMENTO INFORMACION",link: Acuerdos__pdfpath(`./${"2009/"}${"050.pdf"}`),},</v>
      </c>
    </row>
    <row r="2304" spans="1:1" x14ac:dyDescent="0.3">
      <c r="A2304" t="str">
        <f>IF(ISBLANK('2009'!P62),"",'2009'!P62)</f>
        <v>{id:51,year: "2009",dateAcuerdo:"31-DIC",numAcuerdo:"CG0 051-2009",monthAcuerdo:"DIC",nameAcuerdo:"ACUERDO TOPES DE PRECAMPAÑAS",link: Acuerdos__pdfpath(`./${"2009/"}${"051.pdf"}`),},</v>
      </c>
    </row>
    <row r="2305" spans="1:1" x14ac:dyDescent="0.3">
      <c r="A2305" t="str">
        <f>IF(ISBLANK('2009'!P63),"",'2009'!P63)</f>
        <v>];</v>
      </c>
    </row>
    <row r="2308" spans="1:1" x14ac:dyDescent="0.3">
      <c r="A2308" t="str">
        <f>IF(ISBLANK('2008'!P2),"",'2008'!P2)</f>
        <v>export const dataAcuerdos2008 = [</v>
      </c>
    </row>
    <row r="2309" spans="1:1" x14ac:dyDescent="0.3">
      <c r="A2309" t="str">
        <f>IF(ISBLANK('2008'!P3),"",'2008'!P3)</f>
        <v>{id:1,year: "2008",dateAcuerdo:"11-ENE",numAcuerdo:"CG 01-2008",monthAcuerdo:"ENE",nameAcuerdo:"ACUERDO QUEJA 02-07",link: Acuerdos__pdfpath(`./${"2008/"}${"1.pdf"}`),},</v>
      </c>
    </row>
    <row r="2310" spans="1:1" x14ac:dyDescent="0.3">
      <c r="A2310" t="str">
        <f>IF(ISBLANK('2008'!P4),"",'2008'!P4)</f>
        <v>{id:2,year: "2008",dateAcuerdo:"11-ENE",numAcuerdo:"CG 02-2008",monthAcuerdo:"ENE",nameAcuerdo:"ACUERDO QUEJA 07-07",link: Acuerdos__pdfpath(`./${"2008/"}${"2.pdf"}`),},</v>
      </c>
    </row>
    <row r="2311" spans="1:1" x14ac:dyDescent="0.3">
      <c r="A2311" t="str">
        <f>IF(ISBLANK('2008'!P5),"",'2008'!P5)</f>
        <v>{id:3,year: "2008",dateAcuerdo:"11-ENE",numAcuerdo:"CG 03-2008",monthAcuerdo:"ENE",nameAcuerdo:"ACUERDO QUEJA 16-07",link: Acuerdos__pdfpath(`./${"2008/"}${"3.pdf"}`),},</v>
      </c>
    </row>
    <row r="2312" spans="1:1" x14ac:dyDescent="0.3">
      <c r="A2312" t="str">
        <f>IF(ISBLANK('2008'!P6),"",'2008'!P6)</f>
        <v>{id:4,year: "2008",dateAcuerdo:"11-ENE",numAcuerdo:"CG 04-2008",monthAcuerdo:"ENE",nameAcuerdo:"ACUERDO QUEJA 17-07",link: Acuerdos__pdfpath(`./${"2008/"}${"4.pdf"}`),},</v>
      </c>
    </row>
    <row r="2313" spans="1:1" x14ac:dyDescent="0.3">
      <c r="A2313" t="str">
        <f>IF(ISBLANK('2008'!P7),"",'2008'!P7)</f>
        <v>{id:5,year: "2008",dateAcuerdo:"11-ENE",numAcuerdo:"CG 05-2008",monthAcuerdo:"ENE",nameAcuerdo:"ACUERDO QUEJA 18-07",link: Acuerdos__pdfpath(`./${"2008/"}${"5.pdf"}`),},</v>
      </c>
    </row>
    <row r="2314" spans="1:1" x14ac:dyDescent="0.3">
      <c r="A2314" t="str">
        <f>IF(ISBLANK('2008'!P8),"",'2008'!P8)</f>
        <v>{id:6,year: "2008",dateAcuerdo:"11-ENE",numAcuerdo:"CG 06-2008",monthAcuerdo:"ENE",nameAcuerdo:"ACUERDO QUEJA 19-07",link: Acuerdos__pdfpath(`./${"2008/"}${"6.pdf"}`),},</v>
      </c>
    </row>
    <row r="2315" spans="1:1" x14ac:dyDescent="0.3">
      <c r="A2315" t="str">
        <f>IF(ISBLANK('2008'!P9),"",'2008'!P9)</f>
        <v>{id:7,year: "2008",dateAcuerdo:"11-ENE",numAcuerdo:"CG 07-2008",monthAcuerdo:"ENE",nameAcuerdo:"ACUERDO QUEJA 20-07",link: Acuerdos__pdfpath(`./${"2008/"}${"7.pdf"}`),},</v>
      </c>
    </row>
    <row r="2316" spans="1:1" x14ac:dyDescent="0.3">
      <c r="A2316" t="str">
        <f>IF(ISBLANK('2008'!P10),"",'2008'!P10)</f>
        <v>{id:8,year: "2008",dateAcuerdo:"11-ENE",numAcuerdo:"CG 08-2008",monthAcuerdo:"ENE",nameAcuerdo:"ACUERDO QUEJA 21-07",link: Acuerdos__pdfpath(`./${"2008/"}${"8.pdf"}`),},</v>
      </c>
    </row>
    <row r="2317" spans="1:1" x14ac:dyDescent="0.3">
      <c r="A2317" t="str">
        <f>IF(ISBLANK('2008'!P11),"",'2008'!P11)</f>
        <v>{id:9,year: "2008",dateAcuerdo:"11-ENE",numAcuerdo:"CG 09-2008",monthAcuerdo:"ENE",nameAcuerdo:"ACUERDO QUEJA 22-07",link: Acuerdos__pdfpath(`./${"2008/"}${"9.pdf"}`),},</v>
      </c>
    </row>
    <row r="2318" spans="1:1" x14ac:dyDescent="0.3">
      <c r="A2318" t="str">
        <f>IF(ISBLANK('2008'!P12),"",'2008'!P12)</f>
        <v>{id:10,year: "2008",dateAcuerdo:"11-ENE",numAcuerdo:"CG 10-2008",monthAcuerdo:"ENE",nameAcuerdo:"ACUERDO QUEJA 24-07",link: Acuerdos__pdfpath(`./${"2008/"}${"10.pdf"}`),},</v>
      </c>
    </row>
    <row r="2319" spans="1:1" x14ac:dyDescent="0.3">
      <c r="A2319" t="str">
        <f>IF(ISBLANK('2008'!P13),"",'2008'!P13)</f>
        <v>{id:11,year: "2008",dateAcuerdo:"11-ENE",numAcuerdo:"CG 11-2008",monthAcuerdo:"ENE",nameAcuerdo:"ACUERDO QUEJA 25-07",link: Acuerdos__pdfpath(`./${"2008/"}${"11.pdf"}`),},</v>
      </c>
    </row>
    <row r="2320" spans="1:1" x14ac:dyDescent="0.3">
      <c r="A2320" t="str">
        <f>IF(ISBLANK('2008'!P14),"",'2008'!P14)</f>
        <v>{id:12,year: "2008",dateAcuerdo:"11-ENE",numAcuerdo:"CG 12-2008",monthAcuerdo:"ENE",nameAcuerdo:"ACUERDO QUEJA 27-07",link: Acuerdos__pdfpath(`./${"2008/"}${"12.pdf"}`),},</v>
      </c>
    </row>
    <row r="2321" spans="1:1" x14ac:dyDescent="0.3">
      <c r="A2321" t="str">
        <f>IF(ISBLANK('2008'!P15),"",'2008'!P15)</f>
        <v>{id:13,year: "2008",dateAcuerdo:"11-ENE",numAcuerdo:"CG 13-2008",monthAcuerdo:"ENE",nameAcuerdo:"ACUERDO QUEJA 28-07",link: Acuerdos__pdfpath(`./${"2008/"}${"13.pdf"}`),},</v>
      </c>
    </row>
    <row r="2322" spans="1:1" x14ac:dyDescent="0.3">
      <c r="A2322" t="str">
        <f>IF(ISBLANK('2008'!P16),"",'2008'!P16)</f>
        <v>{id:14,year: "2008",dateAcuerdo:"11-ENE",numAcuerdo:"CG 14-2008",monthAcuerdo:"ENE",nameAcuerdo:"ACUERDO QUEJA 29-07",link: Acuerdos__pdfpath(`./${"2008/"}${"14.pdf"}`),},</v>
      </c>
    </row>
    <row r="2323" spans="1:1" x14ac:dyDescent="0.3">
      <c r="A2323" t="str">
        <f>IF(ISBLANK('2008'!P17),"",'2008'!P17)</f>
        <v>{id:15,year: "2008",dateAcuerdo:"11-ENE",numAcuerdo:"CG 15-2008",monthAcuerdo:"ENE",nameAcuerdo:"ACUERDO QUEJA 30-07",link: Acuerdos__pdfpath(`./${"2008/"}${"15.pdf"}`),},</v>
      </c>
    </row>
    <row r="2324" spans="1:1" x14ac:dyDescent="0.3">
      <c r="A2324" t="str">
        <f>IF(ISBLANK('2008'!P18),"",'2008'!P18)</f>
        <v>{id:16,year: "2008",dateAcuerdo:"11-ENE",numAcuerdo:"CG 16-2008",monthAcuerdo:"ENE",nameAcuerdo:"ACUERDO QUEJA 31-07",link: Acuerdos__pdfpath(`./${"2008/"}${"16.pdf"}`),},</v>
      </c>
    </row>
    <row r="2325" spans="1:1" x14ac:dyDescent="0.3">
      <c r="A2325" t="str">
        <f>IF(ISBLANK('2008'!P19),"",'2008'!P19)</f>
        <v>{id:17,year: "2008",dateAcuerdo:"11-ENE",numAcuerdo:"CG 17-2008",monthAcuerdo:"ENE",nameAcuerdo:"ACUERDO QUEJA 32-07",link: Acuerdos__pdfpath(`./${"2008/"}${"17.pdf"}`),},</v>
      </c>
    </row>
    <row r="2326" spans="1:1" x14ac:dyDescent="0.3">
      <c r="A2326" t="str">
        <f>IF(ISBLANK('2008'!P20),"",'2008'!P20)</f>
        <v>{id:18,year: "2008",dateAcuerdo:"11-ENE",numAcuerdo:"CG 18-2008",monthAcuerdo:"ENE",nameAcuerdo:"ACUERDO QUEJA 34-07",link: Acuerdos__pdfpath(`./${"2008/"}${"18.pdf"}`),},</v>
      </c>
    </row>
    <row r="2327" spans="1:1" x14ac:dyDescent="0.3">
      <c r="A2327" t="str">
        <f>IF(ISBLANK('2008'!P21),"",'2008'!P21)</f>
        <v>{id:19,year: "2008",dateAcuerdo:"11-ENE",numAcuerdo:"CG 19-2008",monthAcuerdo:"ENE",nameAcuerdo:"ACUERDO QUEJA 40-07",link: Acuerdos__pdfpath(`./${"2008/"}${"19.pdf"}`),},</v>
      </c>
    </row>
    <row r="2328" spans="1:1" x14ac:dyDescent="0.3">
      <c r="A2328" t="str">
        <f>IF(ISBLANK('2008'!P22),"",'2008'!P22)</f>
        <v>{id:20,year: "2008",dateAcuerdo:"11-ENE",numAcuerdo:"CG 20-2008",monthAcuerdo:"ENE",nameAcuerdo:"ACUERDO QUEJA 41-07",link: Acuerdos__pdfpath(`./${"2008/"}${"20.pdf"}`),},</v>
      </c>
    </row>
    <row r="2329" spans="1:1" x14ac:dyDescent="0.3">
      <c r="A2329" t="str">
        <f>IF(ISBLANK('2008'!P23),"",'2008'!P23)</f>
        <v>{id:21,year: "2008",dateAcuerdo:"11-ENE",numAcuerdo:"CG 21-2008",monthAcuerdo:"ENE",nameAcuerdo:"ACUERDO QUEJA 42-07",link: Acuerdos__pdfpath(`./${"2008/"}${"21.pdf"}`),},</v>
      </c>
    </row>
    <row r="2330" spans="1:1" x14ac:dyDescent="0.3">
      <c r="A2330" t="str">
        <f>IF(ISBLANK('2008'!P24),"",'2008'!P24)</f>
        <v>{id:22,year: "2008",dateAcuerdo:"11-ENE",numAcuerdo:"CG 22-2008",monthAcuerdo:"ENE",nameAcuerdo:"ACUERDO QUEJA 43-07",link: Acuerdos__pdfpath(`./${"2008/"}${"22.pdf"}`),},</v>
      </c>
    </row>
    <row r="2331" spans="1:1" x14ac:dyDescent="0.3">
      <c r="A2331" t="str">
        <f>IF(ISBLANK('2008'!P25),"",'2008'!P25)</f>
        <v>{id:23,year: "2008",dateAcuerdo:"11-ENE",numAcuerdo:"CG 23-2008",monthAcuerdo:"ENE",nameAcuerdo:"ACUERDO QUEJA 47-07",link: Acuerdos__pdfpath(`./${"2008/"}${"23.pdf"}`),},</v>
      </c>
    </row>
    <row r="2332" spans="1:1" x14ac:dyDescent="0.3">
      <c r="A2332" t="str">
        <f>IF(ISBLANK('2008'!P26),"",'2008'!P26)</f>
        <v>{id:24,year: "2008",dateAcuerdo:"11-ENE",numAcuerdo:"CG 24-2008",monthAcuerdo:"ENE",nameAcuerdo:"ACUERDO QUEJA 49-07",link: Acuerdos__pdfpath(`./${"2008/"}${"24.pdf"}`),},</v>
      </c>
    </row>
    <row r="2333" spans="1:1" x14ac:dyDescent="0.3">
      <c r="A2333" t="str">
        <f>IF(ISBLANK('2008'!P27),"",'2008'!P27)</f>
        <v>{id:25,year: "2008",dateAcuerdo:"11-ENE",numAcuerdo:"CG 25-2008",monthAcuerdo:"ENE",nameAcuerdo:"ACUERDO QUEJA 50-07",link: Acuerdos__pdfpath(`./${"2008/"}${"25.pdf"}`),},</v>
      </c>
    </row>
    <row r="2334" spans="1:1" x14ac:dyDescent="0.3">
      <c r="A2334" t="str">
        <f>IF(ISBLANK('2008'!P28),"",'2008'!P28)</f>
        <v>{id:26,year: "2008",dateAcuerdo:"11-ENE",numAcuerdo:"CG 26-2008",monthAcuerdo:"ENE",nameAcuerdo:"ACUERDO QUEJA 51-07",link: Acuerdos__pdfpath(`./${"2008/"}${"26.pdf"}`),},</v>
      </c>
    </row>
    <row r="2335" spans="1:1" x14ac:dyDescent="0.3">
      <c r="A2335" t="str">
        <f>IF(ISBLANK('2008'!P29),"",'2008'!P29)</f>
        <v>{id:27,year: "2008",dateAcuerdo:"11-ENE",numAcuerdo:"CG 27-2008",monthAcuerdo:"ENE",nameAcuerdo:"ACUERDO QUEJA 52-07",link: Acuerdos__pdfpath(`./${"2008/"}${"27.pdf"}`),},</v>
      </c>
    </row>
    <row r="2336" spans="1:1" x14ac:dyDescent="0.3">
      <c r="A2336" t="str">
        <f>IF(ISBLANK('2008'!P30),"",'2008'!P30)</f>
        <v>{id:28,year: "2008",dateAcuerdo:"11-ENE",numAcuerdo:"CG 28-2008",monthAcuerdo:"ENE",nameAcuerdo:"ACUERDO QUEJA 53-07",link: Acuerdos__pdfpath(`./${"2008/"}${"28.pdf"}`),},</v>
      </c>
    </row>
    <row r="2337" spans="1:1" x14ac:dyDescent="0.3">
      <c r="A2337" t="str">
        <f>IF(ISBLANK('2008'!P31),"",'2008'!P31)</f>
        <v>{id:29,year: "2008",dateAcuerdo:"11-ENE",numAcuerdo:"CG 29-2008",monthAcuerdo:"ENE",nameAcuerdo:"ACUERDO QUEJA 54-07",link: Acuerdos__pdfpath(`./${"2008/"}${"29.pdf"}`),},</v>
      </c>
    </row>
    <row r="2338" spans="1:1" x14ac:dyDescent="0.3">
      <c r="A2338" t="str">
        <f>IF(ISBLANK('2008'!P32),"",'2008'!P32)</f>
        <v>{id:30,year: "2008",dateAcuerdo:"11-ENE",numAcuerdo:"CG 30-2008",monthAcuerdo:"ENE",nameAcuerdo:"ACUERDO QUEJA 56-07",link: Acuerdos__pdfpath(`./${"2008/"}${"30.pdf"}`),},</v>
      </c>
    </row>
    <row r="2339" spans="1:1" x14ac:dyDescent="0.3">
      <c r="A2339" t="str">
        <f>IF(ISBLANK('2008'!P33),"",'2008'!P33)</f>
        <v>{id:31,year: "2008",dateAcuerdo:"11-ENE",numAcuerdo:"CG 31-2008",monthAcuerdo:"ENE",nameAcuerdo:"ACUERDO QUEJA 57-07",link: Acuerdos__pdfpath(`./${"2008/"}${"31.pdf"}`),},</v>
      </c>
    </row>
    <row r="2340" spans="1:1" x14ac:dyDescent="0.3">
      <c r="A2340" t="str">
        <f>IF(ISBLANK('2008'!P34),"",'2008'!P34)</f>
        <v>{id:32,year: "2008",dateAcuerdo:"11-ENE",numAcuerdo:"CG 32-2008",monthAcuerdo:"ENE",nameAcuerdo:"ACUERDO QUEJA 58-07",link: Acuerdos__pdfpath(`./${"2008/"}${"32.pdf"}`),},</v>
      </c>
    </row>
    <row r="2341" spans="1:1" x14ac:dyDescent="0.3">
      <c r="A2341" t="str">
        <f>IF(ISBLANK('2008'!P35),"",'2008'!P35)</f>
        <v>{id:33,year: "2008",dateAcuerdo:"11-ENE",numAcuerdo:"CG 33-2008",monthAcuerdo:"ENE",nameAcuerdo:"ACUERDO QUEJA 59-07",link: Acuerdos__pdfpath(`./${"2008/"}${"33.pdf"}`),},</v>
      </c>
    </row>
    <row r="2342" spans="1:1" x14ac:dyDescent="0.3">
      <c r="A2342" t="str">
        <f>IF(ISBLANK('2008'!P36),"",'2008'!P36)</f>
        <v>{id:34,year: "2008",dateAcuerdo:"11-ENE",numAcuerdo:"CG 34-2008",monthAcuerdo:"ENE",nameAcuerdo:"ACUERDO QUEJA 60-07",link: Acuerdos__pdfpath(`./${"2008/"}${"34.pdf"}`),},</v>
      </c>
    </row>
    <row r="2343" spans="1:1" x14ac:dyDescent="0.3">
      <c r="A2343" t="str">
        <f>IF(ISBLANK('2008'!P37),"",'2008'!P37)</f>
        <v>{id:35,year: "2008",dateAcuerdo:"11-ENE",numAcuerdo:"CG 35-2008",monthAcuerdo:"ENE",nameAcuerdo:"ACUERDO QUEJA 64-07",link: Acuerdos__pdfpath(`./${"2008/"}${"35.pdf"}`),},</v>
      </c>
    </row>
    <row r="2344" spans="1:1" x14ac:dyDescent="0.3">
      <c r="A2344" t="str">
        <f>IF(ISBLANK('2008'!P38),"",'2008'!P38)</f>
        <v>{id:36,year: "2008",dateAcuerdo:"11-ENE",numAcuerdo:"CG 36-2008",monthAcuerdo:"ENE",nameAcuerdo:"ACUERDO QUEJA 69-07",link: Acuerdos__pdfpath(`./${"2008/"}${"36.pdf"}`),},</v>
      </c>
    </row>
    <row r="2345" spans="1:1" x14ac:dyDescent="0.3">
      <c r="A2345" t="str">
        <f>IF(ISBLANK('2008'!P39),"",'2008'!P39)</f>
        <v>{id:37,year: "2008",dateAcuerdo:"11-ENE",numAcuerdo:"CG 37-2008",monthAcuerdo:"ENE",nameAcuerdo:"ACUERDO QUEJA 70-07",link: Acuerdos__pdfpath(`./${"2008/"}${"37.pdf"}`),},</v>
      </c>
    </row>
    <row r="2346" spans="1:1" x14ac:dyDescent="0.3">
      <c r="A2346" t="str">
        <f>IF(ISBLANK('2008'!P40),"",'2008'!P40)</f>
        <v>{id:38,year: "2008",dateAcuerdo:"11-ENE",numAcuerdo:"CG 38-2008",monthAcuerdo:"ENE",nameAcuerdo:"ACUERDO QUEJA 71-07",link: Acuerdos__pdfpath(`./${"2008/"}${"38.pdf"}`),},</v>
      </c>
    </row>
    <row r="2347" spans="1:1" x14ac:dyDescent="0.3">
      <c r="A2347" t="str">
        <f>IF(ISBLANK('2008'!P41),"",'2008'!P41)</f>
        <v>{id:39,year: "2008",dateAcuerdo:"11-ENE",numAcuerdo:"CG 39-2008",monthAcuerdo:"ENE",nameAcuerdo:"ACUERDO QUEJA 73-07",link: Acuerdos__pdfpath(`./${"2008/"}${"39.pdf"}`),},</v>
      </c>
    </row>
    <row r="2348" spans="1:1" x14ac:dyDescent="0.3">
      <c r="A2348" t="str">
        <f>IF(ISBLANK('2008'!P42),"",'2008'!P42)</f>
        <v>{id:40,year: "2008",dateAcuerdo:"11-ENE",numAcuerdo:"CG 40-2008",monthAcuerdo:"ENE",nameAcuerdo:"ACUERDO QUEJA 74-07",link: Acuerdos__pdfpath(`./${"2008/"}${"40.pdf"}`),},</v>
      </c>
    </row>
    <row r="2349" spans="1:1" x14ac:dyDescent="0.3">
      <c r="A2349" t="str">
        <f>IF(ISBLANK('2008'!P43),"",'2008'!P43)</f>
        <v>{id:41,year: "2008",dateAcuerdo:"11-ENE",numAcuerdo:"CG 41-2008",monthAcuerdo:"ENE",nameAcuerdo:"ACUERDO QUEJA 75-07",link: Acuerdos__pdfpath(`./${"2008/"}${"41.pdf"}`),},</v>
      </c>
    </row>
    <row r="2350" spans="1:1" x14ac:dyDescent="0.3">
      <c r="A2350" t="str">
        <f>IF(ISBLANK('2008'!P44),"",'2008'!P44)</f>
        <v>{id:42,year: "2008",dateAcuerdo:"11-ENE",numAcuerdo:"CG 42-2008",monthAcuerdo:"ENE",nameAcuerdo:"ACUERDO QUEJA 78-07",link: Acuerdos__pdfpath(`./${"2008/"}${"42.pdf"}`),},</v>
      </c>
    </row>
    <row r="2351" spans="1:1" x14ac:dyDescent="0.3">
      <c r="A2351" t="str">
        <f>IF(ISBLANK('2008'!P45),"",'2008'!P45)</f>
        <v>{id:43,year: "2008",dateAcuerdo:"11-ENE",numAcuerdo:"CG 43-2008",monthAcuerdo:"ENE",nameAcuerdo:"ACUERDO QUEJA 80-07",link: Acuerdos__pdfpath(`./${"2008/"}${"43.pdf"}`),},</v>
      </c>
    </row>
    <row r="2352" spans="1:1" x14ac:dyDescent="0.3">
      <c r="A2352" t="str">
        <f>IF(ISBLANK('2008'!P46),"",'2008'!P46)</f>
        <v>{id:44,year: "2008",dateAcuerdo:"11-ENE",numAcuerdo:"CG 44-2008",monthAcuerdo:"ENE",nameAcuerdo:"ACUERDO QUEJA 81-07",link: Acuerdos__pdfpath(`./${"2008/"}${"44.pdf"}`),},</v>
      </c>
    </row>
    <row r="2353" spans="1:1" x14ac:dyDescent="0.3">
      <c r="A2353" t="str">
        <f>IF(ISBLANK('2008'!P47),"",'2008'!P47)</f>
        <v>{id:45,year: "2008",dateAcuerdo:"11-ENE",numAcuerdo:"CG 45-2008",monthAcuerdo:"ENE",nameAcuerdo:"ACUERDO QUEJA 83-07",link: Acuerdos__pdfpath(`./${"2008/"}${"45.pdf"}`),},</v>
      </c>
    </row>
    <row r="2354" spans="1:1" x14ac:dyDescent="0.3">
      <c r="A2354" t="str">
        <f>IF(ISBLANK('2008'!P48),"",'2008'!P48)</f>
        <v>{id:46,year: "2008",dateAcuerdo:"11-ENE",numAcuerdo:"CG 46-2008",monthAcuerdo:"ENE",nameAcuerdo:"ACUERDO QUEJA 84-07",link: Acuerdos__pdfpath(`./${"2008/"}${"46.pdf"}`),},</v>
      </c>
    </row>
    <row r="2355" spans="1:1" x14ac:dyDescent="0.3">
      <c r="A2355" t="str">
        <f>IF(ISBLANK('2008'!P49),"",'2008'!P49)</f>
        <v>{id:47,year: "2008",dateAcuerdo:"11-ENE",numAcuerdo:"CG 47-2008",monthAcuerdo:"ENE",nameAcuerdo:"ACUERDO QUEJA 85-07",link: Acuerdos__pdfpath(`./${"2008/"}${"47.pdf"}`),},</v>
      </c>
    </row>
    <row r="2356" spans="1:1" x14ac:dyDescent="0.3">
      <c r="A2356" t="str">
        <f>IF(ISBLANK('2008'!P50),"",'2008'!P50)</f>
        <v>{id:48,year: "2008",dateAcuerdo:"11-ENE",numAcuerdo:"CG 48-2008",monthAcuerdo:"ENE",nameAcuerdo:"ACUERDO QUEJA 87-07",link: Acuerdos__pdfpath(`./${"2008/"}${"48.pdf"}`),},</v>
      </c>
    </row>
    <row r="2357" spans="1:1" x14ac:dyDescent="0.3">
      <c r="A2357" t="str">
        <f>IF(ISBLANK('2008'!P51),"",'2008'!P51)</f>
        <v>{id:49,year: "2008",dateAcuerdo:"11-ENE",numAcuerdo:"CG 49-2008",monthAcuerdo:"ENE",nameAcuerdo:"ACUERDO QUEJA 88-07",link: Acuerdos__pdfpath(`./${"2008/"}${"49.pdf"}`),},</v>
      </c>
    </row>
    <row r="2358" spans="1:1" x14ac:dyDescent="0.3">
      <c r="A2358" t="str">
        <f>IF(ISBLANK('2008'!P52),"",'2008'!P52)</f>
        <v>{id:50,year: "2008",dateAcuerdo:"11-ENE",numAcuerdo:"CG 50-2008",monthAcuerdo:"ENE",nameAcuerdo:"ACUERDO QUEJA 90-07",link: Acuerdos__pdfpath(`./${"2008/"}${"50.pdf"}`),},</v>
      </c>
    </row>
    <row r="2359" spans="1:1" x14ac:dyDescent="0.3">
      <c r="A2359" t="str">
        <f>IF(ISBLANK('2008'!P53),"",'2008'!P53)</f>
        <v>{id:51,year: "2008",dateAcuerdo:"11-ENE",numAcuerdo:"CG 51-2008",monthAcuerdo:"ENE",nameAcuerdo:"ACUERDO QUEJA 93-07",link: Acuerdos__pdfpath(`./${"2008/"}${"51.pdf"}`),},</v>
      </c>
    </row>
    <row r="2360" spans="1:1" x14ac:dyDescent="0.3">
      <c r="A2360" t="str">
        <f>IF(ISBLANK('2008'!P54),"",'2008'!P54)</f>
        <v>{id:52,year: "2008",dateAcuerdo:"11-ENE",numAcuerdo:"CG 52-2008",monthAcuerdo:"ENE",nameAcuerdo:"ACUERDO QUEJA 94-07",link: Acuerdos__pdfpath(`./${"2008/"}${"52.pdf"}`),},</v>
      </c>
    </row>
    <row r="2361" spans="1:1" x14ac:dyDescent="0.3">
      <c r="A2361" t="str">
        <f>IF(ISBLANK('2008'!P55),"",'2008'!P55)</f>
        <v>{id:53,year: "2008",dateAcuerdo:"11-ENE",numAcuerdo:"CG 53-2008",monthAcuerdo:"ENE",nameAcuerdo:"ACUERDO QUEJA 96-07",link: Acuerdos__pdfpath(`./${"2008/"}${"53.pdf"}`),},</v>
      </c>
    </row>
    <row r="2362" spans="1:1" x14ac:dyDescent="0.3">
      <c r="A2362" t="str">
        <f>IF(ISBLANK('2008'!P56),"",'2008'!P56)</f>
        <v>{id:54,year: "2008",dateAcuerdo:"11-ENE",numAcuerdo:"CG 54-2008",monthAcuerdo:"ENE",nameAcuerdo:"ACUERDO QUEJA 97-07",link: Acuerdos__pdfpath(`./${"2008/"}${"54.pdf"}`),},</v>
      </c>
    </row>
    <row r="2363" spans="1:1" x14ac:dyDescent="0.3">
      <c r="A2363" t="str">
        <f>IF(ISBLANK('2008'!P57),"",'2008'!P57)</f>
        <v>{id:55,year: "2008",dateAcuerdo:"11-ENE",numAcuerdo:"CG 55-2008",monthAcuerdo:"ENE",nameAcuerdo:"ACUERDO QUEJA 99-07",link: Acuerdos__pdfpath(`./${"2008/"}${"55.pdf"}`),},</v>
      </c>
    </row>
    <row r="2364" spans="1:1" x14ac:dyDescent="0.3">
      <c r="A2364" t="str">
        <f>IF(ISBLANK('2008'!P58),"",'2008'!P58)</f>
        <v>{id:56,year: "2008",dateAcuerdo:"11-ENE",numAcuerdo:"CG 56-2008",monthAcuerdo:"ENE",nameAcuerdo:"ACUERDO QUEJA 101-07",link: Acuerdos__pdfpath(`./${"2008/"}${"56.pdf"}`),},</v>
      </c>
    </row>
    <row r="2365" spans="1:1" x14ac:dyDescent="0.3">
      <c r="A2365" t="str">
        <f>IF(ISBLANK('2008'!P59),"",'2008'!P59)</f>
        <v>{id:57,year: "2008",dateAcuerdo:"11-ENE",numAcuerdo:"CG 57-2008",monthAcuerdo:"ENE",nameAcuerdo:"ACUERDO QUEJA 103-07",link: Acuerdos__pdfpath(`./${"2008/"}${"57.pdf"}`),},</v>
      </c>
    </row>
    <row r="2366" spans="1:1" x14ac:dyDescent="0.3">
      <c r="A2366" t="str">
        <f>IF(ISBLANK('2008'!P60),"",'2008'!P60)</f>
        <v>{id:58,year: "2008",dateAcuerdo:"11-ENE",numAcuerdo:"CG 58-2008",monthAcuerdo:"ENE",nameAcuerdo:"ACUERDO QUEJA 104-07",link: Acuerdos__pdfpath(`./${"2008/"}${"58.pdf"}`),},</v>
      </c>
    </row>
    <row r="2367" spans="1:1" x14ac:dyDescent="0.3">
      <c r="A2367" t="str">
        <f>IF(ISBLANK('2008'!P61),"",'2008'!P61)</f>
        <v>{id:59,year: "2008",dateAcuerdo:"11-ENE",numAcuerdo:"CG 59-2008",monthAcuerdo:"ENE",nameAcuerdo:"ACUERDO QUEJA 105-07",link: Acuerdos__pdfpath(`./${"2008/"}${"59.pdf"}`),},</v>
      </c>
    </row>
    <row r="2368" spans="1:1" x14ac:dyDescent="0.3">
      <c r="A2368" t="str">
        <f>IF(ISBLANK('2008'!P62),"",'2008'!P62)</f>
        <v>{id:60,year: "2008",dateAcuerdo:"11-ENE",numAcuerdo:"CG 60-2008",monthAcuerdo:"ENE",nameAcuerdo:"ACUERDO QUEJA 106-07",link: Acuerdos__pdfpath(`./${"2008/"}${"60.pdf"}`),},</v>
      </c>
    </row>
    <row r="2369" spans="1:1" x14ac:dyDescent="0.3">
      <c r="A2369" t="str">
        <f>IF(ISBLANK('2008'!P63),"",'2008'!P63)</f>
        <v>{id:61,year: "2008",dateAcuerdo:"11-ENE",numAcuerdo:"CG 61-2008",monthAcuerdo:"ENE",nameAcuerdo:"ACUERDO QUEJA 109-07",link: Acuerdos__pdfpath(`./${"2008/"}${"61.pdf"}`),},</v>
      </c>
    </row>
    <row r="2370" spans="1:1" x14ac:dyDescent="0.3">
      <c r="A2370" t="str">
        <f>IF(ISBLANK('2008'!P64),"",'2008'!P64)</f>
        <v>{id:62,year: "2008",dateAcuerdo:"11-ENE",numAcuerdo:"CG 62-2008",monthAcuerdo:"ENE",nameAcuerdo:"ACUERDO QUEJA 01-07",link: Acuerdos__pdfpath(`./${"2008/"}${"62.pdf"}`),},</v>
      </c>
    </row>
    <row r="2371" spans="1:1" x14ac:dyDescent="0.3">
      <c r="A2371" t="str">
        <f>IF(ISBLANK('2008'!P65),"",'2008'!P65)</f>
        <v>{id:63,year: "2008",dateAcuerdo:"11-ENE",numAcuerdo:"CG 63-2008",monthAcuerdo:"ENE",nameAcuerdo:"ACUERDO QUEJA 08-07",link: Acuerdos__pdfpath(`./${"2008/"}${"63.pdf"}`),},</v>
      </c>
    </row>
    <row r="2372" spans="1:1" x14ac:dyDescent="0.3">
      <c r="A2372" t="str">
        <f>IF(ISBLANK('2008'!P66),"",'2008'!P66)</f>
        <v>{id:64,year: "2008",dateAcuerdo:"11-ENE",numAcuerdo:"CG 64-2008",monthAcuerdo:"ENE",nameAcuerdo:"ACUERDO QUEJA 26-07",link: Acuerdos__pdfpath(`./${"2008/"}${"64.pdf"}`),},</v>
      </c>
    </row>
    <row r="2373" spans="1:1" x14ac:dyDescent="0.3">
      <c r="A2373" t="str">
        <f>IF(ISBLANK('2008'!P67),"",'2008'!P67)</f>
        <v>{id:65,year: "2008",dateAcuerdo:"11-ENE",numAcuerdo:"CG 65-2008",monthAcuerdo:"ENE",nameAcuerdo:"ACUERDO QUEJA 48-07",link: Acuerdos__pdfpath(`./${"2008/"}${"65.pdf"}`),},</v>
      </c>
    </row>
    <row r="2374" spans="1:1" x14ac:dyDescent="0.3">
      <c r="A2374" t="str">
        <f>IF(ISBLANK('2008'!P68),"",'2008'!P68)</f>
        <v>{id:66,year: "2008",dateAcuerdo:"11-ENE",numAcuerdo:"CG 66-2008",monthAcuerdo:"ENE",nameAcuerdo:"ACUERDO QUEJA 72-07",link: Acuerdos__pdfpath(`./${"2008/"}${"66.pdf"}`),},</v>
      </c>
    </row>
    <row r="2375" spans="1:1" x14ac:dyDescent="0.3">
      <c r="A2375" t="str">
        <f>IF(ISBLANK('2008'!P69),"",'2008'!P69)</f>
        <v>{id:67,year: "2008",dateAcuerdo:"11-ENE",numAcuerdo:"CG 67-2008",monthAcuerdo:"ENE",nameAcuerdo:"ACUERDO QUEJA 77-07",link: Acuerdos__pdfpath(`./${"2008/"}${"67.pdf"}`),},</v>
      </c>
    </row>
    <row r="2376" spans="1:1" x14ac:dyDescent="0.3">
      <c r="A2376" t="str">
        <f>IF(ISBLANK('2008'!P70),"",'2008'!P70)</f>
        <v>{id:68,year: "2008",dateAcuerdo:"11-ENE",numAcuerdo:"CG 68-2008",monthAcuerdo:"ENE",nameAcuerdo:"ACUERDO QUEJA 79-07",link: Acuerdos__pdfpath(`./${"2008/"}${"68.pdf"}`),},</v>
      </c>
    </row>
    <row r="2377" spans="1:1" x14ac:dyDescent="0.3">
      <c r="A2377" t="str">
        <f>IF(ISBLANK('2008'!P71),"",'2008'!P71)</f>
        <v>{id:69,year: "2008",dateAcuerdo:"11-ENE",numAcuerdo:"CG 69-2008",monthAcuerdo:"ENE",nameAcuerdo:"ACUERDO QUEJA 108-07",link: Acuerdos__pdfpath(`./${"2008/"}${"69.pdf"}`),},</v>
      </c>
    </row>
    <row r="2378" spans="1:1" x14ac:dyDescent="0.3">
      <c r="A2378" t="str">
        <f>IF(ISBLANK('2008'!P72),"",'2008'!P72)</f>
        <v>{id:70,year: "2008",dateAcuerdo:"11-ENE",numAcuerdo:"CG 70-2008",monthAcuerdo:"ENE",nameAcuerdo:"ACUERDO QUEJA 102-07",link: Acuerdos__pdfpath(`./${"2008/"}${"70.pdf"}`),},</v>
      </c>
    </row>
    <row r="2379" spans="1:1" x14ac:dyDescent="0.3">
      <c r="A2379" t="str">
        <f>IF(ISBLANK('2008'!P73),"",'2008'!P73)</f>
        <v>{id:71,year: "2008",dateAcuerdo:"11-ENE",numAcuerdo:"CG 71-2008",monthAcuerdo:"ENE",nameAcuerdo:"ACUERDO QUEJA 91-07",link: Acuerdos__pdfpath(`./${"2008/"}${"71.pdf"}`),},</v>
      </c>
    </row>
    <row r="2380" spans="1:1" x14ac:dyDescent="0.3">
      <c r="A2380" t="str">
        <f>IF(ISBLANK('2008'!P74),"",'2008'!P74)</f>
        <v>{id:72,year: "2008",dateAcuerdo:"11-ENE",numAcuerdo:"CG 72-2008",monthAcuerdo:"ENE",nameAcuerdo:"ACUERDO QUEJA 95-07",link: Acuerdos__pdfpath(`./${"2008/"}${"72.pdf"}`),},</v>
      </c>
    </row>
    <row r="2381" spans="1:1" x14ac:dyDescent="0.3">
      <c r="A2381" t="str">
        <f>IF(ISBLANK('2008'!P75),"",'2008'!P75)</f>
        <v>{id:73,year: "2008",dateAcuerdo:"11-ENE",numAcuerdo:"CG 73-2008",monthAcuerdo:"ENE",nameAcuerdo:"ACUERDO QUEJA 44-07",link: Acuerdos__pdfpath(`./${"2008/"}${"73.pdf"}`),},</v>
      </c>
    </row>
    <row r="2382" spans="1:1" x14ac:dyDescent="0.3">
      <c r="A2382" t="str">
        <f>IF(ISBLANK('2008'!P76),"",'2008'!P76)</f>
        <v>{id:74,year: "2008",dateAcuerdo:"11-ENE",numAcuerdo:"CG 74-2008",monthAcuerdo:"ENE",nameAcuerdo:"ACUERDO QUEJA 45-07",link: Acuerdos__pdfpath(`./${"2008/"}${"74.pdf"}`),},</v>
      </c>
    </row>
    <row r="2383" spans="1:1" x14ac:dyDescent="0.3">
      <c r="A2383" t="str">
        <f>IF(ISBLANK('2008'!P77),"",'2008'!P77)</f>
        <v>{id:75,year: "2008",dateAcuerdo:"11-ENE",numAcuerdo:"CG 75-2008",monthAcuerdo:"ENE",nameAcuerdo:"ACUERDO QUEJA 92-07",link: Acuerdos__pdfpath(`./${"2008/"}${"75.pdf"}`),},</v>
      </c>
    </row>
    <row r="2384" spans="1:1" x14ac:dyDescent="0.3">
      <c r="A2384" t="str">
        <f>IF(ISBLANK('2008'!P78),"",'2008'!P78)</f>
        <v>{id:76,year: "2008",dateAcuerdo:"11-ENE",numAcuerdo:"CG 76-2008",monthAcuerdo:"ENE",nameAcuerdo:"ACUERDO QUEJA 68-07",link: Acuerdos__pdfpath(`./${"2008/"}${"76.pdf"}`),},</v>
      </c>
    </row>
    <row r="2385" spans="1:1" x14ac:dyDescent="0.3">
      <c r="A2385" t="str">
        <f>IF(ISBLANK('2008'!P79),"",'2008'!P79)</f>
        <v>{id:77,year: "2008",dateAcuerdo:"11-ENE",numAcuerdo:"CG 77-2008",monthAcuerdo:"ENE",nameAcuerdo:"ACUERDO QUEJA 98-07",link: Acuerdos__pdfpath(`./${"2008/"}${"77.pdf"}`),},</v>
      </c>
    </row>
    <row r="2386" spans="1:1" x14ac:dyDescent="0.3">
      <c r="A2386" t="str">
        <f>IF(ISBLANK('2008'!P80),"",'2008'!P80)</f>
        <v>{id:78,year: "2008",dateAcuerdo:"12-ENE",numAcuerdo:"CG 78-2008",monthAcuerdo:"ENE",nameAcuerdo:"ACUERDO INTEGRACIÓN LIX LEGISLATURA",link: Acuerdos__pdfpath(`./${"2008/"}${"78.pdf"}`),},</v>
      </c>
    </row>
    <row r="2387" spans="1:1" x14ac:dyDescent="0.3">
      <c r="A2387" t="str">
        <f>IF(ISBLANK('2008'!P81),"",'2008'!P81)</f>
        <v>{id:79,year: "2008",dateAcuerdo:"14-ENE",numAcuerdo:"CG 79-2008",monthAcuerdo:"ENE",nameAcuerdo:"ELEGIBILIDAD AYUNTAMIENTO DE CHIAUTEMPAN",link: Acuerdos__pdfpath(`./${"2008/"}${"79.pdf"}`),},</v>
      </c>
    </row>
    <row r="2388" spans="1:1" x14ac:dyDescent="0.3">
      <c r="A2388" t="str">
        <f>IF(ISBLANK('2008'!P82),"",'2008'!P82)</f>
        <v>{id:80,year: "2008",dateAcuerdo:"14-ENE",numAcuerdo:"CG 80-2008",monthAcuerdo:"ENE",nameAcuerdo:"ACUERDO QUEJA 04-07",link: Acuerdos__pdfpath(`./${"2008/"}${"80.pdf"}`),},</v>
      </c>
    </row>
    <row r="2389" spans="1:1" x14ac:dyDescent="0.3">
      <c r="A2389" t="str">
        <f>IF(ISBLANK('2008'!P83),"",'2008'!P83)</f>
        <v>{id:81,year: "2008",dateAcuerdo:"14-ENE",numAcuerdo:"CG 81-2008",monthAcuerdo:"ENE",nameAcuerdo:"ACUERDO QUEJA 05-07",link: Acuerdos__pdfpath(`./${"2008/"}${"81.pdf"}`),},</v>
      </c>
    </row>
    <row r="2390" spans="1:1" x14ac:dyDescent="0.3">
      <c r="A2390" t="str">
        <f>IF(ISBLANK('2008'!P84),"",'2008'!P84)</f>
        <v>{id:82,year: "2008",dateAcuerdo:"14-ENE",numAcuerdo:"CG 82-2008",monthAcuerdo:"ENE",nameAcuerdo:"ACUERDO QUEJA 06-07",link: Acuerdos__pdfpath(`./${"2008/"}${"82.pdf"}`),},</v>
      </c>
    </row>
    <row r="2391" spans="1:1" x14ac:dyDescent="0.3">
      <c r="A2391" t="str">
        <f>IF(ISBLANK('2008'!P85),"",'2008'!P85)</f>
        <v>{id:83,year: "2008",dateAcuerdo:"14-ENE",numAcuerdo:"CG 83-2008",monthAcuerdo:"ENE",nameAcuerdo:"ACUERDO QUEJA 23-07",link: Acuerdos__pdfpath(`./${"2008/"}${"83.pdf"}`),},</v>
      </c>
    </row>
    <row r="2392" spans="1:1" x14ac:dyDescent="0.3">
      <c r="A2392" t="str">
        <f>IF(ISBLANK('2008'!P86),"",'2008'!P86)</f>
        <v>{id:84,year: "2008",dateAcuerdo:"14-ENE",numAcuerdo:"CG 84-2008",monthAcuerdo:"ENE",nameAcuerdo:"ACUERDO QUEJA 33-07",link: Acuerdos__pdfpath(`./${"2008/"}${"84.pdf"}`),},</v>
      </c>
    </row>
    <row r="2393" spans="1:1" x14ac:dyDescent="0.3">
      <c r="A2393" t="str">
        <f>IF(ISBLANK('2008'!P87),"",'2008'!P87)</f>
        <v>{id:85,year: "2008",dateAcuerdo:"14-ENE",numAcuerdo:"CG 85-2008",monthAcuerdo:"ENE",nameAcuerdo:"ACUERDO QUEJA 36-07",link: Acuerdos__pdfpath(`./${"2008/"}${"85.pdf"}`),},</v>
      </c>
    </row>
    <row r="2394" spans="1:1" x14ac:dyDescent="0.3">
      <c r="A2394" t="str">
        <f>IF(ISBLANK('2008'!P88),"",'2008'!P88)</f>
        <v>{id:86,year: "2008",dateAcuerdo:"14-ENE",numAcuerdo:"CG 86-2008",monthAcuerdo:"ENE",nameAcuerdo:"ACUERDO QUEJA 37-07",link: Acuerdos__pdfpath(`./${"2008/"}${"86.pdf"}`),},</v>
      </c>
    </row>
    <row r="2395" spans="1:1" x14ac:dyDescent="0.3">
      <c r="A2395" t="str">
        <f>IF(ISBLANK('2008'!P89),"",'2008'!P89)</f>
        <v>{id:87,year: "2008",dateAcuerdo:"14-ENE",numAcuerdo:"CG 87-2008",monthAcuerdo:"ENE",nameAcuerdo:"ACUERDO QUEJA 38-07",link: Acuerdos__pdfpath(`./${"2008/"}${"87.pdf"}`),},</v>
      </c>
    </row>
    <row r="2396" spans="1:1" x14ac:dyDescent="0.3">
      <c r="A2396" t="str">
        <f>IF(ISBLANK('2008'!P90),"",'2008'!P90)</f>
        <v>{id:88,year: "2008",dateAcuerdo:"14-ENE",numAcuerdo:"CG 88-2008",monthAcuerdo:"ENE",nameAcuerdo:"ACUERDO QUEJA 39-07",link: Acuerdos__pdfpath(`./${"2008/"}${"88.pdf"}`),},</v>
      </c>
    </row>
    <row r="2397" spans="1:1" x14ac:dyDescent="0.3">
      <c r="A2397" t="str">
        <f>IF(ISBLANK('2008'!P91),"",'2008'!P91)</f>
        <v>{id:89,year: "2008",dateAcuerdo:"14-ENE",numAcuerdo:"CG 89-2008",monthAcuerdo:"ENE",nameAcuerdo:"ACUERDO QUEJA 46-07",link: Acuerdos__pdfpath(`./${"2008/"}${"89.pdf"}`),},</v>
      </c>
    </row>
    <row r="2398" spans="1:1" x14ac:dyDescent="0.3">
      <c r="A2398" t="str">
        <f>IF(ISBLANK('2008'!P92),"",'2008'!P92)</f>
        <v>{id:90,year: "2008",dateAcuerdo:"14-ENE",numAcuerdo:"CG 90-2008",monthAcuerdo:"ENE",nameAcuerdo:"ACUERDO QUEJA 55-07",link: Acuerdos__pdfpath(`./${"2008/"}${"90.pdf"}`),},</v>
      </c>
    </row>
    <row r="2399" spans="1:1" x14ac:dyDescent="0.3">
      <c r="A2399" t="str">
        <f>IF(ISBLANK('2008'!P93),"",'2008'!P93)</f>
        <v>{id:91,year: "2008",dateAcuerdo:"14-ENE",numAcuerdo:"CG 91-2008",monthAcuerdo:"ENE",nameAcuerdo:"ACUERDO QUEJA 61-07",link: Acuerdos__pdfpath(`./${"2008/"}${"91.pdf"}`),},</v>
      </c>
    </row>
    <row r="2400" spans="1:1" x14ac:dyDescent="0.3">
      <c r="A2400" t="str">
        <f>IF(ISBLANK('2008'!P94),"",'2008'!P94)</f>
        <v>{id:92,year: "2008",dateAcuerdo:"14-ENE",numAcuerdo:"CG 92-2008",monthAcuerdo:"ENE",nameAcuerdo:"ACUERDO QUEJA 62-07",link: Acuerdos__pdfpath(`./${"2008/"}${"92.pdf"}`),},</v>
      </c>
    </row>
    <row r="2401" spans="1:1" x14ac:dyDescent="0.3">
      <c r="A2401" t="str">
        <f>IF(ISBLANK('2008'!P95),"",'2008'!P95)</f>
        <v>{id:93,year: "2008",dateAcuerdo:"14-ENE",numAcuerdo:"CG 93-2008",monthAcuerdo:"ENE",nameAcuerdo:"ACUERDO QUEJA 63-07",link: Acuerdos__pdfpath(`./${"2008/"}${"93.pdf"}`),},</v>
      </c>
    </row>
    <row r="2402" spans="1:1" x14ac:dyDescent="0.3">
      <c r="A2402" t="str">
        <f>IF(ISBLANK('2008'!P96),"",'2008'!P96)</f>
        <v>{id:94,year: "2008",dateAcuerdo:"14-ENE",numAcuerdo:"CG 94-2008",monthAcuerdo:"ENE",nameAcuerdo:"ACUERDO QUEJA 65-07",link: Acuerdos__pdfpath(`./${"2008/"}${"94.pdf"}`),},</v>
      </c>
    </row>
    <row r="2403" spans="1:1" x14ac:dyDescent="0.3">
      <c r="A2403" t="str">
        <f>IF(ISBLANK('2008'!P97),"",'2008'!P97)</f>
        <v>{id:95,year: "2008",dateAcuerdo:"14-ENE",numAcuerdo:"CG 95-2008",monthAcuerdo:"ENE",nameAcuerdo:"ACUERDO QUEJA 67-07",link: Acuerdos__pdfpath(`./${"2008/"}${"95.pdf"}`),},</v>
      </c>
    </row>
    <row r="2404" spans="1:1" x14ac:dyDescent="0.3">
      <c r="A2404" t="str">
        <f>IF(ISBLANK('2008'!P98),"",'2008'!P98)</f>
        <v>{id:96,year: "2008",dateAcuerdo:"14-ENE",numAcuerdo:"CG 96-2008",monthAcuerdo:"ENE",nameAcuerdo:"ACUERDO QUEJA 76-07",link: Acuerdos__pdfpath(`./${"2008/"}${"96.pdf"}`),},</v>
      </c>
    </row>
    <row r="2405" spans="1:1" x14ac:dyDescent="0.3">
      <c r="A2405" t="str">
        <f>IF(ISBLANK('2008'!P99),"",'2008'!P99)</f>
        <v>{id:97,year: "2008",dateAcuerdo:"14-ENE",numAcuerdo:"CG 97-2008",monthAcuerdo:"ENE",nameAcuerdo:"ACUERDO QUEJA 82-07",link: Acuerdos__pdfpath(`./${"2008/"}${"97.pdf"}`),},</v>
      </c>
    </row>
    <row r="2406" spans="1:1" x14ac:dyDescent="0.3">
      <c r="A2406" t="str">
        <f>IF(ISBLANK('2008'!P100),"",'2008'!P100)</f>
        <v>{id:98,year: "2008",dateAcuerdo:"14-ENE",numAcuerdo:"CG 98-2008",monthAcuerdo:"ENE",nameAcuerdo:"ACUERDO QUEJA 86-07",link: Acuerdos__pdfpath(`./${"2008/"}${"98.pdf"}`),},</v>
      </c>
    </row>
    <row r="2407" spans="1:1" x14ac:dyDescent="0.3">
      <c r="A2407" t="str">
        <f>IF(ISBLANK('2008'!P101),"",'2008'!P101)</f>
        <v>{id:99,year: "2008",dateAcuerdo:"14-ENE",numAcuerdo:"CG 99-2008",monthAcuerdo:"ENE",nameAcuerdo:"ACUERDO QUEJA 89-07",link: Acuerdos__pdfpath(`./${"2008/"}${"99.pdf"}`),},</v>
      </c>
    </row>
    <row r="2408" spans="1:1" x14ac:dyDescent="0.3">
      <c r="A2408" t="str">
        <f>IF(ISBLANK('2008'!P102),"",'2008'!P102)</f>
        <v>{id:100,year: "2008",dateAcuerdo:"14-ENE",numAcuerdo:"CG 100-2008",monthAcuerdo:"ENE",nameAcuerdo:"ACUERDO QUEJA 100-07",link: Acuerdos__pdfpath(`./${"2008/"}${"100.pdf"}`),},</v>
      </c>
    </row>
    <row r="2409" spans="1:1" x14ac:dyDescent="0.3">
      <c r="A2409" t="str">
        <f>IF(ISBLANK('2008'!P103),"",'2008'!P103)</f>
        <v>{id:101,year: "2008",dateAcuerdo:"14-ENE",numAcuerdo:"CG 101-2008",monthAcuerdo:"ENE",nameAcuerdo:"ACUERDO QUEJA 107-07",link: Acuerdos__pdfpath(`./${"2008/"}${"101.pdf"}`),},</v>
      </c>
    </row>
    <row r="2410" spans="1:1" x14ac:dyDescent="0.3">
      <c r="A2410" t="str">
        <f>IF(ISBLANK('2008'!P104),"",'2008'!P104)</f>
        <v>{id:102,year: "2008",dateAcuerdo:"14-ENE",numAcuerdo:"CG 102-2008",monthAcuerdo:"ENE",nameAcuerdo:"ACUERDO QUEJA 110-07",link: Acuerdos__pdfpath(`./${"2008/"}${"102.pdf"}`),},</v>
      </c>
    </row>
    <row r="2411" spans="1:1" x14ac:dyDescent="0.3">
      <c r="A2411" t="str">
        <f>IF(ISBLANK('2008'!P105),"",'2008'!P105)</f>
        <v>{id:103,year: "2008",dateAcuerdo:"14-ENE",numAcuerdo:"CG 103-2008",monthAcuerdo:"ENE",nameAcuerdo:"ACUERDO QUEJA 66-07",link: Acuerdos__pdfpath(`./${"2008/"}${"103.pdf"}`),},</v>
      </c>
    </row>
    <row r="2412" spans="1:1" x14ac:dyDescent="0.3">
      <c r="A2412" t="str">
        <f>IF(ISBLANK('2008'!P106),"",'2008'!P106)</f>
        <v>{id:104,year: "2008",dateAcuerdo:"31-ENE",numAcuerdo:"CG 104-2008",monthAcuerdo:"ENE",nameAcuerdo:"ACUERDO NORMATIVIDAD REGLAMENTO 2008 ULTIMO",link: Acuerdos__pdfpath(`./${"2008/"}${"104.pdf"}`),},</v>
      </c>
    </row>
    <row r="2413" spans="1:1" x14ac:dyDescent="0.3">
      <c r="A2413" t="str">
        <f>IF(ISBLANK('2008'!P107),"",'2008'!P107)</f>
        <v/>
      </c>
    </row>
    <row r="2414" spans="1:1" x14ac:dyDescent="0.3">
      <c r="A2414" t="str">
        <f>IF(ISBLANK('2008'!P108),"",'2008'!P108)</f>
        <v>{id:105,year: "2008",dateAcuerdo:"07-FEB",numAcuerdo:"CG 105-2008",monthAcuerdo:"FEB",nameAcuerdo:"ACUERDO CALENDARIO ELECCIÓN EXTRAORDINARIA",link: Acuerdos__pdfpath(`./${"2008/"}${"105.pdf"}`),subRows:[{id:"",year: "2008",dateAcuerdo:"",numAcuerdo:"",monthAcuerdo:"",nameAcuerdo:"ANEXO 1 CALENDARIO ELECCIÓN EXTRAORDINARIA",link: Acuerdos__pdfpath(`./${"2008/"}${"105.1.pdf"}`),},],},</v>
      </c>
    </row>
    <row r="2415" spans="1:1" x14ac:dyDescent="0.3">
      <c r="A2415" t="str">
        <f>IF(ISBLANK('2008'!P109),"",'2008'!P109)</f>
        <v>{id:106,year: "2008",dateAcuerdo:"12-FEB",numAcuerdo:"CG 106-2008",monthAcuerdo:"FEB",nameAcuerdo:"LINEAMIENTOS, METODOLOGÍA Y MECANISMOS APLICADOS EN EL PROCESO 2007",link: Acuerdos__pdfpath(`./${"2008/"}${"106.pdf"}`),},</v>
      </c>
    </row>
    <row r="2416" spans="1:1" x14ac:dyDescent="0.3">
      <c r="A2416" t="str">
        <f>IF(ISBLANK('2008'!P110),"",'2008'!P110)</f>
        <v>{id:107,year: "2008",dateAcuerdo:"14-FEB",numAcuerdo:"CG 107-2008",monthAcuerdo:"FEB",nameAcuerdo:"ACUERDO PLATAFORMA PS",link: Acuerdos__pdfpath(`./${"2008/"}${"107.pdf"}`),},</v>
      </c>
    </row>
    <row r="2417" spans="1:1" x14ac:dyDescent="0.3">
      <c r="A2417" t="str">
        <f>IF(ISBLANK('2008'!P111),"",'2008'!P111)</f>
        <v>{id:108,year: "2008",dateAcuerdo:"19-FEB",numAcuerdo:"CG 108-2008",monthAcuerdo:"FEB",nameAcuerdo:"ACUERDO REGISTRO CANDIDATOS PARTIDO SOCIALISTA POCITOS",link: Acuerdos__pdfpath(`./${"2008/"}${"108.pdf"}`),},</v>
      </c>
    </row>
    <row r="2418" spans="1:1" x14ac:dyDescent="0.3">
      <c r="A2418" t="str">
        <f>IF(ISBLANK('2008'!P112),"",'2008'!P112)</f>
        <v>{id:109,year: "2008",dateAcuerdo:"19-FEB",numAcuerdo:"CG 109-2008",monthAcuerdo:"FEB",nameAcuerdo:"ACUERDO REGISTRO CANDIDATOS CIUDADANIA POCITOS",link: Acuerdos__pdfpath(`./${"2008/"}${"109.pdf"}`),},</v>
      </c>
    </row>
    <row r="2419" spans="1:1" x14ac:dyDescent="0.3">
      <c r="A2419" t="str">
        <f>IF(ISBLANK('2008'!P113),"",'2008'!P113)</f>
        <v>{id:110,year: "2008",dateAcuerdo:"13-MAR",numAcuerdo:"CG 110-2008",monthAcuerdo:"MAR",nameAcuerdo:"ACUERDO APROBACIÓN INFORME GENERAL 2007",link: Acuerdos__pdfpath(`./${"2008/"}${"110.pdf"}`),},</v>
      </c>
    </row>
    <row r="2420" spans="1:1" x14ac:dyDescent="0.3">
      <c r="A2420" t="str">
        <f>IF(ISBLANK('2008'!P114),"",'2008'!P114)</f>
        <v>{id:111,year: "2008",dateAcuerdo:"31-MAR",numAcuerdo:"CG 111-2008",monthAcuerdo:"MAR",nameAcuerdo:"ACUERDO RENOVACIÓN COMISIÓN DEMARCACIÓN DISTRITAL",link: Acuerdos__pdfpath(`./${"2008/"}${"111.pdf"}`),},</v>
      </c>
    </row>
    <row r="2421" spans="1:1" x14ac:dyDescent="0.3">
      <c r="A2421" t="str">
        <f>IF(ISBLANK('2008'!P115),"",'2008'!P115)</f>
        <v>{id:112,year: "2008",dateAcuerdo:"04-ABR",numAcuerdo:"CG 112-2008",monthAcuerdo:"ABR",nameAcuerdo:"ACUERDO SELECCIÓN MATERIAL Y DOCUMENTACIÓN ELECTORAL",link: Acuerdos__pdfpath(`./${"2008/"}${"112.pdf"}`),},</v>
      </c>
    </row>
    <row r="2422" spans="1:1" x14ac:dyDescent="0.3">
      <c r="A2422" t="str">
        <f>IF(ISBLANK('2008'!P116),"",'2008'!P116)</f>
        <v/>
      </c>
    </row>
    <row r="2423" spans="1:1" x14ac:dyDescent="0.3">
      <c r="A2423" t="str">
        <f>IF(ISBLANK('2008'!P117),"",'2008'!P117)</f>
        <v/>
      </c>
    </row>
    <row r="2424" spans="1:1" x14ac:dyDescent="0.3">
      <c r="A2424" t="str">
        <f>IF(ISBLANK('2008'!P118),"",'2008'!P118)</f>
        <v/>
      </c>
    </row>
    <row r="2425" spans="1:1" x14ac:dyDescent="0.3">
      <c r="A2425" t="str">
        <f>IF(ISBLANK('2008'!P119),"",'2008'!P119)</f>
        <v/>
      </c>
    </row>
    <row r="2426" spans="1:1" x14ac:dyDescent="0.3">
      <c r="A2426" t="str">
        <f>IF(ISBLANK('2008'!P120),"",'2008'!P120)</f>
        <v/>
      </c>
    </row>
    <row r="2427" spans="1:1" x14ac:dyDescent="0.3">
      <c r="A2427" t="str">
        <f>IF(ISBLANK('2008'!P121),"",'2008'!P121)</f>
        <v>{id:113,year: "2008",dateAcuerdo:"04-ABR",numAcuerdo:"CG 113-2008",monthAcuerdo:"ABR",nameAcuerdo:"ACUERDO REGIMEN DE FINANCIAMIENTO Y FISCALIZACIÓN 2008",link: Acuerdos__pdfpath(`./${"2008/"}${"113.pdf"}`),subRows:[{id:"",year: "2008",dateAcuerdo:"",numAcuerdo:"",monthAcuerdo:"",nameAcuerdo:"ANEXO 1 NORMATIVIDAD 04 ABRIL 08",link: Acuerdos__pdfpath(`./${"2008/"}${"113.1.pdf"}`),},{id:"",year: "2008",dateAcuerdo:"",numAcuerdo:"",monthAcuerdo:"",nameAcuerdo:"ANEXO 2 FORMATOS NORMATIVIDAD 2008",link: Acuerdos__pdfpath(`./${"2008/"}${"113.2.pdf"}`),},{id:"",year: "2008",dateAcuerdo:"",numAcuerdo:"",monthAcuerdo:"",nameAcuerdo:"ANEXO 3 FORMATO IA 2008",link: Acuerdos__pdfpath(`./${"2008/"}${"113.3.pdf"}`),},{id:"",year: "2008",dateAcuerdo:"",numAcuerdo:"",monthAcuerdo:"",nameAcuerdo:"ANEXO 4 FORMATO PRECAM",link: Acuerdos__pdfpath(`./${"2008/"}${"113.4.pdf"}`),},{id:"",year: "2008",dateAcuerdo:"",numAcuerdo:"",monthAcuerdo:"",nameAcuerdo:"ANEXO 5 BITACORA DE GASOLINA",link: Acuerdos__pdfpath(`./${"2008/"}${"113.5.pdf"}`),},],},</v>
      </c>
    </row>
    <row r="2428" spans="1:1" x14ac:dyDescent="0.3">
      <c r="A2428" t="str">
        <f>IF(ISBLANK('2008'!P122),"",'2008'!P122)</f>
        <v>{id:114,year: "2008",dateAcuerdo:"30-ABR",numAcuerdo:"CG 114-2008",monthAcuerdo:"ABR",nameAcuerdo:"ACUERDO JUNTA GENERAL EJECUTIVA",link: Acuerdos__pdfpath(`./${"2008/"}${"114.pdf"}`),},</v>
      </c>
    </row>
    <row r="2429" spans="1:1" x14ac:dyDescent="0.3">
      <c r="A2429" t="str">
        <f>IF(ISBLANK('2008'!P123),"",'2008'!P123)</f>
        <v>{id:115,year: "2008",dateAcuerdo:"29-MAY",numAcuerdo:"CG 115-2008",monthAcuerdo:"MAY",nameAcuerdo:"ACUERDO ACCESO A LA INFORMACION 29-05-08",link: Acuerdos__pdfpath(`./${"2008/"}${"115.pdf"}`),},</v>
      </c>
    </row>
    <row r="2430" spans="1:1" x14ac:dyDescent="0.3">
      <c r="A2430" t="str">
        <f>IF(ISBLANK('2008'!P124),"",'2008'!P124)</f>
        <v>{id:116,year: "2008",dateAcuerdo:"23-JUN",numAcuerdo:"CG 116-2008",monthAcuerdo:"JUN",nameAcuerdo:"DICTAMEN PAN",link: Acuerdos__pdfpath(`./${"2008/"}${"116.pdf"}`),},</v>
      </c>
    </row>
    <row r="2431" spans="1:1" x14ac:dyDescent="0.3">
      <c r="A2431" t="str">
        <f>IF(ISBLANK('2008'!P125),"",'2008'!P125)</f>
        <v>{id:117,year: "2008",dateAcuerdo:"23-JUN",numAcuerdo:"CG 117-2008",monthAcuerdo:"JUN",nameAcuerdo:"DICTAMEN PRI",link: Acuerdos__pdfpath(`./${"2008/"}${"117.pdf"}`),},</v>
      </c>
    </row>
    <row r="2432" spans="1:1" x14ac:dyDescent="0.3">
      <c r="A2432" t="str">
        <f>IF(ISBLANK('2008'!P126),"",'2008'!P126)</f>
        <v>{id:118,year: "2008",dateAcuerdo:"23-JUN",numAcuerdo:"CG 118-2008",monthAcuerdo:"JUN",nameAcuerdo:"DICTAMEN PRD",link: Acuerdos__pdfpath(`./${"2008/"}${"118.pdf"}`),},</v>
      </c>
    </row>
    <row r="2433" spans="1:1" x14ac:dyDescent="0.3">
      <c r="A2433" t="str">
        <f>IF(ISBLANK('2008'!P127),"",'2008'!P127)</f>
        <v>{id:119,year: "2008",dateAcuerdo:"23-JUN",numAcuerdo:"CG 119-2008",monthAcuerdo:"JUN",nameAcuerdo:"DICTAMEN PT",link: Acuerdos__pdfpath(`./${"2008/"}${"119.pdf"}`),},</v>
      </c>
    </row>
    <row r="2434" spans="1:1" x14ac:dyDescent="0.3">
      <c r="A2434" t="str">
        <f>IF(ISBLANK('2008'!P128),"",'2008'!P128)</f>
        <v>{id:120,year: "2008",dateAcuerdo:"23-JUN",numAcuerdo:"CG 120-2008",monthAcuerdo:"JUN",nameAcuerdo:"DICTAMEN PVEM",link: Acuerdos__pdfpath(`./${"2008/"}${"120.pdf"}`),},</v>
      </c>
    </row>
    <row r="2435" spans="1:1" x14ac:dyDescent="0.3">
      <c r="A2435" t="str">
        <f>IF(ISBLANK('2008'!P129),"",'2008'!P129)</f>
        <v>{id:121,year: "2008",dateAcuerdo:"23-JUN",numAcuerdo:"CG 121-2008",monthAcuerdo:"JUN",nameAcuerdo:"DICTAMEN CONVERGENCIA",link: Acuerdos__pdfpath(`./${"2008/"}${"121.pdf"}`),},</v>
      </c>
    </row>
    <row r="2436" spans="1:1" x14ac:dyDescent="0.3">
      <c r="A2436" t="str">
        <f>IF(ISBLANK('2008'!P130),"",'2008'!P130)</f>
        <v>{id:122,year: "2008",dateAcuerdo:"23-JUN",numAcuerdo:"CG 122-2008",monthAcuerdo:"JUN",nameAcuerdo:"DICTAMEN PNA",link: Acuerdos__pdfpath(`./${"2008/"}${"122.pdf"}`),},</v>
      </c>
    </row>
    <row r="2437" spans="1:1" x14ac:dyDescent="0.3">
      <c r="A2437" t="str">
        <f>IF(ISBLANK('2008'!P131),"",'2008'!P131)</f>
        <v>{id:123,year: "2008",dateAcuerdo:"23-JUN",numAcuerdo:"CG 123-2008",monthAcuerdo:"JUN",nameAcuerdo:"DICTAMEN PAS",link: Acuerdos__pdfpath(`./${"2008/"}${"123.pdf"}`),},</v>
      </c>
    </row>
    <row r="2438" spans="1:1" x14ac:dyDescent="0.3">
      <c r="A2438" t="str">
        <f>IF(ISBLANK('2008'!P132),"",'2008'!P132)</f>
        <v>{id:124,year: "2008",dateAcuerdo:"23-JUN",numAcuerdo:"CG 124-2008",monthAcuerdo:"JUN",nameAcuerdo:"DICTAMEN PAC",link: Acuerdos__pdfpath(`./${"2008/"}${"124.pdf"}`),},</v>
      </c>
    </row>
    <row r="2439" spans="1:1" x14ac:dyDescent="0.3">
      <c r="A2439" t="str">
        <f>IF(ISBLANK('2008'!P133),"",'2008'!P133)</f>
        <v>{id:125,year: "2008",dateAcuerdo:"23-JUN",numAcuerdo:"CG 125-2008",monthAcuerdo:"JUN",nameAcuerdo:"DICTAMEN PS-1",link: Acuerdos__pdfpath(`./${"2008/"}${"125.pdf"}`),},</v>
      </c>
    </row>
    <row r="2440" spans="1:1" x14ac:dyDescent="0.3">
      <c r="A2440" t="str">
        <f>IF(ISBLANK('2008'!P134),"",'2008'!P134)</f>
        <v>{id:126,year: "2008",dateAcuerdo:"23-JUN",numAcuerdo:"CG 126-2008",monthAcuerdo:"JUN",nameAcuerdo:"DICTAMEN PCDT",link: Acuerdos__pdfpath(`./${"2008/"}${"126.pdf"}`),},</v>
      </c>
    </row>
    <row r="2441" spans="1:1" x14ac:dyDescent="0.3">
      <c r="A2441" t="str">
        <f>IF(ISBLANK('2008'!P135),"",'2008'!P135)</f>
        <v>{id:127,year: "2008",dateAcuerdo:"30-JUN",numAcuerdo:"CG 127-2008",monthAcuerdo:"JUN",nameAcuerdo:"ACUERDO CUMPL. RESOLUCIÓN NORMATIVIDAD",link: Acuerdos__pdfpath(`./${"2008/"}${"127.pdf"}`),},</v>
      </c>
    </row>
    <row r="2442" spans="1:1" x14ac:dyDescent="0.3">
      <c r="A2442" t="str">
        <f>IF(ISBLANK('2008'!P136),"",'2008'!P136)</f>
        <v>{id:128,year: "2008",dateAcuerdo:"31-JUL",numAcuerdo:"CG 128-2008",monthAcuerdo:"JUL",nameAcuerdo:"ACUERDO SANCIÓN PAN",link: Acuerdos__pdfpath(`./${"2008/"}${"128.pdf"}`),},</v>
      </c>
    </row>
    <row r="2443" spans="1:1" x14ac:dyDescent="0.3">
      <c r="A2443" t="str">
        <f>IF(ISBLANK('2008'!P137),"",'2008'!P137)</f>
        <v>{id:129,year: "2008",dateAcuerdo:"31-JUL",numAcuerdo:"CG 129-2008",monthAcuerdo:"JUL",nameAcuerdo:"ACUERDO SANCIÓN PRI",link: Acuerdos__pdfpath(`./${"2008/"}${"129.pdf"}`),},</v>
      </c>
    </row>
    <row r="2444" spans="1:1" x14ac:dyDescent="0.3">
      <c r="A2444" t="str">
        <f>IF(ISBLANK('2008'!P138),"",'2008'!P138)</f>
        <v>{id:130,year: "2008",dateAcuerdo:"31-JUL",numAcuerdo:"CG 130-2008",monthAcuerdo:"JUL",nameAcuerdo:"ACUERDO SANCIÓN PRD",link: Acuerdos__pdfpath(`./${"2008/"}${"130.pdf"}`),},</v>
      </c>
    </row>
    <row r="2445" spans="1:1" x14ac:dyDescent="0.3">
      <c r="A2445" t="str">
        <f>IF(ISBLANK('2008'!P139),"",'2008'!P139)</f>
        <v>{id:131,year: "2008",dateAcuerdo:"31-JUL",numAcuerdo:"CG 131-2008",monthAcuerdo:"JUL",nameAcuerdo:"ACUERDO SANCIÓN PT",link: Acuerdos__pdfpath(`./${"2008/"}${"131.pdf"}`),},</v>
      </c>
    </row>
    <row r="2446" spans="1:1" x14ac:dyDescent="0.3">
      <c r="A2446" t="str">
        <f>IF(ISBLANK('2008'!P140),"",'2008'!P140)</f>
        <v>{id:132,year: "2008",dateAcuerdo:"31-JUL",numAcuerdo:"CG 132-2008",monthAcuerdo:"JUL",nameAcuerdo:"ACUERDO SANCIÓN PVEM",link: Acuerdos__pdfpath(`./${"2008/"}${"132.pdf"}`),},</v>
      </c>
    </row>
    <row r="2447" spans="1:1" x14ac:dyDescent="0.3">
      <c r="A2447" t="str">
        <f>IF(ISBLANK('2008'!P141),"",'2008'!P141)</f>
        <v>{id:133,year: "2008",dateAcuerdo:"31-JUL",numAcuerdo:"CG 133-2008",monthAcuerdo:"JUL",nameAcuerdo:"ACUERDO SANCIÓN PAS",link: Acuerdos__pdfpath(`./${"2008/"}${"133.pdf"}`),},</v>
      </c>
    </row>
    <row r="2448" spans="1:1" x14ac:dyDescent="0.3">
      <c r="A2448" t="str">
        <f>IF(ISBLANK('2008'!P142),"",'2008'!P142)</f>
        <v>{id:134,year: "2008",dateAcuerdo:"31-JUL",numAcuerdo:"CG 134-2008",monthAcuerdo:"JUL",nameAcuerdo:"ACUERDO SANCIÓN PS-1",link: Acuerdos__pdfpath(`./${"2008/"}${"134.pdf"}`),},</v>
      </c>
    </row>
    <row r="2449" spans="1:1" x14ac:dyDescent="0.3">
      <c r="A2449" t="str">
        <f>IF(ISBLANK('2008'!P143),"",'2008'!P143)</f>
        <v>{id:135,year: "2008",dateAcuerdo:"31-JUL",numAcuerdo:"CG 135-2008",monthAcuerdo:"JUL",nameAcuerdo:"ACUERDO SANCIÓN PCDT",link: Acuerdos__pdfpath(`./${"2008/"}${"135.pdf"}`),},</v>
      </c>
    </row>
    <row r="2450" spans="1:1" x14ac:dyDescent="0.3">
      <c r="A2450" t="str">
        <f>IF(ISBLANK('2008'!P144),"",'2008'!P144)</f>
        <v>{id:136,year: "2008",dateAcuerdo:"15-AGO",numAcuerdo:"CG 136-2008",monthAcuerdo:"AGO",nameAcuerdo:"ACUERDO REDISTRITACIÓN 2",link: Acuerdos__pdfpath(`./${"2008/"}${"136.pdf"}`),},</v>
      </c>
    </row>
    <row r="2451" spans="1:1" x14ac:dyDescent="0.3">
      <c r="A2451" t="str">
        <f>IF(ISBLANK('2008'!P145),"",'2008'!P145)</f>
        <v>{id:137,year: "2008",dateAcuerdo:"30-SEP",numAcuerdo:"CG 137-2008",monthAcuerdo:"SEP",nameAcuerdo:"ACUERDO PRESUPUESTO 2009",link: Acuerdos__pdfpath(`./${"2008/"}${"137.pdf"}`),},</v>
      </c>
    </row>
    <row r="2452" spans="1:1" x14ac:dyDescent="0.3">
      <c r="A2452" t="str">
        <f>IF(ISBLANK('2008'!P146),"",'2008'!P146)</f>
        <v>{id:138,year: "2008",dateAcuerdo:"31-OCT",numAcuerdo:"CG 138-2008",monthAcuerdo:"OCT",nameAcuerdo:"ACUERDO PRERROGATIVAS PS",link: Acuerdos__pdfpath(`./${"2008/"}${"138.pdf"}`),},</v>
      </c>
    </row>
    <row r="2453" spans="1:1" x14ac:dyDescent="0.3">
      <c r="A2453" t="str">
        <f>IF(ISBLANK('2008'!P147),"",'2008'!P147)</f>
        <v/>
      </c>
    </row>
    <row r="2454" spans="1:1" x14ac:dyDescent="0.3">
      <c r="A2454" t="str">
        <f>IF(ISBLANK('2008'!P148),"",'2008'!P148)</f>
        <v/>
      </c>
    </row>
    <row r="2455" spans="1:1" x14ac:dyDescent="0.3">
      <c r="A2455" t="str">
        <f>IF(ISBLANK('2008'!P149),"",'2008'!P149)</f>
        <v>{id:139,year: "2008",dateAcuerdo:"23-DIC",numAcuerdo:"CG 139-2008",monthAcuerdo:"DIC",nameAcuerdo:"ACUERDO METODOLOGIA LIBERAL TLAXCALTECA",link: Acuerdos__pdfpath(`./${"2008/"}${"139.pdf"}`),subRows:[{id:"",year: "2008",dateAcuerdo:"",numAcuerdo:"",monthAcuerdo:"",nameAcuerdo:"ANEXO 1 DICTAMEN METODOLOGÍA LIBERAL TLAXCALTECA",link: Acuerdos__pdfpath(`./${"2008/"}${"139.1.pdf"}`),},{id:"",year: "2008",dateAcuerdo:"",numAcuerdo:"",monthAcuerdo:"",nameAcuerdo:"ANEXO 2 METODOLOGÍA LIBERAL TLAXCALTECA",link: Acuerdos__pdfpath(`./${"2008/"}${"139.2.pdf"}`),},],},</v>
      </c>
    </row>
    <row r="2456" spans="1:1" x14ac:dyDescent="0.3">
      <c r="A2456" t="str">
        <f>IF(ISBLANK('2008'!P150),"",'2008'!P150)</f>
        <v>{id:140,year: "2008",dateAcuerdo:"23-DIC",numAcuerdo:"CG 140-2008",monthAcuerdo:"DIC",nameAcuerdo:"ACUERDO JAVIER HERNANDEZ ATLAHAPA",link: Acuerdos__pdfpath(`./${"2008/"}${"140.pdf"}`),},</v>
      </c>
    </row>
    <row r="2457" spans="1:1" x14ac:dyDescent="0.3">
      <c r="A2457" t="str">
        <f>IF(ISBLANK('2008'!P151),"",'2008'!P151)</f>
        <v>];</v>
      </c>
    </row>
    <row r="2460" spans="1:1" x14ac:dyDescent="0.3">
      <c r="A2460" t="str">
        <f>IF(ISBLANK('2007'!P2),"",'2007'!P2)</f>
        <v>export const dataAcuerdos2007 = [</v>
      </c>
    </row>
    <row r="2461" spans="1:1" x14ac:dyDescent="0.3">
      <c r="A2461" t="str">
        <f>IF(ISBLANK('2007'!P3),"",'2007'!P3)</f>
        <v>{id:1,year: "2007",dateAcuerdo:"04-ENE",numAcuerdo:"CG 01-2007",monthAcuerdo:"ENE",nameAcuerdo:"CUMPLIMIENTO RESOLUCIÓN TOCA 96-2006 PCDT-1",link: Acuerdos__pdfpath(`./${"2007/"}${"1.pdf"}`),},</v>
      </c>
    </row>
    <row r="2462" spans="1:1" x14ac:dyDescent="0.3">
      <c r="A2462" t="str">
        <f>IF(ISBLANK('2007'!P4),"",'2007'!P4)</f>
        <v>{id:2,year: "2007",dateAcuerdo:"31-ENE",numAcuerdo:"CG 02-2007",monthAcuerdo:"ENE",nameAcuerdo:"RESOLUCIÓN TOCA 55-2006 PCDT",link: Acuerdos__pdfpath(`./${"2007/"}${"2.pdf"}`),},</v>
      </c>
    </row>
    <row r="2463" spans="1:1" x14ac:dyDescent="0.3">
      <c r="A2463" t="str">
        <f>IF(ISBLANK('2007'!P5),"",'2007'!P5)</f>
        <v>{id:3,year: "2007",dateAcuerdo:"31-ENE",numAcuerdo:"CG 03-2007",monthAcuerdo:"ENE",nameAcuerdo:"RESOLUCIÓN TOCA 56-2006 PCDT",link: Acuerdos__pdfpath(`./${"2007/"}${"3.pdf"}`),},</v>
      </c>
    </row>
    <row r="2464" spans="1:1" x14ac:dyDescent="0.3">
      <c r="A2464" t="str">
        <f>IF(ISBLANK('2007'!P6),"",'2007'!P6)</f>
        <v/>
      </c>
    </row>
    <row r="2465" spans="1:1" x14ac:dyDescent="0.3">
      <c r="A2465" t="str">
        <f>IF(ISBLANK('2007'!P7),"",'2007'!P7)</f>
        <v>{id:4,year: "2007",dateAcuerdo:"31-ENE",numAcuerdo:"CG 04-2007",monthAcuerdo:"ENE",nameAcuerdo:"ACUERDO CALENDARIO ELECTORAL",link: Acuerdos__pdfpath(`./${"2007/"}${"4.pdf"}`),subRows:[{id:"",year: "2007",dateAcuerdo:"",numAcuerdo:"",monthAcuerdo:"",nameAcuerdo:"ANEXO 1 CALENDARIO ELECTORAL 2007",link: Acuerdos__pdfpath(`./${"2007/"}${"4.1.pdf"}`),},],},</v>
      </c>
    </row>
    <row r="2466" spans="1:1" x14ac:dyDescent="0.3">
      <c r="A2466" t="str">
        <f>IF(ISBLANK('2007'!P8),"",'2007'!P8)</f>
        <v>{id:5,year: "2007",dateAcuerdo:"16-FEB",numAcuerdo:"CG 05-2007",monthAcuerdo:"FEB",nameAcuerdo:"ACUERDO CONVOCATORIA JURÍDICO Y ADMINISTRATIVO-2",link: Acuerdos__pdfpath(`./${"2007/"}${"5.pdf"}`),},</v>
      </c>
    </row>
    <row r="2467" spans="1:1" x14ac:dyDescent="0.3">
      <c r="A2467" t="str">
        <f>IF(ISBLANK('2007'!P9),"",'2007'!P9)</f>
        <v>{id:6,year: "2007",dateAcuerdo:"28-FEB",numAcuerdo:"CG 06-2007",monthAcuerdo:"FEB",nameAcuerdo:"DETERMINACIÓN REGIDORES 2007 1",link: Acuerdos__pdfpath(`./${"2007/"}${"6.pdf"}`),},</v>
      </c>
    </row>
    <row r="2468" spans="1:1" x14ac:dyDescent="0.3">
      <c r="A2468" t="str">
        <f>IF(ISBLANK('2007'!P10),"",'2007'!P10)</f>
        <v>{id:7,year: "2007",dateAcuerdo:"28-FEB",numAcuerdo:"CG 07-2007",monthAcuerdo:"FEB",nameAcuerdo:"FECHA INICIO PROCESO ELECTORAL 2007-1",link: Acuerdos__pdfpath(`./${"2007/"}${"7.pdf"}`),},</v>
      </c>
    </row>
    <row r="2469" spans="1:1" x14ac:dyDescent="0.3">
      <c r="A2469" t="str">
        <f>IF(ISBLANK('2007'!P11),"",'2007'!P11)</f>
        <v>{id:8,year: "2007",dateAcuerdo:"13-MAR",numAcuerdo:"CG 08-2007",monthAcuerdo:"MAR",nameAcuerdo:"ACUERDO PCDT",link: Acuerdos__pdfpath(`./${"2007/"}${"8.pdf"}`),},</v>
      </c>
    </row>
    <row r="2470" spans="1:1" x14ac:dyDescent="0.3">
      <c r="A2470" t="str">
        <f>IF(ISBLANK('2007'!P12),"",'2007'!P12)</f>
        <v>{id:9,year: "2007",dateAcuerdo:"15-MAR",numAcuerdo:"CG 09-2007",monthAcuerdo:"MAR",nameAcuerdo:"DICTAMEN PS",link: Acuerdos__pdfpath(`./${"2007/"}${"9.pdf"}`),},</v>
      </c>
    </row>
    <row r="2471" spans="1:1" x14ac:dyDescent="0.3">
      <c r="A2471" t="str">
        <f>IF(ISBLANK('2007'!P13),"",'2007'!P13)</f>
        <v>{id:10,year: "2007",dateAcuerdo:"30-MAR",numAcuerdo:"CG 10-2007",monthAcuerdo:"MAR",nameAcuerdo:"ACUERDO ADOPCIÓN SECCIONAMIENTO ELECTORAL",link: Acuerdos__pdfpath(`./${"2007/"}${"10.pdf"}`),},</v>
      </c>
    </row>
    <row r="2472" spans="1:1" x14ac:dyDescent="0.3">
      <c r="A2472" t="str">
        <f>IF(ISBLANK('2007'!P14),"",'2007'!P14)</f>
        <v>{id:11,year: "2007",dateAcuerdo:"30-MAR",numAcuerdo:"CG 11-2007",monthAcuerdo:"MAR",nameAcuerdo:"ACUERDO DE INFORMÁTICA",link: Acuerdos__pdfpath(`./${"2007/"}${"11.pdf"}`),},</v>
      </c>
    </row>
    <row r="2473" spans="1:1" x14ac:dyDescent="0.3">
      <c r="A2473" t="str">
        <f>IF(ISBLANK('2007'!P15),"",'2007'!P15)</f>
        <v>{id:12,year: "2007",dateAcuerdo:"30-MAR",numAcuerdo:"CG 12-2007",monthAcuerdo:"MAR",nameAcuerdo:"ACUERDO DE COMUNICACION SOCIAL",link: Acuerdos__pdfpath(`./${"2007/"}${"12.pdf"}`),},</v>
      </c>
    </row>
    <row r="2474" spans="1:1" x14ac:dyDescent="0.3">
      <c r="A2474" t="str">
        <f>IF(ISBLANK('2007'!P16),"",'2007'!P16)</f>
        <v>{id:13,year: "2007",dateAcuerdo:"14-ABR",numAcuerdo:"CG 13-2007",monthAcuerdo:"ABR",nameAcuerdo:"ACUERDO CATALOGO USOS Y COSTUMBRES",link: Acuerdos__pdfpath(`./${"2007/"}${"13.pdf"}`),},</v>
      </c>
    </row>
    <row r="2475" spans="1:1" x14ac:dyDescent="0.3">
      <c r="A2475" t="str">
        <f>IF(ISBLANK('2007'!P17),"",'2007'!P17)</f>
        <v/>
      </c>
    </row>
    <row r="2476" spans="1:1" x14ac:dyDescent="0.3">
      <c r="A2476" t="str">
        <f>IF(ISBLANK('2007'!P18),"",'2007'!P18)</f>
        <v>{id:14,year: "2007",dateAcuerdo:"14-ABR",numAcuerdo:"CG 14-2007",monthAcuerdo:"ABR",nameAcuerdo:"ACUERDO RATIFICACIÓN DE VIGENCIA NORMATIVIDAD",link: Acuerdos__pdfpath(`./${"2007/"}${"14.pdf"}`),subRows:[{id:"",year: "2007",dateAcuerdo:"",numAcuerdo:"",monthAcuerdo:"",nameAcuerdo:"ANEXO 1 NORMATIVIDAD DE LOS LINEAMIENTOS Y CRITERIOS METODOLÓGICOS RELATIVOS A ENCUESTAS",link: Acuerdos__pdfpath(`./${"2007/"}${"14.1.pdf"}`),},],},</v>
      </c>
    </row>
    <row r="2477" spans="1:1" x14ac:dyDescent="0.3">
      <c r="A2477" t="str">
        <f>IF(ISBLANK('2007'!P19),"",'2007'!P19)</f>
        <v>{id:15,year: "2007",dateAcuerdo:"20-ABR",numAcuerdo:"CG 15-2007",monthAcuerdo:"ABR",nameAcuerdo:"ACUERDO MONITOREO",link: Acuerdos__pdfpath(`./${"2007/"}${"15.pdf"}`),},</v>
      </c>
    </row>
    <row r="2478" spans="1:1" x14ac:dyDescent="0.3">
      <c r="A2478" t="str">
        <f>IF(ISBLANK('2007'!P20),"",'2007'!P20)</f>
        <v>{id:16,year: "2007",dateAcuerdo:"27-ABR",numAcuerdo:"CG 16-2007",monthAcuerdo:"ABR",nameAcuerdo:"DIRECTOR DE ASUNTOS JURÍDICOS",link: Acuerdos__pdfpath(`./${"2007/"}${"16.pdf"}`),},</v>
      </c>
    </row>
    <row r="2479" spans="1:1" x14ac:dyDescent="0.3">
      <c r="A2479" t="str">
        <f>IF(ISBLANK('2007'!P21),"",'2007'!P21)</f>
        <v>{id:17,year: "2007",dateAcuerdo:"27-ABR",numAcuerdo:"CG 17-2007",monthAcuerdo:"ABR",nameAcuerdo:"DIRECTOR DE PRERROGATIVAS",link: Acuerdos__pdfpath(`./${"2007/"}${"17.pdf"}`),},</v>
      </c>
    </row>
    <row r="2480" spans="1:1" x14ac:dyDescent="0.3">
      <c r="A2480" t="str">
        <f>IF(ISBLANK('2007'!P22),"",'2007'!P22)</f>
        <v>{id:18,year: "2007",dateAcuerdo:"09-MAY",numAcuerdo:"CG 18-2007",monthAcuerdo:"MAY",nameAcuerdo:"CONVOCATORIA ELECCIONES",link: Acuerdos__pdfpath(`./${"2007/"}${"18.pdf"}`),},</v>
      </c>
    </row>
    <row r="2481" spans="1:1" x14ac:dyDescent="0.3">
      <c r="A2481" t="str">
        <f>IF(ISBLANK('2007'!P23),"",'2007'!P23)</f>
        <v>{id:19,year: "2007",dateAcuerdo:"09-MAY",numAcuerdo:"CG 19-2007",monthAcuerdo:"MAY",nameAcuerdo:"COMITÉ DE ADQUISICIONES",link: Acuerdos__pdfpath(`./${"2007/"}${"19.pdf"}`),},</v>
      </c>
    </row>
    <row r="2482" spans="1:1" x14ac:dyDescent="0.3">
      <c r="A2482" t="str">
        <f>IF(ISBLANK('2007'!P24),"",'2007'!P24)</f>
        <v>{id:20,year: "2007",dateAcuerdo:"09-MAY",numAcuerdo:"CG 20-2007",monthAcuerdo:"MAY",nameAcuerdo:"ACUERDO NUEVO LOGOTIPO",link: Acuerdos__pdfpath(`./${"2007/"}${"20.pdf"}`),},</v>
      </c>
    </row>
    <row r="2483" spans="1:1" x14ac:dyDescent="0.3">
      <c r="A2483" t="str">
        <f>IF(ISBLANK('2007'!P25),"",'2007'!P25)</f>
        <v>{id:21,year: "2007",dateAcuerdo:"13-MAY",numAcuerdo:"CG 21-2007",monthAcuerdo:"MAY",nameAcuerdo:"DICTAMEN DEL PAN",link: Acuerdos__pdfpath(`./${"2007/"}${"21.pdf"}`),},</v>
      </c>
    </row>
    <row r="2484" spans="1:1" x14ac:dyDescent="0.3">
      <c r="A2484" t="str">
        <f>IF(ISBLANK('2007'!P26),"",'2007'!P26)</f>
        <v>{id:22,year: "2007",dateAcuerdo:"13-MAY",numAcuerdo:"CG 22-2007",monthAcuerdo:"MAY",nameAcuerdo:"DICTAMEN DEL PRI",link: Acuerdos__pdfpath(`./${"2007/"}${"22.pdf"}`),},</v>
      </c>
    </row>
    <row r="2485" spans="1:1" x14ac:dyDescent="0.3">
      <c r="A2485" t="str">
        <f>IF(ISBLANK('2007'!P27),"",'2007'!P27)</f>
        <v>{id:23,year: "2007",dateAcuerdo:"13-MAY",numAcuerdo:"CG 23-2007",monthAcuerdo:"MAY",nameAcuerdo:"DICTAMEN DEL PRD",link: Acuerdos__pdfpath(`./${"2007/"}${"23.pdf"}`),},</v>
      </c>
    </row>
    <row r="2486" spans="1:1" x14ac:dyDescent="0.3">
      <c r="A2486" t="str">
        <f>IF(ISBLANK('2007'!P28),"",'2007'!P28)</f>
        <v>{id:24,year: "2007",dateAcuerdo:"13-MAY",numAcuerdo:"CG 24-2007",monthAcuerdo:"MAY",nameAcuerdo:"DICTAMEN DEL PT",link: Acuerdos__pdfpath(`./${"2007/"}${"24.pdf"}`),},</v>
      </c>
    </row>
    <row r="2487" spans="1:1" x14ac:dyDescent="0.3">
      <c r="A2487" t="str">
        <f>IF(ISBLANK('2007'!P29),"",'2007'!P29)</f>
        <v>{id:25,year: "2007",dateAcuerdo:"13-MAY",numAcuerdo:"CG 25-2007",monthAcuerdo:"MAY",nameAcuerdo:"DICTAMEN DEL PVEM",link: Acuerdos__pdfpath(`./${"2007/"}${"25.pdf"}`),},</v>
      </c>
    </row>
    <row r="2488" spans="1:1" x14ac:dyDescent="0.3">
      <c r="A2488" t="str">
        <f>IF(ISBLANK('2007'!P30),"",'2007'!P30)</f>
        <v>{id:26,year: "2007",dateAcuerdo:"13-MAY",numAcuerdo:"CG 26-2007",monthAcuerdo:"MAY",nameAcuerdo:"DICTAMEN DEL CONVERGENCIA",link: Acuerdos__pdfpath(`./${"2007/"}${"26.pdf"}`),},</v>
      </c>
    </row>
    <row r="2489" spans="1:1" x14ac:dyDescent="0.3">
      <c r="A2489" t="str">
        <f>IF(ISBLANK('2007'!P31),"",'2007'!P31)</f>
        <v>{id:27,year: "2007",dateAcuerdo:"13-MAY",numAcuerdo:"CG 27-2007",monthAcuerdo:"MAY",nameAcuerdo:"DICTAMEN DEL PCDT",link: Acuerdos__pdfpath(`./${"2007/"}${"27.pdf"}`),},</v>
      </c>
    </row>
    <row r="2490" spans="1:1" x14ac:dyDescent="0.3">
      <c r="A2490" t="str">
        <f>IF(ISBLANK('2007'!P32),"",'2007'!P32)</f>
        <v>{id:28,year: "2007",dateAcuerdo:"13-MAY",numAcuerdo:"CG 28-2007",monthAcuerdo:"MAY",nameAcuerdo:"DICTAMEN DEL NUEVA ALIANZA",link: Acuerdos__pdfpath(`./${"2007/"}${"28.pdf"}`),},</v>
      </c>
    </row>
    <row r="2491" spans="1:1" x14ac:dyDescent="0.3">
      <c r="A2491" t="str">
        <f>IF(ISBLANK('2007'!P33),"",'2007'!P33)</f>
        <v>{id:29,year: "2007",dateAcuerdo:"13-MAY",numAcuerdo:"CG 29-2007",monthAcuerdo:"MAY",nameAcuerdo:"DICTAMEN DE ALTERNATIVA SOCIAL DEMÓCRATA Y CAMPESINA",link: Acuerdos__pdfpath(`./${"2007/"}${"29.pdf"}`),},</v>
      </c>
    </row>
    <row r="2492" spans="1:1" x14ac:dyDescent="0.3">
      <c r="A2492" t="str">
        <f>IF(ISBLANK('2007'!P34),"",'2007'!P34)</f>
        <v>{id:30,year: "2007",dateAcuerdo:"25-MAY",numAcuerdo:"CG 30-2007",monthAcuerdo:"MAY",nameAcuerdo:"ACUERDO LINEAMIENTOS Y CONVOCATORIA PARA OBSERVADORES",link: Acuerdos__pdfpath(`./${"2007/"}${"30.pdf"}`),},</v>
      </c>
    </row>
    <row r="2493" spans="1:1" x14ac:dyDescent="0.3">
      <c r="A2493" t="str">
        <f>IF(ISBLANK('2007'!P35),"",'2007'!P35)</f>
        <v>{id:31,year: "2007",dateAcuerdo:"31-MAY",numAcuerdo:"CG 31-2007",monthAcuerdo:"MAY",nameAcuerdo:"ACUERDO IFE-IET",link: Acuerdos__pdfpath(`./${"2007/"}${"31.pdf"}`),},</v>
      </c>
    </row>
    <row r="2494" spans="1:1" x14ac:dyDescent="0.3">
      <c r="A2494" t="str">
        <f>IF(ISBLANK('2007'!P36),"",'2007'!P36)</f>
        <v>{id:32,year: "2007",dateAcuerdo:"31-MAY",numAcuerdo:"CG 32-2007",monthAcuerdo:"MAY",nameAcuerdo:"SANCIÓN ",link: Acuerdos__pdfpath(`./${"2007/"}${"32.pdf"}`),},</v>
      </c>
    </row>
    <row r="2495" spans="1:1" x14ac:dyDescent="0.3">
      <c r="A2495" t="str">
        <f>IF(ISBLANK('2007'!P37),"",'2007'!P37)</f>
        <v>{id:33,year: "2007",dateAcuerdo:"31-MAY",numAcuerdo:"CG 33-2007",monthAcuerdo:"MAY",nameAcuerdo:"SANCIÓN ",link: Acuerdos__pdfpath(`./${"2007/"}${"33.pdf"}`),},</v>
      </c>
    </row>
    <row r="2496" spans="1:1" x14ac:dyDescent="0.3">
      <c r="A2496" t="str">
        <f>IF(ISBLANK('2007'!P38),"",'2007'!P38)</f>
        <v>{id:34,year: "2007",dateAcuerdo:"31-MAY",numAcuerdo:"CG 34-2007",monthAcuerdo:"MAY",nameAcuerdo:"SANCIÓN ",link: Acuerdos__pdfpath(`./${"2007/"}${"34.pdf"}`),},</v>
      </c>
    </row>
    <row r="2497" spans="1:1" x14ac:dyDescent="0.3">
      <c r="A2497" t="str">
        <f>IF(ISBLANK('2007'!P39),"",'2007'!P39)</f>
        <v>{id:35,year: "2007",dateAcuerdo:"31-MAY",numAcuerdo:"CG 35-2007",monthAcuerdo:"MAY",nameAcuerdo:"SANCIÓN ",link: Acuerdos__pdfpath(`./${"2007/"}${"35.pdf"}`),},</v>
      </c>
    </row>
    <row r="2498" spans="1:1" x14ac:dyDescent="0.3">
      <c r="A2498" t="str">
        <f>IF(ISBLANK('2007'!P40),"",'2007'!P40)</f>
        <v>{id:36,year: "2007",dateAcuerdo:"31-MAY",numAcuerdo:"CG 36-2007",monthAcuerdo:"MAY",nameAcuerdo:"SANCIÓN ",link: Acuerdos__pdfpath(`./${"2007/"}${"36.pdf"}`),},</v>
      </c>
    </row>
    <row r="2499" spans="1:1" x14ac:dyDescent="0.3">
      <c r="A2499" t="str">
        <f>IF(ISBLANK('2007'!P41),"",'2007'!P41)</f>
        <v>{id:37,year: "2007",dateAcuerdo:"31-MAY",numAcuerdo:"CG 37-2007",monthAcuerdo:"MAY",nameAcuerdo:"SANCIÓN ",link: Acuerdos__pdfpath(`./${"2007/"}${"37.pdf"}`),},</v>
      </c>
    </row>
    <row r="2500" spans="1:1" x14ac:dyDescent="0.3">
      <c r="A2500" t="str">
        <f>IF(ISBLANK('2007'!P42),"",'2007'!P42)</f>
        <v>{id:38,year: "2007",dateAcuerdo:"31-MAY",numAcuerdo:"CG 38-2007",monthAcuerdo:"MAY",nameAcuerdo:"SANCIÓN ",link: Acuerdos__pdfpath(`./${"2007/"}${"38.pdf"}`),},</v>
      </c>
    </row>
    <row r="2501" spans="1:1" x14ac:dyDescent="0.3">
      <c r="A2501" t="str">
        <f>IF(ISBLANK('2007'!P43),"",'2007'!P43)</f>
        <v>{id:39,year: "2007",dateAcuerdo:"12-JUN",numAcuerdo:"CG 39-2007",monthAcuerdo:"JUN",nameAcuerdo:"AMPLIACIÓN PLAZO OBSERVADORES 2007",link: Acuerdos__pdfpath(`./${"2007/"}${"39.pdf"}`),},</v>
      </c>
    </row>
    <row r="2502" spans="1:1" x14ac:dyDescent="0.3">
      <c r="A2502" t="str">
        <f>IF(ISBLANK('2007'!P44),"",'2007'!P44)</f>
        <v>{id:40,year: "2007",dateAcuerdo:"15-JUN",numAcuerdo:"CG 40-2007",monthAcuerdo:"JUN",nameAcuerdo:"CONVOCATORIA CONSEJOS DISTRITALES Y MUNICIPALES 2007",link: Acuerdos__pdfpath(`./${"2007/"}${"40.pdf"}`),},</v>
      </c>
    </row>
    <row r="2503" spans="1:1" x14ac:dyDescent="0.3">
      <c r="A2503" t="str">
        <f>IF(ISBLANK('2007'!P45),"",'2007'!P45)</f>
        <v>{id:41,year: "2007",dateAcuerdo:"26-JUN",numAcuerdo:"CG 41-2007",monthAcuerdo:"JUN",nameAcuerdo:"ACUERDO PT",link: Acuerdos__pdfpath(`./${"2007/"}${"41.pdf"}`),},</v>
      </c>
    </row>
    <row r="2504" spans="1:1" x14ac:dyDescent="0.3">
      <c r="A2504" t="str">
        <f>IF(ISBLANK('2007'!P46),"",'2007'!P46)</f>
        <v>{id:42,year: "2007",dateAcuerdo:"28-JUN",numAcuerdo:"CG 42-2007",monthAcuerdo:"JUN",nameAcuerdo:"ACUERDO DIRECTOR DE ORGANIZACIÓN",link: Acuerdos__pdfpath(`./${"2007/"}${"42.pdf"}`),},</v>
      </c>
    </row>
    <row r="2505" spans="1:1" x14ac:dyDescent="0.3">
      <c r="A2505" t="str">
        <f>IF(ISBLANK('2007'!P47),"",'2007'!P47)</f>
        <v>{id:43,year: "2007",dateAcuerdo:"28-JUN",numAcuerdo:"CG 43-2007",monthAcuerdo:"JUN",nameAcuerdo:"AMPLIACIÓN PLAZO CONSEJOS DISTRITALES Y MUNICIPALES",link: Acuerdos__pdfpath(`./${"2007/"}${"43.pdf"}`),},</v>
      </c>
    </row>
    <row r="2506" spans="1:1" x14ac:dyDescent="0.3">
      <c r="A2506" t="str">
        <f>IF(ISBLANK('2007'!P48),"",'2007'!P48)</f>
        <v>{id:44,year: "2007",dateAcuerdo:"13-JUL",numAcuerdo:"CG 44-2007",monthAcuerdo:"JUL",nameAcuerdo:"ACUERDO INSACULACIÓN",link: Acuerdos__pdfpath(`./${"2007/"}${"44.pdf"}`),},</v>
      </c>
    </row>
    <row r="2507" spans="1:1" x14ac:dyDescent="0.3">
      <c r="A2507" t="str">
        <f>IF(ISBLANK('2007'!P49),"",'2007'!P49)</f>
        <v>{id:45,year: "2007",dateAcuerdo:"27-JUL",numAcuerdo:"CG 45-2007",monthAcuerdo:"JUL",nameAcuerdo:"ACUERDO CUMPLIMIENTO PT",link: Acuerdos__pdfpath(`./${"2007/"}${"45.pdf"}`),},</v>
      </c>
    </row>
    <row r="2508" spans="1:1" x14ac:dyDescent="0.3">
      <c r="A2508" t="str">
        <f>IF(ISBLANK('2007'!P50),"",'2007'!P50)</f>
        <v>{id:46,year: "2007",dateAcuerdo:"31-JUL",numAcuerdo:"CG 46-2007",monthAcuerdo:"JUL",nameAcuerdo:"ACUERDO DE PROTECCIÓN DE ZONAS",link: Acuerdos__pdfpath(`./${"2007/"}${"46.pdf"}`),},</v>
      </c>
    </row>
    <row r="2509" spans="1:1" x14ac:dyDescent="0.3">
      <c r="A2509" t="str">
        <f>IF(ISBLANK('2007'!P51),"",'2007'!P51)</f>
        <v>{id:47,year: "2007",dateAcuerdo:"03-AGO",numAcuerdo:"CG 47-2007",monthAcuerdo:"AGO",nameAcuerdo:"COALICIÓN ALIANZA PROGRESO PARA TLAXCALA",link: Acuerdos__pdfpath(`./${"2007/"}${"47.pdf"}`),},</v>
      </c>
    </row>
    <row r="2510" spans="1:1" x14ac:dyDescent="0.3">
      <c r="A2510" t="str">
        <f>IF(ISBLANK('2007'!P52),"",'2007'!P52)</f>
        <v>{id:48,year: "2007",dateAcuerdo:"03-AGO",numAcuerdo:"CG 48-2007",monthAcuerdo:"AGO",nameAcuerdo:"COALICIÓN ALIANZA SIGLO XXI",link: Acuerdos__pdfpath(`./${"2007/"}${"48.pdf"}`),},</v>
      </c>
    </row>
    <row r="2511" spans="1:1" x14ac:dyDescent="0.3">
      <c r="A2511" t="str">
        <f>IF(ISBLANK('2007'!P53),"",'2007'!P53)</f>
        <v>{id:49,year: "2007",dateAcuerdo:"09-AGO",numAcuerdo:"CG 49-2007",monthAcuerdo:"AGO",nameAcuerdo:"ACUERDO RESULTADO INSACULACIÓN",link: Acuerdos__pdfpath(`./${"2007/"}${"49.pdf"}`),},</v>
      </c>
    </row>
    <row r="2512" spans="1:1" x14ac:dyDescent="0.3">
      <c r="A2512" t="str">
        <f>IF(ISBLANK('2007'!P54),"",'2007'!P54)</f>
        <v>{id:50,year: "2007",dateAcuerdo:"15-AGO",numAcuerdo:"CG 50-2007",monthAcuerdo:"AGO",nameAcuerdo:"ACUERDO DE LA INTEGRACIÓN DE LOS CONSEJOS DISTRITALES",link: Acuerdos__pdfpath(`./${"2007/"}${"50.pdf"}`),},</v>
      </c>
    </row>
    <row r="2513" spans="1:1" x14ac:dyDescent="0.3">
      <c r="A2513" t="str">
        <f>IF(ISBLANK('2007'!P55),"",'2007'!P55)</f>
        <v>{id:51,year: "2007",dateAcuerdo:"15-AGO",numAcuerdo:"CG 51-2007",monthAcuerdo:"AGO",nameAcuerdo:"CRITERIOS CANDIDATOS",link: Acuerdos__pdfpath(`./${"2007/"}${"51.pdf"}`),},</v>
      </c>
    </row>
    <row r="2514" spans="1:1" x14ac:dyDescent="0.3">
      <c r="A2514" t="str">
        <f>IF(ISBLANK('2007'!P56),"",'2007'!P56)</f>
        <v>{id:52,year: "2007",dateAcuerdo:"15-AGO",numAcuerdo:"CG 52-2007",monthAcuerdo:"AGO",nameAcuerdo:"ACUERDO PLATAFORMAS PRD",link: Acuerdos__pdfpath(`./${"2007/"}${"52.pdf"}`),},</v>
      </c>
    </row>
    <row r="2515" spans="1:1" x14ac:dyDescent="0.3">
      <c r="A2515" t="str">
        <f>IF(ISBLANK('2007'!P57),"",'2007'!P57)</f>
        <v>{id:53,year: "2007",dateAcuerdo:"15-AGO",numAcuerdo:"CG 53-2007",monthAcuerdo:"AGO",nameAcuerdo:"PROYECTO DE ACUERDO PLATAFORMA ELECTORAL PT",link: Acuerdos__pdfpath(`./${"2007/"}${"53.pdf"}`),},</v>
      </c>
    </row>
    <row r="2516" spans="1:1" x14ac:dyDescent="0.3">
      <c r="A2516" t="str">
        <f>IF(ISBLANK('2007'!P58),"",'2007'!P58)</f>
        <v>{id:54,year: "2007",dateAcuerdo:"15-AGO",numAcuerdo:"CG 54-2007",monthAcuerdo:"AGO",nameAcuerdo:"PLATAFORMA CONVERGENCIA",link: Acuerdos__pdfpath(`./${"2007/"}${"54.pdf"}`),},</v>
      </c>
    </row>
    <row r="2517" spans="1:1" x14ac:dyDescent="0.3">
      <c r="A2517" t="str">
        <f>IF(ISBLANK('2007'!P59),"",'2007'!P59)</f>
        <v>{id:55,year: "2007",dateAcuerdo:"15-AGO",numAcuerdo:"CG 55-2007",monthAcuerdo:"AGO",nameAcuerdo:"ACUERDO PLATAFORMA PCDT",link: Acuerdos__pdfpath(`./${"2007/"}${"55.pdf"}`),},</v>
      </c>
    </row>
    <row r="2518" spans="1:1" x14ac:dyDescent="0.3">
      <c r="A2518" t="str">
        <f>IF(ISBLANK('2007'!P60),"",'2007'!P60)</f>
        <v>{id:56,year: "2007",dateAcuerdo:"15-AGO",numAcuerdo:"CG 56-2007",monthAcuerdo:"AGO",nameAcuerdo:"PLATAFORMA NUEVA ALIANZA",link: Acuerdos__pdfpath(`./${"2007/"}${"56.pdf"}`),},</v>
      </c>
    </row>
    <row r="2519" spans="1:1" x14ac:dyDescent="0.3">
      <c r="A2519" t="str">
        <f>IF(ISBLANK('2007'!P61),"",'2007'!P61)</f>
        <v>{id:57,year: "2007",dateAcuerdo:"15-AGO",numAcuerdo:"CG 57-2007",monthAcuerdo:"AGO",nameAcuerdo:"PLATAFORMA ALTERNATIVA SOCIAL DEMÓCRATA",link: Acuerdos__pdfpath(`./${"2007/"}${"57.pdf"}`),},</v>
      </c>
    </row>
    <row r="2520" spans="1:1" x14ac:dyDescent="0.3">
      <c r="A2520" t="str">
        <f>IF(ISBLANK('2007'!P62),"",'2007'!P62)</f>
        <v>{id:58,year: "2007",dateAcuerdo:"15-AGO",numAcuerdo:"CG 58-2007",monthAcuerdo:"AGO",nameAcuerdo:"PROYECTO DE ACUERDO PLATAFORMA ELECTORAL PS",link: Acuerdos__pdfpath(`./${"2007/"}${"58.pdf"}`),},</v>
      </c>
    </row>
    <row r="2521" spans="1:1" x14ac:dyDescent="0.3">
      <c r="A2521" t="str">
        <f>IF(ISBLANK('2007'!P63),"",'2007'!P63)</f>
        <v>{id:59,year: "2007",dateAcuerdo:"15-AGO",numAcuerdo:"CG 59-2007",monthAcuerdo:"AGO",nameAcuerdo:"ACUERDO DE COMISIÓN DE MEDIOS DE COMUNICACIÓN",link: Acuerdos__pdfpath(`./${"2007/"}${"59.pdf"}`),},</v>
      </c>
    </row>
    <row r="2522" spans="1:1" x14ac:dyDescent="0.3">
      <c r="A2522" t="str">
        <f>IF(ISBLANK('2007'!P64),"",'2007'!P64)</f>
        <v>{id:60,year: "2007",dateAcuerdo:"15-AGO",numAcuerdo:"CG 60-2007",monthAcuerdo:"AGO",nameAcuerdo:"ACUERDO COMISIONES BOLETAS Y REGISTRO CANDIDATOS",link: Acuerdos__pdfpath(`./${"2007/"}${"60.pdf"}`),},</v>
      </c>
    </row>
    <row r="2523" spans="1:1" x14ac:dyDescent="0.3">
      <c r="A2523" t="str">
        <f>IF(ISBLANK('2007'!P65),"",'2007'!P65)</f>
        <v>{id:61,year: "2007",dateAcuerdo:"31-AGO",numAcuerdo:"CG 61-2007",monthAcuerdo:"AGO",nameAcuerdo:"ACUERDO COALICIÓN APIZACO",link: Acuerdos__pdfpath(`./${"2007/"}${"61.pdf"}`),},</v>
      </c>
    </row>
    <row r="2524" spans="1:1" x14ac:dyDescent="0.3">
      <c r="A2524" t="str">
        <f>IF(ISBLANK('2007'!P66),"",'2007'!P66)</f>
        <v>{id:62,year: "2007",dateAcuerdo:"31-AGO",numAcuerdo:"CG 62-2007",monthAcuerdo:"AGO",nameAcuerdo:"COALICIÓN ALIANZA SIGLO XXI",link: Acuerdos__pdfpath(`./${"2007/"}${"62.pdf"}`),},</v>
      </c>
    </row>
    <row r="2525" spans="1:1" x14ac:dyDescent="0.3">
      <c r="A2525" t="str">
        <f>IF(ISBLANK('2007'!P67),"",'2007'!P67)</f>
        <v>{id:63,year: "2007",dateAcuerdo:"31-AGO",numAcuerdo:"CG 63-2007",monthAcuerdo:"AGO",nameAcuerdo:"COAL.AYUN. PRI, VERDE,PS. MPIO. TENANCINGO Y TLAX",link: Acuerdos__pdfpath(`./${"2007/"}${"63.pdf"}`),},</v>
      </c>
    </row>
    <row r="2526" spans="1:1" x14ac:dyDescent="0.3">
      <c r="A2526" t="str">
        <f>IF(ISBLANK('2007'!P68),"",'2007'!P68)</f>
        <v>{id:64,year: "2007",dateAcuerdo:"31-AGO",numAcuerdo:"CG 64-2007",monthAcuerdo:"AGO",nameAcuerdo:"COALICIÓN PAN-PAC AYUNTAMIENTOS",link: Acuerdos__pdfpath(`./${"2007/"}${"64.pdf"}`),},</v>
      </c>
    </row>
    <row r="2527" spans="1:1" x14ac:dyDescent="0.3">
      <c r="A2527" t="str">
        <f>IF(ISBLANK('2007'!P69),"",'2007'!P69)</f>
        <v>{id:65,year: "2007",dateAcuerdo:"31-AGO",numAcuerdo:"CG 65-2007",monthAcuerdo:"AGO",nameAcuerdo:"COALICIÓN PAN-PAN PRESIDENTES DE COMUNIDAD",link: Acuerdos__pdfpath(`./${"2007/"}${"65.pdf"}`),},</v>
      </c>
    </row>
    <row r="2528" spans="1:1" x14ac:dyDescent="0.3">
      <c r="A2528" t="str">
        <f>IF(ISBLANK('2007'!P70),"",'2007'!P70)</f>
        <v>{id:66,year: "2007",dateAcuerdo:"31-AGO",numAcuerdo:"CG 66-2007",monthAcuerdo:"AGO",nameAcuerdo:"ACUERDO PLATAFORMA PRD",link: Acuerdos__pdfpath(`./${"2007/"}${"66.pdf"}`),},</v>
      </c>
    </row>
    <row r="2529" spans="1:1" x14ac:dyDescent="0.3">
      <c r="A2529" t="str">
        <f>IF(ISBLANK('2007'!P71),"",'2007'!P71)</f>
        <v>{id:67,year: "2007",dateAcuerdo:"03-SEP",numAcuerdo:"CG 67-2007",monthAcuerdo:"SEP",nameAcuerdo:"REGISTRO DIPUTADOS PARTIDO DEL TRABAJO",link: Acuerdos__pdfpath(`./${"2007/"}${"67.pdf"}`),},</v>
      </c>
    </row>
    <row r="2530" spans="1:1" x14ac:dyDescent="0.3">
      <c r="A2530" t="str">
        <f>IF(ISBLANK('2007'!P72),"",'2007'!P72)</f>
        <v>{id:68,year: "2007",dateAcuerdo:"03-SEP",numAcuerdo:"CG 68-2007",monthAcuerdo:"SEP",nameAcuerdo:"REGISTRO DE CANDIDATOS A DIPUTADOS ALTERNATIVA SOCIALDEMÓCRATA",link: Acuerdos__pdfpath(`./${"2007/"}${"68.pdf"}`),},</v>
      </c>
    </row>
    <row r="2531" spans="1:1" x14ac:dyDescent="0.3">
      <c r="A2531" t="str">
        <f>IF(ISBLANK('2007'!P73),"",'2007'!P73)</f>
        <v>{id:69,year: "2007",dateAcuerdo:"03-SEP",numAcuerdo:"CG 69-2007",monthAcuerdo:"SEP",nameAcuerdo:"REGISTRO DE CANDIDATOS A DIPUTADOS CONVERGENCIA",link: Acuerdos__pdfpath(`./${"2007/"}${"69.pdf"}`),},</v>
      </c>
    </row>
    <row r="2532" spans="1:1" x14ac:dyDescent="0.3">
      <c r="A2532" t="str">
        <f>IF(ISBLANK('2007'!P74),"",'2007'!P74)</f>
        <v>{id:70,year: "2007",dateAcuerdo:"03-SEP",numAcuerdo:"CG 70-2007",monthAcuerdo:"SEP",nameAcuerdo:"REGISTRO DE CANDIDATOS A DIPUTADOS PAN-PAC",link: Acuerdos__pdfpath(`./${"2007/"}${"70.pdf"}`),},</v>
      </c>
    </row>
    <row r="2533" spans="1:1" x14ac:dyDescent="0.3">
      <c r="A2533" t="str">
        <f>IF(ISBLANK('2007'!P75),"",'2007'!P75)</f>
        <v>{id:71,year: "2007",dateAcuerdo:"03-SEP",numAcuerdo:"CG 71-2007",monthAcuerdo:"SEP",nameAcuerdo:"REGISTRO DE CANDIDATOS A DIPUTADOS PRI-PVEM",link: Acuerdos__pdfpath(`./${"2007/"}${"71.pdf"}`),},</v>
      </c>
    </row>
    <row r="2534" spans="1:1" x14ac:dyDescent="0.3">
      <c r="A2534" t="str">
        <f>IF(ISBLANK('2007'!P76),"",'2007'!P76)</f>
        <v>{id:72,year: "2007",dateAcuerdo:"03-SEP",numAcuerdo:"CG 72-2007",monthAcuerdo:"SEP",nameAcuerdo:"REGISTRO DE CANDIDATOS A DIPUTADOS PARTIDO NUEVA ALIANZA",link: Acuerdos__pdfpath(`./${"2007/"}${"72.pdf"}`),},</v>
      </c>
    </row>
    <row r="2535" spans="1:1" x14ac:dyDescent="0.3">
      <c r="A2535" t="str">
        <f>IF(ISBLANK('2007'!P77),"",'2007'!P77)</f>
        <v>{id:73,year: "2007",dateAcuerdo:"03-SEP",numAcuerdo:"CG 73-2007",monthAcuerdo:"SEP",nameAcuerdo:"REGISTRO DE CANDIDATOS A DIPUTADOS PARTIDO DEL CENTRO DEMOCRÁTICO DE TLAXCALA",link: Acuerdos__pdfpath(`./${"2007/"}${"73.pdf"}`),},</v>
      </c>
    </row>
    <row r="2536" spans="1:1" x14ac:dyDescent="0.3">
      <c r="A2536" t="str">
        <f>IF(ISBLANK('2007'!P78),"",'2007'!P78)</f>
        <v>{id:74,year: "2007",dateAcuerdo:"03-SEP",numAcuerdo:"CG 74-2007",monthAcuerdo:"SEP",nameAcuerdo:"REGISTRO DE CANDIDATOS A DIPUTADOS PARTIDO SOCIALISTA",link: Acuerdos__pdfpath(`./${"2007/"}${"74.pdf"}`),},</v>
      </c>
    </row>
    <row r="2537" spans="1:1" x14ac:dyDescent="0.3">
      <c r="A2537" t="str">
        <f>IF(ISBLANK('2007'!P79),"",'2007'!P79)</f>
        <v>{id:75,year: "2007",dateAcuerdo:"03-SEP",numAcuerdo:"CG 75-2007",monthAcuerdo:"SEP",nameAcuerdo:"REGISTRO DE CANDIDATOS A DIPUTADOS PARTIDO DE LA REVOLUCIÓN DEMOCRÁTICA",link: Acuerdos__pdfpath(`./${"2007/"}${"75.pdf"}`),},</v>
      </c>
    </row>
    <row r="2538" spans="1:1" x14ac:dyDescent="0.3">
      <c r="A2538" t="str">
        <f>IF(ISBLANK('2007'!P80),"",'2007'!P80)</f>
        <v>{id:76,year: "2007",dateAcuerdo:"03-SEP",numAcuerdo:"CG 76-2007",monthAcuerdo:"SEP",nameAcuerdo:"ACUERDO DISTRIBUCIÓN FINANCIAMIENTO OBTENCIÓN DEL VOTO",link: Acuerdos__pdfpath(`./${"2007/"}${"76.pdf"}`),},</v>
      </c>
    </row>
    <row r="2539" spans="1:1" x14ac:dyDescent="0.3">
      <c r="A2539" t="str">
        <f>IF(ISBLANK('2007'!P81),"",'2007'!P81)</f>
        <v>{id:77,year: "2007",dateAcuerdo:"03-SEP",numAcuerdo:"CG 77-2007",monthAcuerdo:"SEP",nameAcuerdo:"ACUERDO TOPES DE CAMPAÑA 2007",link: Acuerdos__pdfpath(`./${"2007/"}${"77.pdf"}`),},</v>
      </c>
    </row>
    <row r="2540" spans="1:1" x14ac:dyDescent="0.3">
      <c r="A2540" t="str">
        <f>IF(ISBLANK('2007'!P82),"",'2007'!P82)</f>
        <v>{id:78,year: "2007",dateAcuerdo:"03-SEP",numAcuerdo:"CG 78-2007",monthAcuerdo:"SEP",nameAcuerdo:"ACUERDO ASIGNACIÓN TIEMPOS Y ESPACIOS",link: Acuerdos__pdfpath(`./${"2007/"}${"78.pdf"}`),},</v>
      </c>
    </row>
    <row r="2541" spans="1:1" x14ac:dyDescent="0.3">
      <c r="A2541" t="str">
        <f>IF(ISBLANK('2007'!P83),"",'2007'!P83)</f>
        <v>{id:79,year: "2007",dateAcuerdo:"03-SEP",numAcuerdo:"CG 79-2007",monthAcuerdo:"SEP",nameAcuerdo:"ACUERDO CARACTERÍSTICAS BASES LICITACIÓN Y ANEXO",link: Acuerdos__pdfpath(`./${"2007/"}${"79.pdf"}`),},</v>
      </c>
    </row>
    <row r="2542" spans="1:1" x14ac:dyDescent="0.3">
      <c r="A2542" t="str">
        <f>IF(ISBLANK('2007'!P84),"",'2007'!P84)</f>
        <v>{id:80,year: "2007",dateAcuerdo:"12-SEP",numAcuerdo:"CG 80-2007",monthAcuerdo:"SEP",nameAcuerdo:"ACUERDO INTEGRACIÓN DE CONSEJOS MUNICIPALES 2007",link: Acuerdos__pdfpath(`./${"2007/"}${"80.pdf"}`),},</v>
      </c>
    </row>
    <row r="2543" spans="1:1" x14ac:dyDescent="0.3">
      <c r="A2543" t="str">
        <f>IF(ISBLANK('2007'!P85),"",'2007'!P85)</f>
        <v>{id:81,year: "2007",dateAcuerdo:"14-SEP",numAcuerdo:"CG 81-2007",monthAcuerdo:"SEP",nameAcuerdo:"PLATAFORMA PARTIDO REVOLUCIONARIO INSTITUCIONAL",link: Acuerdos__pdfpath(`./${"2007/"}${"81.pdf"}`),},</v>
      </c>
    </row>
    <row r="2544" spans="1:1" x14ac:dyDescent="0.3">
      <c r="A2544" t="str">
        <f>IF(ISBLANK('2007'!P86),"",'2007'!P86)</f>
        <v>{id:82,year: "2007",dateAcuerdo:"14-SEP",numAcuerdo:"CG 82-2007",monthAcuerdo:"SEP",nameAcuerdo:"ACUERDO PLATAFORMA PVEM",link: Acuerdos__pdfpath(`./${"2007/"}${"82.pdf"}`),},</v>
      </c>
    </row>
    <row r="2545" spans="1:1" x14ac:dyDescent="0.3">
      <c r="A2545" t="str">
        <f>IF(ISBLANK('2007'!P87),"",'2007'!P87)</f>
        <v>{id:83,year: "2007",dateAcuerdo:"14-SEP",numAcuerdo:"CG 83-2007",monthAcuerdo:"SEP",nameAcuerdo:"MODIFICACIÓN COALICIÓN PRI-PVEM-CONV",link: Acuerdos__pdfpath(`./${"2007/"}${"83.pdf"}`),},</v>
      </c>
    </row>
    <row r="2546" spans="1:1" x14ac:dyDescent="0.3">
      <c r="A2546" t="str">
        <f>IF(ISBLANK('2007'!P88),"",'2007'!P88)</f>
        <v>{id:84,year: "2007",dateAcuerdo:"14-SEP",numAcuerdo:"CG 84-2007",monthAcuerdo:"SEP",nameAcuerdo:"PLATAFORMA CONVERGENCIA AY PC",link: Acuerdos__pdfpath(`./${"2007/"}${"84.pdf"}`),},</v>
      </c>
    </row>
    <row r="2547" spans="1:1" x14ac:dyDescent="0.3">
      <c r="A2547" t="str">
        <f>IF(ISBLANK('2007'!P89),"",'2007'!P89)</f>
        <v>{id:85,year: "2007",dateAcuerdo:"14-SEP",numAcuerdo:"CG 85-2007",monthAcuerdo:"SEP",nameAcuerdo:"PLATAFORMA NUEVA ALIANZA AY PC",link: Acuerdos__pdfpath(`./${"2007/"}${"85.pdf"}`),},</v>
      </c>
    </row>
    <row r="2548" spans="1:1" x14ac:dyDescent="0.3">
      <c r="A2548" t="str">
        <f>IF(ISBLANK('2007'!P90),"",'2007'!P90)</f>
        <v>{id:86,year: "2007",dateAcuerdo:"14-SEP",numAcuerdo:"CG 86-2007",monthAcuerdo:"SEP",nameAcuerdo:"PLATAFORMA ALTERNATIVA SOCIAL DEMÓCRATA MUNICIPIOS",link: Acuerdos__pdfpath(`./${"2007/"}${"86.pdf"}`),},</v>
      </c>
    </row>
    <row r="2549" spans="1:1" x14ac:dyDescent="0.3">
      <c r="A2549" t="str">
        <f>IF(ISBLANK('2007'!P91),"",'2007'!P91)</f>
        <v>{id:87,year: "2007",dateAcuerdo:"14-SEP",numAcuerdo:"CG 87-2007",monthAcuerdo:"SEP",nameAcuerdo:"SUSTITUCIÓN CONVERGENCIA DIP PROP DTTO. XV",link: Acuerdos__pdfpath(`./${"2007/"}${"87.pdf"}`),},</v>
      </c>
    </row>
    <row r="2550" spans="1:1" x14ac:dyDescent="0.3">
      <c r="A2550" t="str">
        <f>IF(ISBLANK('2007'!P92),"",'2007'!P92)</f>
        <v>{id:88,year: "2007",dateAcuerdo:"14-SEP",numAcuerdo:"CG 88-2007",monthAcuerdo:"SEP",nameAcuerdo:"SUSTITUCIÓN DE CANDIDATO DIP PROP DISTRITO XVI CONVERGENCIA",link: Acuerdos__pdfpath(`./${"2007/"}${"88.pdf"}`),},</v>
      </c>
    </row>
    <row r="2551" spans="1:1" x14ac:dyDescent="0.3">
      <c r="A2551" t="str">
        <f>IF(ISBLANK('2007'!P93),"",'2007'!P93)</f>
        <v>{id:89,year: "2007",dateAcuerdo:"14-SEP",numAcuerdo:"CG 89-2007",monthAcuerdo:"SEP",nameAcuerdo:"SUSTITUCIÓN DE CANDIDATO IV CONVERGENCIA",link: Acuerdos__pdfpath(`./${"2007/"}${"89.pdf"}`),},</v>
      </c>
    </row>
    <row r="2552" spans="1:1" x14ac:dyDescent="0.3">
      <c r="A2552" t="str">
        <f>IF(ISBLANK('2007'!P94),"",'2007'!P94)</f>
        <v>{id:90,year: "2007",dateAcuerdo:"14-SEP",numAcuerdo:"CG 90-2007",monthAcuerdo:"SEP",nameAcuerdo:"SUSTITUCIÓN DE CANDIDATO DIPUTADO SUPLENTE I - PRD",link: Acuerdos__pdfpath(`./${"2007/"}${"90.pdf"}`),},</v>
      </c>
    </row>
    <row r="2553" spans="1:1" x14ac:dyDescent="0.3">
      <c r="A2553" t="str">
        <f>IF(ISBLANK('2007'!P95),"",'2007'!P95)</f>
        <v>{id:91,year: "2007",dateAcuerdo:"14-SEP",numAcuerdo:"CG 91-2007",monthAcuerdo:"SEP",nameAcuerdo:"SUSTITUCIÓN DE CANDIDATO SUPLENTE FORMULA 4 ALIANZA PROGRESO PARA TLAXCALA",link: Acuerdos__pdfpath(`./${"2007/"}${"91.pdf"}`),},</v>
      </c>
    </row>
    <row r="2554" spans="1:1" x14ac:dyDescent="0.3">
      <c r="A2554" t="str">
        <f>IF(ISBLANK('2007'!P96),"",'2007'!P96)</f>
        <v>{id:92,year: "2007",dateAcuerdo:"14-SEP",numAcuerdo:"CG 92-2007",monthAcuerdo:"SEP",nameAcuerdo:"SUSTITUCIÓN NUEVA ALIANZA PROPIETARIO FORMULA",link: Acuerdos__pdfpath(`./${"2007/"}${"92.pdf"}`),},</v>
      </c>
    </row>
    <row r="2555" spans="1:1" x14ac:dyDescent="0.3">
      <c r="A2555" t="str">
        <f>IF(ISBLANK('2007'!P97),"",'2007'!P97)</f>
        <v>{id:93,year: "2007",dateAcuerdo:"14-SEP",numAcuerdo:"CG 93-2007",monthAcuerdo:"SEP",nameAcuerdo:"SUSTITUCIÓN SUPLENTE NUEVA ALIANZA 1",link: Acuerdos__pdfpath(`./${"2007/"}${"93.pdf"}`),},</v>
      </c>
    </row>
    <row r="2556" spans="1:1" x14ac:dyDescent="0.3">
      <c r="A2556" t="str">
        <f>IF(ISBLANK('2007'!P98),"",'2007'!P98)</f>
        <v>{id:94,year: "2007",dateAcuerdo:"14-SEP",numAcuerdo:"CG 94-2007",monthAcuerdo:"SEP",nameAcuerdo:"SUSTITUCIÓN SUPLENTE DTTO V ALIANZA PROGRESO P TLAX",link: Acuerdos__pdfpath(`./${"2007/"}${"94.pdf"}`),},</v>
      </c>
    </row>
    <row r="2557" spans="1:1" x14ac:dyDescent="0.3">
      <c r="A2557" t="str">
        <f>IF(ISBLANK('2007'!P99),"",'2007'!P99)</f>
        <v>{id:95,year: "2007",dateAcuerdo:"14-SEP",numAcuerdo:"CG 95-2007",monthAcuerdo:"SEP",nameAcuerdo:"SUSTITUCIÓN DE PRD DISTRITO XIX, PROPIETARIOS",link: Acuerdos__pdfpath(`./${"2007/"}${"95.pdf"}`),},</v>
      </c>
    </row>
    <row r="2558" spans="1:1" x14ac:dyDescent="0.3">
      <c r="A2558" t="str">
        <f>IF(ISBLANK('2007'!P100),"",'2007'!P100)</f>
        <v>{id:96,year: "2007",dateAcuerdo:"14-SEP",numAcuerdo:"CG 96-2007",monthAcuerdo:"SEP",nameAcuerdo:"MODIFICACIÓN DEL ACUERDO CG 51-2007",link: Acuerdos__pdfpath(`./${"2007/"}${"96.pdf"}`),},</v>
      </c>
    </row>
    <row r="2559" spans="1:1" x14ac:dyDescent="0.3">
      <c r="A2559" t="str">
        <f>IF(ISBLANK('2007'!P101),"",'2007'!P101)</f>
        <v/>
      </c>
    </row>
    <row r="2560" spans="1:1" x14ac:dyDescent="0.3">
      <c r="A2560" t="str">
        <f>IF(ISBLANK('2007'!P102),"",'2007'!P102)</f>
        <v>{id:97,year: "2007",dateAcuerdo:"25-SEP",numAcuerdo:"CG 97-2007",monthAcuerdo:"SEP",nameAcuerdo:"ACUERDO LICITACIÓN ADQUISIÓN MATERIAL ELECTORAL",link: Acuerdos__pdfpath(`./${"2007/"}${"97.pdf"}`),subRows:[{id:"",year: "2007",dateAcuerdo:"",numAcuerdo:"",monthAcuerdo:"",nameAcuerdo:"ANEXO 1 DICTAMEN LICITACIÓN ADQUISIÓN MATERIAL ELECTORAL",link: Acuerdos__pdfpath(`./${"2007/"}${"97.1.pdf"}`),},],},</v>
      </c>
    </row>
    <row r="2561" spans="1:1" x14ac:dyDescent="0.3">
      <c r="A2561" t="str">
        <f>IF(ISBLANK('2007'!P103),"",'2007'!P103)</f>
        <v>{id:98,year: "2007",dateAcuerdo:"28-SEP",numAcuerdo:"CG 98-2007",monthAcuerdo:"SEP",nameAcuerdo:"PRESUPUESTO 2008",link: Acuerdos__pdfpath(`./${"2007/"}${"98.pdf"}`),},</v>
      </c>
    </row>
    <row r="2562" spans="1:1" x14ac:dyDescent="0.3">
      <c r="A2562" t="str">
        <f>IF(ISBLANK('2007'!P104),"",'2007'!P104)</f>
        <v>{id:99,year: "2007",dateAcuerdo:"30-SEP",numAcuerdo:"CG 99-2007",monthAcuerdo:"SEP",nameAcuerdo:"SUST. DIP. PS DTTO. XIV",link: Acuerdos__pdfpath(`./${"2007/"}${"99.pdf"}`),},</v>
      </c>
    </row>
    <row r="2563" spans="1:1" x14ac:dyDescent="0.3">
      <c r="A2563" t="str">
        <f>IF(ISBLANK('2007'!P105),"",'2007'!P105)</f>
        <v>{id:100,year: "2007",dateAcuerdo:"30-SEP",numAcuerdo:"CG 100-2007",monthAcuerdo:"SEP",nameAcuerdo:"SUST. DIP. PS DTTO. II",link: Acuerdos__pdfpath(`./${"2007/"}${"100.pdf"}`),},</v>
      </c>
    </row>
    <row r="2564" spans="1:1" x14ac:dyDescent="0.3">
      <c r="A2564" t="str">
        <f>IF(ISBLANK('2007'!P106),"",'2007'!P106)</f>
        <v/>
      </c>
    </row>
    <row r="2565" spans="1:1" x14ac:dyDescent="0.3">
      <c r="A2565" t="str">
        <f>IF(ISBLANK('2007'!P107),"",'2007'!P107)</f>
        <v>{id:102,year: "2007",dateAcuerdo:"30-SEP",numAcuerdo:"CG 102-2007",monthAcuerdo:"SEP",nameAcuerdo:"SUSTITUCIÓN DE CANDIDATO DIP PT DTTO",link: Acuerdos__pdfpath(`./${"2007/"}${"102.pdf"}`),},</v>
      </c>
    </row>
    <row r="2566" spans="1:1" x14ac:dyDescent="0.3">
      <c r="A2566" t="str">
        <f>IF(ISBLANK('2007'!P108),"",'2007'!P108)</f>
        <v>{id:103,year: "2007",dateAcuerdo:"30-SEP",numAcuerdo:"CG 103-2007",monthAcuerdo:"SEP",nameAcuerdo:"SUSTITUCIÓN DE CANDIDATO PROPIETARIO DISTRITO XVIII PRD",link: Acuerdos__pdfpath(`./${"2007/"}${"103.pdf"}`),},</v>
      </c>
    </row>
    <row r="2567" spans="1:1" x14ac:dyDescent="0.3">
      <c r="A2567" t="str">
        <f>IF(ISBLANK('2007'!P109),"",'2007'!P109)</f>
        <v>{id:104,year: "2007",dateAcuerdo:"30-SEP",numAcuerdo:"CG 104-2007",monthAcuerdo:"SEP",nameAcuerdo:"SUSTITUCIÓN DE CANDIDATO SUPLENTE DISTRITO XVIII PRD",link: Acuerdos__pdfpath(`./${"2007/"}${"104.pdf"}`),},</v>
      </c>
    </row>
    <row r="2568" spans="1:1" x14ac:dyDescent="0.3">
      <c r="A2568" t="str">
        <f>IF(ISBLANK('2007'!P110),"",'2007'!P110)</f>
        <v>{id:105,year: "2007",dateAcuerdo:"30-SEP",numAcuerdo:"CG 105-2007",monthAcuerdo:"SEP",nameAcuerdo:"SUSTITUCIÓN DE CANDIDATO SUPLENTE FORMULA 13 CONVERGENCIA",link: Acuerdos__pdfpath(`./${"2007/"}${"105.pdf"}`),},</v>
      </c>
    </row>
    <row r="2569" spans="1:1" x14ac:dyDescent="0.3">
      <c r="A2569" t="str">
        <f>IF(ISBLANK('2007'!P111),"",'2007'!P111)</f>
        <v>{id:106,year: "2007",dateAcuerdo:"30-SEP",numAcuerdo:"CG 106-2007",monthAcuerdo:"SEP",nameAcuerdo:"SUST DIP PROP. DTTO XIX PS",link: Acuerdos__pdfpath(`./${"2007/"}${"106.pdf"}`),},</v>
      </c>
    </row>
    <row r="2570" spans="1:1" x14ac:dyDescent="0.3">
      <c r="A2570" t="str">
        <f>IF(ISBLANK('2007'!P112),"",'2007'!P112)</f>
        <v>{id:107,year: "2007",dateAcuerdo:"30-SEP",numAcuerdo:"CG 107-2007",monthAcuerdo:"SEP",nameAcuerdo:"SUSTITUCIÓN ALTERNATIVA VI PROPIETARIO",link: Acuerdos__pdfpath(`./${"2007/"}${"107.pdf"}`),},</v>
      </c>
    </row>
    <row r="2571" spans="1:1" x14ac:dyDescent="0.3">
      <c r="A2571" t="str">
        <f>IF(ISBLANK('2007'!P113),"",'2007'!P113)</f>
        <v>{id:108,year: "2007",dateAcuerdo:"30-SEP",numAcuerdo:"CG 108-2007",monthAcuerdo:"SEP",nameAcuerdo:"SUSTITUCIÓN ALTERNATIVA VI SUPLENTE",link: Acuerdos__pdfpath(`./${"2007/"}${"108.pdf"}`),},</v>
      </c>
    </row>
    <row r="2572" spans="1:1" x14ac:dyDescent="0.3">
      <c r="A2572" t="str">
        <f>IF(ISBLANK('2007'!P114),"",'2007'!P114)</f>
        <v>{id:109,year: "2007",dateAcuerdo:"30-SEP",numAcuerdo:"CG 109-2007",monthAcuerdo:"SEP",nameAcuerdo:"ACUERDO SUSTITUCIÓN CONSEJEROS DISTRITALES 30 SEPTIEMBRE ULTIMO",link: Acuerdos__pdfpath(`./${"2007/"}${"109.pdf"}`),},</v>
      </c>
    </row>
    <row r="2573" spans="1:1" x14ac:dyDescent="0.3">
      <c r="A2573" t="str">
        <f>IF(ISBLANK('2007'!P115),"",'2007'!P115)</f>
        <v>{id:110,year: "2007",dateAcuerdo:"30-SEP",numAcuerdo:"CG 110-2007",monthAcuerdo:"SEP",nameAcuerdo:"ACUERDO SUSTITUCIÓN CONSEJEROS MUNICIPALES 30 SEPTIEMBRE",link: Acuerdos__pdfpath(`./${"2007/"}${"110.pdf"}`),},</v>
      </c>
    </row>
    <row r="2574" spans="1:1" x14ac:dyDescent="0.3">
      <c r="A2574" t="str">
        <f>IF(ISBLANK('2007'!P116),"",'2007'!P116)</f>
        <v>{id:111,year: "2007",dateAcuerdo:"01-OCT",numAcuerdo:"CG 111-2007",monthAcuerdo:"OCT",nameAcuerdo:"ACUERDO DE CUMPLIMIENTO RESOLUCIÓN TOCA 182-2007 PRD",link: Acuerdos__pdfpath(`./${"2007/"}${"111.pdf"}`),},</v>
      </c>
    </row>
    <row r="2575" spans="1:1" x14ac:dyDescent="0.3">
      <c r="A2575" t="str">
        <f>IF(ISBLANK('2007'!P117),"",'2007'!P117)</f>
        <v>{id:112,year: "2007",dateAcuerdo:"04-OCT",numAcuerdo:"CG 112-2007",monthAcuerdo:"OCT",nameAcuerdo:"REG. AYTO. Y PTES COM. PAN-PAC2007",link: Acuerdos__pdfpath(`./${"2007/"}${"112.pdf"}`),},</v>
      </c>
    </row>
    <row r="2576" spans="1:1" x14ac:dyDescent="0.3">
      <c r="A2576" t="str">
        <f>IF(ISBLANK('2007'!P118),"",'2007'!P118)</f>
        <v>{id:113,year: "2007",dateAcuerdo:"04-OCT",numAcuerdo:"CG 113-2007",monthAcuerdo:"OCT",nameAcuerdo:"ALIANZA SIGLO XXI INTEGRANTES DE AYUNTAMIENTO",link: Acuerdos__pdfpath(`./${"2007/"}${"113.pdf"}`),},</v>
      </c>
    </row>
    <row r="2577" spans="1:1" x14ac:dyDescent="0.3">
      <c r="A2577" t="str">
        <f>IF(ISBLANK('2007'!P119),"",'2007'!P119)</f>
        <v>{id:114,year: "2007",dateAcuerdo:"04-OCT",numAcuerdo:"CG 114-2007",monthAcuerdo:"OCT",nameAcuerdo:"AYUNTAMIENTOS DE TLAXCALA, TENANCINGO. ALIANZA SIGLO XXI",link: Acuerdos__pdfpath(`./${"2007/"}${"114.pdf"}`),},</v>
      </c>
    </row>
    <row r="2578" spans="1:1" x14ac:dyDescent="0.3">
      <c r="A2578" t="str">
        <f>IF(ISBLANK('2007'!P120),"",'2007'!P120)</f>
        <v>{id:115,year: "2007",dateAcuerdo:"04-OCT",numAcuerdo:"CG 115-2007",monthAcuerdo:"OCT",nameAcuerdo:"ALIANZA POR APIZACO",link: Acuerdos__pdfpath(`./${"2007/"}${"115.pdf"}`),},</v>
      </c>
    </row>
    <row r="2579" spans="1:1" x14ac:dyDescent="0.3">
      <c r="A2579" t="str">
        <f>IF(ISBLANK('2007'!P121),"",'2007'!P121)</f>
        <v>{id:116,year: "2007",dateAcuerdo:"04-OCT",numAcuerdo:"CG 116-2007",monthAcuerdo:"OCT",nameAcuerdo:"PRI INTEGRANTES DE AYUNTAMIENTO",link: Acuerdos__pdfpath(`./${"2007/"}${"116.pdf"}`),},</v>
      </c>
    </row>
    <row r="2580" spans="1:1" x14ac:dyDescent="0.3">
      <c r="A2580" t="str">
        <f>IF(ISBLANK('2007'!P122),"",'2007'!P122)</f>
        <v>{id:117,year: "2007",dateAcuerdo:"04-OCT",numAcuerdo:"CG 117-2007",monthAcuerdo:"OCT",nameAcuerdo:"ACUERDO REGISTRO AYUNTAMIENTOS PRD",link: Acuerdos__pdfpath(`./${"2007/"}${"117.pdf"}`),},</v>
      </c>
    </row>
    <row r="2581" spans="1:1" x14ac:dyDescent="0.3">
      <c r="A2581" t="str">
        <f>IF(ISBLANK('2007'!P123),"",'2007'!P123)</f>
        <v>{id:118,year: "2007",dateAcuerdo:"04-OCT",numAcuerdo:"CG 118-2007",monthAcuerdo:"OCT",nameAcuerdo:"ACUERDO REGISTRO AYTOS Y PCS PT (DE ACDO A MODELO)",link: Acuerdos__pdfpath(`./${"2007/"}${"118.pdf"}`),},</v>
      </c>
    </row>
    <row r="2582" spans="1:1" x14ac:dyDescent="0.3">
      <c r="A2582" t="str">
        <f>IF(ISBLANK('2007'!P124),"",'2007'!P124)</f>
        <v>{id:119,year: "2007",dateAcuerdo:"04-OCT",numAcuerdo:"CG 119-2007",monthAcuerdo:"OCT",nameAcuerdo:"ACUERDO PVEM INTEGRANTES DE AYUNTAMIENTO",link: Acuerdos__pdfpath(`./${"2007/"}${"119.pdf"}`),},</v>
      </c>
    </row>
    <row r="2583" spans="1:1" x14ac:dyDescent="0.3">
      <c r="A2583" t="str">
        <f>IF(ISBLANK('2007'!P125),"",'2007'!P125)</f>
        <v>{id:120,year: "2007",dateAcuerdo:"04-OCT",numAcuerdo:"CG 120-2007",monthAcuerdo:"OCT",nameAcuerdo:"INTEGRANTES AYUNTAMIENTO CONVERGENCIA",link: Acuerdos__pdfpath(`./${"2007/"}${"120.pdf"}`),},</v>
      </c>
    </row>
    <row r="2584" spans="1:1" x14ac:dyDescent="0.3">
      <c r="A2584" t="str">
        <f>IF(ISBLANK('2007'!P126),"",'2007'!P126)</f>
        <v>{id:121,year: "2007",dateAcuerdo:"04-OCT",numAcuerdo:"CG 121-2007",monthAcuerdo:"OCT",nameAcuerdo:"INTEGRANTES AYUNTAMIENTO PCDT",link: Acuerdos__pdfpath(`./${"2007/"}${"121.pdf"}`),},</v>
      </c>
    </row>
    <row r="2585" spans="1:1" x14ac:dyDescent="0.3">
      <c r="A2585" t="str">
        <f>IF(ISBLANK('2007'!P127),"",'2007'!P127)</f>
        <v>{id:122,year: "2007",dateAcuerdo:"04-OCT",numAcuerdo:"CG 122-2007",monthAcuerdo:"OCT",nameAcuerdo:"INTEGRANTES AYUNTAMIENTO NUEVA ALIANZA",link: Acuerdos__pdfpath(`./${"2007/"}${"122.pdf"}`),},</v>
      </c>
    </row>
    <row r="2586" spans="1:1" x14ac:dyDescent="0.3">
      <c r="A2586" t="str">
        <f>IF(ISBLANK('2007'!P128),"",'2007'!P128)</f>
        <v>{id:123,year: "2007",dateAcuerdo:"04-OCT",numAcuerdo:"CG 123-2007",monthAcuerdo:"OCT",nameAcuerdo:"INTEGRANTES AYUNTAMIENTO ALTERNATIVA",link: Acuerdos__pdfpath(`./${"2007/"}${"123.pdf"}`),},</v>
      </c>
    </row>
    <row r="2587" spans="1:1" x14ac:dyDescent="0.3">
      <c r="A2587" t="str">
        <f>IF(ISBLANK('2007'!P129),"",'2007'!P129)</f>
        <v>{id:124,year: "2007",dateAcuerdo:"04-OCT",numAcuerdo:"CG 124-2007",monthAcuerdo:"OCT",nameAcuerdo:"INTEGRANTES AYUNTAMIENTO PARTIDO SOCIALISTA",link: Acuerdos__pdfpath(`./${"2007/"}${"124.pdf"}`),},</v>
      </c>
    </row>
    <row r="2588" spans="1:1" x14ac:dyDescent="0.3">
      <c r="A2588" t="str">
        <f>IF(ISBLANK('2007'!P130),"",'2007'!P130)</f>
        <v>{id:125,year: "2007",dateAcuerdo:"04-OCT",numAcuerdo:"CG 125-2007",monthAcuerdo:"OCT",nameAcuerdo:"REGISTRO PRESIDENTES DE COMUNIDAD",link: Acuerdos__pdfpath(`./${"2007/"}${"125.pdf"}`),},</v>
      </c>
    </row>
    <row r="2589" spans="1:1" x14ac:dyDescent="0.3">
      <c r="A2589" t="str">
        <f>IF(ISBLANK('2007'!P131),"",'2007'!P131)</f>
        <v>{id:126,year: "2007",dateAcuerdo:"04-OCT",numAcuerdo:"CG 126-2007",monthAcuerdo:"OCT",nameAcuerdo:"SUSTITUCIÓN DE PARTIDO DEL TRABAJO DISTRITO XIX PROPIETARIO",link: Acuerdos__pdfpath(`./${"2007/"}${"126.pdf"}`),},</v>
      </c>
    </row>
    <row r="2590" spans="1:1" x14ac:dyDescent="0.3">
      <c r="A2590" t="str">
        <f>IF(ISBLANK('2007'!P132),"",'2007'!P132)</f>
        <v>{id:127,year: "2007",dateAcuerdo:"04-OCT",numAcuerdo:"CG 127-2007",monthAcuerdo:"OCT",nameAcuerdo:"ACUERDO PRESIDENTE COMUNIDAD JOSÉ NAZARIO RAFAEL MONTIEL ESTRELLA",link: Acuerdos__pdfpath(`./${"2007/"}${"127.pdf"}`),},</v>
      </c>
    </row>
    <row r="2591" spans="1:1" x14ac:dyDescent="0.3">
      <c r="A2591" t="str">
        <f>IF(ISBLANK('2007'!P133),"",'2007'!P133)</f>
        <v>{id:128,year: "2007",dateAcuerdo:"04-OCT",numAcuerdo:"CG 128-2007",monthAcuerdo:"OCT",nameAcuerdo:"ACUERDO PRESIDENTE COMUNIDAD JOSE PEDRO TRINIDAD BARRIO SAN ANTONIO",link: Acuerdos__pdfpath(`./${"2007/"}${"128.pdf"}`),},</v>
      </c>
    </row>
    <row r="2592" spans="1:1" x14ac:dyDescent="0.3">
      <c r="A2592" t="str">
        <f>IF(ISBLANK('2007'!P134),"",'2007'!P134)</f>
        <v>{id:129,year: "2007",dateAcuerdo:"04-OCT",numAcuerdo:"CG 129-2007",monthAcuerdo:"OCT",nameAcuerdo:"ACUERDO DE NEGACIÓN DE REGISTRO DEL SR. OLIMPO-ATÍPICO",link: Acuerdos__pdfpath(`./${"2007/"}${"129.pdf"}`),},</v>
      </c>
    </row>
    <row r="2593" spans="1:1" x14ac:dyDescent="0.3">
      <c r="A2593" t="str">
        <f>IF(ISBLANK('2007'!P135),"",'2007'!P135)</f>
        <v>{id:130,year: "2007",dateAcuerdo:"04-OCT",numAcuerdo:"CG 130-2007",monthAcuerdo:"OCT",nameAcuerdo:"ACUERDO FALTA CREDENCIAL PARA VOTAR VÍCTOR FERNANDO GALLEGOS",link: Acuerdos__pdfpath(`./${"2007/"}${"130.pdf"}`),},</v>
      </c>
    </row>
    <row r="2594" spans="1:1" x14ac:dyDescent="0.3">
      <c r="A2594" t="str">
        <f>IF(ISBLANK('2007'!P136),"",'2007'!P136)</f>
        <v>{id:131,year: "2007",dateAcuerdo:"04-OCT",numAcuerdo:"CG 131-2007",monthAcuerdo:"OCT",nameAcuerdo:"ACUERDO FALTA CREDENCIAL PARA VOTAR CASO ATÍPICO",link: Acuerdos__pdfpath(`./${"2007/"}${"131.pdf"}`),},</v>
      </c>
    </row>
    <row r="2595" spans="1:1" x14ac:dyDescent="0.3">
      <c r="A2595" t="str">
        <f>IF(ISBLANK('2007'!P137),"",'2007'!P137)</f>
        <v>{id:132,year: "2007",dateAcuerdo:"04-OCT",numAcuerdo:"CG 132-2007",monthAcuerdo:"OCT",nameAcuerdo:"DISTRIBUCIÓN DE FINANCIAMIENTO PÚBLICO PARA AYUNTAMIENTOS",link: Acuerdos__pdfpath(`./${"2007/"}${"132.pdf"}`),},</v>
      </c>
    </row>
    <row r="2596" spans="1:1" x14ac:dyDescent="0.3">
      <c r="A2596" t="str">
        <f>IF(ISBLANK('2007'!P138),"",'2007'!P138)</f>
        <v>{id:133,year: "2007",dateAcuerdo:"04-OCT",numAcuerdo:"CG 133-2007",monthAcuerdo:"OCT",nameAcuerdo:"ACREDITACIÓN REPRESENTANTES MESAS DIRECTIVAS DE CASILLA GENERALES 2007",link: Acuerdos__pdfpath(`./${"2007/"}${"133.pdf"}`),},</v>
      </c>
    </row>
    <row r="2597" spans="1:1" x14ac:dyDescent="0.3">
      <c r="A2597" t="str">
        <f>IF(ISBLANK('2007'!P139),"",'2007'!P139)</f>
        <v>{id:134,year: "2007",dateAcuerdo:"10-OCT",numAcuerdo:"CG 134-2007",monthAcuerdo:"OCT",nameAcuerdo:"ACUERDO CUMPL. RESOLUCIÓN TOCA 184-2007 ACUERDO CG 75-2007 PRD",link: Acuerdos__pdfpath(`./${"2007/"}${"134.pdf"}`),},</v>
      </c>
    </row>
    <row r="2598" spans="1:1" x14ac:dyDescent="0.3">
      <c r="A2598" t="str">
        <f>IF(ISBLANK('2007'!P140),"",'2007'!P140)</f>
        <v>{id:135,year: "2007",dateAcuerdo:"12-OCT",numAcuerdo:"CG 135-2007",monthAcuerdo:"OCT",nameAcuerdo:"ACUERDO POR EL QUE SE AUTORIZA LA COMPRA DE BOLETAS Y ACTAS 2007",link: Acuerdos__pdfpath(`./${"2007/"}${"135.pdf"}`),},</v>
      </c>
    </row>
    <row r="2599" spans="1:1" x14ac:dyDescent="0.3">
      <c r="A2599" t="str">
        <f>IF(ISBLANK('2007'!P141),"",'2007'!P141)</f>
        <v>{id:136,year: "2007",dateAcuerdo:"12-OCT",numAcuerdo:"CG 136-2007",monthAcuerdo:"OCT",nameAcuerdo:"CARACTERÍSTICAS, MODELOS Y MEDIDAS DE SEGURIDAD DE BOLETAS Y ACTAS",link: Acuerdos__pdfpath(`./${"2007/"}${"136.pdf"}`),},</v>
      </c>
    </row>
    <row r="2600" spans="1:1" x14ac:dyDescent="0.3">
      <c r="A2600" t="str">
        <f>IF(ISBLANK('2007'!P142),"",'2007'!P142)</f>
        <v>{id:137,year: "2007",dateAcuerdo:"12-OCT",numAcuerdo:"CG 137-2007",monthAcuerdo:"OCT",nameAcuerdo:"SUSTITUCIÓN REGISTRO SINDICO PANAL",link: Acuerdos__pdfpath(`./${"2007/"}${"137.pdf"}`),},</v>
      </c>
    </row>
    <row r="2601" spans="1:1" x14ac:dyDescent="0.3">
      <c r="A2601" t="str">
        <f>IF(ISBLANK('2007'!P143),"",'2007'!P143)</f>
        <v>{id:138,year: "2007",dateAcuerdo:"12-OCT",numAcuerdo:"CG 138-2007",monthAcuerdo:"OCT",nameAcuerdo:"SUSTITUCIÓN REGIDOR QUINTO Y SEXTO DEL PT, TEPETITLA",link: Acuerdos__pdfpath(`./${"2007/"}${"138.pdf"}`),},</v>
      </c>
    </row>
    <row r="2602" spans="1:1" x14ac:dyDescent="0.3">
      <c r="A2602" t="str">
        <f>IF(ISBLANK('2007'!P144),"",'2007'!P144)</f>
        <v>{id:139,year: "2007",dateAcuerdo:"12-OCT",numAcuerdo:"CG 139-2007",monthAcuerdo:"OCT",nameAcuerdo:"SUSTITUCIÓN PAPALOTLA SEGUNDO REGIDOR ALIANZA PROGRESO PARA TLAXCALA",link: Acuerdos__pdfpath(`./${"2007/"}${"139.pdf"}`),},</v>
      </c>
    </row>
    <row r="2603" spans="1:1" x14ac:dyDescent="0.3">
      <c r="A2603" t="str">
        <f>IF(ISBLANK('2007'!P145),"",'2007'!P145)</f>
        <v>{id:140,year: "2007",dateAcuerdo:"12-OCT",numAcuerdo:"CG 140-2007",monthAcuerdo:"OCT",nameAcuerdo:"SUSTITUCIÓN DIP. SUPL. PARTIDO DEL TRABAJO DISTRITO IV",link: Acuerdos__pdfpath(`./${"2007/"}${"140.pdf"}`),},</v>
      </c>
    </row>
    <row r="2604" spans="1:1" x14ac:dyDescent="0.3">
      <c r="A2604" t="str">
        <f>IF(ISBLANK('2007'!P146),"",'2007'!P146)</f>
        <v>{id:141,year: "2007",dateAcuerdo:"12-OCT",numAcuerdo:"CG 141-2007",monthAcuerdo:"OCT",nameAcuerdo:"SUSTITUCIÓN SINDICO PT SANTA CRUZ TLAX",link: Acuerdos__pdfpath(`./${"2007/"}${"141.pdf"}`),},</v>
      </c>
    </row>
    <row r="2605" spans="1:1" x14ac:dyDescent="0.3">
      <c r="A2605" t="str">
        <f>IF(ISBLANK('2007'!P147),"",'2007'!P147)</f>
        <v>{id:142,year: "2007",dateAcuerdo:"12-OCT",numAcuerdo:"CG 142-2007",monthAcuerdo:"OCT",nameAcuerdo:"SUSTITUCIÓN DE PRESIDENTE DE COMUNIDAD COL.EL MIRADOR CALP. TLAX",link: Acuerdos__pdfpath(`./${"2007/"}${"142.pdf"}`),},</v>
      </c>
    </row>
    <row r="2606" spans="1:1" x14ac:dyDescent="0.3">
      <c r="A2606" t="str">
        <f>IF(ISBLANK('2007'!P148),"",'2007'!P148)</f>
        <v>{id:143,year: "2007",dateAcuerdo:"12-OCT",numAcuerdo:"CG 143-2007",monthAcuerdo:"OCT",nameAcuerdo:"SUSTITUCIÓN QUINTO REGIDOR ALIANZA PROGRESO PARA TLAXCALA",link: Acuerdos__pdfpath(`./${"2007/"}${"143.pdf"}`),},</v>
      </c>
    </row>
    <row r="2607" spans="1:1" x14ac:dyDescent="0.3">
      <c r="A2607" t="str">
        <f>IF(ISBLANK('2007'!P149),"",'2007'!P149)</f>
        <v>{id:144,year: "2007",dateAcuerdo:"12-OCT",numAcuerdo:"CG 144-2007",monthAcuerdo:"OCT",nameAcuerdo:"SUSTITUCIÓN PRIMER REGIDOR PARTIDO SOCIALISTA",link: Acuerdos__pdfpath(`./${"2007/"}${"144.pdf"}`),},</v>
      </c>
    </row>
    <row r="2608" spans="1:1" x14ac:dyDescent="0.3">
      <c r="A2608" t="str">
        <f>IF(ISBLANK('2007'!P150),"",'2007'!P150)</f>
        <v>{id:145,year: "2007",dateAcuerdo:"12-OCT",numAcuerdo:"CG 145-2007",monthAcuerdo:"OCT",nameAcuerdo:"SUSTITUCIÓN CANDIDATO A PC DE TLATEMPA, MUNICIPIO DE APETATITLÁN",link: Acuerdos__pdfpath(`./${"2007/"}${"145.pdf"}`),},</v>
      </c>
    </row>
    <row r="2609" spans="1:1" x14ac:dyDescent="0.3">
      <c r="A2609" t="str">
        <f>IF(ISBLANK('2007'!P151),"",'2007'!P151)</f>
        <v>{id:146,year: "2007",dateAcuerdo:"12-OCT",numAcuerdo:"CG 146-2007",monthAcuerdo:"OCT",nameAcuerdo:"SUSTITUCIÓN PC TEPATLAXCO, PARTIDO SOCIALISTA",link: Acuerdos__pdfpath(`./${"2007/"}${"146.pdf"}`),},</v>
      </c>
    </row>
    <row r="2610" spans="1:1" x14ac:dyDescent="0.3">
      <c r="A2610" t="str">
        <f>IF(ISBLANK('2007'!P152),"",'2007'!P152)</f>
        <v>{id:147,year: "2007",dateAcuerdo:"12-OCT",numAcuerdo:"CG 147-2007",monthAcuerdo:"OCT",nameAcuerdo:"SUST. REGIDORES.AYTO. CALPULALPAN.07",link: Acuerdos__pdfpath(`./${"2007/"}${"147.pdf"}`),},</v>
      </c>
    </row>
    <row r="2611" spans="1:1" x14ac:dyDescent="0.3">
      <c r="A2611" t="str">
        <f>IF(ISBLANK('2007'!P153),"",'2007'!P153)</f>
        <v>{id:148,year: "2007",dateAcuerdo:"12-OCT",numAcuerdo:"CG 148-2007",monthAcuerdo:"OCT",nameAcuerdo:"SUSTITUCIÓN TETLATLAHUACA CASTRO",link: Acuerdos__pdfpath(`./${"2007/"}${"148.pdf"}`),},</v>
      </c>
    </row>
    <row r="2612" spans="1:1" x14ac:dyDescent="0.3">
      <c r="A2612" t="str">
        <f>IF(ISBLANK('2007'!P154),"",'2007'!P154)</f>
        <v>{id:149,year: "2007",dateAcuerdo:"12-OCT",numAcuerdo:"CG 149-2007",monthAcuerdo:"OCT",nameAcuerdo:"SUSTITUCIÓN DE CANDIDATO SUPLENTE FORMULA 4 ALIANZA",link: Acuerdos__pdfpath(`./${"2007/"}${"149.pdf"}`),},</v>
      </c>
    </row>
    <row r="2613" spans="1:1" x14ac:dyDescent="0.3">
      <c r="A2613" t="str">
        <f>IF(ISBLANK('2007'!P155),"",'2007'!P155)</f>
        <v>{id:150,year: "2007",dateAcuerdo:"12-OCT",numAcuerdo:"CG 150-2007",monthAcuerdo:"OCT",nameAcuerdo:"RENUNCIA DE PRES.DE COM.TEXCALAC TLAX",link: Acuerdos__pdfpath(`./${"2007/"}${"150.pdf"}`),},</v>
      </c>
    </row>
    <row r="2614" spans="1:1" x14ac:dyDescent="0.3">
      <c r="A2614" t="str">
        <f>IF(ISBLANK('2007'!P156),"",'2007'!P156)</f>
        <v>{id:151,year: "2007",dateAcuerdo:"15-OCT",numAcuerdo:"CG 151-2007",monthAcuerdo:"OCT",nameAcuerdo:"ACUERDO CUMPLIMIENTO TOCA 185-2007. LIC. EZEQUIEL",link: Acuerdos__pdfpath(`./${"2007/"}${"151.pdf"}`),},</v>
      </c>
    </row>
    <row r="2615" spans="1:1" x14ac:dyDescent="0.3">
      <c r="A2615" t="str">
        <f>IF(ISBLANK('2007'!P157),"",'2007'!P157)</f>
        <v>{id:152,year: "2007",dateAcuerdo:"19-OCT",numAcuerdo:"CG 152-2007",monthAcuerdo:"OCT",nameAcuerdo:"ACUERDO NUMERO E INTEGRACION DE CASILLAS 2007",link: Acuerdos__pdfpath(`./${"2007/"}${"152.pdf"}`),},</v>
      </c>
    </row>
    <row r="2616" spans="1:1" x14ac:dyDescent="0.3">
      <c r="A2616" t="str">
        <f>IF(ISBLANK('2007'!P158),"",'2007'!P158)</f>
        <v>{id:153,year: "2007",dateAcuerdo:"19-OCT",numAcuerdo:"CG 153-2007",monthAcuerdo:"OCT",nameAcuerdo:"RENUNCIA DE PRES.DE COM.TEXCALAC TLAX",link: Acuerdos__pdfpath(`./${"2007/"}${"153.pdf"}`),},</v>
      </c>
    </row>
    <row r="2617" spans="1:1" x14ac:dyDescent="0.3">
      <c r="A2617" t="str">
        <f>IF(ISBLANK('2007'!P159),"",'2007'!P159)</f>
        <v>{id:154,year: "2007",dateAcuerdo:"19-OCT",numAcuerdo:"CG 154-2007",monthAcuerdo:"OCT",nameAcuerdo:"SUST. SINDICO AYTO. NATIVITAS",link: Acuerdos__pdfpath(`./${"2007/"}${"154.pdf"}`),},</v>
      </c>
    </row>
    <row r="2618" spans="1:1" x14ac:dyDescent="0.3">
      <c r="A2618" t="str">
        <f>IF(ISBLANK('2007'!P160),"",'2007'!P160)</f>
        <v>{id:155,year: "2007",dateAcuerdo:"19-OCT",numAcuerdo:"CG 155-2007",monthAcuerdo:"OCT",nameAcuerdo:"SUSTITUCIÓN REGISTRO SINDICO PARTIDO CONVERGENCIA TEOLOCH LIC OLVERA",link: Acuerdos__pdfpath(`./${"2007/"}${"155.pdf"}`),},</v>
      </c>
    </row>
    <row r="2619" spans="1:1" x14ac:dyDescent="0.3">
      <c r="A2619" t="str">
        <f>IF(ISBLANK('2007'!P161),"",'2007'!P161)</f>
        <v>{id:156,year: "2007",dateAcuerdo:"19-OCT",numAcuerdo:"CG 156-2007",monthAcuerdo:"OCT",nameAcuerdo:"SUSTITUCIÓN PRIMER REGIDOR ALTZAYANCAHERLINDO",link: Acuerdos__pdfpath(`./${"2007/"}${"156.pdf"}`),},</v>
      </c>
    </row>
    <row r="2620" spans="1:1" x14ac:dyDescent="0.3">
      <c r="A2620" t="str">
        <f>IF(ISBLANK('2007'!P162),"",'2007'!P162)</f>
        <v>{id:157,year: "2007",dateAcuerdo:"19-OCT",numAcuerdo:"CG 157-2007",monthAcuerdo:"OCT",nameAcuerdo:"SUST. DTO. XVI ALTERNATIVA",link: Acuerdos__pdfpath(`./${"2007/"}${"157.pdf"}`),},</v>
      </c>
    </row>
    <row r="2621" spans="1:1" x14ac:dyDescent="0.3">
      <c r="A2621" t="str">
        <f>IF(ISBLANK('2007'!P163),"",'2007'!P163)</f>
        <v>{id:158,year: "2007",dateAcuerdo:"19-OCT",numAcuerdo:"CG 158-2007",monthAcuerdo:"OCT",nameAcuerdo:"SUST. SINDICO, PROP Y SUPLET. ATLANGATEPEC",link: Acuerdos__pdfpath(`./${"2007/"}${"158.pdf"}`),},</v>
      </c>
    </row>
    <row r="2622" spans="1:1" x14ac:dyDescent="0.3">
      <c r="A2622" t="str">
        <f>IF(ISBLANK('2007'!P164),"",'2007'!P164)</f>
        <v>{id:159,year: "2007",dateAcuerdo:"19-OCT",numAcuerdo:"CG 159-2007",monthAcuerdo:"OCT",nameAcuerdo:"SUSTITUCIÓN SR TEPETITLA DE LARDIZABAL CASTRO",link: Acuerdos__pdfpath(`./${"2007/"}${"159.pdf"}`),},</v>
      </c>
    </row>
    <row r="2623" spans="1:1" x14ac:dyDescent="0.3">
      <c r="A2623" t="str">
        <f>IF(ISBLANK('2007'!P165),"",'2007'!P165)</f>
        <v>{id:160,year: "2007",dateAcuerdo:"19-OCT",numAcuerdo:"CG 160-2007",monthAcuerdo:"OCT",nameAcuerdo:"SUSTITUCIÓN QUINTO REGIDOR PARTIDO DEL TRABAJO",link: Acuerdos__pdfpath(`./${"2007/"}${"160.pdf"}`),},</v>
      </c>
    </row>
    <row r="2624" spans="1:1" x14ac:dyDescent="0.3">
      <c r="A2624" t="str">
        <f>IF(ISBLANK('2007'!P166),"",'2007'!P166)</f>
        <v>{id:161,year: "2007",dateAcuerdo:"19-OCT",numAcuerdo:"CG 161-2007",monthAcuerdo:"OCT",nameAcuerdo:"TERCER REGIDOR SN. PABLO MONTE",link: Acuerdos__pdfpath(`./${"2007/"}${"161.pdf"}`),},</v>
      </c>
    </row>
    <row r="2625" spans="1:1" x14ac:dyDescent="0.3">
      <c r="A2625" t="str">
        <f>IF(ISBLANK('2007'!P167),"",'2007'!P167)</f>
        <v>{id:162,year: "2007",dateAcuerdo:"19-OCT",numAcuerdo:"CG 162-2007",monthAcuerdo:"OCT",nameAcuerdo:"SUST.DIP. XV.ALTER.SOCIALDEM",link: Acuerdos__pdfpath(`./${"2007/"}${"162.pdf"}`),},</v>
      </c>
    </row>
    <row r="2626" spans="1:1" x14ac:dyDescent="0.3">
      <c r="A2626" t="str">
        <f>IF(ISBLANK('2007'!P168),"",'2007'!P168)</f>
        <v>{id:163,year: "2007",dateAcuerdo:"19-OCT",numAcuerdo:"CG 163-2007",monthAcuerdo:"OCT",nameAcuerdo:"SUSTITUCIÓN TETLATLAHUACA CASTRO",link: Acuerdos__pdfpath(`./${"2007/"}${"163.pdf"}`),},</v>
      </c>
    </row>
    <row r="2627" spans="1:1" x14ac:dyDescent="0.3">
      <c r="A2627" t="str">
        <f>IF(ISBLANK('2007'!P169),"",'2007'!P169)</f>
        <v>{id:164,year: "2007",dateAcuerdo:"19-OCT",numAcuerdo:"CG 164-2007",monthAcuerdo:"OCT",nameAcuerdo:"PRIMER REGIDOR PROPIETARIO HUAMANTLA PT",link: Acuerdos__pdfpath(`./${"2007/"}${"164.pdf"}`),},</v>
      </c>
    </row>
    <row r="2628" spans="1:1" x14ac:dyDescent="0.3">
      <c r="A2628" t="str">
        <f>IF(ISBLANK('2007'!P170),"",'2007'!P170)</f>
        <v>{id:165,year: "2007",dateAcuerdo:"19-OCT",numAcuerdo:"CG 165-2007",monthAcuerdo:"OCT",nameAcuerdo:"SUST. PC SEGUNDA SECCION MAZATECOCHCO PT",link: Acuerdos__pdfpath(`./${"2007/"}${"165.pdf"}`),},</v>
      </c>
    </row>
    <row r="2629" spans="1:1" x14ac:dyDescent="0.3">
      <c r="A2629" t="str">
        <f>IF(ISBLANK('2007'!P171),"",'2007'!P171)</f>
        <v>{id:166,year: "2007",dateAcuerdo:"19-OCT",numAcuerdo:"CG 166-2007",monthAcuerdo:"OCT",nameAcuerdo:"PARTIDO SOCIALISTA SUSTITUCION PRIMERO Y SEGUNDO REGIDOR",link: Acuerdos__pdfpath(`./${"2007/"}${"166.pdf"}`),},</v>
      </c>
    </row>
    <row r="2630" spans="1:1" x14ac:dyDescent="0.3">
      <c r="A2630" t="str">
        <f>IF(ISBLANK('2007'!P172),"",'2007'!P172)</f>
        <v>{id:167,year: "2007",dateAcuerdo:"19-OCT",numAcuerdo:"CG 167-2007",monthAcuerdo:"OCT",nameAcuerdo:"SUSTITUCIÓN CONSEJEROS ELECTORALES MUNICIPALES 19 OCTUBRE",link: Acuerdos__pdfpath(`./${"2007/"}${"167.pdf"}`),},</v>
      </c>
    </row>
    <row r="2631" spans="1:1" x14ac:dyDescent="0.3">
      <c r="A2631" t="str">
        <f>IF(ISBLANK('2007'!P173),"",'2007'!P173)</f>
        <v>{id:168,year: "2007",dateAcuerdo:"19-OCT",numAcuerdo:"CG 168-2007",monthAcuerdo:"OCT",nameAcuerdo:"SUSTITUCIÓN PT SINDICO TERRENATE",link: Acuerdos__pdfpath(`./${"2007/"}${"168.pdf"}`),},</v>
      </c>
    </row>
    <row r="2632" spans="1:1" x14ac:dyDescent="0.3">
      <c r="A2632" t="str">
        <f>IF(ISBLANK('2007'!P174),"",'2007'!P174)</f>
        <v>{id:169,year: "2007",dateAcuerdo:"20-OCT",numAcuerdo:"CG 169-2007",monthAcuerdo:"OCT",nameAcuerdo:"ACUERDO CUMPLIMIENTO TOCA 202-2007 VÍCTOR FERNANDO GALLEGOS",link: Acuerdos__pdfpath(`./${"2007/"}${"169.pdf"}`),},</v>
      </c>
    </row>
    <row r="2633" spans="1:1" x14ac:dyDescent="0.3">
      <c r="A2633" t="str">
        <f>IF(ISBLANK('2007'!P175),"",'2007'!P175)</f>
        <v>{id:170,year: "2007",dateAcuerdo:"21-OCT",numAcuerdo:"CG 170-2007",monthAcuerdo:"OCT",nameAcuerdo:"ACUERDO COMUNIDAD ZARAGOZA SECCIÓN 0335",link: Acuerdos__pdfpath(`./${"2007/"}${"170.pdf"}`),},</v>
      </c>
    </row>
    <row r="2634" spans="1:1" x14ac:dyDescent="0.3">
      <c r="A2634" t="str">
        <f>IF(ISBLANK('2007'!P176),"",'2007'!P176)</f>
        <v>{id:171,year: "2007",dateAcuerdo:"21-OCT",numAcuerdo:"CG 171-2007",monthAcuerdo:"OCT",nameAcuerdo:"ACUERDO SANTA CRUZ TETELA SECCIÓN 0150-1",link: Acuerdos__pdfpath(`./${"2007/"}${"171.pdf"}`),},</v>
      </c>
    </row>
    <row r="2635" spans="1:1" x14ac:dyDescent="0.3">
      <c r="A2635" t="str">
        <f>IF(ISBLANK('2007'!P177),"",'2007'!P177)</f>
        <v>{id:172,year: "2007",dateAcuerdo:"21-OCT",numAcuerdo:"CG 172-2007",monthAcuerdo:"OCT",nameAcuerdo:"ACUERDO DISTINCION LISTA NOMINAL COMUNIDADES 2007-1",link: Acuerdos__pdfpath(`./${"2007/"}${"172.pdf"}`),},</v>
      </c>
    </row>
    <row r="2636" spans="1:1" x14ac:dyDescent="0.3">
      <c r="A2636" t="str">
        <f>IF(ISBLANK('2007'!P178),"",'2007'!P178)</f>
        <v>{id:173,year: "2007",dateAcuerdo:"21-OCT",numAcuerdo:"CG 173-2007",monthAcuerdo:"OCT",nameAcuerdo:"CIERRE CAMPAÑAS 2007",link: Acuerdos__pdfpath(`./${"2007/"}${"173.pdf"}`),},</v>
      </c>
    </row>
    <row r="2637" spans="1:1" x14ac:dyDescent="0.3">
      <c r="A2637" t="str">
        <f>IF(ISBLANK('2007'!P179),"",'2007'!P179)</f>
        <v>{id:174,year: "2007",dateAcuerdo:"21-OCT",numAcuerdo:"CG 174-2007",monthAcuerdo:"OCT",nameAcuerdo:"SUSTIT.PRIM. REGIDOR. DEL PAN-PAC, SAN J. ZACUALPAN",link: Acuerdos__pdfpath(`./${"2007/"}${"174.pdf"}`),},</v>
      </c>
    </row>
    <row r="2638" spans="1:1" x14ac:dyDescent="0.3">
      <c r="A2638" t="str">
        <f>IF(ISBLANK('2007'!P180),"",'2007'!P180)</f>
        <v>{id:175,year: "2007",dateAcuerdo:"21-OCT",numAcuerdo:"CG 175-2007",monthAcuerdo:"OCT",nameAcuerdo:"TERCER REGIDOR PROPIETARIO NANACAMILPA PAN-PAC",link: Acuerdos__pdfpath(`./${"2007/"}${"175.pdf"}`),},</v>
      </c>
    </row>
    <row r="2639" spans="1:1" x14ac:dyDescent="0.3">
      <c r="A2639" t="str">
        <f>IF(ISBLANK('2007'!P181),"",'2007'!P181)</f>
        <v>{id:176,year: "2007",dateAcuerdo:"21-OCT",numAcuerdo:"CG 176-2007",monthAcuerdo:"OCT",nameAcuerdo:"SUST. PRESIDENTE DE COM. TERRENATE PRD",link: Acuerdos__pdfpath(`./${"2007/"}${"176.pdf"}`),},</v>
      </c>
    </row>
    <row r="2640" spans="1:1" x14ac:dyDescent="0.3">
      <c r="A2640" t="str">
        <f>IF(ISBLANK('2007'!P182),"",'2007'!P182)</f>
        <v>{id:177,year: "2007",dateAcuerdo:"21-OCT",numAcuerdo:"CG 177-2007",monthAcuerdo:"OCT",nameAcuerdo:"SUSTICIÓN REGISTRO SINDICO PROPIETARIO PRD HUAMANTLA",link: Acuerdos__pdfpath(`./${"2007/"}${"177.pdf"}`),},</v>
      </c>
    </row>
    <row r="2641" spans="1:1" x14ac:dyDescent="0.3">
      <c r="A2641" t="str">
        <f>IF(ISBLANK('2007'!P183),"",'2007'!P183)</f>
        <v>{id:178,year: "2007",dateAcuerdo:"21-OCT",numAcuerdo:"CG 178-2007",monthAcuerdo:"OCT",nameAcuerdo:"SUST. SEGUNDA SECCION MAZATECOCHCO PT",link: Acuerdos__pdfpath(`./${"2007/"}${"178.pdf"}`),},</v>
      </c>
    </row>
    <row r="2642" spans="1:1" x14ac:dyDescent="0.3">
      <c r="A2642" t="str">
        <f>IF(ISBLANK('2007'!P184),"",'2007'!P184)</f>
        <v>{id:179,year: "2007",dateAcuerdo:"21-OCT",numAcuerdo:"CG 179-2007",monthAcuerdo:"OCT",nameAcuerdo:"SUST. SR SAN PABLO DEL MONTE PT",link: Acuerdos__pdfpath(`./${"2007/"}${"179.pdf"}`),},</v>
      </c>
    </row>
    <row r="2643" spans="1:1" x14ac:dyDescent="0.3">
      <c r="A2643" t="str">
        <f>IF(ISBLANK('2007'!P185),"",'2007'!P185)</f>
        <v>{id:180,year: "2007",dateAcuerdo:"21-OCT",numAcuerdo:"CG 180-2007",monthAcuerdo:"OCT",nameAcuerdo:"SUSTITUCIÓN PRESIDENTE MUNICIPAL PARTIDO DEL TRABAJO",link: Acuerdos__pdfpath(`./${"2007/"}${"180.pdf"}`),},</v>
      </c>
    </row>
    <row r="2644" spans="1:1" x14ac:dyDescent="0.3">
      <c r="A2644" t="str">
        <f>IF(ISBLANK('2007'!P186),"",'2007'!P186)</f>
        <v>{id:181,year: "2007",dateAcuerdo:"21-OCT",numAcuerdo:"CG 181-2007",monthAcuerdo:"OCT",nameAcuerdo:"TERCER REGIDOR TERRENATE PT",link: Acuerdos__pdfpath(`./${"2007/"}${"181.pdf"}`),},</v>
      </c>
    </row>
    <row r="2645" spans="1:1" x14ac:dyDescent="0.3">
      <c r="A2645" t="str">
        <f>IF(ISBLANK('2007'!P187),"",'2007'!P187)</f>
        <v>{id:182,year: "2007",dateAcuerdo:"21-OCT",numAcuerdo:"CG 182-2007",monthAcuerdo:"OCT",nameAcuerdo:"SUSTITUCIÓN REGISTRO TERCER REGIDOR PANOTLA PNA",link: Acuerdos__pdfpath(`./${"2007/"}${"182.pdf"}`),},</v>
      </c>
    </row>
    <row r="2646" spans="1:1" x14ac:dyDescent="0.3">
      <c r="A2646" t="str">
        <f>IF(ISBLANK('2007'!P188),"",'2007'!P188)</f>
        <v>{id:183,year: "2007",dateAcuerdo:"21-OCT",numAcuerdo:"CG 183-2007",monthAcuerdo:"OCT",nameAcuerdo:"SUSTITUCIÓN NUEVA ALIANZA SINDICO",link: Acuerdos__pdfpath(`./${"2007/"}${"183.pdf"}`),},</v>
      </c>
    </row>
    <row r="2647" spans="1:1" x14ac:dyDescent="0.3">
      <c r="A2647" t="str">
        <f>IF(ISBLANK('2007'!P189),"",'2007'!P189)</f>
        <v>{id:184,year: "2007",dateAcuerdo:"21-OCT",numAcuerdo:"CG 184-2007",monthAcuerdo:"OCT",nameAcuerdo:"SUSTITUCION TERCER, CUARTO Y QUINTO SEXTOREGIDOR STACRUZ TLAXCALA ALTERNATIVA",link: Acuerdos__pdfpath(`./${"2007/"}${"184.pdf"}`),},</v>
      </c>
    </row>
    <row r="2648" spans="1:1" x14ac:dyDescent="0.3">
      <c r="A2648" t="str">
        <f>IF(ISBLANK('2007'!P190),"",'2007'!P190)</f>
        <v>{id:185,year: "2007",dateAcuerdo:"21-OCT",numAcuerdo:"CG 185-2007",monthAcuerdo:"OCT",nameAcuerdo:"ACUERDO SUSTITUCIÓN DIPUTADO SUPLENTE ALTERNATIVA",link: Acuerdos__pdfpath(`./${"2007/"}${"185.pdf"}`),},</v>
      </c>
    </row>
    <row r="2649" spans="1:1" x14ac:dyDescent="0.3">
      <c r="A2649" t="str">
        <f>IF(ISBLANK('2007'!P191),"",'2007'!P191)</f>
        <v>{id:186,year: "2007",dateAcuerdo:"21-OCT",numAcuerdo:"CG 186-2007",monthAcuerdo:"OCT",nameAcuerdo:"SUSTITUCION ALTERNATIVA SOCIAL DEMOCRATA DIPUTADO DISTRITO X",link: Acuerdos__pdfpath(`./${"2007/"}${"186.pdf"}`),},</v>
      </c>
    </row>
    <row r="2650" spans="1:1" x14ac:dyDescent="0.3">
      <c r="A2650" t="str">
        <f>IF(ISBLANK('2007'!P192),"",'2007'!P192)</f>
        <v>{id:187,year: "2007",dateAcuerdo:"21-OCT",numAcuerdo:"CG 187-2007",monthAcuerdo:"OCT",nameAcuerdo:"QUINTO REGIDOR SAN JUAN HUACTZINCO PS",link: Acuerdos__pdfpath(`./${"2007/"}${"187.pdf"}`),},</v>
      </c>
    </row>
    <row r="2651" spans="1:1" x14ac:dyDescent="0.3">
      <c r="A2651" t="str">
        <f>IF(ISBLANK('2007'!P193),"",'2007'!P193)</f>
        <v>{id:188,year: "2007",dateAcuerdo:"21-OCT",numAcuerdo:"CG 188-2007",monthAcuerdo:"OCT",nameAcuerdo:"SUSTITUCIÓN PDTE.COMUNIDADTLAXCO PS",link: Acuerdos__pdfpath(`./${"2007/"}${"188.pdf"}`),},</v>
      </c>
    </row>
    <row r="2652" spans="1:1" x14ac:dyDescent="0.3">
      <c r="A2652" t="str">
        <f>IF(ISBLANK('2007'!P194),"",'2007'!P194)</f>
        <v>{id:189,year: "2007",dateAcuerdo:"21-OCT",numAcuerdo:"CG 189-2007",monthAcuerdo:"OCT",nameAcuerdo:"SUSTITUCIÓN REGIDOR ALIANZA SIGLO XXI",link: Acuerdos__pdfpath(`./${"2007/"}${"189.pdf"}`),},</v>
      </c>
    </row>
    <row r="2653" spans="1:1" x14ac:dyDescent="0.3">
      <c r="A2653" t="str">
        <f>IF(ISBLANK('2007'!P195),"",'2007'!P195)</f>
        <v>{id:190,year: "2007",dateAcuerdo:"21-OCT",numAcuerdo:"CG 190-2007",monthAcuerdo:"OCT",nameAcuerdo:"SUSTITUCIÓN regiDOR ALIANZA siglo xxI xicotzigo",link: Acuerdos__pdfpath(`./${"2007/"}${"190.pdf"}`),},</v>
      </c>
    </row>
    <row r="2654" spans="1:1" x14ac:dyDescent="0.3">
      <c r="A2654" t="str">
        <f>IF(ISBLANK('2007'!P196),"",'2007'!P196)</f>
        <v>{id:191,year: "2007",dateAcuerdo:"21-OCT",numAcuerdo:"CG 191-2007",monthAcuerdo:"OCT",nameAcuerdo:"SUSTI. PRI-VERDE TEPEYANCO PRIMER REGIDOR",link: Acuerdos__pdfpath(`./${"2007/"}${"191.pdf"}`),},</v>
      </c>
    </row>
    <row r="2655" spans="1:1" x14ac:dyDescent="0.3">
      <c r="A2655" t="str">
        <f>IF(ISBLANK('2007'!P197),"",'2007'!P197)</f>
        <v>{id:192,year: "2007",dateAcuerdo:"21-OCT",numAcuerdo:"CG 192-2007",monthAcuerdo:"OCT",nameAcuerdo:"SUSTI. PRI-VERDE ACUAMANALA DE MIGUEL HIDALGO SEGUNDO REGIDOR",link: Acuerdos__pdfpath(`./${"2007/"}${"192.pdf"}`),},</v>
      </c>
    </row>
    <row r="2656" spans="1:1" x14ac:dyDescent="0.3">
      <c r="A2656" t="str">
        <f>IF(ISBLANK('2007'!P198),"",'2007'!P198)</f>
        <v>{id:193,year: "2007",dateAcuerdo:"21-OCT",numAcuerdo:"CG 193-2007",monthAcuerdo:"OCT",nameAcuerdo:"SUSTITUCIÓN ACUAMANALA EA",link: Acuerdos__pdfpath(`./${"2007/"}${"193.pdf"}`),},</v>
      </c>
    </row>
    <row r="2657" spans="1:1" x14ac:dyDescent="0.3">
      <c r="A2657" t="str">
        <f>IF(ISBLANK('2007'!P199),"",'2007'!P199)</f>
        <v>{id:194,year: "2007",dateAcuerdo:"21-OCT",numAcuerdo:"CG 194-2007",monthAcuerdo:"OCT",nameAcuerdo:"SUSTITUCIÓN TEPEYANCO EA",link: Acuerdos__pdfpath(`./${"2007/"}${"194.pdf"}`),},</v>
      </c>
    </row>
    <row r="2658" spans="1:1" x14ac:dyDescent="0.3">
      <c r="A2658" t="str">
        <f>IF(ISBLANK('2007'!P200),"",'2007'!P200)</f>
        <v>{id:195,year: "2007",dateAcuerdo:"21-OCT",numAcuerdo:"CG 195-2007",monthAcuerdo:"OCT",nameAcuerdo:"ACUERDO SUSTITUCIÓN PRIMER REGIDOR Psocialista HUAMANTLA",link: Acuerdos__pdfpath(`./${"2007/"}${"195.pdf"}`),},</v>
      </c>
    </row>
    <row r="2659" spans="1:1" x14ac:dyDescent="0.3">
      <c r="A2659" t="str">
        <f>IF(ISBLANK('2007'!P201),"",'2007'!P201)</f>
        <v>{id:196,year: "2007",dateAcuerdo:"21-OCT",numAcuerdo:"CG 196-2007",monthAcuerdo:"OCT",nameAcuerdo:"SUSTITUCIÓN Tercer Regidor Calpulalapan Alianza Siglo XXI",link: Acuerdos__pdfpath(`./${"2007/"}${"196.pdf"}`),},</v>
      </c>
    </row>
    <row r="2660" spans="1:1" x14ac:dyDescent="0.3">
      <c r="A2660" t="str">
        <f>IF(ISBLANK('2007'!P202),"",'2007'!P202)</f>
        <v>{id:197,year: "2007",dateAcuerdo:"21-OCT",numAcuerdo:"CG 197-2007",monthAcuerdo:"OCT",nameAcuerdo:"SUSTITUCIÓN PRIMER REGIDOR ALIANZA SIGLO XXI SANCTORUM",link: Acuerdos__pdfpath(`./${"2007/"}${"197.pdf"}`),},</v>
      </c>
    </row>
    <row r="2661" spans="1:1" x14ac:dyDescent="0.3">
      <c r="A2661" t="str">
        <f>IF(ISBLANK('2007'!P203),"",'2007'!P203)</f>
        <v>{id:198,year: "2007",dateAcuerdo:"21-OCT",numAcuerdo:"CG 198-2007",monthAcuerdo:"OCT",nameAcuerdo:"SUSTITUCIÓN Segundo Regidor Yauhquemecan Alianza Siglo XXI",link: Acuerdos__pdfpath(`./${"2007/"}${"198.pdf"}`),},</v>
      </c>
    </row>
    <row r="2662" spans="1:1" x14ac:dyDescent="0.3">
      <c r="A2662" t="str">
        <f>IF(ISBLANK('2007'!P204),"",'2007'!P204)</f>
        <v>{id:199,year: "2007",dateAcuerdo:"21-OCT",numAcuerdo:"CG 199-2007",monthAcuerdo:"OCT",nameAcuerdo:"SUSTITUCIÓN DE CANDIDATO SUPLENTE FORMULA 4 alianza SIGLO XXI",link: Acuerdos__pdfpath(`./${"2007/"}${"199.pdf"}`),},</v>
      </c>
    </row>
    <row r="2663" spans="1:1" x14ac:dyDescent="0.3">
      <c r="A2663" t="str">
        <f>IF(ISBLANK('2007'!P205),"",'2007'!P205)</f>
        <v>{id:200,year: "2007",dateAcuerdo:"21-OCT",numAcuerdo:"CG 200-2007",monthAcuerdo:"OCT",nameAcuerdo:"SUSTITUCIÓN CONTLA PARTIDOSOCIALISTA",link: Acuerdos__pdfpath(`./${"2007/"}${"200.pdf"}`),},</v>
      </c>
    </row>
    <row r="2664" spans="1:1" x14ac:dyDescent="0.3">
      <c r="A2664" t="str">
        <f>IF(ISBLANK('2007'!P206),"",'2007'!P206)</f>
        <v>{id:201,year: "2007",dateAcuerdo:"21-OCT",numAcuerdo:"CG 201-2007",monthAcuerdo:"OCT",nameAcuerdo:"SUSTITUCIÓN CONSEJEROS ELECTORALES MUNICIPALES 21 OCTUBRE",link: Acuerdos__pdfpath(`./${"2007/"}${"201.pdf"}`),},</v>
      </c>
    </row>
    <row r="2665" spans="1:1" x14ac:dyDescent="0.3">
      <c r="A2665" t="str">
        <f>IF(ISBLANK('2007'!P207),"",'2007'!P207)</f>
        <v>{id:202,year: "2007",dateAcuerdo:"21-OCT",numAcuerdo:"CG 202-2007",monthAcuerdo:"OCT",nameAcuerdo:"SUSTITUCIÓN REGIDORES.AYTO, TEPEYANCO. P.R.D.07",link: Acuerdos__pdfpath(`./${"2007/"}${"202.pdf"}`),},</v>
      </c>
    </row>
    <row r="2666" spans="1:1" x14ac:dyDescent="0.3">
      <c r="A2666" t="str">
        <f>IF(ISBLANK('2007'!P208),"",'2007'!P208)</f>
        <v>{id:203,year: "2007",dateAcuerdo:"23-OCT",numAcuerdo:"CG 203-2007",monthAcuerdo:"OCT",nameAcuerdo:"NÚMERO Y UBICACIÓN DE CASILLAS",link: Acuerdos__pdfpath(`./${"2007/"}${"203.pdf"}`),},</v>
      </c>
    </row>
    <row r="2667" spans="1:1" x14ac:dyDescent="0.3">
      <c r="A2667" t="str">
        <f>IF(ISBLANK('2007'!P209),"",'2007'!P209)</f>
        <v>{id:204,year: "2007",dateAcuerdo:"24-OCT",numAcuerdo:"CG 204-2007",monthAcuerdo:"OCT",nameAcuerdo:"ACUERDO SANTA CRUZ TETELA SECCIÓN 0150",link: Acuerdos__pdfpath(`./${"2007/"}${"204.pdf"}`),},</v>
      </c>
    </row>
    <row r="2668" spans="1:1" x14ac:dyDescent="0.3">
      <c r="A2668" t="str">
        <f>IF(ISBLANK('2007'!P210),"",'2007'!P210)</f>
        <v>{id:205,year: "2007",dateAcuerdo:"24-OCT",numAcuerdo:"CG 205-2007",monthAcuerdo:"OCT",nameAcuerdo:"SUSTITUCIÓN XALTOCAN ALIANZA PROGRESO P TLAX",link: Acuerdos__pdfpath(`./${"2007/"}${"205.pdf"}`),},</v>
      </c>
    </row>
    <row r="2669" spans="1:1" x14ac:dyDescent="0.3">
      <c r="A2669" t="str">
        <f>IF(ISBLANK('2007'!P211),"",'2007'!P211)</f>
        <v>{id:206,year: "2007",dateAcuerdo:"24-OCT",numAcuerdo:"CG 206-2007",monthAcuerdo:"OCT",nameAcuerdo:"ACUERDO CONVERGENCIA SEXTO SUPLENTE",link: Acuerdos__pdfpath(`./${"2007/"}${"206.pdf"}`),},</v>
      </c>
    </row>
    <row r="2670" spans="1:1" x14ac:dyDescent="0.3">
      <c r="A2670" t="str">
        <f>IF(ISBLANK('2007'!P212),"",'2007'!P212)</f>
        <v>{id:207,year: "2007",dateAcuerdo:"24-OCT",numAcuerdo:"CG 207-2007",monthAcuerdo:"OCT",nameAcuerdo:"SEGUNDO REGIDOR YAUHQUEMECAN PCDT",link: Acuerdos__pdfpath(`./${"2007/"}${"207.pdf"}`),},</v>
      </c>
    </row>
    <row r="2671" spans="1:1" x14ac:dyDescent="0.3">
      <c r="A2671" t="str">
        <f>IF(ISBLANK('2007'!P213),"",'2007'!P213)</f>
        <v>{id:208,year: "2007",dateAcuerdo:"24-OCT",numAcuerdo:"CG 208-2007",monthAcuerdo:"OCT",nameAcuerdo:"ACUERDO SUSTITUCIÓN SEGUNDO REGIDOR PSOCIALISTA HUAMANTLA",link: Acuerdos__pdfpath(`./${"2007/"}${"208.pdf"}`),},</v>
      </c>
    </row>
    <row r="2672" spans="1:1" x14ac:dyDescent="0.3">
      <c r="A2672" t="str">
        <f>IF(ISBLANK('2007'!P214),"",'2007'!P214)</f>
        <v>{id:209,year: "2007",dateAcuerdo:"24-OCT",numAcuerdo:"CG 209-2007",monthAcuerdo:"OCT",nameAcuerdo:"SUSTITUCIÓN 1ER.REGIDOR PROPIETARIO Y SUPLENTE CALPULA. PART. SOCIALISTA",link: Acuerdos__pdfpath(`./${"2007/"}${"209.pdf"}`),},</v>
      </c>
    </row>
    <row r="2673" spans="1:1" x14ac:dyDescent="0.3">
      <c r="A2673" t="str">
        <f>IF(ISBLANK('2007'!P215),"",'2007'!P215)</f>
        <v>{id:210,year: "2007",dateAcuerdo:"24-OCT",numAcuerdo:"CG 210-2007",monthAcuerdo:"OCT",nameAcuerdo:"SUSTITUCIÓN SINDICO AYUNTAMIENTO APIZACO PS",link: Acuerdos__pdfpath(`./${"2007/"}${"210.pdf"}`),},</v>
      </c>
    </row>
    <row r="2674" spans="1:1" x14ac:dyDescent="0.3">
      <c r="A2674" t="str">
        <f>IF(ISBLANK('2007'!P216),"",'2007'!P216)</f>
        <v>{id:211,year: "2007",dateAcuerdo:"24-OCT",numAcuerdo:"CG 211-2007",monthAcuerdo:"OCT",nameAcuerdo:"SUSTITUCIÓN DE SEGUNDO REGIDOR PROPIETARIO ESPAÑITA ALIANZA SIGLO XXI",link: Acuerdos__pdfpath(`./${"2007/"}${"211.pdf"}`),},</v>
      </c>
    </row>
    <row r="2675" spans="1:1" x14ac:dyDescent="0.3">
      <c r="A2675" t="str">
        <f>IF(ISBLANK('2007'!P217),"",'2007'!P217)</f>
        <v>{id:212,year: "2007",dateAcuerdo:"31-OCT",numAcuerdo:"CG 212-2007",monthAcuerdo:"OCT",nameAcuerdo:"SUSTITUCIÓN TERCER REGIDOR SUPLENTE TZOMPANTEPEC PT",link: Acuerdos__pdfpath(`./${"2007/"}${"212.pdf"}`),},</v>
      </c>
    </row>
    <row r="2676" spans="1:1" x14ac:dyDescent="0.3">
      <c r="A2676" t="str">
        <f>IF(ISBLANK('2007'!P218),"",'2007'!P218)</f>
        <v>{id:213,year: "2007",dateAcuerdo:"31-OCT",numAcuerdo:"CG 213-2007",monthAcuerdo:"OCT",nameAcuerdo:"SUSTITUCIÓN SINDICO MUNICIPAL PROPIETARIO TLAXCO PS",link: Acuerdos__pdfpath(`./${"2007/"}${"213.pdf"}`),},</v>
      </c>
    </row>
    <row r="2677" spans="1:1" x14ac:dyDescent="0.3">
      <c r="A2677" t="str">
        <f>IF(ISBLANK('2007'!P219),"",'2007'!P219)</f>
        <v>{id:214,year: "2007",dateAcuerdo:"31-OCT",numAcuerdo:"CG 214-2007",monthAcuerdo:"OCT",nameAcuerdo:"SUSTITUCIÓN PRIMER REGIDOR SAN PABLO DEL MONTE PCDT",link: Acuerdos__pdfpath(`./${"2007/"}${"214.pdf"}`),},</v>
      </c>
    </row>
    <row r="2678" spans="1:1" x14ac:dyDescent="0.3">
      <c r="A2678" t="str">
        <f>IF(ISBLANK('2007'!P220),"",'2007'!P220)</f>
        <v>{id:215,year: "2007",dateAcuerdo:"31-OCT",numAcuerdo:"CG 215-2007",monthAcuerdo:"OCT",nameAcuerdo:"SEGUNDO REGIDOR TLAXCALA PAN-PAC",link: Acuerdos__pdfpath(`./${"2007/"}${"215.pdf"}`),},</v>
      </c>
    </row>
    <row r="2679" spans="1:1" x14ac:dyDescent="0.3">
      <c r="A2679" t="str">
        <f>IF(ISBLANK('2007'!P221),"",'2007'!P221)</f>
        <v>{id:216,year: "2007",dateAcuerdo:"31-OCT",numAcuerdo:"CG 216-2007",monthAcuerdo:"OCT",nameAcuerdo:"SUSTITUCIÓN DIPUTADO SUPLENTE XVI. ALTERNATIVA",link: Acuerdos__pdfpath(`./${"2007/"}${"216.pdf"}`),},</v>
      </c>
    </row>
    <row r="2680" spans="1:1" x14ac:dyDescent="0.3">
      <c r="A2680" t="str">
        <f>IF(ISBLANK('2007'!P222),"",'2007'!P222)</f>
        <v>{id:217,year: "2007",dateAcuerdo:"31-OCT",numAcuerdo:"CG 217-2007",monthAcuerdo:"OCT",nameAcuerdo:"ACUERDO SUSTITUCIÓN CONSEJEROS DISTRITALES Y MUNICIPALES 30 OCTUBRE",link: Acuerdos__pdfpath(`./${"2007/"}${"217.pdf"}`),},</v>
      </c>
    </row>
    <row r="2681" spans="1:1" x14ac:dyDescent="0.3">
      <c r="A2681" t="str">
        <f>IF(ISBLANK('2007'!P223),"",'2007'!P223)</f>
        <v>{id:218,year: "2007",dateAcuerdo:"02-NOV",numAcuerdo:"CG 218-2007",monthAcuerdo:"NOV",nameAcuerdo:"ACUERDO CUMPLIMIENTO TOCA 223-2007 OLIMPO",link: Acuerdos__pdfpath(`./${"2007/"}${"218.pdf"}`),},</v>
      </c>
    </row>
    <row r="2682" spans="1:1" x14ac:dyDescent="0.3">
      <c r="A2682" t="str">
        <f>IF(ISBLANK('2007'!P224),"",'2007'!P224)</f>
        <v>{id:219,year: "2007",dateAcuerdo:"02-NOV",numAcuerdo:"CG 219-2007",monthAcuerdo:"NOV",nameAcuerdo:"ACUERDO CUMPLIMIENTO TOCA 215-2007",link: Acuerdos__pdfpath(`./${"2007/"}${"219.pdf"}`),},</v>
      </c>
    </row>
    <row r="2683" spans="1:1" x14ac:dyDescent="0.3">
      <c r="A2683" t="str">
        <f>IF(ISBLANK('2007'!P225),"",'2007'!P225)</f>
        <v>{id:220,year: "2007",dateAcuerdo:"02-NOV",numAcuerdo:"CG 220-2007",monthAcuerdo:"NOV",nameAcuerdo:"ACUERDO CUMPLIMIENTO TOCA 219-2007",link: Acuerdos__pdfpath(`./${"2007/"}${"220.pdf"}`),},</v>
      </c>
    </row>
    <row r="2684" spans="1:1" x14ac:dyDescent="0.3">
      <c r="A2684" t="str">
        <f>IF(ISBLANK('2007'!P226),"",'2007'!P226)</f>
        <v>{id:221,year: "2007",dateAcuerdo:"02-NOV",numAcuerdo:"CG 221-2007",monthAcuerdo:"NOV",nameAcuerdo:"SUSTITUCIÓN FUNCIONARIOS CASILLA 2007",link: Acuerdos__pdfpath(`./${"2007/"}${"221.pdf"}`),},</v>
      </c>
    </row>
    <row r="2685" spans="1:1" x14ac:dyDescent="0.3">
      <c r="A2685" t="str">
        <f>IF(ISBLANK('2007'!P227),"",'2007'!P227)</f>
        <v>{id:222,year: "2007",dateAcuerdo:"02-NOV",numAcuerdo:"CG 222-2007",monthAcuerdo:"NOV",nameAcuerdo:"ACUERDO SUSTITUCIÓN CONSEJERO MUNICIPAL DE ZACATELCO",link: Acuerdos__pdfpath(`./${"2007/"}${"222.pdf"}`),},</v>
      </c>
    </row>
    <row r="2686" spans="1:1" x14ac:dyDescent="0.3">
      <c r="A2686" t="str">
        <f>IF(ISBLANK('2007'!P228),"",'2007'!P228)</f>
        <v/>
      </c>
    </row>
    <row r="2687" spans="1:1" x14ac:dyDescent="0.3">
      <c r="A2687" t="str">
        <f>IF(ISBLANK('2007'!P229),"",'2007'!P229)</f>
        <v>{id:223,year: "2007",dateAcuerdo:"08-NOV",numAcuerdo:"CG 223-2007",monthAcuerdo:"NOV",nameAcuerdo:"ACUERDO CUMPLIMIENTO QUEJA TOCA 217.2007",link: Acuerdos__pdfpath(`./${"2007/"}${"223.pdf"}`),subRows:[{id:"",year: "2007",dateAcuerdo:"",numAcuerdo:"",monthAcuerdo:"",nameAcuerdo:"DICTAMEN",link: Acuerdos__pdfpath(`./${"2007/"}${"223.1.pdf"}`),},],},</v>
      </c>
    </row>
    <row r="2688" spans="1:1" x14ac:dyDescent="0.3">
      <c r="A2688" t="str">
        <f>IF(ISBLANK('2007'!P230),"",'2007'!P230)</f>
        <v>{id:224,year: "2007",dateAcuerdo:"08-NOV",numAcuerdo:"CG 224-2007",monthAcuerdo:"NOV",nameAcuerdo:"DICTAMEN CUMPLIMIENTO QUEJA TOCA 217.2007",link: Acuerdos__pdfpath(`./${"2007/"}${"224.pdf"}`),},</v>
      </c>
    </row>
    <row r="2689" spans="1:1" x14ac:dyDescent="0.3">
      <c r="A2689" t="str">
        <f>IF(ISBLANK('2007'!P231),"",'2007'!P231)</f>
        <v>{id:225,year: "2007",dateAcuerdo:"08-NOV",numAcuerdo:"CG 225-2007",monthAcuerdo:"NOV",nameAcuerdo:"ACUERDO CUMPLIMIENTO TOCA 218-2007 PRD",link: Acuerdos__pdfpath(`./${"2007/"}${"225.pdf"}`),},</v>
      </c>
    </row>
    <row r="2690" spans="1:1" x14ac:dyDescent="0.3">
      <c r="A2690" t="str">
        <f>IF(ISBLANK('2007'!P232),"",'2007'!P232)</f>
        <v>{id:226,year: "2007",dateAcuerdo:"08-NOV",numAcuerdo:"CG 226-2007",monthAcuerdo:"NOV",nameAcuerdo:"ACUERDO CUMPLIMIENTO TOCA 207-2007",link: Acuerdos__pdfpath(`./${"2007/"}${"226.pdf"}`),},</v>
      </c>
    </row>
    <row r="2691" spans="1:1" x14ac:dyDescent="0.3">
      <c r="A2691" t="str">
        <f>IF(ISBLANK('2007'!P233),"",'2007'!P233)</f>
        <v>{id:227,year: "2007",dateAcuerdo:"08-NOV",numAcuerdo:"CG 227-2007",monthAcuerdo:"NOV",nameAcuerdo:"ACUERDO COMISION INFORMÁTICA Y RESULTADOS ELECTORALES",link: Acuerdos__pdfpath(`./${"2007/"}${"227.pdf"}`),},</v>
      </c>
    </row>
    <row r="2692" spans="1:1" x14ac:dyDescent="0.3">
      <c r="A2692" t="str">
        <f>IF(ISBLANK('2007'!P234),"",'2007'!P234)</f>
        <v>{id:228,year: "2007",dateAcuerdo:"08-NOV",numAcuerdo:"CG 228-2007",monthAcuerdo:"NOV",nameAcuerdo:"ACUERDO SARJE 2007",link: Acuerdos__pdfpath(`./${"2007/"}${"228.pdf"}`),},</v>
      </c>
    </row>
    <row r="2693" spans="1:1" x14ac:dyDescent="0.3">
      <c r="A2693" t="str">
        <f>IF(ISBLANK('2007'!P235),"",'2007'!P235)</f>
        <v>{id:229,year: "2007",dateAcuerdo:"08-NOV",numAcuerdo:"CG 229-2007",monthAcuerdo:"NOV",nameAcuerdo:"SUSTITUCIÓN CONSEJERO ELECTORAL PROPIETARIO DISTRITO XI",link: Acuerdos__pdfpath(`./${"2007/"}${"229.pdf"}`),},</v>
      </c>
    </row>
    <row r="2694" spans="1:1" x14ac:dyDescent="0.3">
      <c r="A2694" t="str">
        <f>IF(ISBLANK('2007'!P236),"",'2007'!P236)</f>
        <v>{id:230,year: "2007",dateAcuerdo:"08-NOV",numAcuerdo:"CG 230-2007",monthAcuerdo:"NOV",nameAcuerdo:"CUMPLIMIENTO TOCA 216-2007 ESPAÑITA PRD",link: Acuerdos__pdfpath(`./${"2007/"}${"230.pdf"}`),},</v>
      </c>
    </row>
    <row r="2695" spans="1:1" x14ac:dyDescent="0.3">
      <c r="A2695" t="str">
        <f>IF(ISBLANK('2007'!P237),"",'2007'!P237)</f>
        <v>{id:231,year: "2007",dateAcuerdo:"08-NOV",numAcuerdo:"CG 231-2007",monthAcuerdo:"NOV",nameAcuerdo:"SUSTITUCIÓN SEGUNDO Y TERCER REGIDOR XALTOCAN PRD",link: Acuerdos__pdfpath(`./${"2007/"}${"231.pdf"}`),},</v>
      </c>
    </row>
    <row r="2696" spans="1:1" x14ac:dyDescent="0.3">
      <c r="A2696" t="str">
        <f>IF(ISBLANK('2007'!P238),"",'2007'!P238)</f>
        <v>{id:232,year: "2007",dateAcuerdo:"08-NOV",numAcuerdo:"CG 232-2007",monthAcuerdo:"NOV",nameAcuerdo:"SUSTITUCIÓN SÍNDICO PROPIETARIO CUAPIAXTLA PRD",link: Acuerdos__pdfpath(`./${"2007/"}${"232.pdf"}`),},</v>
      </c>
    </row>
    <row r="2697" spans="1:1" x14ac:dyDescent="0.3">
      <c r="A2697" t="str">
        <f>IF(ISBLANK('2007'!P239),"",'2007'!P239)</f>
        <v>{id:233,year: "2007",dateAcuerdo:"08-NOV",numAcuerdo:"CG 233-2007",monthAcuerdo:"NOV",nameAcuerdo:"SUSTITUCIÓN TERCER REGIDOR PROP Y SUPSAN PABLO MONTE PRD",link: Acuerdos__pdfpath(`./${"2007/"}${"233.pdf"}`),},</v>
      </c>
    </row>
    <row r="2698" spans="1:1" x14ac:dyDescent="0.3">
      <c r="A2698" t="str">
        <f>IF(ISBLANK('2007'!P240),"",'2007'!P240)</f>
        <v>{id:234,year: "2007",dateAcuerdo:"08-NOV",numAcuerdo:"CG 234-2007",monthAcuerdo:"NOV",nameAcuerdo:"SUSTITUCIÓN PRIMER REGIDOR PROPIETARIO XALOZTOC PT",link: Acuerdos__pdfpath(`./${"2007/"}${"234.pdf"}`),},</v>
      </c>
    </row>
    <row r="2699" spans="1:1" x14ac:dyDescent="0.3">
      <c r="A2699" t="str">
        <f>IF(ISBLANK('2007'!P241),"",'2007'!P241)</f>
        <v>{id:235,year: "2007",dateAcuerdo:"08-NOV",numAcuerdo:"CG 235-2007",monthAcuerdo:"NOV",nameAcuerdo:"SUSTITUCIÓN PRIMER Y TERCER REGIDOR CUAPIAXTLA PT",link: Acuerdos__pdfpath(`./${"2007/"}${"235.pdf"}`),},</v>
      </c>
    </row>
    <row r="2700" spans="1:1" x14ac:dyDescent="0.3">
      <c r="A2700" t="str">
        <f>IF(ISBLANK('2007'!P242),"",'2007'!P242)</f>
        <v>{id:236,year: "2007",dateAcuerdo:"08-NOV",numAcuerdo:"CG 236-2007",monthAcuerdo:"NOV",nameAcuerdo:"SUSTITUCIÓN PRIMER REGIDOR SUPLENTE TERRENATE PAS",link: Acuerdos__pdfpath(`./${"2007/"}${"236.pdf"}`),},</v>
      </c>
    </row>
    <row r="2701" spans="1:1" x14ac:dyDescent="0.3">
      <c r="A2701" t="str">
        <f>IF(ISBLANK('2007'!P243),"",'2007'!P243)</f>
        <v>{id:237,year: "2007",dateAcuerdo:"08-NOV",numAcuerdo:"CG 237-2007",monthAcuerdo:"NOV",nameAcuerdo:"SUSTITUCIÓN SEGUNDO REGIDOR PROPIETARIO Y SUPLENTE Y TERCER REGIDOR SUPLENTE TLAXCO PAS",link: Acuerdos__pdfpath(`./${"2007/"}${"237.pdf"}`),},</v>
      </c>
    </row>
    <row r="2702" spans="1:1" x14ac:dyDescent="0.3">
      <c r="A2702" t="str">
        <f>IF(ISBLANK('2007'!P244),"",'2007'!P244)</f>
        <v>{id:238,year: "2007",dateAcuerdo:"08-NOV",numAcuerdo:"CG 238-2007",monthAcuerdo:"NOV",nameAcuerdo:"SUSTITUCIÓN DIPUTADO SUPLENTE DISTRITO III PAS",link: Acuerdos__pdfpath(`./${"2007/"}${"238.pdf"}`),},</v>
      </c>
    </row>
    <row r="2703" spans="1:1" x14ac:dyDescent="0.3">
      <c r="A2703" t="str">
        <f>IF(ISBLANK('2007'!P245),"",'2007'!P245)</f>
        <v>{id:239,year: "2007",dateAcuerdo:"08-NOV",numAcuerdo:"CG 239-2007",monthAcuerdo:"NOV",nameAcuerdo:"SUSTITUCIÓN CUARTO REGIDOR XICOHTZINCO PS",link: Acuerdos__pdfpath(`./${"2007/"}${"239.pdf"}`),},</v>
      </c>
    </row>
    <row r="2704" spans="1:1" x14ac:dyDescent="0.3">
      <c r="A2704" t="str">
        <f>IF(ISBLANK('2007'!P246),"",'2007'!P246)</f>
        <v>{id:240,year: "2007",dateAcuerdo:"08-NOV",numAcuerdo:"CG 240-2007",monthAcuerdo:"NOV",nameAcuerdo:"SUSTITUCIÓN PRIMER REGIDOR YAUQUEMEHCAN PS",link: Acuerdos__pdfpath(`./${"2007/"}${"240.pdf"}`),},</v>
      </c>
    </row>
    <row r="2705" spans="1:1" x14ac:dyDescent="0.3">
      <c r="A2705" t="str">
        <f>IF(ISBLANK('2007'!P247),"",'2007'!P247)</f>
        <v>{id:241,year: "2007",dateAcuerdo:"08-NOV",numAcuerdo:"CG 241-2007",monthAcuerdo:"NOV",nameAcuerdo:"SUSTITUCIÓN SEGUNDO REGIDOR PROPIETARIO TLAXCO PS",link: Acuerdos__pdfpath(`./${"2007/"}${"241.pdf"}`),},</v>
      </c>
    </row>
    <row r="2706" spans="1:1" x14ac:dyDescent="0.3">
      <c r="A2706" t="str">
        <f>IF(ISBLANK('2007'!P248),"",'2007'!P248)</f>
        <v>{id:242,year: "2007",dateAcuerdo:"08-NOV",numAcuerdo:"CG 242-2007",monthAcuerdo:"NOV",nameAcuerdo:"SUSTITUCIÓN SÍNDICO, SEGUNDO REGIDOR, SEXTO REGIDOR, ZACATELCO PS",link: Acuerdos__pdfpath(`./${"2007/"}${"242.pdf"}`),},</v>
      </c>
    </row>
    <row r="2707" spans="1:1" x14ac:dyDescent="0.3">
      <c r="A2707" t="str">
        <f>IF(ISBLANK('2007'!P249),"",'2007'!P249)</f>
        <v>{id:243,year: "2007",dateAcuerdo:"08-NOV",numAcuerdo:"CG 243-2007",monthAcuerdo:"NOV",nameAcuerdo:"SUSTITUCIÓN DIPUTADO SUPLENTE DISTRITO XIII PS",link: Acuerdos__pdfpath(`./${"2007/"}${"243.pdf"}`),},</v>
      </c>
    </row>
    <row r="2708" spans="1:1" x14ac:dyDescent="0.3">
      <c r="A2708" t="str">
        <f>IF(ISBLANK('2007'!P250),"",'2007'!P250)</f>
        <v>{id:244,year: "2007",dateAcuerdo:"08-NOV",numAcuerdo:"CG 244-2007",monthAcuerdo:"NOV",nameAcuerdo:"INTEGRACIÓN DE LA COMISION MEMORIA PROCESO ORDINARIA2007",link: Acuerdos__pdfpath(`./${"2007/"}${"244.pdf"}`),},</v>
      </c>
    </row>
    <row r="2709" spans="1:1" x14ac:dyDescent="0.3">
      <c r="A2709" t="str">
        <f>IF(ISBLANK('2007'!P251),"",'2007'!P251)</f>
        <v>{id:245,year: "2007",dateAcuerdo:"08-NOV",numAcuerdo:"CG 245-2007",monthAcuerdo:"NOV",nameAcuerdo:"MODIFICACIÓN CONVENIO ALIANZA PROGRESO PARA TLAXCALA CASTRO MODIFICADO",link: Acuerdos__pdfpath(`./${"2007/"}${"245.pdf"}`),},</v>
      </c>
    </row>
    <row r="2710" spans="1:1" x14ac:dyDescent="0.3">
      <c r="A2710" t="str">
        <f>IF(ISBLANK('2007'!P252),"",'2007'!P252)</f>
        <v>{id:246,year: "2007",dateAcuerdo:"08-NOV",numAcuerdo:"CG 246-2007",monthAcuerdo:"NOV",nameAcuerdo:"SUSTITUCIÓN CONSEJERO PROP. MPAL TZOMPANTEPEC",link: Acuerdos__pdfpath(`./${"2007/"}${"246.pdf"}`),},</v>
      </c>
    </row>
    <row r="2711" spans="1:1" x14ac:dyDescent="0.3">
      <c r="A2711" t="str">
        <f>IF(ISBLANK('2007'!P253),"",'2007'!P253)</f>
        <v/>
      </c>
    </row>
    <row r="2712" spans="1:1" x14ac:dyDescent="0.3">
      <c r="A2712" t="str">
        <f>IF(ISBLANK('2007'!P254),"",'2007'!P254)</f>
        <v/>
      </c>
    </row>
    <row r="2713" spans="1:1" x14ac:dyDescent="0.3">
      <c r="A2713" t="str">
        <f>IF(ISBLANK('2007'!P255),"",'2007'!P255)</f>
        <v>{id:247,year: "2007",dateAcuerdo:"08-NOV",numAcuerdo:"CG 247-2007",monthAcuerdo:"NOV",nameAcuerdo:"SUSTITUCIONES DE FUNCIONARIOS DE MDC",link: Acuerdos__pdfpath(`./${"2007/"}${"247.pdf"}`),subRows:[{id:"",year: "2007",dateAcuerdo:"",numAcuerdo:"",monthAcuerdo:"",nameAcuerdo:"",link: Acuerdos__pdfpath(`./${"2007/"}${"247.1.pdf"}`),},{id:"",year: "2007",dateAcuerdo:"",numAcuerdo:"",monthAcuerdo:"",nameAcuerdo:"",link: Acuerdos__pdfpath(`./${"2007/"}${"247.2.pdf"}`),},],},</v>
      </c>
    </row>
    <row r="2714" spans="1:1" x14ac:dyDescent="0.3">
      <c r="A2714" t="str">
        <f>IF(ISBLANK('2007'!P256),"",'2007'!P256)</f>
        <v>{id:248,year: "2007",dateAcuerdo:"08-NOV",numAcuerdo:"CG 248-2007",monthAcuerdo:"NOV",nameAcuerdo:"CAMBIO UBICACIÓN DE CASILLA BÁSICA SECCIÓN 0021 APIZACO",link: Acuerdos__pdfpath(`./${"2007/"}${"248.pdf"}`),},</v>
      </c>
    </row>
    <row r="2715" spans="1:1" x14ac:dyDescent="0.3">
      <c r="A2715" t="str">
        <f>IF(ISBLANK('2007'!P257),"",'2007'!P257)</f>
        <v>{id:249,year: "2007",dateAcuerdo:"09-NOV",numAcuerdo:"CG 249-2007",monthAcuerdo:"NOV",nameAcuerdo:"TOCA 213-2007 SANCTUORUM PRI",link: Acuerdos__pdfpath(`./${"2007/"}${"249.pdf"}`),},</v>
      </c>
    </row>
    <row r="2716" spans="1:1" x14ac:dyDescent="0.3">
      <c r="A2716" t="str">
        <f>IF(ISBLANK('2007'!P258),"",'2007'!P258)</f>
        <v>{id:250,year: "2007",dateAcuerdo:"09-NOV",numAcuerdo:"CG 250-2007",monthAcuerdo:"NOV",nameAcuerdo:"SUSTITUCIÓN CHIAUTEMPAN PCDT",link: Acuerdos__pdfpath(`./${"2007/"}${"250.pdf"}`),},</v>
      </c>
    </row>
    <row r="2717" spans="1:1" x14ac:dyDescent="0.3">
      <c r="A2717" t="str">
        <f>IF(ISBLANK('2007'!P259),"",'2007'!P259)</f>
        <v>{id:251,year: "2007",dateAcuerdo:"10-NOV",numAcuerdo:"CG 251-2007",monthAcuerdo:"NOV",nameAcuerdo:"SUSTITUCIÓN ALIANZA PROGRESO TLAXCALA",link: Acuerdos__pdfpath(`./${"2007/"}${"251.pdf"}`),},</v>
      </c>
    </row>
    <row r="2718" spans="1:1" x14ac:dyDescent="0.3">
      <c r="A2718" t="str">
        <f>IF(ISBLANK('2007'!P260),"",'2007'!P260)</f>
        <v>{id:252,year: "2007",dateAcuerdo:"10-NOV",numAcuerdo:"CG 252-2007",monthAcuerdo:"NOV",nameAcuerdo:"PARTIDO DEL TRABAJO ",link: Acuerdos__pdfpath(`./${"2007/"}${"252.pdf"}`),},</v>
      </c>
    </row>
    <row r="2719" spans="1:1" x14ac:dyDescent="0.3">
      <c r="A2719" t="str">
        <f>IF(ISBLANK('2007'!P261),"",'2007'!P261)</f>
        <v>{id:253,year: "2007",dateAcuerdo:"10-NOV",numAcuerdo:"CG 253-2007",monthAcuerdo:"NOV",nameAcuerdo:"SUSTITUCIÓN 2DO.REG. PT. TLAXCALA",link: Acuerdos__pdfpath(`./${"2007/"}${"253.pdf"}`),},</v>
      </c>
    </row>
    <row r="2720" spans="1:1" x14ac:dyDescent="0.3">
      <c r="A2720" t="str">
        <f>IF(ISBLANK('2007'!P262),"",'2007'!P262)</f>
        <v>{id:254,year: "2007",dateAcuerdo:"10-NOV",numAcuerdo:"CG 254-2007",monthAcuerdo:"NOV",nameAcuerdo:"SUSTITUCIÓN SINDICO SEGUNDO Y TERCER REGIDOR APIZACO PT CASTRO",link: Acuerdos__pdfpath(`./${"2007/"}${"254.pdf"}`),},</v>
      </c>
    </row>
    <row r="2721" spans="1:1" x14ac:dyDescent="0.3">
      <c r="A2721" t="str">
        <f>IF(ISBLANK('2007'!P263),"",'2007'!P263)</f>
        <v>{id:255,year: "2007",dateAcuerdo:"10-NOV",numAcuerdo:"CG 255-2007",monthAcuerdo:"NOV",nameAcuerdo:"SUSTITUCIONES PARTIDO DEL PT",link: Acuerdos__pdfpath(`./${"2007/"}${"255.pdf"}`),},</v>
      </c>
    </row>
    <row r="2722" spans="1:1" x14ac:dyDescent="0.3">
      <c r="A2722" t="str">
        <f>IF(ISBLANK('2007'!P264),"",'2007'!P264)</f>
        <v>{id:256,year: "2007",dateAcuerdo:"10-NOV",numAcuerdo:"CG 256-2007",monthAcuerdo:"NOV",nameAcuerdo:"SUSTITUCIÓN PARTIDO VERDE NANACAMILPA",link: Acuerdos__pdfpath(`./${"2007/"}${"256.pdf"}`),},</v>
      </c>
    </row>
    <row r="2723" spans="1:1" x14ac:dyDescent="0.3">
      <c r="A2723" t="str">
        <f>IF(ISBLANK('2007'!P265),"",'2007'!P265)</f>
        <v>{id:257,year: "2007",dateAcuerdo:"10-NOV",numAcuerdo:"CG 257-2007",monthAcuerdo:"NOV",nameAcuerdo:"SUSTITUCIÓN REGIDORES CALPULALPAN PCDT",link: Acuerdos__pdfpath(`./${"2007/"}${"257.pdf"}`),},</v>
      </c>
    </row>
    <row r="2724" spans="1:1" x14ac:dyDescent="0.3">
      <c r="A2724" t="str">
        <f>IF(ISBLANK('2007'!P266),"",'2007'!P266)</f>
        <v>{id:258,year: "2007",dateAcuerdo:"10-NOV",numAcuerdo:"CG 258-2007",monthAcuerdo:"NOV",nameAcuerdo:"SUSTITUCIÓN REGIDORES ESPAÑITA NUEVA ALIANZA",link: Acuerdos__pdfpath(`./${"2007/"}${"258.pdf"}`),},</v>
      </c>
    </row>
    <row r="2725" spans="1:1" x14ac:dyDescent="0.3">
      <c r="A2725" t="str">
        <f>IF(ISBLANK('2007'!P267),"",'2007'!P267)</f>
        <v>{id:259,year: "2007",dateAcuerdo:"10-NOV",numAcuerdo:"CG 259-2007",monthAcuerdo:"NOV",nameAcuerdo:"SUSTITUCIÓN ALTERNATIVA APETATITLAN PAS",link: Acuerdos__pdfpath(`./${"2007/"}${"259.pdf"}`),},</v>
      </c>
    </row>
    <row r="2726" spans="1:1" x14ac:dyDescent="0.3">
      <c r="A2726" t="str">
        <f>IF(ISBLANK('2007'!P268),"",'2007'!P268)</f>
        <v>{id:260,year: "2007",dateAcuerdo:"10-NOV",numAcuerdo:"CG 260-2007",monthAcuerdo:"NOV",nameAcuerdo:"SUSTITUCIÓN ALTERNATIVA SAN PABLO DEL MONTE DAVID",link: Acuerdos__pdfpath(`./${"2007/"}${"260.pdf"}`),},</v>
      </c>
    </row>
    <row r="2727" spans="1:1" x14ac:dyDescent="0.3">
      <c r="A2727" t="str">
        <f>IF(ISBLANK('2007'!P269),"",'2007'!P269)</f>
        <v>{id:261,year: "2007",dateAcuerdo:"10-NOV",numAcuerdo:"CG 261-2007",monthAcuerdo:"NOV",nameAcuerdo:"SUSTITUCIÓN REGIDORES TETLATLAHUCA PS",link: Acuerdos__pdfpath(`./${"2007/"}${"261.pdf"}`),},</v>
      </c>
    </row>
    <row r="2728" spans="1:1" x14ac:dyDescent="0.3">
      <c r="A2728" t="str">
        <f>IF(ISBLANK('2007'!P270),"",'2007'!P270)</f>
        <v>{id:262,year: "2007",dateAcuerdo:"10-NOV",numAcuerdo:"CG 262-2007",monthAcuerdo:"NOV",nameAcuerdo:"SUSTITUCIÓN DIPUTADO FORMULA E PS",link: Acuerdos__pdfpath(`./${"2007/"}${"262.pdf"}`),},</v>
      </c>
    </row>
    <row r="2729" spans="1:1" x14ac:dyDescent="0.3">
      <c r="A2729" t="str">
        <f>IF(ISBLANK('2007'!P271),"",'2007'!P271)</f>
        <v>{id:263,year: "2007",dateAcuerdo:"10-NOV",numAcuerdo:"CG 263-2007",monthAcuerdo:"NOV",nameAcuerdo:"OBSERVADORES ELECTORALES",link: Acuerdos__pdfpath(`./${"2007/"}${"263.pdf"}`),},</v>
      </c>
    </row>
    <row r="2730" spans="1:1" x14ac:dyDescent="0.3">
      <c r="A2730" t="str">
        <f>IF(ISBLANK('2007'!P272),"",'2007'!P272)</f>
        <v>{id:264,year: "2007",dateAcuerdo:"10-NOV",numAcuerdo:"CG 264-2007",monthAcuerdo:"NOV",nameAcuerdo:"SUSTITUCIÓN DIP. SUPL. TEPEYANCO PT",link: Acuerdos__pdfpath(`./${"2007/"}${"264.pdf"}`),},</v>
      </c>
    </row>
    <row r="2731" spans="1:1" x14ac:dyDescent="0.3">
      <c r="A2731" t="str">
        <f>IF(ISBLANK('2007'!P273),"",'2007'!P273)</f>
        <v>{id:265,year: "2007",dateAcuerdo:"10-NOV",numAcuerdo:"CG 265-2007",monthAcuerdo:"NOV",nameAcuerdo:"SUSTITUCIÓN AYUNTAMIENTO ZITLATEPEC PAN-PAC",link: Acuerdos__pdfpath(`./${"2007/"}${"265.pdf"}`),},</v>
      </c>
    </row>
    <row r="2732" spans="1:1" x14ac:dyDescent="0.3">
      <c r="A2732" t="str">
        <f>IF(ISBLANK('2007'!P274),"",'2007'!P274)</f>
        <v>{id:266,year: "2007",dateAcuerdo:"10-NOV",numAcuerdo:"CG 266-2007",monthAcuerdo:"NOV",nameAcuerdo:"SUSTITUCIÓN CONSEJERO PROPIETARIO DISTRITO II",link: Acuerdos__pdfpath(`./${"2007/"}${"266.pdf"}`),},</v>
      </c>
    </row>
    <row r="2733" spans="1:1" x14ac:dyDescent="0.3">
      <c r="A2733" t="str">
        <f>IF(ISBLANK('2007'!P275),"",'2007'!P275)</f>
        <v>{id:267,year: "2007",dateAcuerdo:"10-NOV",numAcuerdo:"CG 267-2007",monthAcuerdo:"NOV",nameAcuerdo:"SUSTITUCIÓN SEGUNDO REGIDOR PROPIETARIO CALPULALPAN ALIANZA SIGLO XXI",link: Acuerdos__pdfpath(`./${"2007/"}${"267.pdf"}`),},</v>
      </c>
    </row>
    <row r="2734" spans="1:1" x14ac:dyDescent="0.3">
      <c r="A2734" t="str">
        <f>IF(ISBLANK('2007'!P276),"",'2007'!P276)</f>
        <v>{id:268,year: "2007",dateAcuerdo:"16-NOV",numAcuerdo:"CG 268-2007",monthAcuerdo:"NOV",nameAcuerdo:"ACUERDO PLURIS 2007",link: Acuerdos__pdfpath(`./${"2007/"}${"268.pdf"}`),},</v>
      </c>
    </row>
    <row r="2735" spans="1:1" x14ac:dyDescent="0.3">
      <c r="A2735" t="str">
        <f>IF(ISBLANK('2007'!P277),"",'2007'!P277)</f>
        <v>{id:269,year: "2007",dateAcuerdo:"16-NOV",numAcuerdo:"CG 269-2007",monthAcuerdo:"NOV",nameAcuerdo:"ACUERDO ASIGNACIÓN REGIDURIAS AYUNTAMIENTOS",link: Acuerdos__pdfpath(`./${"2007/"}${"269.pdf"}`),},</v>
      </c>
    </row>
    <row r="2736" spans="1:1" x14ac:dyDescent="0.3">
      <c r="A2736" t="str">
        <f>IF(ISBLANK('2007'!P278),"",'2007'!P278)</f>
        <v>{id:270,year: "2007",dateAcuerdo:"19-NOV",numAcuerdo:"CG 270-2007",monthAcuerdo:"NOV",nameAcuerdo:"MODIFICACIÓN ACUERDO 269 ASIGNACIÓN REGIDURIAS 2007",link: Acuerdos__pdfpath(`./${"2007/"}${"270.pdf"}`),},</v>
      </c>
    </row>
    <row r="2737" spans="1:1" x14ac:dyDescent="0.3">
      <c r="A2737" t="str">
        <f>IF(ISBLANK('2007'!P279),"",'2007'!P279)</f>
        <v>{id:271,year: "2007",dateAcuerdo:"15-DIC",numAcuerdo:"CG 271-2007",monthAcuerdo:"DIC",nameAcuerdo:"ACUERDO CUMPLIMIENTO PLURINOMINALES",link: Acuerdos__pdfpath(`./${"2007/"}${"271.pdf"}`),},</v>
      </c>
    </row>
    <row r="2738" spans="1:1" x14ac:dyDescent="0.3">
      <c r="A2738" t="str">
        <f>IF(ISBLANK('2007'!P280),"",'2007'!P280)</f>
        <v>{id:272,year: "2007",dateAcuerdo:"28-DIC",numAcuerdo:"CG 272-2007",monthAcuerdo:"DIC",nameAcuerdo:"ACUERDO CUMPLIMIENTO DISTRITO V",link: Acuerdos__pdfpath(`./${"2007/"}${"272.pdf"}`),},</v>
      </c>
    </row>
    <row r="2739" spans="1:1" x14ac:dyDescent="0.3">
      <c r="A2739" t="str">
        <f>IF(ISBLANK('2007'!P281),"",'2007'!P281)</f>
        <v/>
      </c>
    </row>
    <row r="2740" spans="1:1" x14ac:dyDescent="0.3">
      <c r="A2740" t="str">
        <f>IF(ISBLANK('2007'!P282),"",'2007'!P282)</f>
        <v>{id:273,year: "2007",dateAcuerdo:"28-DIC",numAcuerdo:"CG 273-2007",monthAcuerdo:"DIC",nameAcuerdo:"ACUERDO PÉRDIDA DE REGISTRO PCDT",link: Acuerdos__pdfpath(`./${"2007/"}${"273.pdf"}`),subRows:[{id:"",year: "2007",dateAcuerdo:"",numAcuerdo:"",monthAcuerdo:"",nameAcuerdo:"DICTAMEN PÉRDIDA DE REGISTRO PCDT",link: Acuerdos__pdfpath(`./${"2007/"}${"273.1.pdf"}`),},],},</v>
      </c>
    </row>
    <row r="2741" spans="1:1" x14ac:dyDescent="0.3">
      <c r="A2741" t="str">
        <f>IF(ISBLANK('2007'!P283),"",'2007'!P283)</f>
        <v>];</v>
      </c>
    </row>
    <row r="2744" spans="1:1" x14ac:dyDescent="0.3">
      <c r="A2744" t="str">
        <f>IF(ISBLANK('2006'!P2),"",'2006'!P2)</f>
        <v>export const dataAcuerdos2006 = [</v>
      </c>
    </row>
    <row r="2745" spans="1:1" x14ac:dyDescent="0.3">
      <c r="A2745" t="str">
        <f>IF(ISBLANK('2006'!P3),"",'2006'!P3)</f>
        <v>{id:1,year: "2006",dateAcuerdo:"28-FEB",numAcuerdo:"CG 01-2006",monthAcuerdo:"FEB",nameAcuerdo:"INTEGRACIÓN JUNTA GENERAL EJECUTIVA",link: Acuerdos__pdfpath(`./${"2006/"}${"1.pdf"}`),},</v>
      </c>
    </row>
    <row r="2746" spans="1:1" x14ac:dyDescent="0.3">
      <c r="A2746" t="str">
        <f>IF(ISBLANK('2006'!P4),"",'2006'!P4)</f>
        <v>{id:2,year: "2006",dateAcuerdo:"28-FEB",numAcuerdo:"CG 02-2006",monthAcuerdo:"FEB",nameAcuerdo:"ACUERDO INFORME ANUAL 2005",link: Acuerdos__pdfpath(`./${"2006/"}${"2.pdf"}`),},</v>
      </c>
    </row>
    <row r="2747" spans="1:1" x14ac:dyDescent="0.3">
      <c r="A2747" t="str">
        <f>IF(ISBLANK('2006'!P5),"",'2006'!P5)</f>
        <v>{id:3,year: "2006",dateAcuerdo:"",numAcuerdo:"CG 03-2006",monthAcuerdo:"MAR",nameAcuerdo:"RESOLUCIÓN 01-2006",link: Acuerdos__pdfpath(`./${"2006/"}${"3.pdf"}`),},</v>
      </c>
    </row>
    <row r="2748" spans="1:1" x14ac:dyDescent="0.3">
      <c r="A2748" t="str">
        <f>IF(ISBLANK('2006'!P6),"",'2006'!P6)</f>
        <v>{id:4,year: "2006",dateAcuerdo:"",numAcuerdo:"CG 04-2006",monthAcuerdo:"MAR",nameAcuerdo:"RESOLUCIÓN 04-2006",link: Acuerdos__pdfpath(`./${"2006/"}${"4.pdf"}`),},</v>
      </c>
    </row>
    <row r="2749" spans="1:1" x14ac:dyDescent="0.3">
      <c r="A2749" t="str">
        <f>IF(ISBLANK('2006'!P7),"",'2006'!P7)</f>
        <v>{id:5,year: "2006",dateAcuerdo:"27-ABR",numAcuerdo:"CG 05-2006",monthAcuerdo:"ABR",nameAcuerdo:"ACUERDO COBAT, IFE, IET",link: Acuerdos__pdfpath(`./${"2006/"}${"5.pdf"}`),},</v>
      </c>
    </row>
    <row r="2750" spans="1:1" x14ac:dyDescent="0.3">
      <c r="A2750" t="str">
        <f>IF(ISBLANK('2006'!P8),"",'2006'!P8)</f>
        <v>{id:6,year: "2006",dateAcuerdo:"17-MAY",numAcuerdo:"CG 06-2006",monthAcuerdo:"MAY",nameAcuerdo:"INFORME ANUAL RELATIVO A LOS INGRESOS Y EGRESOS DEL 2005 PAN",link: Acuerdos__pdfpath(`./${"2006/"}${"6.pdf"}`),},</v>
      </c>
    </row>
    <row r="2751" spans="1:1" x14ac:dyDescent="0.3">
      <c r="A2751" t="str">
        <f>IF(ISBLANK('2006'!P9),"",'2006'!P9)</f>
        <v>{id:7,year: "2006",dateAcuerdo:"17-MAY",numAcuerdo:"CG 07-2006",monthAcuerdo:"MAY",nameAcuerdo:"INFORME ANUAL RELATIVO A LOS INGRESOS Y EGRESOS DEL 2005 PRI",link: Acuerdos__pdfpath(`./${"2006/"}${"7.pdf"}`),},</v>
      </c>
    </row>
    <row r="2752" spans="1:1" x14ac:dyDescent="0.3">
      <c r="A2752" t="str">
        <f>IF(ISBLANK('2006'!P10),"",'2006'!P10)</f>
        <v>{id:8,year: "2006",dateAcuerdo:"17-MAY",numAcuerdo:"CG 08-2006",monthAcuerdo:"MAY",nameAcuerdo:"INFORME ANUAL RELATIVO A LOS INGRESOS Y EGRESOS DEL 2005 PRD",link: Acuerdos__pdfpath(`./${"2006/"}${"8.pdf"}`),},</v>
      </c>
    </row>
    <row r="2753" spans="1:1" x14ac:dyDescent="0.3">
      <c r="A2753" t="str">
        <f>IF(ISBLANK('2006'!P11),"",'2006'!P11)</f>
        <v>{id:9,year: "2006",dateAcuerdo:"17-MAY",numAcuerdo:"CG 09-2006",monthAcuerdo:"MAY",nameAcuerdo:"INFORME ANUAL RELATIVO A LOS INGRESOS Y EGRESOS DEL 2005 PT",link: Acuerdos__pdfpath(`./${"2006/"}${"9.pdf"}`),},</v>
      </c>
    </row>
    <row r="2754" spans="1:1" x14ac:dyDescent="0.3">
      <c r="A2754" t="str">
        <f>IF(ISBLANK('2006'!P12),"",'2006'!P12)</f>
        <v>{id:10,year: "2006",dateAcuerdo:"17-MAY",numAcuerdo:"CG 10-2006",monthAcuerdo:"MAY",nameAcuerdo:"INFORME ANUAL RELATIVO A LOS INGRESOS Y EGRESOS DEL 2005 PVEM",link: Acuerdos__pdfpath(`./${"2006/"}${"10.pdf"}`),},</v>
      </c>
    </row>
    <row r="2755" spans="1:1" x14ac:dyDescent="0.3">
      <c r="A2755" t="str">
        <f>IF(ISBLANK('2006'!P13),"",'2006'!P13)</f>
        <v>{id:11,year: "2006",dateAcuerdo:"17-MAY",numAcuerdo:"CG 11-2006",monthAcuerdo:"MAY",nameAcuerdo:"INFORME ANUAL RELATIVO A LOS INGRESOS Y EGRESOS DEL 2005 CONVERGENCIA",link: Acuerdos__pdfpath(`./${"2006/"}${"11.pdf"}`),},</v>
      </c>
    </row>
    <row r="2756" spans="1:1" x14ac:dyDescent="0.3">
      <c r="A2756" t="str">
        <f>IF(ISBLANK('2006'!P14),"",'2006'!P14)</f>
        <v>{id:12,year: "2006",dateAcuerdo:"17-MAY",numAcuerdo:"CG 12-2006",monthAcuerdo:"MAY",nameAcuerdo:"INFORME ANUAL RELATIVO A LOS INGRESOS Y EGRESOS DEL 2005 PCDT",link: Acuerdos__pdfpath(`./${"2006/"}${"12.pdf"}`),},</v>
      </c>
    </row>
    <row r="2757" spans="1:1" x14ac:dyDescent="0.3">
      <c r="A2757" t="str">
        <f>IF(ISBLANK('2006'!P15),"",'2006'!P15)</f>
        <v>{id:13,year: "2006",dateAcuerdo:"17-MAY",numAcuerdo:"CG 13-2006",monthAcuerdo:"MAY",nameAcuerdo:"INFORME ANUAL RELATIVO A LOS INGRESOS Y EGRESOS DEL 2005 PNA",link: Acuerdos__pdfpath(`./${"2006/"}${"13.pdf"}`),},</v>
      </c>
    </row>
    <row r="2758" spans="1:1" x14ac:dyDescent="0.3">
      <c r="A2758" t="str">
        <f>IF(ISBLANK('2006'!P16),"",'2006'!P16)</f>
        <v>{id:14,year: "2006",dateAcuerdo:"17-MAY",numAcuerdo:"CG 14-2006",monthAcuerdo:"MAY",nameAcuerdo:"INFORME ANUAL RELATIVO A LOS INGRESOS Y EGRESOS DEL 2005 PASDC",link: Acuerdos__pdfpath(`./${"2006/"}${"14.pdf"}`),},</v>
      </c>
    </row>
    <row r="2759" spans="1:1" x14ac:dyDescent="0.3">
      <c r="A2759" t="str">
        <f>IF(ISBLANK('2006'!P17),"",'2006'!P17)</f>
        <v/>
      </c>
    </row>
    <row r="2760" spans="1:1" x14ac:dyDescent="0.3">
      <c r="A2760" t="str">
        <f>IF(ISBLANK('2006'!P18),"",'2006'!P18)</f>
        <v>{id:15,year: "2006",dateAcuerdo:"21-JUN",numAcuerdo:"CG 15-2006",monthAcuerdo:"JUN",nameAcuerdo:"ACUERDO ESTATUTOS",link: Acuerdos__pdfpath(`./${"2006/"}${"15.pdf"}`),subRows:[{id:"",year: "2006",dateAcuerdo:"",numAcuerdo:"",monthAcuerdo:"",nameAcuerdo:"DICTAMEN ESTATUTOS PCDT",link: Acuerdos__pdfpath(`./${"2006/"}${"15.1.pdf"}`),},],},</v>
      </c>
    </row>
    <row r="2761" spans="1:1" x14ac:dyDescent="0.3">
      <c r="A2761" t="str">
        <f>IF(ISBLANK('2006'!P19),"",'2006'!P19)</f>
        <v/>
      </c>
    </row>
    <row r="2762" spans="1:1" x14ac:dyDescent="0.3">
      <c r="A2762" t="str">
        <f>IF(ISBLANK('2006'!P20),"",'2006'!P20)</f>
        <v>{id:16,year: "2006",dateAcuerdo:"21-JUN",numAcuerdo:"CG 16-2006",monthAcuerdo:"JUN",nameAcuerdo:"ACUERDO COMISION EJECUTIVA",link: Acuerdos__pdfpath(`./${"2006/"}${"16.pdf"}`),subRows:[{id:"",year: "2006",dateAcuerdo:"",numAcuerdo:"",monthAcuerdo:"",nameAcuerdo:"DICTAMEN COMISIÓN EJECUTIVA",link: Acuerdos__pdfpath(`./${"2006/"}${"16.1.pdf"}`),},],},</v>
      </c>
    </row>
    <row r="2763" spans="1:1" x14ac:dyDescent="0.3">
      <c r="A2763" t="str">
        <f>IF(ISBLANK('2006'!P21),"",'2006'!P21)</f>
        <v>{id:17,year: "2006",dateAcuerdo:"28-JUN",numAcuerdo:"CG 17-2006",monthAcuerdo:"JUN",nameAcuerdo:"SANCIÓN PAN",link: Acuerdos__pdfpath(`./${"2006/"}${"17.pdf"}`),},</v>
      </c>
    </row>
    <row r="2764" spans="1:1" x14ac:dyDescent="0.3">
      <c r="A2764" t="str">
        <f>IF(ISBLANK('2006'!P22),"",'2006'!P22)</f>
        <v>{id:18,year: "2006",dateAcuerdo:"28-JUN",numAcuerdo:"CG 18-2006",monthAcuerdo:"JUN",nameAcuerdo:"SANCIÓN PRI",link: Acuerdos__pdfpath(`./${"2006/"}${"18.pdf"}`),},</v>
      </c>
    </row>
    <row r="2765" spans="1:1" x14ac:dyDescent="0.3">
      <c r="A2765" t="str">
        <f>IF(ISBLANK('2006'!P23),"",'2006'!P23)</f>
        <v>{id:19,year: "2006",dateAcuerdo:"28-JUN",numAcuerdo:"CG 19-2006",monthAcuerdo:"JUN",nameAcuerdo:"SANCIÓN PRD",link: Acuerdos__pdfpath(`./${"2006/"}${"19.pdf"}`),},</v>
      </c>
    </row>
    <row r="2766" spans="1:1" x14ac:dyDescent="0.3">
      <c r="A2766" t="str">
        <f>IF(ISBLANK('2006'!P24),"",'2006'!P24)</f>
        <v>{id:20,year: "2006",dateAcuerdo:"28-JUN",numAcuerdo:"CG 20-2006",monthAcuerdo:"JUN",nameAcuerdo:"SANCIÓN PT",link: Acuerdos__pdfpath(`./${"2006/"}${"20.pdf"}`),},</v>
      </c>
    </row>
    <row r="2767" spans="1:1" x14ac:dyDescent="0.3">
      <c r="A2767" t="str">
        <f>IF(ISBLANK('2006'!P25),"",'2006'!P25)</f>
        <v>{id:21,year: "2006",dateAcuerdo:"28-JUN",numAcuerdo:"CG 21-2006",monthAcuerdo:"JUN",nameAcuerdo:"SANCIÓN CONVERGENCIA",link: Acuerdos__pdfpath(`./${"2006/"}${"21.pdf"}`),},</v>
      </c>
    </row>
    <row r="2768" spans="1:1" x14ac:dyDescent="0.3">
      <c r="A2768" t="str">
        <f>IF(ISBLANK('2006'!P26),"",'2006'!P26)</f>
        <v>{id:22,year: "2006",dateAcuerdo:"28-JUN",numAcuerdo:"CG 22-2006",monthAcuerdo:"JUN",nameAcuerdo:"SANCIÓN PCDT",link: Acuerdos__pdfpath(`./${"2006/"}${"22.pdf"}`),},</v>
      </c>
    </row>
    <row r="2769" spans="1:1" x14ac:dyDescent="0.3">
      <c r="A2769" t="str">
        <f>IF(ISBLANK('2006'!P27),"",'2006'!P27)</f>
        <v>{id:23,year: "2006",dateAcuerdo:"28-JUN",numAcuerdo:"CG 23-2006",monthAcuerdo:"JUN",nameAcuerdo:"SANCIÓN NA",link: Acuerdos__pdfpath(`./${"2006/"}${"23.pdf"}`),},</v>
      </c>
    </row>
    <row r="2770" spans="1:1" x14ac:dyDescent="0.3">
      <c r="A2770" t="str">
        <f>IF(ISBLANK('2006'!P28),"",'2006'!P28)</f>
        <v>{id:24,year: "2006",dateAcuerdo:"30-JUN",numAcuerdo:"CG 24-2006",monthAcuerdo:"JUN",nameAcuerdo:"ACUERDO REESTRUCTURA COMISIÓN DEMARCACIÓN DISTRITAL",link: Acuerdos__pdfpath(`./${"2006/"}${"24.pdf"}`),},</v>
      </c>
    </row>
    <row r="2771" spans="1:1" x14ac:dyDescent="0.3">
      <c r="A2771" t="str">
        <f>IF(ISBLANK('2006'!P29),"",'2006'!P29)</f>
        <v>{id:25,year: "2006",dateAcuerdo:"30-JUN",numAcuerdo:"CG 25-2006",monthAcuerdo:"JUN",nameAcuerdo:"RESOLUCIÓN QUEJA 05-2006",link: Acuerdos__pdfpath(`./${"2006/"}${"25.pdf"}`),},</v>
      </c>
    </row>
    <row r="2772" spans="1:1" x14ac:dyDescent="0.3">
      <c r="A2772" t="str">
        <f>IF(ISBLANK('2006'!P30),"",'2006'!P30)</f>
        <v>{id:26,year: "2006",dateAcuerdo:"29-SEP",numAcuerdo:"CG 26-2006",monthAcuerdo:"SEP",nameAcuerdo:"ACUERDO PRESUPUESTO 2006",link: Acuerdos__pdfpath(`./${"2006/"}${"26.pdf"}`),},</v>
      </c>
    </row>
    <row r="2773" spans="1:1" x14ac:dyDescent="0.3">
      <c r="A2773" t="str">
        <f>IF(ISBLANK('2006'!P31),"",'2006'!P31)</f>
        <v>{id:27,year: "2006",dateAcuerdo:"16-OCT",numAcuerdo:"CG 27-2006",monthAcuerdo:"OCT",nameAcuerdo:"CUMPLIMIENTO SANCIÓN PCDT",link: Acuerdos__pdfpath(`./${"2006/"}${"27.pdf"}`),},</v>
      </c>
    </row>
    <row r="2774" spans="1:1" x14ac:dyDescent="0.3">
      <c r="A2774" t="str">
        <f>IF(ISBLANK('2006'!P32),"",'2006'!P32)</f>
        <v>{id:28,year: "2006",dateAcuerdo:"16-OCT",numAcuerdo:"CG 28-2006",monthAcuerdo:"OCT",nameAcuerdo:"ACUERDO NORMATIVIDAD CONSULTA CIUDADANA 2006",link: Acuerdos__pdfpath(`./${"2006/"}${"28.pdf"}`),},</v>
      </c>
    </row>
    <row r="2775" spans="1:1" x14ac:dyDescent="0.3">
      <c r="A2775" t="str">
        <f>IF(ISBLANK('2006'!P33),"",'2006'!P33)</f>
        <v>{id:29,year: "2006",dateAcuerdo:"27-OCT",numAcuerdo:"CG 29-2006",monthAcuerdo:"OCT",nameAcuerdo:"ACUERDO LINEAMIENTOS NUEVOS PARTIDOS",link: Acuerdos__pdfpath(`./${"2006/"}${"29.pdf"}`),},</v>
      </c>
    </row>
    <row r="2776" spans="1:1" x14ac:dyDescent="0.3">
      <c r="A2776" t="str">
        <f>IF(ISBLANK('2006'!P34),"",'2006'!P34)</f>
        <v>{id:30,year: "2006",dateAcuerdo:"30-NOV",numAcuerdo:"CG 30-2006",monthAcuerdo:"NOV",nameAcuerdo:"ACUERDO INFORME 2006",link: Acuerdos__pdfpath(`./${"2006/"}${"30.pdf"}`),},</v>
      </c>
    </row>
    <row r="2777" spans="1:1" x14ac:dyDescent="0.3">
      <c r="A2777" t="str">
        <f>IF(ISBLANK('2006'!P35),"",'2006'!P35)</f>
        <v>{id:31,year: "2006",dateAcuerdo:"",numAcuerdo:"CG 31-2006",monthAcuerdo:"DIC",nameAcuerdo:"CUMPLIMIENTO TOCA 962006 CG 152006 PCDT",link: Acuerdos__pdfpath(`./${"2006/"}${"31.pdf"}`),},</v>
      </c>
    </row>
    <row r="2778" spans="1:1" x14ac:dyDescent="0.3">
      <c r="A2778" t="str">
        <f>IF(ISBLANK('2006'!P36),"",'2006'!P36)</f>
        <v>{id:32,year: "2006",dateAcuerdo:"11-DIC",numAcuerdo:"CG 32-2006",monthAcuerdo:"DIC",nameAcuerdo:"ACUERDO SOBRE CREACION DE COMISIONES",link: Acuerdos__pdfpath(`./${"2006/"}${"32.pdf"}`),},</v>
      </c>
    </row>
    <row r="2779" spans="1:1" x14ac:dyDescent="0.3">
      <c r="A2779" t="str">
        <f>IF(ISBLANK('2006'!P37),"",'2006'!P37)</f>
        <v>{id:33,year: "2006",dateAcuerdo:"08-DIC",numAcuerdo:"CG 33-2006",monthAcuerdo:"DIC",nameAcuerdo:"ACUERDO COMISIÓN JUNTA GENERAL EJECUTIVA",link: Acuerdos__pdfpath(`./${"2006/"}${"33.pdf"}`),},</v>
      </c>
    </row>
    <row r="2780" spans="1:1" x14ac:dyDescent="0.3">
      <c r="A2780" t="str">
        <f>IF(ISBLANK('2006'!P38),"",'2006'!P38)</f>
        <v>{id:34,year: "2006",dateAcuerdo:"22-DIC",numAcuerdo:"CG 34-2006",monthAcuerdo:"DIC",nameAcuerdo:"ACUERDO PAC",link: Acuerdos__pdfpath(`./${"2006/"}${"34.pdf"}`),},</v>
      </c>
    </row>
    <row r="2781" spans="1:1" x14ac:dyDescent="0.3">
      <c r="A2781" t="str">
        <f>IF(ISBLANK('2006'!P39),"",'2006'!P39)</f>
        <v/>
      </c>
    </row>
    <row r="2782" spans="1:1" x14ac:dyDescent="0.3">
      <c r="A2782" t="str">
        <f>IF(ISBLANK('2006'!P40),"",'2006'!P40)</f>
        <v>{id:35,year: "2006",dateAcuerdo:"31-DIC",numAcuerdo:"CG 35-2006",monthAcuerdo:"DIC",nameAcuerdo:"RESOLUCIÓN PS",link: Acuerdos__pdfpath(`./${"2006/"}${"35.pdf"}`),subRows:[{id:"",year: "2006",dateAcuerdo:"",numAcuerdo:"",monthAcuerdo:"",nameAcuerdo:"DICTAMEN PS",link: Acuerdos__pdfpath(`./${"2006/"}${"35.1.pdf"}`),},],},</v>
      </c>
    </row>
    <row r="2783" spans="1:1" x14ac:dyDescent="0.3">
      <c r="A2783" t="str">
        <f>IF(ISBLANK('2006'!P41),"",'2006'!P41)</f>
        <v>];</v>
      </c>
    </row>
    <row r="2786" spans="1:1" x14ac:dyDescent="0.3">
      <c r="A2786" t="str">
        <f>IF(ISBLANK('2005'!P2),"",'2005'!P2)</f>
        <v>export const dataAcuerdos2005 = [</v>
      </c>
    </row>
    <row r="2787" spans="1:1" x14ac:dyDescent="0.3">
      <c r="A2787" t="str">
        <f>IF(ISBLANK('2005'!P3),"",'2005'!P3)</f>
        <v>{id:1,year: "2005",dateAcuerdo:"12-ENE",numAcuerdo:"CG 01-2005",monthAcuerdo:"ENE",nameAcuerdo:"ACUERDO INTEGRACION LVIII LEGISLATURA",link: Acuerdos__pdfpath(`./${"2005/"}${"1.pdf"}`),},</v>
      </c>
    </row>
    <row r="2788" spans="1:1" x14ac:dyDescent="0.3">
      <c r="A2788" t="str">
        <f>IF(ISBLANK('2005'!P4),"",'2005'!P4)</f>
        <v>{id:2,year: "2005",dateAcuerdo:"31-ENE",numAcuerdo:"CG 02-2005",monthAcuerdo:"ENE",nameAcuerdo:"SELECCIÓN Y SEPARACIÓN DE MATERIAL ELECTORAL",link: Acuerdos__pdfpath(`./${"2005/"}${"2.pdf"}`),},</v>
      </c>
    </row>
    <row r="2789" spans="1:1" x14ac:dyDescent="0.3">
      <c r="A2789" t="str">
        <f>IF(ISBLANK('2005'!P5),"",'2005'!P5)</f>
        <v>{id:3,year: "2005",dateAcuerdo:"31-ENE",numAcuerdo:"CG 03-2005",monthAcuerdo:"ENE",nameAcuerdo:"PÉRDIDA DE REGISTRO PJS",link: Acuerdos__pdfpath(`./${"2005/"}${"3.pdf"}`),},</v>
      </c>
    </row>
    <row r="2790" spans="1:1" x14ac:dyDescent="0.3">
      <c r="A2790" t="str">
        <f>IF(ISBLANK('2005'!P6),"",'2005'!P6)</f>
        <v>{id:4,year: "2005",dateAcuerdo:"31-ENE",numAcuerdo:"CG 04-2005",monthAcuerdo:"ENE",nameAcuerdo:"RESOLUCIÓN EXPEDIENTE 114-2004",link: Acuerdos__pdfpath(`./${"2005/"}${"4.pdf"}`),},</v>
      </c>
    </row>
    <row r="2791" spans="1:1" x14ac:dyDescent="0.3">
      <c r="A2791" t="str">
        <f>IF(ISBLANK('2005'!P7),"",'2005'!P7)</f>
        <v>{id:5,year: "2005",dateAcuerdo:"31-ENE",numAcuerdo:"CG 05-2005",monthAcuerdo:"ENE",nameAcuerdo:"RESOLUCIÓN EXPEDIENTE 129-2004",link: Acuerdos__pdfpath(`./${"2005/"}${"5.pdf"}`),},</v>
      </c>
    </row>
    <row r="2792" spans="1:1" x14ac:dyDescent="0.3">
      <c r="A2792" t="str">
        <f>IF(ISBLANK('2005'!P8),"",'2005'!P8)</f>
        <v>{id:6,year: "2005",dateAcuerdo:"31-ENE",numAcuerdo:"CG 06-2005",monthAcuerdo:"ENE",nameAcuerdo:"RESOLUCIÓN EXPEDIENTE 140-2004",link: Acuerdos__pdfpath(`./${"2005/"}${"6.pdf"}`),},</v>
      </c>
    </row>
    <row r="2793" spans="1:1" x14ac:dyDescent="0.3">
      <c r="A2793" t="str">
        <f>IF(ISBLANK('2005'!P9),"",'2005'!P9)</f>
        <v>{id:7,year: "2005",dateAcuerdo:"28-FEB",numAcuerdo:"CG 07-2005",monthAcuerdo:"FEB",nameAcuerdo:"INTEGRACIÓN JUNTA GENERAL EJECUTIVA",link: Acuerdos__pdfpath(`./${"2005/"}${"7.pdf"}`),},</v>
      </c>
    </row>
    <row r="2794" spans="1:1" x14ac:dyDescent="0.3">
      <c r="A2794" t="str">
        <f>IF(ISBLANK('2005'!P10),"",'2005'!P10)</f>
        <v>{id:8,year: "2005",dateAcuerdo:"14-MAR",numAcuerdo:"CG 08-2005",monthAcuerdo:"MAR",nameAcuerdo:"ACUERO INFORME ANUAL",link: Acuerdos__pdfpath(`./${"2005/"}${"8.pdf"}`),},</v>
      </c>
    </row>
    <row r="2795" spans="1:1" x14ac:dyDescent="0.3">
      <c r="A2795" t="str">
        <f>IF(ISBLANK('2005'!P11),"",'2005'!P11)</f>
        <v>{id:9,year: "2005",dateAcuerdo:"14-MAR",numAcuerdo:"CG 09-2005",monthAcuerdo:"MAR",nameAcuerdo:"ACUERDO AMPLIACIÓN PRESUPUESTO",link: Acuerdos__pdfpath(`./${"2005/"}${"9.pdf"}`),},</v>
      </c>
    </row>
    <row r="2796" spans="1:1" x14ac:dyDescent="0.3">
      <c r="A2796" t="str">
        <f>IF(ISBLANK('2005'!P12),"",'2005'!P12)</f>
        <v>{id:10,year: "2005",dateAcuerdo:"27-ABR",numAcuerdo:"CG 10-2005",monthAcuerdo:"ABR",nameAcuerdo:"ACUERDO DESTRUCCIÓN",link: Acuerdos__pdfpath(`./${"2005/"}${"10.pdf"}`),},</v>
      </c>
    </row>
    <row r="2797" spans="1:1" x14ac:dyDescent="0.3">
      <c r="A2797" t="str">
        <f>IF(ISBLANK('2005'!P13),"",'2005'!P13)</f>
        <v>{id:11,year: "2005",dateAcuerdo:"27-ABR",numAcuerdo:"CG 11-2005",monthAcuerdo:"ABR",nameAcuerdo:"ACUERDO COMISION GOBIERNO INTERNO",link: Acuerdos__pdfpath(`./${"2005/"}${"11.pdf"}`),},</v>
      </c>
    </row>
    <row r="2798" spans="1:1" x14ac:dyDescent="0.3">
      <c r="A2798" t="str">
        <f>IF(ISBLANK('2005'!P14),"",'2005'!P14)</f>
        <v>{id:12,year: "2005",dateAcuerdo:"30-MAY",numAcuerdo:"CG 12-2005",monthAcuerdo:"MAY",nameAcuerdo:"ACUERDO COMISIÓN EDITORIAL",link: Acuerdos__pdfpath(`./${"2005/"}${"12.pdf"}`),},</v>
      </c>
    </row>
    <row r="2799" spans="1:1" x14ac:dyDescent="0.3">
      <c r="A2799" t="str">
        <f>IF(ISBLANK('2005'!P15),"",'2005'!P15)</f>
        <v>{id:13,year: "2005",dateAcuerdo:"06-JUN",numAcuerdo:"CG 13-2005",monthAcuerdo:"JUN",nameAcuerdo:"DICTAMEN PAN",link: Acuerdos__pdfpath(`./${"2005/"}${"13.pdf"}`),},</v>
      </c>
    </row>
    <row r="2800" spans="1:1" x14ac:dyDescent="0.3">
      <c r="A2800" t="str">
        <f>IF(ISBLANK('2005'!P16),"",'2005'!P16)</f>
        <v>{id:14,year: "2005",dateAcuerdo:"06-JUN",numAcuerdo:"CG 14-2005",monthAcuerdo:"JUN",nameAcuerdo:"DICTAMEN PRI",link: Acuerdos__pdfpath(`./${"2005/"}${"14.pdf"}`),},</v>
      </c>
    </row>
    <row r="2801" spans="1:1" x14ac:dyDescent="0.3">
      <c r="A2801" t="str">
        <f>IF(ISBLANK('2005'!P17),"",'2005'!P17)</f>
        <v>{id:15,year: "2005",dateAcuerdo:"06-JUN",numAcuerdo:"CG 15-2005",monthAcuerdo:"JUN",nameAcuerdo:"DICTAMEN PRD",link: Acuerdos__pdfpath(`./${"2005/"}${"15.pdf"}`),},</v>
      </c>
    </row>
    <row r="2802" spans="1:1" x14ac:dyDescent="0.3">
      <c r="A2802" t="str">
        <f>IF(ISBLANK('2005'!P18),"",'2005'!P18)</f>
        <v>{id:16,year: "2005",dateAcuerdo:"06-JUN",numAcuerdo:"CG 16-2005",monthAcuerdo:"JUN",nameAcuerdo:"DICTAMEN PT",link: Acuerdos__pdfpath(`./${"2005/"}${"16.pdf"}`),},</v>
      </c>
    </row>
    <row r="2803" spans="1:1" x14ac:dyDescent="0.3">
      <c r="A2803" t="str">
        <f>IF(ISBLANK('2005'!P19),"",'2005'!P19)</f>
        <v>{id:17,year: "2005",dateAcuerdo:"06-JUN",numAcuerdo:"CG 17-2005",monthAcuerdo:"JUN",nameAcuerdo:"DICTAMEN PVEM",link: Acuerdos__pdfpath(`./${"2005/"}${"17.pdf"}`),},</v>
      </c>
    </row>
    <row r="2804" spans="1:1" x14ac:dyDescent="0.3">
      <c r="A2804" t="str">
        <f>IF(ISBLANK('2005'!P20),"",'2005'!P20)</f>
        <v>{id:18,year: "2005",dateAcuerdo:"06-JUN",numAcuerdo:"CG 18-2005",monthAcuerdo:"JUN",nameAcuerdo:"DICTAMEN CONVERGENCIA",link: Acuerdos__pdfpath(`./${"2005/"}${"18.pdf"}`),},</v>
      </c>
    </row>
    <row r="2805" spans="1:1" x14ac:dyDescent="0.3">
      <c r="A2805" t="str">
        <f>IF(ISBLANK('2005'!P21),"",'2005'!P21)</f>
        <v>{id:19,year: "2005",dateAcuerdo:"06-JUN",numAcuerdo:"CG 19-2005",monthAcuerdo:"JUN",nameAcuerdo:"DICTAMEN PCDT",link: Acuerdos__pdfpath(`./${"2005/"}${"19.pdf"}`),},</v>
      </c>
    </row>
    <row r="2806" spans="1:1" x14ac:dyDescent="0.3">
      <c r="A2806" t="str">
        <f>IF(ISBLANK('2005'!P22),"",'2005'!P22)</f>
        <v>{id:20,year: "2005",dateAcuerdo:"06-JUN",numAcuerdo:"CG 20-2005",monthAcuerdo:"JUN",nameAcuerdo:"DICTAMEN PJS",link: Acuerdos__pdfpath(`./${"2005/"}${"20.pdf"}`),},</v>
      </c>
    </row>
    <row r="2807" spans="1:1" x14ac:dyDescent="0.3">
      <c r="A2807" t="str">
        <f>IF(ISBLANK('2005'!P23),"",'2005'!P23)</f>
        <v>{id:21,year: "2005",dateAcuerdo:"30-JUN",numAcuerdo:"CG 21-2005",monthAcuerdo:"JUN",nameAcuerdo:"REDISTRITACIÓN",link: Acuerdos__pdfpath(`./${"2005/"}${"21.pdf"}`),},</v>
      </c>
    </row>
    <row r="2808" spans="1:1" x14ac:dyDescent="0.3">
      <c r="A2808" t="str">
        <f>IF(ISBLANK('2005'!P24),"",'2005'!P24)</f>
        <v>{id:22,year: "2005",dateAcuerdo:"30-JUN",numAcuerdo:"CG 22-2005",monthAcuerdo:"JUN",nameAcuerdo:"CONVENIO IET-UAM-UAT",link: Acuerdos__pdfpath(`./${"2005/"}${"22.pdf"}`),},</v>
      </c>
    </row>
    <row r="2809" spans="1:1" x14ac:dyDescent="0.3">
      <c r="A2809" t="str">
        <f>IF(ISBLANK('2005'!P25),"",'2005'!P25)</f>
        <v>{id:23,year: "2005",dateAcuerdo:"01-JUL",numAcuerdo:"CG 23-2005",monthAcuerdo:"JUL",nameAcuerdo:"SANCIÓN PAN",link: Acuerdos__pdfpath(`./${"2005/"}${"23.pdf"}`),},</v>
      </c>
    </row>
    <row r="2810" spans="1:1" x14ac:dyDescent="0.3">
      <c r="A2810" t="str">
        <f>IF(ISBLANK('2005'!P26),"",'2005'!P26)</f>
        <v>{id:24,year: "2005",dateAcuerdo:"01-JUL",numAcuerdo:"CG 24-2005",monthAcuerdo:"JUL",nameAcuerdo:"SANCIÓN PRI",link: Acuerdos__pdfpath(`./${"2005/"}${"24.pdf"}`),},</v>
      </c>
    </row>
    <row r="2811" spans="1:1" x14ac:dyDescent="0.3">
      <c r="A2811" t="str">
        <f>IF(ISBLANK('2005'!P27),"",'2005'!P27)</f>
        <v>{id:25,year: "2005",dateAcuerdo:"01-JUL",numAcuerdo:"CG 25-2005",monthAcuerdo:"JUL",nameAcuerdo:"SANCIÓN PT",link: Acuerdos__pdfpath(`./${"2005/"}${"25.pdf"}`),},</v>
      </c>
    </row>
    <row r="2812" spans="1:1" x14ac:dyDescent="0.3">
      <c r="A2812" t="str">
        <f>IF(ISBLANK('2005'!P28),"",'2005'!P28)</f>
        <v>{id:26,year: "2005",dateAcuerdo:"01-JUL",numAcuerdo:"CG 26-2005",monthAcuerdo:"JUL",nameAcuerdo:"SANCIÓN VERDE ECOLOGISTA",link: Acuerdos__pdfpath(`./${"2005/"}${"26.pdf"}`),},</v>
      </c>
    </row>
    <row r="2813" spans="1:1" x14ac:dyDescent="0.3">
      <c r="A2813" t="str">
        <f>IF(ISBLANK('2005'!P29),"",'2005'!P29)</f>
        <v>{id:27,year: "2005",dateAcuerdo:"01-JUL",numAcuerdo:"CG 27-2005",monthAcuerdo:"JUL",nameAcuerdo:"SANCIÓN CONVERGENCIA",link: Acuerdos__pdfpath(`./${"2005/"}${"27.pdf"}`),},</v>
      </c>
    </row>
    <row r="2814" spans="1:1" x14ac:dyDescent="0.3">
      <c r="A2814" t="str">
        <f>IF(ISBLANK('2005'!P30),"",'2005'!P30)</f>
        <v>{id:28,year: "2005",dateAcuerdo:"01-JUL",numAcuerdo:"CG 28-2005",monthAcuerdo:"JUL",nameAcuerdo:"SANCIÓN CENTRO DEMOCRATICO",link: Acuerdos__pdfpath(`./${"2005/"}${"28.pdf"}`),},</v>
      </c>
    </row>
    <row r="2815" spans="1:1" x14ac:dyDescent="0.3">
      <c r="A2815" t="str">
        <f>IF(ISBLANK('2005'!P31),"",'2005'!P31)</f>
        <v>{id:29,year: "2005",dateAcuerdo:"01-JUL",numAcuerdo:"CG 29-2005",monthAcuerdo:"JUL",nameAcuerdo:"SANCIÓN PJS",link: Acuerdos__pdfpath(`./${"2005/"}${"29.pdf"}`),},</v>
      </c>
    </row>
    <row r="2816" spans="1:1" x14ac:dyDescent="0.3">
      <c r="A2816" t="str">
        <f>IF(ISBLANK('2005'!P32),"",'2005'!P32)</f>
        <v>{id:30,year: "2005",dateAcuerdo:"01-JUL",numAcuerdo:"CG 30-2005",monthAcuerdo:"JUL",nameAcuerdo:"ACUERDO CONVENIO INSTITUTOS",link: Acuerdos__pdfpath(`./${"2005/"}${"30.pdf"}`),},</v>
      </c>
    </row>
    <row r="2817" spans="1:1" x14ac:dyDescent="0.3">
      <c r="A2817" t="str">
        <f>IF(ISBLANK('2005'!P33),"",'2005'!P33)</f>
        <v>{id:31,year: "2005",dateAcuerdo:"15-JUL",numAcuerdo:"CG 31-2005",monthAcuerdo:"JUL",nameAcuerdo:"SANCIÓN PRD",link: Acuerdos__pdfpath(`./${"2005/"}${"31.pdf"}`),},</v>
      </c>
    </row>
    <row r="2818" spans="1:1" x14ac:dyDescent="0.3">
      <c r="A2818" t="str">
        <f>IF(ISBLANK('2005'!P34),"",'2005'!P34)</f>
        <v>{id:32,year: "2005",dateAcuerdo:"15-JUL",numAcuerdo:"CG 32-2005",monthAcuerdo:"JUL",nameAcuerdo:"ACUERDO APLICACION DE MINISTRACIONES",link: Acuerdos__pdfpath(`./${"2005/"}${"32.pdf"}`),},</v>
      </c>
    </row>
    <row r="2819" spans="1:1" x14ac:dyDescent="0.3">
      <c r="A2819" t="str">
        <f>IF(ISBLANK('2005'!P35),"",'2005'!P35)</f>
        <v>{id:33,year: "2005",dateAcuerdo:"15-AGO",numAcuerdo:"CG 33-2005",monthAcuerdo:"AGO",nameAcuerdo:"ACUERDO INFORMACIÓN",link: Acuerdos__pdfpath(`./${"2005/"}${"33.pdf"}`),},</v>
      </c>
    </row>
    <row r="2820" spans="1:1" x14ac:dyDescent="0.3">
      <c r="A2820" t="str">
        <f>IF(ISBLANK('2005'!P36),"",'2005'!P36)</f>
        <v/>
      </c>
    </row>
    <row r="2821" spans="1:1" x14ac:dyDescent="0.3">
      <c r="A2821" t="str">
        <f>IF(ISBLANK('2005'!P37),"",'2005'!P37)</f>
        <v>{id:34,year: "2005",dateAcuerdo:"30-AGO",numAcuerdo:"CG 34-2005",monthAcuerdo:"AGO",nameAcuerdo:"ACUERDO IET-AYUNTAMIENTOS",link: Acuerdos__pdfpath(`./${"2005/"}${"34.pdf"}`),subRows:[{id:"",year: "2005",dateAcuerdo:"",numAcuerdo:"",monthAcuerdo:"",nameAcuerdo:"CONVENIO IET-AYUNTAMIENTOS",link: Acuerdos__pdfpath(`./${"2005/"}${"34.1.pdf"}`),},],},</v>
      </c>
    </row>
    <row r="2822" spans="1:1" x14ac:dyDescent="0.3">
      <c r="A2822" t="str">
        <f>IF(ISBLANK('2005'!P38),"",'2005'!P38)</f>
        <v>{id:35,year: "2005",dateAcuerdo:"30-AGO",numAcuerdo:"CG 35-2005",monthAcuerdo:"AGO",nameAcuerdo:"ACUERDO MODIFICATORIO",link: Acuerdos__pdfpath(`./${"2005/"}${"35.pdf"}`),},</v>
      </c>
    </row>
    <row r="2823" spans="1:1" x14ac:dyDescent="0.3">
      <c r="A2823" t="str">
        <f>IF(ISBLANK('2005'!P39),"",'2005'!P39)</f>
        <v>{id:36,year: "2005",dateAcuerdo:"30-SEP",numAcuerdo:"CG 36-2005",monthAcuerdo:"SEP",nameAcuerdo:"ACUERDO PRESUPUESTO 2006",link: Acuerdos__pdfpath(`./${"2005/"}${"36.pdf"}`),},</v>
      </c>
    </row>
    <row r="2824" spans="1:1" x14ac:dyDescent="0.3">
      <c r="A2824" t="str">
        <f>IF(ISBLANK('2005'!P40),"",'2005'!P40)</f>
        <v>{id:37,year: "2005",dateAcuerdo:"30-SEP",numAcuerdo:"CG 37-2005",monthAcuerdo:"SEP",nameAcuerdo:"ACUERDO DESINCORPORACIÓN VEHÍCULOS",link: Acuerdos__pdfpath(`./${"2005/"}${"37.pdf"}`),},</v>
      </c>
    </row>
    <row r="2825" spans="1:1" x14ac:dyDescent="0.3">
      <c r="A2825" t="str">
        <f>IF(ISBLANK('2005'!P41),"",'2005'!P41)</f>
        <v>{id:38,year: "2005",dateAcuerdo:"18-OCT",numAcuerdo:"CG 38-2005",monthAcuerdo:"OCT",nameAcuerdo:"ACUERDO ACREDITACIÓN NUEVA ALIANZA",link: Acuerdos__pdfpath(`./${"2005/"}${"38.pdf"}`),},</v>
      </c>
    </row>
    <row r="2826" spans="1:1" x14ac:dyDescent="0.3">
      <c r="A2826" t="str">
        <f>IF(ISBLANK('2005'!P42),"",'2005'!P42)</f>
        <v>{id:39,year: "2005",dateAcuerdo:"25-OCT",numAcuerdo:"CG 39-2005",monthAcuerdo:"OCT",nameAcuerdo:"ACREDITACIÓN ALTERNATIVA SOCIALDEMÓCRATA Y CAMPESINA",link: Acuerdos__pdfpath(`./${"2005/"}${"39.pdf"}`),},</v>
      </c>
    </row>
    <row r="2827" spans="1:1" x14ac:dyDescent="0.3">
      <c r="A2827" t="str">
        <f>IF(ISBLANK('2005'!P43),"",'2005'!P43)</f>
        <v>{id:40,year: "2005",dateAcuerdo:"30-NOV",numAcuerdo:"CG 40-2005",monthAcuerdo:"NOV",nameAcuerdo:"FINANCIAMIENTO NUEVOS PARTIDOS",link: Acuerdos__pdfpath(`./${"2005/"}${"40.pdf"}`),},</v>
      </c>
    </row>
    <row r="2828" spans="1:1" x14ac:dyDescent="0.3">
      <c r="A2828" t="str">
        <f>IF(ISBLANK('2005'!P44),"",'2005'!P44)</f>
        <v>{id:41,year: "2005",dateAcuerdo:"02-DIC",numAcuerdo:"CG 41-2005",monthAcuerdo:"DIC",nameAcuerdo:"ACUERDO PRD",link: Acuerdos__pdfpath(`./${"2005/"}${"41.pdf"}`),},</v>
      </c>
    </row>
    <row r="2829" spans="1:1" x14ac:dyDescent="0.3">
      <c r="A2829" t="str">
        <f>IF(ISBLANK('2005'!P45),"",'2005'!P45)</f>
        <v>{id:42,year: "2005",dateAcuerdo:"05-DIC",numAcuerdo:"CG 42-2005",monthAcuerdo:"DIC",nameAcuerdo:"APLICACIÓN MINISTRACIONES PRD",link: Acuerdos__pdfpath(`./${"2005/"}${"42.pdf"}`),},</v>
      </c>
    </row>
    <row r="2830" spans="1:1" x14ac:dyDescent="0.3">
      <c r="A2830" t="str">
        <f>IF(ISBLANK('2005'!P46),"",'2005'!P46)</f>
        <v>{id:43,year: "2005",dateAcuerdo:"30-DIC",numAcuerdo:"CG 43-2005",monthAcuerdo:"DIC",nameAcuerdo:"ACUERDO REGISTRO PAC",link: Acuerdos__pdfpath(`./${"2005/"}${"43.pdf"}`),},</v>
      </c>
    </row>
    <row r="2831" spans="1:1" x14ac:dyDescent="0.3">
      <c r="A2831" t="str">
        <f>IF(ISBLANK('2005'!P47),"",'2005'!P47)</f>
        <v>];</v>
      </c>
    </row>
    <row r="2834" spans="1:1" x14ac:dyDescent="0.3">
      <c r="A2834" t="str">
        <f>IF(ISBLANK('2004'!P2),"",'2004'!P2)</f>
        <v>export const dataAcuerdos2004 = [</v>
      </c>
    </row>
    <row r="2835" spans="1:1" x14ac:dyDescent="0.3">
      <c r="A2835" t="str">
        <f>IF(ISBLANK('2004'!P3),"",'2004'!P3)</f>
        <v>{id:1,year: "2004",dateAcuerdo:"08-ENE",numAcuerdo:"CG 01-2004",monthAcuerdo:"ENE",nameAcuerdo:"ACUERDO SOBRE CREACION DE COMISIONES",link: Acuerdos__pdfpath(`./${"2004/"}${"1.pdf"}`),},</v>
      </c>
    </row>
    <row r="2836" spans="1:1" x14ac:dyDescent="0.3">
      <c r="A2836" t="str">
        <f>IF(ISBLANK('2004'!P4),"",'2004'!P4)</f>
        <v>{id:2,year: "2004",dateAcuerdo:"08-ENE",numAcuerdo:"CG 02-2004",monthAcuerdo:"ENE",nameAcuerdo:"ACUERDO INTEGRAR LA JUNTA GENERAL EJECUTIVA",link: Acuerdos__pdfpath(`./${"2004/"}${"2.pdf"}`),},</v>
      </c>
    </row>
    <row r="2837" spans="1:1" x14ac:dyDescent="0.3">
      <c r="A2837" t="str">
        <f>IF(ISBLANK('2004'!P5),"",'2004'!P5)</f>
        <v>{id:3,year: "2004",dateAcuerdo:"21-ENE",numAcuerdo:"CG 03-2004",monthAcuerdo:"ENE",nameAcuerdo:"ACUERDO RETRIBUCION CONSEJEROS",link: Acuerdos__pdfpath(`./${"2004/"}${"3.pdf"}`),},</v>
      </c>
    </row>
    <row r="2838" spans="1:1" x14ac:dyDescent="0.3">
      <c r="A2838" t="str">
        <f>IF(ISBLANK('2004'!P6),"",'2004'!P6)</f>
        <v>{id:4,year: "2004",dateAcuerdo:"21-ENE",numAcuerdo:"CG 04-2004",monthAcuerdo:"ENE",nameAcuerdo:"ACUERDO PROCEDIMIENTOS PJS",link: Acuerdos__pdfpath(`./${"2004/"}${"4.pdf"}`),},</v>
      </c>
    </row>
    <row r="2839" spans="1:1" x14ac:dyDescent="0.3">
      <c r="A2839" t="str">
        <f>IF(ISBLANK('2004'!P7),"",'2004'!P7)</f>
        <v>{id:5,year: "2004",dateAcuerdo:"21-ENE",numAcuerdo:"CG 05-2004",monthAcuerdo:"ENE",nameAcuerdo:"ACUERDO CONVOCATORIA DIRECCIONES",link: Acuerdos__pdfpath(`./${"2004/"}${"5.pdf"}`),},</v>
      </c>
    </row>
    <row r="2840" spans="1:1" x14ac:dyDescent="0.3">
      <c r="A2840" t="str">
        <f>IF(ISBLANK('2004'!P8),"",'2004'!P8)</f>
        <v>{id:6,year: "2004",dateAcuerdo:"26-FEB",numAcuerdo:"CG 06-2004",monthAcuerdo:"FEB",nameAcuerdo:"ACUERDO SUSPENSIÓN DEMARCACIÓN DISTRITAL",link: Acuerdos__pdfpath(`./${"2004/"}${"6.pdf"}`),},</v>
      </c>
    </row>
    <row r="2841" spans="1:1" x14ac:dyDescent="0.3">
      <c r="A2841" t="str">
        <f>IF(ISBLANK('2004'!P9),"",'2004'!P9)</f>
        <v>{id:7,year: "2004",dateAcuerdo:"26-FEB",numAcuerdo:"CG 07-2004",monthAcuerdo:"FEB",nameAcuerdo:"FECHA DE INICIO DEL PROCESO ELECTORAL",link: Acuerdos__pdfpath(`./${"2004/"}${"7.pdf"}`),},</v>
      </c>
    </row>
    <row r="2842" spans="1:1" x14ac:dyDescent="0.3">
      <c r="A2842" t="str">
        <f>IF(ISBLANK('2004'!P10),"",'2004'!P10)</f>
        <v>{id:8,year: "2004",dateAcuerdo:"26-FEB",numAcuerdo:"CG 08-2004",monthAcuerdo:"FEB",nameAcuerdo:"ACUERDO REGIDORES 04",link: Acuerdos__pdfpath(`./${"2004/"}${"8.pdf"}`),},</v>
      </c>
    </row>
    <row r="2843" spans="1:1" x14ac:dyDescent="0.3">
      <c r="A2843" t="str">
        <f>IF(ISBLANK('2004'!P11),"",'2004'!P11)</f>
        <v>{id:9,year: "2004",dateAcuerdo:"26-FEB",numAcuerdo:"CG 09-2004",monthAcuerdo:"FEB",nameAcuerdo:"NOMBRAMIENTO DIRECTOR DE ORGANIZACION",link: Acuerdos__pdfpath(`./${"2004/"}${"9.pdf"}`),},</v>
      </c>
    </row>
    <row r="2844" spans="1:1" x14ac:dyDescent="0.3">
      <c r="A2844" t="str">
        <f>IF(ISBLANK('2004'!P12),"",'2004'!P12)</f>
        <v>{id:10,year: "2004",dateAcuerdo:"26-FEB",numAcuerdo:"CG 10-2004",monthAcuerdo:"FEB",nameAcuerdo:"NOMBRAMIENTO DIRECTOR DEL SERVICIO PROFESIONAL",link: Acuerdos__pdfpath(`./${"2004/"}${"10.pdf"}`),},</v>
      </c>
    </row>
    <row r="2845" spans="1:1" x14ac:dyDescent="0.3">
      <c r="A2845" t="str">
        <f>IF(ISBLANK('2004'!P13),"",'2004'!P13)</f>
        <v>{id:11,year: "2004",dateAcuerdo:"26-FEB",numAcuerdo:"CG 11-2004",monthAcuerdo:"FEB",nameAcuerdo:"NOMBRAMIENTO DIRECTOS ASUNTOS JURIDICOS",link: Acuerdos__pdfpath(`./${"2004/"}${"11.pdf"}`),},</v>
      </c>
    </row>
    <row r="2846" spans="1:1" x14ac:dyDescent="0.3">
      <c r="A2846" t="str">
        <f>IF(ISBLANK('2004'!P14),"",'2004'!P14)</f>
        <v>{id:12,year: "2004",dateAcuerdo:"26-FEB",numAcuerdo:"CG 12-2004",monthAcuerdo:"FEB",nameAcuerdo:"CONVENIO UVT",link: Acuerdos__pdfpath(`./${"2004/"}${"12.pdf"}`),},</v>
      </c>
    </row>
    <row r="2847" spans="1:1" x14ac:dyDescent="0.3">
      <c r="A2847" t="str">
        <f>IF(ISBLANK('2004'!P15),"",'2004'!P15)</f>
        <v>{id:13,year: "2004",dateAcuerdo:"26-MAR",numAcuerdo:"CG 13-2004",monthAcuerdo:"MAR",nameAcuerdo:"ACUERDO DE SECCIONAMIENTO",link: Acuerdos__pdfpath(`./${"2004/"}${"13.pdf"}`),},</v>
      </c>
    </row>
    <row r="2848" spans="1:1" x14ac:dyDescent="0.3">
      <c r="A2848" t="str">
        <f>IF(ISBLANK('2004'!P16),"",'2004'!P16)</f>
        <v>{id:14,year: "2004",dateAcuerdo:"26-MAR",numAcuerdo:"CG 14-2004",monthAcuerdo:"MAR",nameAcuerdo:"ACUERDO RATIFICACIÓN DE VIGENCIA NORMATIVIDAD",link: Acuerdos__pdfpath(`./${"2004/"}${"14.pdf"}`),},</v>
      </c>
    </row>
    <row r="2849" spans="1:1" x14ac:dyDescent="0.3">
      <c r="A2849" t="str">
        <f>IF(ISBLANK('2004'!P17),"",'2004'!P17)</f>
        <v>{id:15,year: "2004",dateAcuerdo:"26-MAR",numAcuerdo:"CG 15-2004",monthAcuerdo:"MAR",nameAcuerdo:"COMITE ADQUISICIONES",link: Acuerdos__pdfpath(`./${"2004/"}${"15.pdf"}`),},</v>
      </c>
    </row>
    <row r="2850" spans="1:1" x14ac:dyDescent="0.3">
      <c r="A2850" t="str">
        <f>IF(ISBLANK('2004'!P18),"",'2004'!P18)</f>
        <v>{id:16,year: "2004",dateAcuerdo:"26-MAR",numAcuerdo:"CG 16-2004",monthAcuerdo:"MAR",nameAcuerdo:"REGLAMENTO INTERIOR DEL INSTITUTO ELECTORAL DE TLAXCALA. EN LO GENERAL",link: Acuerdos__pdfpath(`./${"2004/"}${"16.pdf"}`),},</v>
      </c>
    </row>
    <row r="2851" spans="1:1" x14ac:dyDescent="0.3">
      <c r="A2851" t="str">
        <f>IF(ISBLANK('2004'!P19),"",'2004'!P19)</f>
        <v>{id:17,year: "2004",dateAcuerdo:"26-MAR",numAcuerdo:"CG 17-2004",monthAcuerdo:"MAR",nameAcuerdo:"REGLAMENTO DE SESIONES DEL CONSEJO GENERAL. EN LO GENERAL",link: Acuerdos__pdfpath(`./${"2004/"}${"17.pdf"}`),},</v>
      </c>
    </row>
    <row r="2852" spans="1:1" x14ac:dyDescent="0.3">
      <c r="A2852" t="str">
        <f>IF(ISBLANK('2004'!P20),"",'2004'!P20)</f>
        <v>{id:18,year: "2004",dateAcuerdo:"26-MAR",numAcuerdo:"CG 18-2004",monthAcuerdo:"MAR",nameAcuerdo:"REGLAMENTO SESIONES CONSEJOS DISTRITALES Y MUNICIPALES. EN LO GENERAL",link: Acuerdos__pdfpath(`./${"2004/"}${"18.pdf"}`),},</v>
      </c>
    </row>
    <row r="2853" spans="1:1" x14ac:dyDescent="0.3">
      <c r="A2853" t="str">
        <f>IF(ISBLANK('2004'!P21),"",'2004'!P21)</f>
        <v>{id:19,year: "2004",dateAcuerdo:"26-MAR",numAcuerdo:"CG 19-2004",monthAcuerdo:"MAR",nameAcuerdo:"REGLAMENTO SESIONES JUNTA GENERAL EJECUTIVA. EN LO GENERAL",link: Acuerdos__pdfpath(`./${"2004/"}${"19.pdf"}`),},</v>
      </c>
    </row>
    <row r="2854" spans="1:1" x14ac:dyDescent="0.3">
      <c r="A2854" t="str">
        <f>IF(ISBLANK('2004'!P22),"",'2004'!P22)</f>
        <v>{id:20,year: "2004",dateAcuerdo:"26-MAR",numAcuerdo:"CG 20-2004",monthAcuerdo:"MAR",nameAcuerdo:"ACUERDO DEL ESTATUTO DEL SERVICIO PROFESIONAL ELECTORAL. EN LO GENERAL",link: Acuerdos__pdfpath(`./${"2004/"}${"20.pdf"}`),},</v>
      </c>
    </row>
    <row r="2855" spans="1:1" x14ac:dyDescent="0.3">
      <c r="A2855" t="str">
        <f>IF(ISBLANK('2004'!P23),"",'2004'!P23)</f>
        <v>{id:21,year: "2004",dateAcuerdo:"26-MAR",numAcuerdo:"CG 21-2004",monthAcuerdo:"MAR",nameAcuerdo:"REGLAMENTO DE ASISTENCIA TECNICA, ELECCIÓNES POR USOS Y COSTUMBRES. EN LO GENERAL",link: Acuerdos__pdfpath(`./${"2004/"}${"21.pdf"}`),},</v>
      </c>
    </row>
    <row r="2856" spans="1:1" x14ac:dyDescent="0.3">
      <c r="A2856" t="str">
        <f>IF(ISBLANK('2004'!P24),"",'2004'!P24)</f>
        <v>{id:22,year: "2004",dateAcuerdo:"26-MAR",numAcuerdo:"CG 22-2004",monthAcuerdo:"MAR",nameAcuerdo:"REGLAMENTO PARA EL CONOCIMIENTO DE LAS FALTAS Y APLICACIÓN DE SANCIONES ADMINISTRATIVAS. EN LO GENERAL",link: Acuerdos__pdfpath(`./${"2004/"}${"22.pdf"}`),},</v>
      </c>
    </row>
    <row r="2857" spans="1:1" x14ac:dyDescent="0.3">
      <c r="A2857" t="str">
        <f>IF(ISBLANK('2004'!P25),"",'2004'!P25)</f>
        <v>{id:23,year: "2004",dateAcuerdo:"26-MAR",numAcuerdo:"CG 23-2004",monthAcuerdo:"MAR",nameAcuerdo:"REGLAMENTO DEL PROCEDIMIENTO PARA LA PÉRDIDA DE REGISTRO O CANCELACIÓN DE ACREDITACIÓN. EN LO GENERAL",link: Acuerdos__pdfpath(`./${"2004/"}${"23.pdf"}`),},</v>
      </c>
    </row>
    <row r="2858" spans="1:1" x14ac:dyDescent="0.3">
      <c r="A2858" t="str">
        <f>IF(ISBLANK('2004'!P26),"",'2004'!P26)</f>
        <v>{id:24,year: "2004",dateAcuerdo:"26-MAR",numAcuerdo:"CG 24-2004",monthAcuerdo:"MAR",nameAcuerdo:"REGLAMENTO DE PRECAMPAÑAS. EN LO GENERAL",link: Acuerdos__pdfpath(`./${"2004/"}${"24.pdf"}`),},</v>
      </c>
    </row>
    <row r="2859" spans="1:1" x14ac:dyDescent="0.3">
      <c r="A2859" t="str">
        <f>IF(ISBLANK('2004'!P27),"",'2004'!P27)</f>
        <v>{id:25,year: "2004",dateAcuerdo:"26-MAR",numAcuerdo:"CG 25-2004",monthAcuerdo:"MAR",nameAcuerdo:"NORMATIVIDAD RELATIVA A LA FISCALIZACIÓN DEL ORIGEN.... EN LO GENERAL",link: Acuerdos__pdfpath(`./${"2004/"}${"25.pdf"}`),},</v>
      </c>
    </row>
    <row r="2860" spans="1:1" x14ac:dyDescent="0.3">
      <c r="A2860" t="str">
        <f>IF(ISBLANK('2004'!P28),"",'2004'!P28)</f>
        <v>{id:26,year: "2004",dateAcuerdo:"26-MAR",numAcuerdo:"CG 26-2004",monthAcuerdo:"MAR",nameAcuerdo:"LINEAMIENTOS Y CRITERIOS A ENCUENTAS, SONDEOS Y ESTUDIOS DE OPINIÓN PUBLICA. EN LO GENERAL",link: Acuerdos__pdfpath(`./${"2004/"}${"26.pdf"}`),},</v>
      </c>
    </row>
    <row r="2861" spans="1:1" x14ac:dyDescent="0.3">
      <c r="A2861" t="str">
        <f>IF(ISBLANK('2004'!P29),"",'2004'!P29)</f>
        <v>{id:27,year: "2004",dateAcuerdo:"20-ABR",numAcuerdo:"CG 27-2004",monthAcuerdo:"ABR",nameAcuerdo:"ACUERDO ESTRUCTURA OPERATIVA ORGANIZACIÓN",link: Acuerdos__pdfpath(`./${"2004/"}${"27.pdf"}`),},</v>
      </c>
    </row>
    <row r="2862" spans="1:1" x14ac:dyDescent="0.3">
      <c r="A2862" t="str">
        <f>IF(ISBLANK('2004'!P30),"",'2004'!P30)</f>
        <v>{id:28,year: "2004",dateAcuerdo:"20-ABR",numAcuerdo:"CG 28-2004",monthAcuerdo:"ABR",nameAcuerdo:"ACUERDO CONVOCATORIA COORDINADORES",link: Acuerdos__pdfpath(`./${"2004/"}${"28.pdf"}`),},</v>
      </c>
    </row>
    <row r="2863" spans="1:1" x14ac:dyDescent="0.3">
      <c r="A2863" t="str">
        <f>IF(ISBLANK('2004'!P31),"",'2004'!P31)</f>
        <v>{id:29,year: "2004",dateAcuerdo:"20-ABR",numAcuerdo:"CG 29-2004",monthAcuerdo:"ABR",nameAcuerdo:"ACUERDO QUE AUTORIZA AL PRESIDENTE CONVENIO IFE",link: Acuerdos__pdfpath(`./${"2004/"}${"29.pdf"}`),},</v>
      </c>
    </row>
    <row r="2864" spans="1:1" x14ac:dyDescent="0.3">
      <c r="A2864" t="str">
        <f>IF(ISBLANK('2004'!P32),"",'2004'!P32)</f>
        <v>{id:30,year: "2004",dateAcuerdo:"20-ABR",numAcuerdo:"CG 30-2004",monthAcuerdo:"ABR",nameAcuerdo:"ACUERDO INICIATIVA",link: Acuerdos__pdfpath(`./${"2004/"}${"30.pdf"}`),},</v>
      </c>
    </row>
    <row r="2865" spans="1:1" x14ac:dyDescent="0.3">
      <c r="A2865" t="str">
        <f>IF(ISBLANK('2004'!P33),"",'2004'!P33)</f>
        <v>{id:31,year: "2004",dateAcuerdo:"30-ABR",numAcuerdo:"CG 31-2004",monthAcuerdo:"ABR",nameAcuerdo:"ACUERDO CONVOCATORIA ELECCIONES",link: Acuerdos__pdfpath(`./${"2004/"}${"31.pdf"}`),},</v>
      </c>
    </row>
    <row r="2866" spans="1:1" x14ac:dyDescent="0.3">
      <c r="A2866" t="str">
        <f>IF(ISBLANK('2004'!P34),"",'2004'!P34)</f>
        <v/>
      </c>
    </row>
    <row r="2867" spans="1:1" x14ac:dyDescent="0.3">
      <c r="A2867" t="str">
        <f>IF(ISBLANK('2004'!P35),"",'2004'!P35)</f>
        <v>{id:32,year: "2004",dateAcuerdo:"30-ABR",numAcuerdo:"CG 32-2004",monthAcuerdo:"ABR",nameAcuerdo:"ACUERDO CALENDARIO",link: Acuerdos__pdfpath(`./${"2004/"}${"32.pdf"}`),subRows:[{id:"",year: "2004",dateAcuerdo:"",numAcuerdo:"",monthAcuerdo:"",nameAcuerdo:"CALENDARIO ELECTORAL 2004",link: Acuerdos__pdfpath(`./${"2004/"}${"32.1.pdf"}`),},],},</v>
      </c>
    </row>
    <row r="2868" spans="1:1" x14ac:dyDescent="0.3">
      <c r="A2868" t="str">
        <f>IF(ISBLANK('2004'!P36),"",'2004'!P36)</f>
        <v>{id:33,year: "2004",dateAcuerdo:"30-ABR",numAcuerdo:"CG 33-2004",monthAcuerdo:"ABR",nameAcuerdo:"ACUERDO-CRITERIO- REGIDOR ACUAMANALA-PDTE",link: Acuerdos__pdfpath(`./${"2004/"}${"33.pdf"}`),},</v>
      </c>
    </row>
    <row r="2869" spans="1:1" x14ac:dyDescent="0.3">
      <c r="A2869" t="str">
        <f>IF(ISBLANK('2004'!P37),"",'2004'!P37)</f>
        <v>{id:34,year: "2004",dateAcuerdo:"30-ABR",numAcuerdo:"CG 34-2004",monthAcuerdo:"ABR",nameAcuerdo:"ACUERDO DE OBSERVACIÓN ELECTORAL",link: Acuerdos__pdfpath(`./${"2004/"}${"34.pdf"}`),},</v>
      </c>
    </row>
    <row r="2870" spans="1:1" x14ac:dyDescent="0.3">
      <c r="A2870" t="str">
        <f>IF(ISBLANK('2004'!P38),"",'2004'!P38)</f>
        <v>{id:35,year: "2004",dateAcuerdo:"30-ABR",numAcuerdo:"CG 35-2004",monthAcuerdo:"ABR",nameAcuerdo:"ACUERDO MONITOREO",link: Acuerdos__pdfpath(`./${"2004/"}${"35.pdf"}`),},</v>
      </c>
    </row>
    <row r="2871" spans="1:1" x14ac:dyDescent="0.3">
      <c r="A2871" t="str">
        <f>IF(ISBLANK('2004'!P39),"",'2004'!P39)</f>
        <v>{id:36,year: "2004",dateAcuerdo:"28-MAY",numAcuerdo:"CG 36-2004",monthAcuerdo:"MAY",nameAcuerdo:"ACUERDO ACCIÓN NACIONAL",link: Acuerdos__pdfpath(`./${"2004/"}${"36.pdf"}`),},</v>
      </c>
    </row>
    <row r="2872" spans="1:1" x14ac:dyDescent="0.3">
      <c r="A2872" t="str">
        <f>IF(ISBLANK('2004'!P40),"",'2004'!P40)</f>
        <v>{id:37,year: "2004",dateAcuerdo:"28-MAY",numAcuerdo:"CG 37-2004",monthAcuerdo:"MAY",nameAcuerdo:"ACUERDO PARTIDO REVOLUCIONARIO INSTITUCIONAL",link: Acuerdos__pdfpath(`./${"2004/"}${"37.pdf"}`),},</v>
      </c>
    </row>
    <row r="2873" spans="1:1" x14ac:dyDescent="0.3">
      <c r="A2873" t="str">
        <f>IF(ISBLANK('2004'!P41),"",'2004'!P41)</f>
        <v>{id:38,year: "2004",dateAcuerdo:"28-MAY",numAcuerdo:"CG 38-2004",monthAcuerdo:"MAY",nameAcuerdo:"ACUERDO PARTIDO DE LA REVOLUCIÓN DEMOCRÁTICA",link: Acuerdos__pdfpath(`./${"2004/"}${"38.pdf"}`),},</v>
      </c>
    </row>
    <row r="2874" spans="1:1" x14ac:dyDescent="0.3">
      <c r="A2874" t="str">
        <f>IF(ISBLANK('2004'!P42),"",'2004'!P42)</f>
        <v>{id:39,year: "2004",dateAcuerdo:"28-MAY",numAcuerdo:"CG 39-2004",monthAcuerdo:"MAY",nameAcuerdo:"ACUERDO PARTIDO DEL TRABAJO",link: Acuerdos__pdfpath(`./${"2004/"}${"39.pdf"}`),},</v>
      </c>
    </row>
    <row r="2875" spans="1:1" x14ac:dyDescent="0.3">
      <c r="A2875" t="str">
        <f>IF(ISBLANK('2004'!P43),"",'2004'!P43)</f>
        <v>{id:40,year: "2004",dateAcuerdo:"28-MAY",numAcuerdo:"CG 40-2004",monthAcuerdo:"MAY",nameAcuerdo:"ACUERDO VERDE ECOLOGISTA",link: Acuerdos__pdfpath(`./${"2004/"}${"40.pdf"}`),},</v>
      </c>
    </row>
    <row r="2876" spans="1:1" x14ac:dyDescent="0.3">
      <c r="A2876" t="str">
        <f>IF(ISBLANK('2004'!P44),"",'2004'!P44)</f>
        <v>{id:41,year: "2004",dateAcuerdo:"28-MAY",numAcuerdo:"CG 41-2004",monthAcuerdo:"MAY",nameAcuerdo:"ACUERDO CONVERGENCIA",link: Acuerdos__pdfpath(`./${"2004/"}${"41.pdf"}`),},</v>
      </c>
    </row>
    <row r="2877" spans="1:1" x14ac:dyDescent="0.3">
      <c r="A2877" t="str">
        <f>IF(ISBLANK('2004'!P45),"",'2004'!P45)</f>
        <v>{id:42,year: "2004",dateAcuerdo:"28-MAY",numAcuerdo:"CG 42-2004",monthAcuerdo:"MAY",nameAcuerdo:"ACUERDO CENTRO DEMOCRATICO OK",link: Acuerdos__pdfpath(`./${"2004/"}${"42.pdf"}`),},</v>
      </c>
    </row>
    <row r="2878" spans="1:1" x14ac:dyDescent="0.3">
      <c r="A2878" t="str">
        <f>IF(ISBLANK('2004'!P46),"",'2004'!P46)</f>
        <v>{id:43,year: "2004",dateAcuerdo:"28-MAY",numAcuerdo:"CG 43-2004",monthAcuerdo:"MAY",nameAcuerdo:"ACUERDO JUSTICIA SOCIAL",link: Acuerdos__pdfpath(`./${"2004/"}${"43.pdf"}`),},</v>
      </c>
    </row>
    <row r="2879" spans="1:1" x14ac:dyDescent="0.3">
      <c r="A2879" t="str">
        <f>IF(ISBLANK('2004'!P47),"",'2004'!P47)</f>
        <v>{id:44,year: "2004",dateAcuerdo:"28-MAY",numAcuerdo:"CG 44-2004",monthAcuerdo:"MAY",nameAcuerdo:"ACUERDO DE LA SOCIEDAD NACIONALISTA",link: Acuerdos__pdfpath(`./${"2004/"}${"44.pdf"}`),},</v>
      </c>
    </row>
    <row r="2880" spans="1:1" x14ac:dyDescent="0.3">
      <c r="A2880" t="str">
        <f>IF(ISBLANK('2004'!P48),"",'2004'!P48)</f>
        <v>{id:45,year: "2004",dateAcuerdo:"28-MAY",numAcuerdo:"CG 45-2004",monthAcuerdo:"MAY",nameAcuerdo:"ACUERDO ALIANZA SOCIAL",link: Acuerdos__pdfpath(`./${"2004/"}${"45.pdf"}`),},</v>
      </c>
    </row>
    <row r="2881" spans="1:1" x14ac:dyDescent="0.3">
      <c r="A2881" t="str">
        <f>IF(ISBLANK('2004'!P49),"",'2004'!P49)</f>
        <v>{id:46,year: "2004",dateAcuerdo:"28-MAY",numAcuerdo:"CG 46-2004",monthAcuerdo:"MAY",nameAcuerdo:"ACUERDO LIBERAL MEXICANO",link: Acuerdos__pdfpath(`./${"2004/"}${"46.pdf"}`),},</v>
      </c>
    </row>
    <row r="2882" spans="1:1" x14ac:dyDescent="0.3">
      <c r="A2882" t="str">
        <f>IF(ISBLANK('2004'!P50),"",'2004'!P50)</f>
        <v>{id:47,year: "2004",dateAcuerdo:"28-MAY",numAcuerdo:"CG 47-2004",monthAcuerdo:"MAY",nameAcuerdo:"ACUERDO MÉXICO POSIBLE",link: Acuerdos__pdfpath(`./${"2004/"}${"47.pdf"}`),},</v>
      </c>
    </row>
    <row r="2883" spans="1:1" x14ac:dyDescent="0.3">
      <c r="A2883" t="str">
        <f>IF(ISBLANK('2004'!P51),"",'2004'!P51)</f>
        <v>{id:48,year: "2004",dateAcuerdo:"28-MAY",numAcuerdo:"CG 48-2004",monthAcuerdo:"MAY",nameAcuerdo:"ACUERDO FUERZA CIUDADANA",link: Acuerdos__pdfpath(`./${"2004/"}${"48.pdf"}`),},</v>
      </c>
    </row>
    <row r="2884" spans="1:1" x14ac:dyDescent="0.3">
      <c r="A2884" t="str">
        <f>IF(ISBLANK('2004'!P52),"",'2004'!P52)</f>
        <v>{id:49,year: "2004",dateAcuerdo:"28-MAY",numAcuerdo:"CG 49-2004",monthAcuerdo:"MAY",nameAcuerdo:"ACUERDO OBSERVADORES",link: Acuerdos__pdfpath(`./${"2004/"}${"49.pdf"}`),},</v>
      </c>
    </row>
    <row r="2885" spans="1:1" x14ac:dyDescent="0.3">
      <c r="A2885" t="str">
        <f>IF(ISBLANK('2004'!P53),"",'2004'!P53)</f>
        <v>{id:50,year: "2004",dateAcuerdo:"28-MAY",numAcuerdo:"CG 50-2004",monthAcuerdo:"MAY",nameAcuerdo:"ACUERDO PROGRAMA DE TRABAJO DIR. ORG",link: Acuerdos__pdfpath(`./${"2004/"}${"50.pdf"}`),},</v>
      </c>
    </row>
    <row r="2886" spans="1:1" x14ac:dyDescent="0.3">
      <c r="A2886" t="str">
        <f>IF(ISBLANK('2004'!P54),"",'2004'!P54)</f>
        <v>{id:51,year: "2004",dateAcuerdo:"28-MAY",numAcuerdo:"CG 51-2004",monthAcuerdo:"MAY",nameAcuerdo:"ACUERDO EQUIDAD DE GÉNERO",link: Acuerdos__pdfpath(`./${"2004/"}${"51.pdf"}`),},</v>
      </c>
    </row>
    <row r="2887" spans="1:1" x14ac:dyDescent="0.3">
      <c r="A2887" t="str">
        <f>IF(ISBLANK('2004'!P55),"",'2004'!P55)</f>
        <v>{id:52,year: "2004",dateAcuerdo:"28-MAY",numAcuerdo:"CG 52-2004",monthAcuerdo:"MAY",nameAcuerdo:"PARTIDO JUSTICIA SOCIAL SUP-JDC-809-2002",link: Acuerdos__pdfpath(`./${"2004/"}${"52.pdf"}`),},</v>
      </c>
    </row>
    <row r="2888" spans="1:1" x14ac:dyDescent="0.3">
      <c r="A2888" t="str">
        <f>IF(ISBLANK('2004'!P56),"",'2004'!P56)</f>
        <v>{id:53,year: "2004",dateAcuerdo:"28-MAY",numAcuerdo:"CG 53-2004",monthAcuerdo:"MAY",nameAcuerdo:"ACUERDO CONVOCATORIA CONSEJOS DISTRITALES Y MUNICIPALES",link: Acuerdos__pdfpath(`./${"2004/"}${"53.pdf"}`),},</v>
      </c>
    </row>
    <row r="2889" spans="1:1" x14ac:dyDescent="0.3">
      <c r="A2889" t="str">
        <f>IF(ISBLANK('2004'!P57),"",'2004'!P57)</f>
        <v>{id:54,year: "2004",dateAcuerdo:"04-JUN",numAcuerdo:"CG 54-2004",monthAcuerdo:"JUN",nameAcuerdo:"ACUERDO REESTRUCTURACION DE PRESUPUESTO 2004",link: Acuerdos__pdfpath(`./${"2004/"}${"54.pdf"}`),},</v>
      </c>
    </row>
    <row r="2890" spans="1:1" x14ac:dyDescent="0.3">
      <c r="A2890" t="str">
        <f>IF(ISBLANK('2004'!P58),"",'2004'!P58)</f>
        <v>{id:55,year: "2004",dateAcuerdo:"29-JUN",numAcuerdo:"CG 55-2004",monthAcuerdo:"JUN",nameAcuerdo:"INSACULACIÓN MES BASE",link: Acuerdos__pdfpath(`./${"2004/"}${"55.pdf"}`),},</v>
      </c>
    </row>
    <row r="2891" spans="1:1" x14ac:dyDescent="0.3">
      <c r="A2891" t="str">
        <f>IF(ISBLANK('2004'!P59),"",'2004'!P59)</f>
        <v>{id:56,year: "2004",dateAcuerdo:"29-JUN",numAcuerdo:"CG 56-2004",monthAcuerdo:"JUN",nameAcuerdo:"PROTECCIÓN DE LA ZONAS Y MONUMENTOS HISTÓRICOS",link: Acuerdos__pdfpath(`./${"2004/"}${"56.pdf"}`),},</v>
      </c>
    </row>
    <row r="2892" spans="1:1" x14ac:dyDescent="0.3">
      <c r="A2892" t="str">
        <f>IF(ISBLANK('2004'!P60),"",'2004'!P60)</f>
        <v>{id:57,year: "2004",dateAcuerdo:"29-JUN",numAcuerdo:"CG 57-2004",monthAcuerdo:"JUN",nameAcuerdo:"ADICIÓN OBSERVACION ELECTORAL",link: Acuerdos__pdfpath(`./${"2004/"}${"57.pdf"}`),},</v>
      </c>
    </row>
    <row r="2893" spans="1:1" x14ac:dyDescent="0.3">
      <c r="A2893" t="str">
        <f>IF(ISBLANK('2004'!P61),"",'2004'!P61)</f>
        <v>{id:58,year: "2004",dateAcuerdo:"29-JUN",numAcuerdo:"CG 58-2004",monthAcuerdo:"JUN",nameAcuerdo:"RESOLUCIÓN PAN",link: Acuerdos__pdfpath(`./${"2004/"}${"58.pdf"}`),},</v>
      </c>
    </row>
    <row r="2894" spans="1:1" x14ac:dyDescent="0.3">
      <c r="A2894" t="str">
        <f>IF(ISBLANK('2004'!P62),"",'2004'!P62)</f>
        <v>{id:59,year: "2004",dateAcuerdo:"29-JUN",numAcuerdo:"CG 59-2004",monthAcuerdo:"JUN",nameAcuerdo:"RESOLUCIÓN PRI",link: Acuerdos__pdfpath(`./${"2004/"}${"59.pdf"}`),},</v>
      </c>
    </row>
    <row r="2895" spans="1:1" x14ac:dyDescent="0.3">
      <c r="A2895" t="str">
        <f>IF(ISBLANK('2004'!P63),"",'2004'!P63)</f>
        <v>{id:60,year: "2004",dateAcuerdo:"29-JUN",numAcuerdo:"CG 60-2004",monthAcuerdo:"JUN",nameAcuerdo:"RESOLUCIÓN PRD",link: Acuerdos__pdfpath(`./${"2004/"}${"60.pdf"}`),},</v>
      </c>
    </row>
    <row r="2896" spans="1:1" x14ac:dyDescent="0.3">
      <c r="A2896" t="str">
        <f>IF(ISBLANK('2004'!P64),"",'2004'!P64)</f>
        <v>{id:61,year: "2004",dateAcuerdo:"29-JUN",numAcuerdo:"CG 61-2004",monthAcuerdo:"JUN",nameAcuerdo:"RESOLUCIÓN PT",link: Acuerdos__pdfpath(`./${"2004/"}${"61.pdf"}`),},</v>
      </c>
    </row>
    <row r="2897" spans="1:1" x14ac:dyDescent="0.3">
      <c r="A2897" t="str">
        <f>IF(ISBLANK('2004'!P65),"",'2004'!P65)</f>
        <v>{id:62,year: "2004",dateAcuerdo:"29-JUN",numAcuerdo:"CG 62-2004",monthAcuerdo:"JUN",nameAcuerdo:"RESOLUCIÓN CONVERGENCIA",link: Acuerdos__pdfpath(`./${"2004/"}${"62.pdf"}`),},</v>
      </c>
    </row>
    <row r="2898" spans="1:1" x14ac:dyDescent="0.3">
      <c r="A2898" t="str">
        <f>IF(ISBLANK('2004'!P66),"",'2004'!P66)</f>
        <v>{id:63,year: "2004",dateAcuerdo:"29-JUN",numAcuerdo:"CG 63-2004",monthAcuerdo:"JUN",nameAcuerdo:"RESOLUCIÓN PJS",link: Acuerdos__pdfpath(`./${"2004/"}${"63.pdf"}`),},</v>
      </c>
    </row>
    <row r="2899" spans="1:1" x14ac:dyDescent="0.3">
      <c r="A2899" t="str">
        <f>IF(ISBLANK('2004'!P67),"",'2004'!P67)</f>
        <v>{id:64,year: "2004",dateAcuerdo:"29-JUN",numAcuerdo:"CG 64-2004",monthAcuerdo:"JUN",nameAcuerdo:"RESOLUCIÓN PSN",link: Acuerdos__pdfpath(`./${"2004/"}${"64.pdf"}`),},</v>
      </c>
    </row>
    <row r="2900" spans="1:1" x14ac:dyDescent="0.3">
      <c r="A2900" t="str">
        <f>IF(ISBLANK('2004'!P68),"",'2004'!P68)</f>
        <v>{id:65,year: "2004",dateAcuerdo:"29-JUN",numAcuerdo:"CG 65-2004",monthAcuerdo:"JUN",nameAcuerdo:"RESOLUCIÓN PLM",link: Acuerdos__pdfpath(`./${"2004/"}${"65.pdf"}`),},</v>
      </c>
    </row>
    <row r="2901" spans="1:1" x14ac:dyDescent="0.3">
      <c r="A2901" t="str">
        <f>IF(ISBLANK('2004'!P69),"",'2004'!P69)</f>
        <v>{id:66,year: "2004",dateAcuerdo:"29-JUN",numAcuerdo:"CG 66-2004",monthAcuerdo:"JUN",nameAcuerdo:"RESOLUCIÓN MEX POSIBLE",link: Acuerdos__pdfpath(`./${"2004/"}${"66.pdf"}`),},</v>
      </c>
    </row>
    <row r="2902" spans="1:1" x14ac:dyDescent="0.3">
      <c r="A2902" t="str">
        <f>IF(ISBLANK('2004'!P70),"",'2004'!P70)</f>
        <v>{id:67,year: "2004",dateAcuerdo:"29-JUN",numAcuerdo:"CG 67-2004",monthAcuerdo:"JUN",nameAcuerdo:"RESOLUCIÓN FUERZ CIUD",link: Acuerdos__pdfpath(`./${"2004/"}${"67.pdf"}`),},</v>
      </c>
    </row>
    <row r="2903" spans="1:1" x14ac:dyDescent="0.3">
      <c r="A2903" t="str">
        <f>IF(ISBLANK('2004'!P71),"",'2004'!P71)</f>
        <v>{id:68,year: "2004",dateAcuerdo:"15-JUL",numAcuerdo:"CG 68-2004",monthAcuerdo:"JUL",nameAcuerdo:"INTEGRACIÓN CONSEJOS DISTRITALES",link: Acuerdos__pdfpath(`./${"2004/"}${"68.pdf"}`),},</v>
      </c>
    </row>
    <row r="2904" spans="1:1" x14ac:dyDescent="0.3">
      <c r="A2904" t="str">
        <f>IF(ISBLANK('2004'!P72),"",'2004'!P72)</f>
        <v>{id:69,year: "2004",dateAcuerdo:"20-JUL",numAcuerdo:"CG 69-2004",monthAcuerdo:"JUL",nameAcuerdo:"SE FACULTA AL PRESIDENTE",link: Acuerdos__pdfpath(`./${"2004/"}${"69.pdf"}`),},</v>
      </c>
    </row>
    <row r="2905" spans="1:1" x14ac:dyDescent="0.3">
      <c r="A2905" t="str">
        <f>IF(ISBLANK('2004'!P73),"",'2004'!P73)</f>
        <v>{id:70,year: "2004",dateAcuerdo:"20-JUL",numAcuerdo:"CG 70-2004",monthAcuerdo:"JUL",nameAcuerdo:"ACREDITACIÓN PRI",link: Acuerdos__pdfpath(`./${"2004/"}${"70.pdf"}`),},</v>
      </c>
    </row>
    <row r="2906" spans="1:1" x14ac:dyDescent="0.3">
      <c r="A2906" t="str">
        <f>IF(ISBLANK('2004'!P74),"",'2004'!P74)</f>
        <v>{id:71,year: "2004",dateAcuerdo:"20-JUL",numAcuerdo:"CG 71-2004",monthAcuerdo:"JUL",nameAcuerdo:"RESOLUCIÓN DE LA QUEJA 001-2004",link: Acuerdos__pdfpath(`./${"2004/"}${"71.pdf"}`),},</v>
      </c>
    </row>
    <row r="2907" spans="1:1" x14ac:dyDescent="0.3">
      <c r="A2907" t="str">
        <f>IF(ISBLANK('2004'!P75),"",'2004'!P75)</f>
        <v>{id:72,year: "2004",dateAcuerdo:"30-JUL",numAcuerdo:"CG 72-2004",monthAcuerdo:"JUL",nameAcuerdo:"EXCLUSIÓN POBLACIONES DE LA CONVOCATORIA",link: Acuerdos__pdfpath(`./${"2004/"}${"72.pdf"}`),},</v>
      </c>
    </row>
    <row r="2908" spans="1:1" x14ac:dyDescent="0.3">
      <c r="A2908" t="str">
        <f>IF(ISBLANK('2004'!P76),"",'2004'!P76)</f>
        <v>{id:73,year: "2004",dateAcuerdo:"30-JUL",numAcuerdo:"CG 73-2004",monthAcuerdo:"JUL",nameAcuerdo:"INCLUSIÓN POBLACIONES",link: Acuerdos__pdfpath(`./${"2004/"}${"73.pdf"}`),},</v>
      </c>
    </row>
    <row r="2909" spans="1:1" x14ac:dyDescent="0.3">
      <c r="A2909" t="str">
        <f>IF(ISBLANK('2004'!P77),"",'2004'!P77)</f>
        <v>{id:74,year: "2004",dateAcuerdo:"30-JUL",numAcuerdo:"CG 74-2004",monthAcuerdo:"JUL",nameAcuerdo:"CATÁLOGO DE COMUNIDADES USOS Y COSTUMBRES",link: Acuerdos__pdfpath(`./${"2004/"}${"74.pdf"}`),},</v>
      </c>
    </row>
    <row r="2910" spans="1:1" x14ac:dyDescent="0.3">
      <c r="A2910" t="str">
        <f>IF(ISBLANK('2004'!P78),"",'2004'!P78)</f>
        <v>{id:75,year: "2004",dateAcuerdo:"30-JUL",numAcuerdo:"CG 75-2004",monthAcuerdo:"JUL",nameAcuerdo:"INTEGRACIÓN CONSEJOS MUNICIPALES",link: Acuerdos__pdfpath(`./${"2004/"}${"75.pdf"}`),},</v>
      </c>
    </row>
    <row r="2911" spans="1:1" x14ac:dyDescent="0.3">
      <c r="A2911" t="str">
        <f>IF(ISBLANK('2004'!P79),"",'2004'!P79)</f>
        <v>{id:76,year: "2004",dateAcuerdo:"30-JUL",numAcuerdo:"CG 76-2004",monthAcuerdo:"JUL",nameAcuerdo:"ACREDITACIÓN PAN",link: Acuerdos__pdfpath(`./${"2004/"}${"76.pdf"}`),},</v>
      </c>
    </row>
    <row r="2912" spans="1:1" x14ac:dyDescent="0.3">
      <c r="A2912" t="str">
        <f>IF(ISBLANK('2004'!P80),"",'2004'!P80)</f>
        <v>{id:77,year: "2004",dateAcuerdo:"30-JUL",numAcuerdo:"CG 77-2004",monthAcuerdo:"JUL",nameAcuerdo:"ACREDITACIÓN PT",link: Acuerdos__pdfpath(`./${"2004/"}${"77.pdf"}`),},</v>
      </c>
    </row>
    <row r="2913" spans="1:1" x14ac:dyDescent="0.3">
      <c r="A2913" t="str">
        <f>IF(ISBLANK('2004'!P81),"",'2004'!P81)</f>
        <v>{id:78,year: "2004",dateAcuerdo:"30-JUL",numAcuerdo:"CG 78-2004",monthAcuerdo:"JUL",nameAcuerdo:"LICITACIÓN MATERIAL ELECTORAL",link: Acuerdos__pdfpath(`./${"2004/"}${"78.pdf"}`),},</v>
      </c>
    </row>
    <row r="2914" spans="1:1" x14ac:dyDescent="0.3">
      <c r="A2914" t="str">
        <f>IF(ISBLANK('2004'!P82),"",'2004'!P82)</f>
        <v>{id:79,year: "2004",dateAcuerdo:"30-JUL",numAcuerdo:"CG 79-2004",monthAcuerdo:"JUL",nameAcuerdo:"SUSTITUCIÓN CONSEJEROS DISTRITALES",link: Acuerdos__pdfpath(`./${"2004/"}${"79.pdf"}`),},</v>
      </c>
    </row>
    <row r="2915" spans="1:1" x14ac:dyDescent="0.3">
      <c r="A2915" t="str">
        <f>IF(ISBLANK('2004'!P83),"",'2004'!P83)</f>
        <v/>
      </c>
    </row>
    <row r="2916" spans="1:1" x14ac:dyDescent="0.3">
      <c r="A2916" t="str">
        <f>IF(ISBLANK('2004'!P84),"",'2004'!P84)</f>
        <v/>
      </c>
    </row>
    <row r="2917" spans="1:1" x14ac:dyDescent="0.3">
      <c r="A2917" t="str">
        <f>IF(ISBLANK('2004'!P85),"",'2004'!P85)</f>
        <v/>
      </c>
    </row>
    <row r="2918" spans="1:1" x14ac:dyDescent="0.3">
      <c r="A2918" t="str">
        <f>IF(ISBLANK('2004'!P86),"",'2004'!P86)</f>
        <v/>
      </c>
    </row>
    <row r="2919" spans="1:1" x14ac:dyDescent="0.3">
      <c r="A2919" t="str">
        <f>IF(ISBLANK('2004'!P87),"",'2004'!P87)</f>
        <v/>
      </c>
    </row>
    <row r="2920" spans="1:1" x14ac:dyDescent="0.3">
      <c r="A2920" t="str">
        <f>IF(ISBLANK('2004'!P88),"",'2004'!P88)</f>
        <v/>
      </c>
    </row>
    <row r="2921" spans="1:1" x14ac:dyDescent="0.3">
      <c r="A2921" t="str">
        <f>IF(ISBLANK('2004'!P89),"",'2004'!P89)</f>
        <v/>
      </c>
    </row>
    <row r="2922" spans="1:1" x14ac:dyDescent="0.3">
      <c r="A2922" t="str">
        <f>IF(ISBLANK('2004'!P90),"",'2004'!P90)</f>
        <v/>
      </c>
    </row>
    <row r="2923" spans="1:1" x14ac:dyDescent="0.3">
      <c r="A2923" t="str">
        <f>IF(ISBLANK('2004'!P91),"",'2004'!P91)</f>
        <v/>
      </c>
    </row>
    <row r="2924" spans="1:1" x14ac:dyDescent="0.3">
      <c r="A2924" t="str">
        <f>IF(ISBLANK('2004'!P92),"",'2004'!P92)</f>
        <v/>
      </c>
    </row>
    <row r="2925" spans="1:1" x14ac:dyDescent="0.3">
      <c r="A2925" t="str">
        <f>IF(ISBLANK('2004'!P93),"",'2004'!P93)</f>
        <v/>
      </c>
    </row>
    <row r="2926" spans="1:1" x14ac:dyDescent="0.3">
      <c r="A2926" t="str">
        <f>IF(ISBLANK('2004'!P94),"",'2004'!P94)</f>
        <v/>
      </c>
    </row>
    <row r="2927" spans="1:1" x14ac:dyDescent="0.3">
      <c r="A2927" t="str">
        <f>IF(ISBLANK('2004'!P95),"",'2004'!P95)</f>
        <v/>
      </c>
    </row>
    <row r="2928" spans="1:1" x14ac:dyDescent="0.3">
      <c r="A2928" t="str">
        <f>IF(ISBLANK('2004'!P96),"",'2004'!P96)</f>
        <v/>
      </c>
    </row>
    <row r="2929" spans="1:1" x14ac:dyDescent="0.3">
      <c r="A2929" t="str">
        <f>IF(ISBLANK('2004'!P97),"",'2004'!P97)</f>
        <v/>
      </c>
    </row>
    <row r="2930" spans="1:1" x14ac:dyDescent="0.3">
      <c r="A2930" t="str">
        <f>IF(ISBLANK('2004'!P98),"",'2004'!P98)</f>
        <v/>
      </c>
    </row>
    <row r="2931" spans="1:1" x14ac:dyDescent="0.3">
      <c r="A2931" t="str">
        <f>IF(ISBLANK('2004'!P99),"",'2004'!P99)</f>
        <v/>
      </c>
    </row>
    <row r="2932" spans="1:1" x14ac:dyDescent="0.3">
      <c r="A2932" t="str">
        <f>IF(ISBLANK('2004'!P100),"",'2004'!P100)</f>
        <v/>
      </c>
    </row>
    <row r="2933" spans="1:1" x14ac:dyDescent="0.3">
      <c r="A2933" t="str">
        <f>IF(ISBLANK('2004'!P101),"",'2004'!P101)</f>
        <v/>
      </c>
    </row>
    <row r="2934" spans="1:1" x14ac:dyDescent="0.3">
      <c r="A2934" t="str">
        <f>IF(ISBLANK('2004'!P102),"",'2004'!P102)</f>
        <v/>
      </c>
    </row>
    <row r="2935" spans="1:1" x14ac:dyDescent="0.3">
      <c r="A2935" t="str">
        <f>IF(ISBLANK('2004'!P103),"",'2004'!P103)</f>
        <v/>
      </c>
    </row>
    <row r="2936" spans="1:1" x14ac:dyDescent="0.3">
      <c r="A2936" t="str">
        <f>IF(ISBLANK('2004'!P104),"",'2004'!P104)</f>
        <v/>
      </c>
    </row>
    <row r="2937" spans="1:1" x14ac:dyDescent="0.3">
      <c r="A2937" t="str">
        <f>IF(ISBLANK('2004'!P105),"",'2004'!P105)</f>
        <v/>
      </c>
    </row>
    <row r="2938" spans="1:1" x14ac:dyDescent="0.3">
      <c r="A2938" t="str">
        <f>IF(ISBLANK('2004'!P106),"",'2004'!P106)</f>
        <v/>
      </c>
    </row>
    <row r="2939" spans="1:1" x14ac:dyDescent="0.3">
      <c r="A2939" t="str">
        <f>IF(ISBLANK('2004'!P107),"",'2004'!P107)</f>
        <v/>
      </c>
    </row>
    <row r="2940" spans="1:1" x14ac:dyDescent="0.3">
      <c r="A2940" t="str">
        <f>IF(ISBLANK('2004'!P108),"",'2004'!P108)</f>
        <v/>
      </c>
    </row>
    <row r="2941" spans="1:1" x14ac:dyDescent="0.3">
      <c r="A2941" t="str">
        <f>IF(ISBLANK('2004'!P109),"",'2004'!P109)</f>
        <v/>
      </c>
    </row>
    <row r="2942" spans="1:1" x14ac:dyDescent="0.3">
      <c r="A2942" t="str">
        <f>IF(ISBLANK('2004'!P110),"",'2004'!P110)</f>
        <v/>
      </c>
    </row>
    <row r="2943" spans="1:1" x14ac:dyDescent="0.3">
      <c r="A2943" t="str">
        <f>IF(ISBLANK('2004'!P111),"",'2004'!P111)</f>
        <v>{id:108,year: "2004",dateAcuerdo:"03-SEP",numAcuerdo:"CG 108-2004",monthAcuerdo:"SEP",nameAcuerdo:"ACUERDO REGISTRO GOBERNADOR MARIANO",link: Acuerdos__pdfpath(`./${"2004/"}${"108.pdf"}`),},</v>
      </c>
    </row>
    <row r="2944" spans="1:1" x14ac:dyDescent="0.3">
      <c r="A2944" t="str">
        <f>IF(ISBLANK('2004'!P112),"",'2004'!P112)</f>
        <v>{id:109,year: "2004",dateAcuerdo:"03-SEP",numAcuerdo:"CG 109-2004",monthAcuerdo:"SEP",nameAcuerdo:"ACUERDO REGISTRO GOBERNADOR HECTOR",link: Acuerdos__pdfpath(`./${"2004/"}${"109.pdf"}`),},</v>
      </c>
    </row>
    <row r="2945" spans="1:1" x14ac:dyDescent="0.3">
      <c r="A2945" t="str">
        <f>IF(ISBLANK('2004'!P113),"",'2004'!P113)</f>
        <v>{id:110,year: "2004",dateAcuerdo:"03-SEP",numAcuerdo:"CG 110-2004",monthAcuerdo:"SEP",nameAcuerdo:"ACUERDO REGISTRO GOBERNADOR GELACIO",link: Acuerdos__pdfpath(`./${"2004/"}${"110.pdf"}`),},</v>
      </c>
    </row>
    <row r="2946" spans="1:1" x14ac:dyDescent="0.3">
      <c r="A2946" t="str">
        <f>IF(ISBLANK('2004'!P114),"",'2004'!P114)</f>
        <v>{id:111,year: "2004",dateAcuerdo:"03-SEP",numAcuerdo:"CG 111-2004",monthAcuerdo:"SEP",nameAcuerdo:"REGISTRO DIPUTADOS PAN",link: Acuerdos__pdfpath(`./${"2004/"}${"111.pdf"}`),},</v>
      </c>
    </row>
    <row r="2947" spans="1:1" x14ac:dyDescent="0.3">
      <c r="A2947" t="str">
        <f>IF(ISBLANK('2004'!P115),"",'2004'!P115)</f>
        <v>{id:112,year: "2004",dateAcuerdo:"03-SEP",numAcuerdo:"CG 112-2004",monthAcuerdo:"SEP",nameAcuerdo:"REGISTRO DIPUTADOS PRI-PVEM",link: Acuerdos__pdfpath(`./${"2004/"}${"112.pdf"}`),},</v>
      </c>
    </row>
    <row r="2948" spans="1:1" x14ac:dyDescent="0.3">
      <c r="A2948" t="str">
        <f>IF(ISBLANK('2004'!P116),"",'2004'!P116)</f>
        <v>{id:113,year: "2004",dateAcuerdo:"03-SEP",numAcuerdo:"CG 113-2004",monthAcuerdo:"SEP",nameAcuerdo:"REGISTRO DIPUTADOS PRD",link: Acuerdos__pdfpath(`./${"2004/"}${"113.pdf"}`),},</v>
      </c>
    </row>
    <row r="2949" spans="1:1" x14ac:dyDescent="0.3">
      <c r="A2949" t="str">
        <f>IF(ISBLANK('2004'!P117),"",'2004'!P117)</f>
        <v>{id:114,year: "2004",dateAcuerdo:"03-SEP",numAcuerdo:"CG 114-2004",monthAcuerdo:"SEP",nameAcuerdo:"REGISTRO DIPUTADOS PT",link: Acuerdos__pdfpath(`./${"2004/"}${"114.pdf"}`),},</v>
      </c>
    </row>
    <row r="2950" spans="1:1" x14ac:dyDescent="0.3">
      <c r="A2950" t="str">
        <f>IF(ISBLANK('2004'!P118),"",'2004'!P118)</f>
        <v>{id:115,year: "2004",dateAcuerdo:"03-SEP",numAcuerdo:"CG 115-2004",monthAcuerdo:"SEP",nameAcuerdo:"REGISTRO DIPUTADOS CONVERG",link: Acuerdos__pdfpath(`./${"2004/"}${"115.pdf"}`),},</v>
      </c>
    </row>
    <row r="2951" spans="1:1" x14ac:dyDescent="0.3">
      <c r="A2951" t="str">
        <f>IF(ISBLANK('2004'!P119),"",'2004'!P119)</f>
        <v>{id:116,year: "2004",dateAcuerdo:"03-SEP",numAcuerdo:"CG 116-2004",monthAcuerdo:"SEP",nameAcuerdo:"REGISTRO DIPUTADOS PCDT",link: Acuerdos__pdfpath(`./${"2004/"}${"116.pdf"}`),},</v>
      </c>
    </row>
    <row r="2952" spans="1:1" x14ac:dyDescent="0.3">
      <c r="A2952" t="str">
        <f>IF(ISBLANK('2004'!P120),"",'2004'!P120)</f>
        <v>{id:117,year: "2004",dateAcuerdo:"03-SEP",numAcuerdo:"CG 117-2004",monthAcuerdo:"SEP",nameAcuerdo:"REGISTRO DIPUTADOS PJS",link: Acuerdos__pdfpath(`./${"2004/"}${"117.pdf"}`),},</v>
      </c>
    </row>
    <row r="2953" spans="1:1" x14ac:dyDescent="0.3">
      <c r="A2953" t="str">
        <f>IF(ISBLANK('2004'!P121),"",'2004'!P121)</f>
        <v>{id:118,year: "2004",dateAcuerdo:"03-SEP",numAcuerdo:"CG 118-2004",monthAcuerdo:"SEP",nameAcuerdo:"ASIGNACIÓN PRERROGATIVAS PRESI",link: Acuerdos__pdfpath(`./${"2004/"}${"118.pdf"}`),},</v>
      </c>
    </row>
    <row r="2954" spans="1:1" x14ac:dyDescent="0.3">
      <c r="A2954" t="str">
        <f>IF(ISBLANK('2004'!P122),"",'2004'!P122)</f>
        <v>{id:119,year: "2004",dateAcuerdo:"03-SEP",numAcuerdo:"CG 119-2004",monthAcuerdo:"SEP",nameAcuerdo:"ACUERDO LINEAMIENTOS FISC MEDIOS",link: Acuerdos__pdfpath(`./${"2004/"}${"119.pdf"}`),},</v>
      </c>
    </row>
    <row r="2955" spans="1:1" x14ac:dyDescent="0.3">
      <c r="A2955" t="str">
        <f>IF(ISBLANK('2004'!P123),"",'2004'!P123)</f>
        <v>{id:120,year: "2004",dateAcuerdo:"03-SEP",numAcuerdo:"CG 120-2004",monthAcuerdo:"SEP",nameAcuerdo:"ACUERDO TIEMPOS Y ESPACIOS FORMA IGUALITARIA",link: Acuerdos__pdfpath(`./${"2004/"}${"120.pdf"}`),},</v>
      </c>
    </row>
    <row r="2956" spans="1:1" x14ac:dyDescent="0.3">
      <c r="A2956" t="str">
        <f>IF(ISBLANK('2004'!P124),"",'2004'!P124)</f>
        <v>{id:121,year: "2004",dateAcuerdo:"03-SEP",numAcuerdo:"CG 121-2004",monthAcuerdo:"SEP",nameAcuerdo:"ACUERDO DE SANTIAGO TLACOCHCALCO",link: Acuerdos__pdfpath(`./${"2004/"}${"121.pdf"}`),},</v>
      </c>
    </row>
    <row r="2957" spans="1:1" x14ac:dyDescent="0.3">
      <c r="A2957" t="str">
        <f>IF(ISBLANK('2004'!P125),"",'2004'!P125)</f>
        <v>{id:122,year: "2004",dateAcuerdo:"03-SEP",numAcuerdo:"CG 122-2004",monthAcuerdo:"SEP",nameAcuerdo:"ACUERDO FECHA LÍMITE PRES. COM",link: Acuerdos__pdfpath(`./${"2004/"}${"122.pdf"}`),},</v>
      </c>
    </row>
    <row r="2958" spans="1:1" x14ac:dyDescent="0.3">
      <c r="A2958" t="str">
        <f>IF(ISBLANK('2004'!P126),"",'2004'!P126)</f>
        <v>{id:123,year: "2004",dateAcuerdo:"03-SEP",numAcuerdo:"CG 123-2004",monthAcuerdo:"SEP",nameAcuerdo:"ACUERDO COMISION CONSULTA INFANTIL 2004",link: Acuerdos__pdfpath(`./${"2004/"}${"123.pdf"}`),},</v>
      </c>
    </row>
    <row r="2959" spans="1:1" x14ac:dyDescent="0.3">
      <c r="A2959" t="str">
        <f>IF(ISBLANK('2004'!P127),"",'2004'!P127)</f>
        <v>{id:124,year: "2004",dateAcuerdo:"03-SEP",numAcuerdo:"CG 124-2004",monthAcuerdo:"SEP",nameAcuerdo:"ACUERDO SUSTITUCION D. XIX, CUAXOMULCO Y TLAXCALA",link: Acuerdos__pdfpath(`./${"2004/"}${"124.pdf"}`),},</v>
      </c>
    </row>
    <row r="2960" spans="1:1" x14ac:dyDescent="0.3">
      <c r="A2960" t="str">
        <f>IF(ISBLANK('2004'!P128),"",'2004'!P128)</f>
        <v>{id:125,year: "2004",dateAcuerdo:"03-SEP",numAcuerdo:"CG 125-2004",monthAcuerdo:"SEP",nameAcuerdo:"PLATAFORMA PRES D COM PAN",link: Acuerdos__pdfpath(`./${"2004/"}${"125.pdf"}`),},</v>
      </c>
    </row>
    <row r="2961" spans="1:1" x14ac:dyDescent="0.3">
      <c r="A2961" t="str">
        <f>IF(ISBLANK('2004'!P129),"",'2004'!P129)</f>
        <v>{id:126,year: "2004",dateAcuerdo:"14-SEP",numAcuerdo:"CG 126-2004",monthAcuerdo:"SEP",nameAcuerdo:"PLATAFORMA PRI MUNIC",link: Acuerdos__pdfpath(`./${"2004/"}${"126.pdf"}`),},</v>
      </c>
    </row>
    <row r="2962" spans="1:1" x14ac:dyDescent="0.3">
      <c r="A2962" t="str">
        <f>IF(ISBLANK('2004'!P130),"",'2004'!P130)</f>
        <v>{id:127,year: "2004",dateAcuerdo:"14-SEP",numAcuerdo:"CG 127-2004",monthAcuerdo:"SEP",nameAcuerdo:"PLATAFORMA PRES D COM PT",link: Acuerdos__pdfpath(`./${"2004/"}${"127.pdf"}`),},</v>
      </c>
    </row>
    <row r="2963" spans="1:1" x14ac:dyDescent="0.3">
      <c r="A2963" t="str">
        <f>IF(ISBLANK('2004'!P131),"",'2004'!P131)</f>
        <v>{id:128,year: "2004",dateAcuerdo:"14-SEP",numAcuerdo:"CG 128-2004",monthAcuerdo:"SEP",nameAcuerdo:"PLATAFORMA AYUNT Y P.C.PVEM",link: Acuerdos__pdfpath(`./${"2004/"}${"128.pdf"}`),},</v>
      </c>
    </row>
    <row r="2964" spans="1:1" x14ac:dyDescent="0.3">
      <c r="A2964" t="str">
        <f>IF(ISBLANK('2004'!P132),"",'2004'!P132)</f>
        <v>{id:129,year: "2004",dateAcuerdo:"14-SEP",numAcuerdo:"CG 129-2004",monthAcuerdo:"SEP",nameAcuerdo:"PLATAFORMA PJS MUNICIP",link: Acuerdos__pdfpath(`./${"2004/"}${"129.pdf"}`),},</v>
      </c>
    </row>
    <row r="2965" spans="1:1" x14ac:dyDescent="0.3">
      <c r="A2965" t="str">
        <f>IF(ISBLANK('2004'!P133),"",'2004'!P133)</f>
        <v>{id:130,year: "2004",dateAcuerdo:"14-SEP",numAcuerdo:"CG 130-2004",monthAcuerdo:"SEP",nameAcuerdo:"ACUERDO SUSTITUCIÓN DIPUTADOS PCDT 2004",link: Acuerdos__pdfpath(`./${"2004/"}${"130.pdf"}`),},</v>
      </c>
    </row>
    <row r="2966" spans="1:1" x14ac:dyDescent="0.3">
      <c r="A2966" t="str">
        <f>IF(ISBLANK('2004'!P134),"",'2004'!P134)</f>
        <v>{id:131,year: "2004",dateAcuerdo:"14-SEP",numAcuerdo:"CG 131-2004",monthAcuerdo:"SEP",nameAcuerdo:"ACUERDO CRITERIOS LEY MUNICIPAL",link: Acuerdos__pdfpath(`./${"2004/"}${"131.pdf"}`),},</v>
      </c>
    </row>
    <row r="2967" spans="1:1" x14ac:dyDescent="0.3">
      <c r="A2967" t="str">
        <f>IF(ISBLANK('2004'!P135),"",'2004'!P135)</f>
        <v/>
      </c>
    </row>
    <row r="2968" spans="1:1" x14ac:dyDescent="0.3">
      <c r="A2968" t="str">
        <f>IF(ISBLANK('2004'!P136),"",'2004'!P136)</f>
        <v/>
      </c>
    </row>
    <row r="2969" spans="1:1" x14ac:dyDescent="0.3">
      <c r="A2969" t="str">
        <f>IF(ISBLANK('2004'!P137),"",'2004'!P137)</f>
        <v>{id:134,year: "2004",dateAcuerdo:"14-SEP",numAcuerdo:"CG 134-2004",monthAcuerdo:"SEP",nameAcuerdo:"ACUERDO COM BOLET Y REG CAND",link: Acuerdos__pdfpath(`./${"2004/"}${"134.pdf"}`),},</v>
      </c>
    </row>
    <row r="2970" spans="1:1" x14ac:dyDescent="0.3">
      <c r="A2970" t="str">
        <f>IF(ISBLANK('2004'!P138),"",'2004'!P138)</f>
        <v>{id:135,year: "2004",dateAcuerdo:"14-SEP",numAcuerdo:"CG 135-2004",monthAcuerdo:"SEP",nameAcuerdo:"ACUERDO SUSTITUCIONES CONSEJOS DISTRITALES Y MUNICIPALES",link: Acuerdos__pdfpath(`./${"2004/"}${"135.pdf"}`),},</v>
      </c>
    </row>
    <row r="2971" spans="1:1" x14ac:dyDescent="0.3">
      <c r="A2971" t="str">
        <f>IF(ISBLANK('2004'!P139),"",'2004'!P139)</f>
        <v>{id:136,year: "2004",dateAcuerdo:"14-SEP",numAcuerdo:"CG 136-2004",monthAcuerdo:"SEP",nameAcuerdo:"DICTAMEN OBSERVADORES 2a LISTA OK",link: Acuerdos__pdfpath(`./${"2004/"}${"136.pdf"}`),},</v>
      </c>
    </row>
    <row r="2972" spans="1:1" x14ac:dyDescent="0.3">
      <c r="A2972" t="str">
        <f>IF(ISBLANK('2004'!P140),"",'2004'!P140)</f>
        <v>{id:137,year: "2004",dateAcuerdo:"14-SEP",numAcuerdo:"CG 137-2004",monthAcuerdo:"SEP",nameAcuerdo:"ACUERDO SECCIÓN SÉPTIMA DE CONTLA",link: Acuerdos__pdfpath(`./${"2004/"}${"137.pdf"}`),},</v>
      </c>
    </row>
    <row r="2973" spans="1:1" x14ac:dyDescent="0.3">
      <c r="A2973" t="str">
        <f>IF(ISBLANK('2004'!P141),"",'2004'!P141)</f>
        <v>{id:138,year: "2004",dateAcuerdo:"14-SEP",numAcuerdo:"CG 138-2004",monthAcuerdo:"SEP",nameAcuerdo:"ACUERDO DEFINICIÓN SITUACIÓN JURÍDICA P",link: Acuerdos__pdfpath(`./${"2004/"}${"138.pdf"}`),},</v>
      </c>
    </row>
    <row r="2974" spans="1:1" x14ac:dyDescent="0.3">
      <c r="A2974" t="str">
        <f>IF(ISBLANK('2004'!P142),"",'2004'!P142)</f>
        <v>{id:139,year: "2004",dateAcuerdo:"14-SEP",numAcuerdo:"CG 139-2004",monthAcuerdo:"SEP",nameAcuerdo:"ACUERDO SUSTITUCIONES DIPUTADOS CONVERGENCIA",link: Acuerdos__pdfpath(`./${"2004/"}${"139.pdf"}`),},</v>
      </c>
    </row>
    <row r="2975" spans="1:1" x14ac:dyDescent="0.3">
      <c r="A2975" t="str">
        <f>IF(ISBLANK('2004'!P143),"",'2004'!P143)</f>
        <v>{id:140,year: "2004",dateAcuerdo:"14-SEP",numAcuerdo:"CG 140-2004",monthAcuerdo:"SEP",nameAcuerdo:"RESOLUCIÓN QUEJA EXP. 10-2004",link: Acuerdos__pdfpath(`./${"2004/"}${"140.pdf"}`),},</v>
      </c>
    </row>
    <row r="2976" spans="1:1" x14ac:dyDescent="0.3">
      <c r="A2976" t="str">
        <f>IF(ISBLANK('2004'!P144),"",'2004'!P144)</f>
        <v>{id:141,year: "2004",dateAcuerdo:"14-SEP",numAcuerdo:"CG 141-2004",monthAcuerdo:"SEP",nameAcuerdo:"ACUERDO REGISTRO GOBERNADOR MARÍA DEL CARMEN",link: Acuerdos__pdfpath(`./${"2004/"}${"141.pdf"}`),},</v>
      </c>
    </row>
    <row r="2977" spans="1:1" x14ac:dyDescent="0.3">
      <c r="A2977" t="str">
        <f>IF(ISBLANK('2004'!P145),"",'2004'!P145)</f>
        <v>{id:142,year: "2004",dateAcuerdo:"14-SEP",numAcuerdo:"CG 142-2004",monthAcuerdo:"SEP",nameAcuerdo:"SUSTITUCIÓN DIPUT PT",link: Acuerdos__pdfpath(`./${"2004/"}${"142.pdf"}`),},</v>
      </c>
    </row>
    <row r="2978" spans="1:1" x14ac:dyDescent="0.3">
      <c r="A2978" t="str">
        <f>IF(ISBLANK('2004'!P146),"",'2004'!P146)</f>
        <v>{id:143,year: "2004",dateAcuerdo:"16-SEP",numAcuerdo:"CG 143-2004",monthAcuerdo:"SEP",nameAcuerdo:"ACUERDO SUSTIT DIP PJS",link: Acuerdos__pdfpath(`./${"2004/"}${"143.pdf"}`),},</v>
      </c>
    </row>
    <row r="2979" spans="1:1" x14ac:dyDescent="0.3">
      <c r="A2979" t="str">
        <f>IF(ISBLANK('2004'!P147),"",'2004'!P147)</f>
        <v>{id:144,year: "2004",dateAcuerdo:"22-SEP",numAcuerdo:"CG 144-2004",monthAcuerdo:"SEP",nameAcuerdo:"ACUERDO TERCERA ETAPA OBSERVADORES",link: Acuerdos__pdfpath(`./${"2004/"}${"144.pdf"}`),},</v>
      </c>
    </row>
    <row r="2980" spans="1:1" x14ac:dyDescent="0.3">
      <c r="A2980" t="str">
        <f>IF(ISBLANK('2004'!P148),"",'2004'!P148)</f>
        <v>{id:145,year: "2004",dateAcuerdo:"22-SEP",numAcuerdo:"CG 145-2004",monthAcuerdo:"SEP",nameAcuerdo:"SUTITUCIÓN ATLAGATEPEC 20-09-04",link: Acuerdos__pdfpath(`./${"2004/"}${"145.pdf"}`),},</v>
      </c>
    </row>
    <row r="2981" spans="1:1" x14ac:dyDescent="0.3">
      <c r="A2981" t="str">
        <f>IF(ISBLANK('2004'!P149),"",'2004'!P149)</f>
        <v>{id:146,year: "2004",dateAcuerdo:"22-SEP",numAcuerdo:"CG 146-2004",monthAcuerdo:"SEP",nameAcuerdo:"SUSTITUCION DIPUT PAN",link: Acuerdos__pdfpath(`./${"2004/"}${"146.pdf"}`),},</v>
      </c>
    </row>
    <row r="2982" spans="1:1" x14ac:dyDescent="0.3">
      <c r="A2982" t="str">
        <f>IF(ISBLANK('2004'!P150),"",'2004'!P150)</f>
        <v>{id:147,year: "2004",dateAcuerdo:"22-SEP",numAcuerdo:"CG 147-2004",monthAcuerdo:"SEP",nameAcuerdo:"ACUERDO ESCRITO DE PROTESTA",link: Acuerdos__pdfpath(`./${"2004/"}${"147.pdf"}`),},</v>
      </c>
    </row>
    <row r="2983" spans="1:1" x14ac:dyDescent="0.3">
      <c r="A2983" t="str">
        <f>IF(ISBLANK('2004'!P151),"",'2004'!P151)</f>
        <v>{id:148,year: "2004",dateAcuerdo:"22-SEP",numAcuerdo:"CG 148-2004",monthAcuerdo:"SEP",nameAcuerdo:"INCLUIR A TERRENATE CHIPILO VOTO CONST",link: Acuerdos__pdfpath(`./${"2004/"}${"148.pdf"}`),},</v>
      </c>
    </row>
    <row r="2984" spans="1:1" x14ac:dyDescent="0.3">
      <c r="A2984" t="str">
        <f>IF(ISBLANK('2004'!P152),"",'2004'!P152)</f>
        <v>{id:149,year: "2004",dateAcuerdo:"22-SEP",numAcuerdo:"CG 149-2004",monthAcuerdo:"SEP",nameAcuerdo:"INCLUIR SANTA MARTHA SECCIÓN TERCERA DE XALOZTOC VOTO CONST",link: Acuerdos__pdfpath(`./${"2004/"}${"149.pdf"}`),},</v>
      </c>
    </row>
    <row r="2985" spans="1:1" x14ac:dyDescent="0.3">
      <c r="A2985" t="str">
        <f>IF(ISBLANK('2004'!P153),"",'2004'!P153)</f>
        <v/>
      </c>
    </row>
    <row r="2986" spans="1:1" x14ac:dyDescent="0.3">
      <c r="A2986" t="str">
        <f>IF(ISBLANK('2004'!P154),"",'2004'!P154)</f>
        <v/>
      </c>
    </row>
    <row r="2987" spans="1:1" x14ac:dyDescent="0.3">
      <c r="A2987" t="str">
        <f>IF(ISBLANK('2004'!P155),"",'2004'!P155)</f>
        <v/>
      </c>
    </row>
    <row r="2988" spans="1:1" x14ac:dyDescent="0.3">
      <c r="A2988" t="str">
        <f>IF(ISBLANK('2004'!P156),"",'2004'!P156)</f>
        <v/>
      </c>
    </row>
    <row r="2989" spans="1:1" x14ac:dyDescent="0.3">
      <c r="A2989" t="str">
        <f>IF(ISBLANK('2004'!P157),"",'2004'!P157)</f>
        <v/>
      </c>
    </row>
    <row r="2990" spans="1:1" x14ac:dyDescent="0.3">
      <c r="A2990" t="str">
        <f>IF(ISBLANK('2004'!P158),"",'2004'!P158)</f>
        <v/>
      </c>
    </row>
    <row r="2991" spans="1:1" x14ac:dyDescent="0.3">
      <c r="A2991" t="str">
        <f>IF(ISBLANK('2004'!P159),"",'2004'!P159)</f>
        <v>{id:155,year: "2004",dateAcuerdo:"04-OCT",numAcuerdo:"CG 155-2004",monthAcuerdo:"OCT",nameAcuerdo:"RESOLUCION REGISTRO AYUNTAMIENTOS",link: Acuerdos__pdfpath(`./${"2004/"}${"155.pdf"}`),subRows:[{id:"",year: "2004",dateAcuerdo:"",numAcuerdo:"",monthAcuerdo:"",nameAcuerdo:"ANEXO 1 REGISTROS DE AYUNTAMIENTOS",link: Acuerdos__pdfpath(`./${"2004/"}${"155.1.pdf"}`),},],},</v>
      </c>
    </row>
    <row r="2992" spans="1:1" x14ac:dyDescent="0.3">
      <c r="A2992" t="str">
        <f>IF(ISBLANK('2004'!P160),"",'2004'!P160)</f>
        <v/>
      </c>
    </row>
    <row r="2993" spans="1:1" x14ac:dyDescent="0.3">
      <c r="A2993" t="str">
        <f>IF(ISBLANK('2004'!P161),"",'2004'!P161)</f>
        <v>{id:156,year: "2004",dateAcuerdo:"04-OCT",numAcuerdo:"CG 156-2004",monthAcuerdo:"OCT",nameAcuerdo:"ACUERDO REGISTRO PRESIDENTES DE COMUNIDAD",link: Acuerdos__pdfpath(`./${"2004/"}${"156.pdf"}`),subRows:[{id:"",year: "2004",dateAcuerdo:"",numAcuerdo:"",monthAcuerdo:"",nameAcuerdo:"ANEXO REGISTROS DE PRESIDENCIAS DE COMUNIDAD",link: Acuerdos__pdfpath(`./${"2004/"}${"156.1.pdf"}`),},],},</v>
      </c>
    </row>
    <row r="2994" spans="1:1" x14ac:dyDescent="0.3">
      <c r="A2994" t="str">
        <f>IF(ISBLANK('2004'!P162),"",'2004'!P162)</f>
        <v>{id:157,year: "2004",dateAcuerdo:"13-OCT",numAcuerdo:"CG 157-2004",monthAcuerdo:"OCT",nameAcuerdo:"ACUERDO NO REGISTRO AYUNTAMIENTOS",link: Acuerdos__pdfpath(`./${"2004/"}${"157.pdf"}`),},</v>
      </c>
    </row>
    <row r="2995" spans="1:1" x14ac:dyDescent="0.3">
      <c r="A2995" t="str">
        <f>IF(ISBLANK('2004'!P163),"",'2004'!P163)</f>
        <v>{id:158,year: "2004",dateAcuerdo:"13-OCT",numAcuerdo:"CG 158-2004",monthAcuerdo:"OCT",nameAcuerdo:"ACUERDO NO REGISTRO PRESIDENCIAS DE COMUNIDAD",link: Acuerdos__pdfpath(`./${"2004/"}${"158.pdf"}`),},</v>
      </c>
    </row>
    <row r="2996" spans="1:1" x14ac:dyDescent="0.3">
      <c r="A2996" t="str">
        <f>IF(ISBLANK('2004'!P164),"",'2004'!P164)</f>
        <v>{id:159,year: "2004",dateAcuerdo:"13-OCT",numAcuerdo:"CG 159-2004",monthAcuerdo:"OCT",nameAcuerdo:"ASIGNACIÓN PRERROGATIVAS AYUNTAMIENTOS",link: Acuerdos__pdfpath(`./${"2004/"}${"159.pdf"}`),},</v>
      </c>
    </row>
    <row r="2997" spans="1:1" x14ac:dyDescent="0.3">
      <c r="A2997" t="str">
        <f>IF(ISBLANK('2004'!P165),"",'2004'!P165)</f>
        <v>{id:160,year: "2004",dateAcuerdo:"13-OCT",numAcuerdo:"CG 160-2004",monthAcuerdo:"OCT",nameAcuerdo:"ACUERDO SUSTITUCIÓN DIPUTADOS PCDT y PC",link: Acuerdos__pdfpath(`./${"2004/"}${"160.pdf"}`),},</v>
      </c>
    </row>
    <row r="2998" spans="1:1" x14ac:dyDescent="0.3">
      <c r="A2998" t="str">
        <f>IF(ISBLANK('2004'!P166),"",'2004'!P166)</f>
        <v>{id:161,year: "2004",dateAcuerdo:"13-OCT",numAcuerdo:"CG 161-2004",monthAcuerdo:"OCT",nameAcuerdo:"ACUERDO SUSTITUCIÓN TOTAL DE AYUNTAMIENTOS",link: Acuerdos__pdfpath(`./${"2004/"}${"161.pdf"}`),},</v>
      </c>
    </row>
    <row r="2999" spans="1:1" x14ac:dyDescent="0.3">
      <c r="A2999" t="str">
        <f>IF(ISBLANK('2004'!P167),"",'2004'!P167)</f>
        <v>{id:162,year: "2004",dateAcuerdo:"13-OCT",numAcuerdo:"CG 162-2004",monthAcuerdo:"OCT",nameAcuerdo:"ACUERDO NO APRUEBA SUSTITUCIÓN AYUNTAMIENTOS",link: Acuerdos__pdfpath(`./${"2004/"}${"162.pdf"}`),},</v>
      </c>
    </row>
    <row r="3000" spans="1:1" x14ac:dyDescent="0.3">
      <c r="A3000" t="str">
        <f>IF(ISBLANK('2004'!P168),"",'2004'!P168)</f>
        <v>{id:163,year: "2004",dateAcuerdo:"13-OCT",numAcuerdo:"CG 163-2004",monthAcuerdo:"OCT",nameAcuerdo:"SUSTITUCIÓN CONSEJOS DISTRITALES VII,XVI y XIX y CONSEJOS MUNICIPALES",link: Acuerdos__pdfpath(`./${"2004/"}${"163.pdf"}`),},</v>
      </c>
    </row>
    <row r="3001" spans="1:1" x14ac:dyDescent="0.3">
      <c r="A3001" t="str">
        <f>IF(ISBLANK('2004'!P169),"",'2004'!P169)</f>
        <v>{id:164,year: "2004",dateAcuerdo:"13-OCT",numAcuerdo:"CG 164-2004",monthAcuerdo:"OCT",nameAcuerdo:"TRANSFERENCIA PARA PROGRAMAS DEL IET",link: Acuerdos__pdfpath(`./${"2004/"}${"164.pdf"}`),},</v>
      </c>
    </row>
    <row r="3002" spans="1:1" x14ac:dyDescent="0.3">
      <c r="A3002" t="str">
        <f>IF(ISBLANK('2004'!P170),"",'2004'!P170)</f>
        <v>{id:165,year: "2004",dateAcuerdo:"13-OCT",numAcuerdo:"CG 165-2004",monthAcuerdo:"OCT",nameAcuerdo:"CUMPLIMIENTO RESOLUCIÓN VICTOR CESAR",link: Acuerdos__pdfpath(`./${"2004/"}${"165.pdf"}`),},</v>
      </c>
    </row>
    <row r="3003" spans="1:1" x14ac:dyDescent="0.3">
      <c r="A3003" t="str">
        <f>IF(ISBLANK('2004'!P171),"",'2004'!P171)</f>
        <v>{id:166,year: "2004",dateAcuerdo:"13-OCT",numAcuerdo:"CG 166-2004",monthAcuerdo:"OCT",nameAcuerdo:"RESOLUCIÓN QUEJA EXP. 011-2004",link: Acuerdos__pdfpath(`./${"2004/"}${"166.pdf"}`),},</v>
      </c>
    </row>
    <row r="3004" spans="1:1" x14ac:dyDescent="0.3">
      <c r="A3004" t="str">
        <f>IF(ISBLANK('2004'!P172),"",'2004'!P172)</f>
        <v>{id:167,year: "2004",dateAcuerdo:"16-OCT",numAcuerdo:"CG 167-2004",monthAcuerdo:"OCT",nameAcuerdo:"CUMPLIMIENTO EJECUTORIA",link: Acuerdos__pdfpath(`./${"2004/"}${"167.pdf"}`),},</v>
      </c>
    </row>
    <row r="3005" spans="1:1" x14ac:dyDescent="0.3">
      <c r="A3005" t="str">
        <f>IF(ISBLANK('2004'!P173),"",'2004'!P173)</f>
        <v>{id:168,year: "2004",dateAcuerdo:"16-OCT",numAcuerdo:"CG 168-2004",monthAcuerdo:"OCT",nameAcuerdo:"ACUERDO REGISTRO CESAR TETLA",link: Acuerdos__pdfpath(`./${"2004/"}${"168.pdf"}`),},</v>
      </c>
    </row>
    <row r="3006" spans="1:1" x14ac:dyDescent="0.3">
      <c r="A3006" t="str">
        <f>IF(ISBLANK('2004'!P174),"",'2004'!P174)</f>
        <v>{id:169,year: "2004",dateAcuerdo:"20-OCT",numAcuerdo:"CG 169-2004",monthAcuerdo:"OCT",nameAcuerdo:"CUMPLIMIENTO DE RESOLUCIÓN BOLETAS ELECTORALES",link: Acuerdos__pdfpath(`./${"2004/"}${"169.pdf"}`),},</v>
      </c>
    </row>
    <row r="3007" spans="1:1" x14ac:dyDescent="0.3">
      <c r="A3007" t="str">
        <f>IF(ISBLANK('2004'!P175),"",'2004'!P175)</f>
        <v>{id:170,year: "2004",dateAcuerdo:"20-OCT",numAcuerdo:"CG 170-2004",monthAcuerdo:"OCT",nameAcuerdo:"ACUERDO CUMPLIMIENTO TZOMPANTEPEC",link: Acuerdos__pdfpath(`./${"2004/"}${"170.pdf"}`),},</v>
      </c>
    </row>
    <row r="3008" spans="1:1" x14ac:dyDescent="0.3">
      <c r="A3008" t="str">
        <f>IF(ISBLANK('2004'!P176),"",'2004'!P176)</f>
        <v>{id:171,year: "2004",dateAcuerdo:"20-OCT",numAcuerdo:"CG 171-2004",monthAcuerdo:"OCT",nameAcuerdo:"ACUERDO REGISTRO SECCION SEXTA BARRIO GRANDE ok",link: Acuerdos__pdfpath(`./${"2004/"}${"171.pdf"}`),},</v>
      </c>
    </row>
    <row r="3009" spans="1:1" x14ac:dyDescent="0.3">
      <c r="A3009" t="str">
        <f>IF(ISBLANK('2004'!P177),"",'2004'!P177)</f>
        <v>{id:172,year: "2004",dateAcuerdo:"20-OCT",numAcuerdo:"CG 172-2004",monthAcuerdo:"OCT",nameAcuerdo:"ACUERDO SUSTIT. DIP SUPLEN ok",link: Acuerdos__pdfpath(`./${"2004/"}${"172.pdf"}`),},</v>
      </c>
    </row>
    <row r="3010" spans="1:1" x14ac:dyDescent="0.3">
      <c r="A3010" t="str">
        <f>IF(ISBLANK('2004'!P178),"",'2004'!P178)</f>
        <v>{id:173,year: "2004",dateAcuerdo:"20-OCT",numAcuerdo:"CG 173-2004",monthAcuerdo:"OCT",nameAcuerdo:"ACUERDO SUSTITUCION AYUNTS COMPLETO",link: Acuerdos__pdfpath(`./${"2004/"}${"173.pdf"}`),},</v>
      </c>
    </row>
    <row r="3011" spans="1:1" x14ac:dyDescent="0.3">
      <c r="A3011" t="str">
        <f>IF(ISBLANK('2004'!P179),"",'2004'!P179)</f>
        <v>{id:174,year: "2004",dateAcuerdo:"20-OCT",numAcuerdo:"CG 174-2004",monthAcuerdo:"OCT",nameAcuerdo:"RESOLUCIÓN 004-2004",link: Acuerdos__pdfpath(`./${"2004/"}${"174.pdf"}`),},</v>
      </c>
    </row>
    <row r="3012" spans="1:1" x14ac:dyDescent="0.3">
      <c r="A3012" t="str">
        <f>IF(ISBLANK('2004'!P180),"",'2004'!P180)</f>
        <v>{id:175,year: "2004",dateAcuerdo:"20-OCT",numAcuerdo:"CG 175-2004",monthAcuerdo:"OCT",nameAcuerdo:"RESOLUCIÓN 008-2004",link: Acuerdos__pdfpath(`./${"2004/"}${"175.pdf"}`),},</v>
      </c>
    </row>
    <row r="3013" spans="1:1" x14ac:dyDescent="0.3">
      <c r="A3013" t="str">
        <f>IF(ISBLANK('2004'!P181),"",'2004'!P181)</f>
        <v>{id:176,year: "2004",dateAcuerdo:"20-OCT",numAcuerdo:"CG 176-2004",monthAcuerdo:"OCT",nameAcuerdo:"ACUERDO EGRESOS 2005",link: Acuerdos__pdfpath(`./${"2004/"}${"176.pdf"}`),},</v>
      </c>
    </row>
    <row r="3014" spans="1:1" x14ac:dyDescent="0.3">
      <c r="A3014" t="str">
        <f>IF(ISBLANK('2004'!P182),"",'2004'!P182)</f>
        <v>{id:177,year: "2004",dateAcuerdo:"20-OCT",numAcuerdo:"CG 177-2004",monthAcuerdo:"OCT",nameAcuerdo:"ACUERDO EXCLUSIÓN SANTA MARTHA",link: Acuerdos__pdfpath(`./${"2004/"}${"177.pdf"}`),},</v>
      </c>
    </row>
    <row r="3015" spans="1:1" x14ac:dyDescent="0.3">
      <c r="A3015" t="str">
        <f>IF(ISBLANK('2004'!P183),"",'2004'!P183)</f>
        <v>{id:178,year: "2004",dateAcuerdo:"20-OCT",numAcuerdo:"CG 178-2004",monthAcuerdo:"OCT",nameAcuerdo:"ACUERDO CUMPLIMIENTO CALPULALPAN",link: Acuerdos__pdfpath(`./${"2004/"}${"178.pdf"}`),},</v>
      </c>
    </row>
    <row r="3016" spans="1:1" x14ac:dyDescent="0.3">
      <c r="A3016" t="str">
        <f>IF(ISBLANK('2004'!P184),"",'2004'!P184)</f>
        <v>{id:179,year: "2004",dateAcuerdo:"20-OCT",numAcuerdo:"CG 179-2004",monthAcuerdo:"OCT",nameAcuerdo:"ACUERDO CUMPLIMIENTO TLAXCO",link: Acuerdos__pdfpath(`./${"2004/"}${"179.pdf"}`),},</v>
      </c>
    </row>
    <row r="3017" spans="1:1" x14ac:dyDescent="0.3">
      <c r="A3017" t="str">
        <f>IF(ISBLANK('2004'!P185),"",'2004'!P185)</f>
        <v>{id:180,year: "2004",dateAcuerdo:"20-OCT",numAcuerdo:"CG 180-2004",monthAcuerdo:"OCT",nameAcuerdo:"ACUERDO CUMPLIMIENTO TZOMPANTEPEC XALTOCANok",link: Acuerdos__pdfpath(`./${"2004/"}${"180.pdf"}`),},</v>
      </c>
    </row>
    <row r="3018" spans="1:1" x14ac:dyDescent="0.3">
      <c r="A3018" t="str">
        <f>IF(ISBLANK('2004'!P186),"",'2004'!P186)</f>
        <v>{id:181,year: "2004",dateAcuerdo:"20-OCT",numAcuerdo:"CG 181-2004",monthAcuerdo:"OCT",nameAcuerdo:"CUMPLIMIENTO PAPALOTLA NATIVITA",link: Acuerdos__pdfpath(`./${"2004/"}${"181.pdf"}`),},</v>
      </c>
    </row>
    <row r="3019" spans="1:1" x14ac:dyDescent="0.3">
      <c r="A3019" t="str">
        <f>IF(ISBLANK('2004'!P187),"",'2004'!P187)</f>
        <v>{id:182,year: "2004",dateAcuerdo:"20-OCT",numAcuerdo:"CG 182-2004",monthAcuerdo:"OCT",nameAcuerdo:"APETATITLAN VICTOR HUGO",link: Acuerdos__pdfpath(`./${"2004/"}${"182.pdf"}`),},</v>
      </c>
    </row>
    <row r="3020" spans="1:1" x14ac:dyDescent="0.3">
      <c r="A3020" t="str">
        <f>IF(ISBLANK('2004'!P188),"",'2004'!P188)</f>
        <v>{id:183,year: "2004",dateAcuerdo:"20-OCT",numAcuerdo:"CG 183-2004",monthAcuerdo:"OCT",nameAcuerdo:"TZOMPANTEPEC CUMPLIMIENTO",link: Acuerdos__pdfpath(`./${"2004/"}${"183.pdf"}`),},</v>
      </c>
    </row>
    <row r="3021" spans="1:1" x14ac:dyDescent="0.3">
      <c r="A3021" t="str">
        <f>IF(ISBLANK('2004'!P189),"",'2004'!P189)</f>
        <v>{id:184,year: "2004",dateAcuerdo:"22-OCT",numAcuerdo:"CG 184-2004",monthAcuerdo:"OCT",nameAcuerdo:"CUMPLIMIENTO TENANCINGO",link: Acuerdos__pdfpath(`./${"2004/"}${"184.pdf"}`),},</v>
      </c>
    </row>
    <row r="3022" spans="1:1" x14ac:dyDescent="0.3">
      <c r="A3022" t="str">
        <f>IF(ISBLANK('2004'!P190),"",'2004'!P190)</f>
        <v>{id:185,year: "2004",dateAcuerdo:"22-OCT",numAcuerdo:"CG 185-2004",monthAcuerdo:"OCT",nameAcuerdo:"CUMPLIMIENTO JOSE ANTONIO AGUILAR DURAN",link: Acuerdos__pdfpath(`./${"2004/"}${"185.pdf"}`),},</v>
      </c>
    </row>
    <row r="3023" spans="1:1" x14ac:dyDescent="0.3">
      <c r="A3023" t="str">
        <f>IF(ISBLANK('2004'!P191),"",'2004'!P191)</f>
        <v>{id:186,year: "2004",dateAcuerdo:"22-OCT",numAcuerdo:"CG 186-2004",monthAcuerdo:"OCT",nameAcuerdo:"CUMPLIMENTO REGIDOR",link: Acuerdos__pdfpath(`./${"2004/"}${"186.pdf"}`),},</v>
      </c>
    </row>
    <row r="3024" spans="1:1" x14ac:dyDescent="0.3">
      <c r="A3024" t="str">
        <f>IF(ISBLANK('2004'!P192),"",'2004'!P192)</f>
        <v>{id:187,year: "2004",dateAcuerdo:"24-OCT",numAcuerdo:"CG 187-2004",monthAcuerdo:"OCT",nameAcuerdo:"AMPLIACIÓN DEL ACUERDO CG 105/2004 ACREDITACIÓN REPRESENTANTES GENERALES",link: Acuerdos__pdfpath(`./${"2004/"}${"187.pdf"}`),},</v>
      </c>
    </row>
    <row r="3025" spans="1:1" x14ac:dyDescent="0.3">
      <c r="A3025" t="str">
        <f>IF(ISBLANK('2004'!P193),"",'2004'!P193)</f>
        <v>{id:188,year: "2004",dateAcuerdo:"24-OCT",numAcuerdo:"CG 188-2004",monthAcuerdo:"OCT",nameAcuerdo:"RESOLUCIÓN INTEGRACION,NUMERO Y UBICACION DECASILLAS",link: Acuerdos__pdfpath(`./${"2004/"}${"188.pdf"}`),},</v>
      </c>
    </row>
    <row r="3026" spans="1:1" x14ac:dyDescent="0.3">
      <c r="A3026" t="str">
        <f>IF(ISBLANK('2004'!P194),"",'2004'!P194)</f>
        <v>{id:189,year: "2004",dateAcuerdo:"24-OCT",numAcuerdo:"CG 189-2004",monthAcuerdo:"OCT",nameAcuerdo:"LISTA NOMINAL-PRESIDENCIAS DE COMUNIDAD",link: Acuerdos__pdfpath(`./${"2004/"}${"189.pdf"}`),},</v>
      </c>
    </row>
    <row r="3027" spans="1:1" x14ac:dyDescent="0.3">
      <c r="A3027" t="str">
        <f>IF(ISBLANK('2004'!P195),"",'2004'!P195)</f>
        <v>{id:190,year: "2004",dateAcuerdo:"24-OCT",numAcuerdo:"CG 190-2004",monthAcuerdo:"OCT",nameAcuerdo:"ACUERDO CIERRE DE CAMPAÑA",link: Acuerdos__pdfpath(`./${"2004/"}${"190.pdf"}`),},</v>
      </c>
    </row>
    <row r="3028" spans="1:1" x14ac:dyDescent="0.3">
      <c r="A3028" t="str">
        <f>IF(ISBLANK('2004'!P196),"",'2004'!P196)</f>
        <v>{id:191,year: "2004",dateAcuerdo:"24-OCT",numAcuerdo:"CG 191-2004",monthAcuerdo:"OCT",nameAcuerdo:"SUSTITUCIONES DE AYUNTAMIENTOS",link: Acuerdos__pdfpath(`./${"2004/"}${"191.pdf"}`),},</v>
      </c>
    </row>
    <row r="3029" spans="1:1" x14ac:dyDescent="0.3">
      <c r="A3029" t="str">
        <f>IF(ISBLANK('2004'!P197),"",'2004'!P197)</f>
        <v>{id:192,year: "2004",dateAcuerdo:"26-OCT",numAcuerdo:"CG 192-2004",monthAcuerdo:"OCT",nameAcuerdo:"ACUERDO SUSTITUCIONES CONSEJOS DIST Y MUNIC",link: Acuerdos__pdfpath(`./${"2004/"}${"192.pdf"}`),},</v>
      </c>
    </row>
    <row r="3030" spans="1:1" x14ac:dyDescent="0.3">
      <c r="A3030" t="str">
        <f>IF(ISBLANK('2004'!P198),"",'2004'!P198)</f>
        <v>{id:193,year: "2004",dateAcuerdo:"26-OCT",numAcuerdo:"CG 193-2004",monthAcuerdo:"OCT",nameAcuerdo:"ACUERDO MEDIDAS DE SEGURIDAD DE LAS BOLETAS ELECTORALES",link: Acuerdos__pdfpath(`./${"2004/"}${"193.pdf"}`),},</v>
      </c>
    </row>
    <row r="3031" spans="1:1" x14ac:dyDescent="0.3">
      <c r="A3031" t="str">
        <f>IF(ISBLANK('2004'!P199),"",'2004'!P199)</f>
        <v>{id:194,year: "2004",dateAcuerdo:"31-OCT",numAcuerdo:"CG 194-2004",monthAcuerdo:"OCT",nameAcuerdo:"RESOLUCIÓN SUP-JDC-554-2004",link: Acuerdos__pdfpath(`./${"2004/"}${"194.pdf"}`),},</v>
      </c>
    </row>
    <row r="3032" spans="1:1" x14ac:dyDescent="0.3">
      <c r="A3032" t="str">
        <f>IF(ISBLANK('2004'!P200),"",'2004'!P200)</f>
        <v>{id:195,year: "2004",dateAcuerdo:"31-OCT",numAcuerdo:"CG 195-2004",monthAcuerdo:"OCT",nameAcuerdo:"ACUERDO SARJE",link: Acuerdos__pdfpath(`./${"2004/"}${"195.pdf"}`),},</v>
      </c>
    </row>
    <row r="3033" spans="1:1" x14ac:dyDescent="0.3">
      <c r="A3033" t="str">
        <f>IF(ISBLANK('2004'!P201),"",'2004'!P201)</f>
        <v>{id:196,year: "2004",dateAcuerdo:"31-OCT",numAcuerdo:"CG 196-2004",monthAcuerdo:"OCT",nameAcuerdo:"ACUERDO SUSTITUCIÓN DIP SUP Y 1 REG PROP PRD PRESENTADO EN SESIÓN",link: Acuerdos__pdfpath(`./${"2004/"}${"196.pdf"}`),},</v>
      </c>
    </row>
    <row r="3034" spans="1:1" x14ac:dyDescent="0.3">
      <c r="A3034" t="str">
        <f>IF(ISBLANK('2004'!P202),"",'2004'!P202)</f>
        <v>{id:197,year: "2004",dateAcuerdo:"31-OCT",numAcuerdo:"CG 197-2004",monthAcuerdo:"OCT",nameAcuerdo:"ACUERDO LISTA 3 OBSERVADORES",link: Acuerdos__pdfpath(`./${"2004/"}${"197.pdf"}`),},</v>
      </c>
    </row>
    <row r="3035" spans="1:1" x14ac:dyDescent="0.3">
      <c r="A3035" t="str">
        <f>IF(ISBLANK('2004'!P203),"",'2004'!P203)</f>
        <v>{id:198,year: "2004",dateAcuerdo:"31-OCT",numAcuerdo:"CG 198-2004",monthAcuerdo:"OCT",nameAcuerdo:"ACUERDO TOPES DE CAMPAÑA COMUNIDADES",link: Acuerdos__pdfpath(`./${"2004/"}${"198.pdf"}`),},</v>
      </c>
    </row>
    <row r="3036" spans="1:1" x14ac:dyDescent="0.3">
      <c r="A3036" t="str">
        <f>IF(ISBLANK('2004'!P204),"",'2004'!P204)</f>
        <v>{id:199,year: "2004",dateAcuerdo:"31-OCT",numAcuerdo:"CG 199-2004",monthAcuerdo:"OCT",nameAcuerdo:"RESOLUCIÓN REC.REV. 01",link: Acuerdos__pdfpath(`./${"2004/"}${"199.pdf"}`),},</v>
      </c>
    </row>
    <row r="3037" spans="1:1" x14ac:dyDescent="0.3">
      <c r="A3037" t="str">
        <f>IF(ISBLANK('2004'!P205),"",'2004'!P205)</f>
        <v>{id:200,year: "2004",dateAcuerdo:"31-OCT",numAcuerdo:"CG 200-2004",monthAcuerdo:"OCT",nameAcuerdo:"RESOLUCIÓN REC.REV. 02",link: Acuerdos__pdfpath(`./${"2004/"}${"200.pdf"}`),},</v>
      </c>
    </row>
    <row r="3038" spans="1:1" x14ac:dyDescent="0.3">
      <c r="A3038" t="str">
        <f>IF(ISBLANK('2004'!P206),"",'2004'!P206)</f>
        <v>{id:201,year: "2004",dateAcuerdo:"31-OCT",numAcuerdo:"CG 201-2004",monthAcuerdo:"OCT",nameAcuerdo:"RESOLUCIÓN QUEJA 025-04",link: Acuerdos__pdfpath(`./${"2004/"}${"201.pdf"}`),},</v>
      </c>
    </row>
    <row r="3039" spans="1:1" x14ac:dyDescent="0.3">
      <c r="A3039" t="str">
        <f>IF(ISBLANK('2004'!P207),"",'2004'!P207)</f>
        <v>{id:202,year: "2004",dateAcuerdo:"31-OCT",numAcuerdo:"CG 202-2004",monthAcuerdo:"OCT",nameAcuerdo:"RESOLUCIÓN QUEJA 036-04",link: Acuerdos__pdfpath(`./${"2004/"}${"202.pdf"}`),},</v>
      </c>
    </row>
    <row r="3040" spans="1:1" x14ac:dyDescent="0.3">
      <c r="A3040" t="str">
        <f>IF(ISBLANK('2004'!P208),"",'2004'!P208)</f>
        <v>{id:203,year: "2004",dateAcuerdo:"31-OCT",numAcuerdo:"CG 203-2004",monthAcuerdo:"OCT",nameAcuerdo:"ACUERDO MODIFICACIÓN DE ACTAS",link: Acuerdos__pdfpath(`./${"2004/"}${"203.pdf"}`),},</v>
      </c>
    </row>
    <row r="3041" spans="1:1" x14ac:dyDescent="0.3">
      <c r="A3041" t="str">
        <f>IF(ISBLANK('2004'!P209),"",'2004'!P209)</f>
        <v>{id:204,year: "2004",dateAcuerdo:"02-NOV",numAcuerdo:"CG 204-2004",monthAcuerdo:"NOV",nameAcuerdo:"CUMPLIMIENTO PJS II T173-04",link: Acuerdos__pdfpath(`./${"2004/"}${"204.pdf"}`),},</v>
      </c>
    </row>
    <row r="3042" spans="1:1" x14ac:dyDescent="0.3">
      <c r="A3042" t="str">
        <f>IF(ISBLANK('2004'!P210),"",'2004'!P210)</f>
        <v>{id:205,year: "2004",dateAcuerdo:"03-NOV",numAcuerdo:"CG 205-2004",monthAcuerdo:"NOV",nameAcuerdo:"ACUERDO SUSTITUCION CONSEJOS DTALES. Y MPALES",link: Acuerdos__pdfpath(`./${"2004/"}${"205.pdf"}`),},</v>
      </c>
    </row>
    <row r="3043" spans="1:1" x14ac:dyDescent="0.3">
      <c r="A3043" t="str">
        <f>IF(ISBLANK('2004'!P211),"",'2004'!P211)</f>
        <v>{id:206,year: "2004",dateAcuerdo:"03-NOV",numAcuerdo:"CG 206-2004",monthAcuerdo:"NOV",nameAcuerdo:"ACUERDO CONVENIO IET-IEDF",link: Acuerdos__pdfpath(`./${"2004/"}${"206.pdf"}`),},</v>
      </c>
    </row>
    <row r="3044" spans="1:1" x14ac:dyDescent="0.3">
      <c r="A3044" t="str">
        <f>IF(ISBLANK('2004'!P212),"",'2004'!P212)</f>
        <v>{id:207,year: "2004",dateAcuerdo:"03-NOV",numAcuerdo:"CG 207-2004",monthAcuerdo:"NOV",nameAcuerdo:"RESOLUCIÓN QUEJA 031-04",link: Acuerdos__pdfpath(`./${"2004/"}${"207.pdf"}`),},</v>
      </c>
    </row>
    <row r="3045" spans="1:1" x14ac:dyDescent="0.3">
      <c r="A3045" t="str">
        <f>IF(ISBLANK('2004'!P213),"",'2004'!P213)</f>
        <v>{id:208,year: "2004",dateAcuerdo:"03-NOV",numAcuerdo:"CG 208-2004",monthAcuerdo:"NOV",nameAcuerdo:"RESOLUCIÓN QUEJA 099-04",link: Acuerdos__pdfpath(`./${"2004/"}${"208.pdf"}`),},</v>
      </c>
    </row>
    <row r="3046" spans="1:1" x14ac:dyDescent="0.3">
      <c r="A3046" t="str">
        <f>IF(ISBLANK('2004'!P214),"",'2004'!P214)</f>
        <v>{id:209,year: "2004",dateAcuerdo:"03-NOV",numAcuerdo:"CG 209-2004",monthAcuerdo:"NOV",nameAcuerdo:"RESOLUCIÓN QUEJA 101-2004",link: Acuerdos__pdfpath(`./${"2004/"}${"209.pdf"}`),},</v>
      </c>
    </row>
    <row r="3047" spans="1:1" x14ac:dyDescent="0.3">
      <c r="A3047" t="str">
        <f>IF(ISBLANK('2004'!P215),"",'2004'!P215)</f>
        <v>{id:210,year: "2004",dateAcuerdo:"03-NOV",numAcuerdo:"CG 210-2004",monthAcuerdo:"NOV",nameAcuerdo:"ACUERDO SUSTITUCIONES PVEM SESION 03-11-04",link: Acuerdos__pdfpath(`./${"2004/"}${"210.pdf"}`),},</v>
      </c>
    </row>
    <row r="3048" spans="1:1" x14ac:dyDescent="0.3">
      <c r="A3048" t="str">
        <f>IF(ISBLANK('2004'!P216),"",'2004'!P216)</f>
        <v>{id:211,year: "2004",dateAcuerdo:"03-NOV",numAcuerdo:"CG 211-2004",monthAcuerdo:"NOV",nameAcuerdo:"CUMPLIMIENTO APETATI VICTOR",link: Acuerdos__pdfpath(`./${"2004/"}${"211.pdf"}`),},</v>
      </c>
    </row>
    <row r="3049" spans="1:1" x14ac:dyDescent="0.3">
      <c r="A3049" t="str">
        <f>IF(ISBLANK('2004'!P217),"",'2004'!P217)</f>
        <v>{id:212,year: "2004",dateAcuerdo:"03-NOV",numAcuerdo:"CG 212-2004",monthAcuerdo:"NOV",nameAcuerdo:"ACUERDO SUSTITUCIÓN INTEGRANTES DE MESAS DIR. DE CAS",link: Acuerdos__pdfpath(`./${"2004/"}${"212.pdf"}`),},</v>
      </c>
    </row>
    <row r="3050" spans="1:1" x14ac:dyDescent="0.3">
      <c r="A3050" t="str">
        <f>IF(ISBLANK('2004'!P218),"",'2004'!P218)</f>
        <v>{id:213,year: "2004",dateAcuerdo:"07-NOV",numAcuerdo:"CG 213-2004",monthAcuerdo:"NOV",nameAcuerdo:"ACUERDO CUMPLIMIENTO ISABEL",link: Acuerdos__pdfpath(`./${"2004/"}${"213.pdf"}`),},</v>
      </c>
    </row>
    <row r="3051" spans="1:1" x14ac:dyDescent="0.3">
      <c r="A3051" t="str">
        <f>IF(ISBLANK('2004'!P219),"",'2004'!P219)</f>
        <v>{id:214,year: "2004",dateAcuerdo:"07-NOV",numAcuerdo:"CG 214-2004",monthAcuerdo:"NOV",nameAcuerdo:"CUMPLIMIENTO REGIDOR PCDT",link: Acuerdos__pdfpath(`./${"2004/"}${"214.pdf"}`),},</v>
      </c>
    </row>
    <row r="3052" spans="1:1" x14ac:dyDescent="0.3">
      <c r="A3052" t="str">
        <f>IF(ISBLANK('2004'!P220),"",'2004'!P220)</f>
        <v>{id:215,year: "2004",dateAcuerdo:"09-NOV",numAcuerdo:"CG 215-2004",monthAcuerdo:"NOV",nameAcuerdo:"ACUERDO SUSTITUCIONES PCDT Y PRD",link: Acuerdos__pdfpath(`./${"2004/"}${"215.pdf"}`),},</v>
      </c>
    </row>
    <row r="3053" spans="1:1" x14ac:dyDescent="0.3">
      <c r="A3053" t="str">
        <f>IF(ISBLANK('2004'!P221),"",'2004'!P221)</f>
        <v>{id:216,year: "2004",dateAcuerdo:"09-NOV",numAcuerdo:"CG 216-2004",monthAcuerdo:"NOV",nameAcuerdo:"SUSTITUCIONES DE FUNCIONARIOS MESAS DIRECTIVAS DE CASILLA",link: Acuerdos__pdfpath(`./${"2004/"}${"216.pdf"}`),},</v>
      </c>
    </row>
    <row r="3054" spans="1:1" x14ac:dyDescent="0.3">
      <c r="A3054" t="str">
        <f>IF(ISBLANK('2004'!P222),"",'2004'!P222)</f>
        <v>{id:217,year: "2004",dateAcuerdo:"09-NOV",numAcuerdo:"CG 217-2004",monthAcuerdo:"NOV",nameAcuerdo:"ACUERDO SUSTITUCIONES CONSEJOS MUNICIPALES",link: Acuerdos__pdfpath(`./${"2004/"}${"217.pdf"}`),},</v>
      </c>
    </row>
    <row r="3055" spans="1:1" x14ac:dyDescent="0.3">
      <c r="A3055" t="str">
        <f>IF(ISBLANK('2004'!P223),"",'2004'!P223)</f>
        <v>{id:218,year: "2004",dateAcuerdo:"09-NOV",numAcuerdo:"CG 218-2004",monthAcuerdo:"NOV",nameAcuerdo:"RESOLUCIÓN REC.REV.03-2004",link: Acuerdos__pdfpath(`./${"2004/"}${"218.pdf"}`),},</v>
      </c>
    </row>
    <row r="3056" spans="1:1" x14ac:dyDescent="0.3">
      <c r="A3056" t="str">
        <f>IF(ISBLANK('2004'!P224),"",'2004'!P224)</f>
        <v>{id:219,year: "2004",dateAcuerdo:"09-NOV",numAcuerdo:"CG 219-2004",monthAcuerdo:"NOV",nameAcuerdo:"RESOLUCIÓN REC.REV.04-2004",link: Acuerdos__pdfpath(`./${"2004/"}${"219.pdf"}`),},</v>
      </c>
    </row>
    <row r="3057" spans="1:1" x14ac:dyDescent="0.3">
      <c r="A3057" t="str">
        <f>IF(ISBLANK('2004'!P225),"",'2004'!P225)</f>
        <v>{id:220,year: "2004",dateAcuerdo:"09-NOV",numAcuerdo:"CG 220-2004",monthAcuerdo:"NOV",nameAcuerdo:"RESOLUCIÓN QUEJA 26-04",link: Acuerdos__pdfpath(`./${"2004/"}${"220.pdf"}`),},</v>
      </c>
    </row>
    <row r="3058" spans="1:1" x14ac:dyDescent="0.3">
      <c r="A3058" t="str">
        <f>IF(ISBLANK('2004'!P226),"",'2004'!P226)</f>
        <v>{id:221,year: "2004",dateAcuerdo:"09-NOV",numAcuerdo:"CG 221-2004",monthAcuerdo:"NOV",nameAcuerdo:"RESOLUCIÓN QUEJA 65-04",link: Acuerdos__pdfpath(`./${"2004/"}${"221.pdf"}`),},</v>
      </c>
    </row>
    <row r="3059" spans="1:1" x14ac:dyDescent="0.3">
      <c r="A3059" t="str">
        <f>IF(ISBLANK('2004'!P227),"",'2004'!P227)</f>
        <v>{id:222,year: "2004",dateAcuerdo:"09-NOV",numAcuerdo:"CG 222-2004",monthAcuerdo:"NOV",nameAcuerdo:"EXPEDIENTE 096-04",link: Acuerdos__pdfpath(`./${"2004/"}${"222.pdf"}`),},</v>
      </c>
    </row>
    <row r="3060" spans="1:1" x14ac:dyDescent="0.3">
      <c r="A3060" t="str">
        <f>IF(ISBLANK('2004'!P228),"",'2004'!P228)</f>
        <v>{id:223,year: "2004",dateAcuerdo:"09-NOV",numAcuerdo:"CG 223-2004",monthAcuerdo:"NOV",nameAcuerdo:"RESOLUCIÓN QUEJA 102-04",link: Acuerdos__pdfpath(`./${"2004/"}${"223.pdf"}`),},</v>
      </c>
    </row>
    <row r="3061" spans="1:1" x14ac:dyDescent="0.3">
      <c r="A3061" t="str">
        <f>IF(ISBLANK('2004'!P229),"",'2004'!P229)</f>
        <v>{id:224,year: "2004",dateAcuerdo:"09-NOV",numAcuerdo:"CG 224-2004",monthAcuerdo:"NOV",nameAcuerdo:"CUMPLIMIENTO TLAXCO PAN",link: Acuerdos__pdfpath(`./${"2004/"}${"224.pdf"}`),},</v>
      </c>
    </row>
    <row r="3062" spans="1:1" x14ac:dyDescent="0.3">
      <c r="A3062" t="str">
        <f>IF(ISBLANK('2004'!P230),"",'2004'!P230)</f>
        <v>{id:225,year: "2004",dateAcuerdo:"09-NOV",numAcuerdo:"CG 225-2004",monthAcuerdo:"NOV",nameAcuerdo:"CUMPLIMIENTO SANTA MARTHA XALOSTOC",link: Acuerdos__pdfpath(`./${"2004/"}${"225.pdf"}`),},</v>
      </c>
    </row>
    <row r="3063" spans="1:1" x14ac:dyDescent="0.3">
      <c r="A3063" t="str">
        <f>IF(ISBLANK('2004'!P231),"",'2004'!P231)</f>
        <v>{id:226,year: "2004",dateAcuerdo:"09-NOV",numAcuerdo:"CG 226-2004",monthAcuerdo:"NOV",nameAcuerdo:"RESOLUCION REC.REV.05-2004",link: Acuerdos__pdfpath(`./${"2004/"}${"226.pdf"}`),},</v>
      </c>
    </row>
    <row r="3064" spans="1:1" x14ac:dyDescent="0.3">
      <c r="A3064" t="str">
        <f>IF(ISBLANK('2004'!P232),"",'2004'!P232)</f>
        <v>{id:227,year: "2004",dateAcuerdo:"10-NOV",numAcuerdo:"CG 227-2004",monthAcuerdo:"NOV",nameAcuerdo:"CUMPLIMIENTO SUP-JRC-623-2004 MARCO EDGARDO SÁNCHEZ ORTEGA",link: Acuerdos__pdfpath(`./${"2004/"}${"227.pdf"}`),},</v>
      </c>
    </row>
    <row r="3065" spans="1:1" x14ac:dyDescent="0.3">
      <c r="A3065" t="str">
        <f>IF(ISBLANK('2004'!P233),"",'2004'!P233)</f>
        <v>{id:228,year: "2004",dateAcuerdo:"13-NOV",numAcuerdo:"CG 228-2004",monthAcuerdo:"NOV",nameAcuerdo:"CUMPLIMIENTO SARJE",link: Acuerdos__pdfpath(`./${"2004/"}${"228.pdf"}`),},</v>
      </c>
    </row>
    <row r="3066" spans="1:1" x14ac:dyDescent="0.3">
      <c r="A3066" t="str">
        <f>IF(ISBLANK('2004'!P234),"",'2004'!P234)</f>
        <v>{id:229,year: "2004",dateAcuerdo:"13-NOV",numAcuerdo:"CG 229-2004",monthAcuerdo:"NOV",nameAcuerdo:"ACUERDO SUST REGIDORES 13-11-04",link: Acuerdos__pdfpath(`./${"2004/"}${"229.pdf"}`),},</v>
      </c>
    </row>
    <row r="3067" spans="1:1" x14ac:dyDescent="0.3">
      <c r="A3067" t="str">
        <f>IF(ISBLANK('2004'!P235),"",'2004'!P235)</f>
        <v>{id:230,year: "2004",dateAcuerdo:"13-NOV",numAcuerdo:"CG 230-2004",monthAcuerdo:"NOV",nameAcuerdo:"ACUERDO SUST DIPUTADOS 13-11-04",link: Acuerdos__pdfpath(`./${"2004/"}${"230.pdf"}`),},</v>
      </c>
    </row>
    <row r="3068" spans="1:1" x14ac:dyDescent="0.3">
      <c r="A3068" t="str">
        <f>IF(ISBLANK('2004'!P236),"",'2004'!P236)</f>
        <v>{id:231,year: "2004",dateAcuerdo:"13-NOV",numAcuerdo:"CG 231-2004",monthAcuerdo:"NOV",nameAcuerdo:"IMPRESION BOLETAS EXTRAS",link: Acuerdos__pdfpath(`./${"2004/"}${"231.pdf"}`),},</v>
      </c>
    </row>
    <row r="3069" spans="1:1" x14ac:dyDescent="0.3">
      <c r="A3069" t="str">
        <f>IF(ISBLANK('2004'!P237),"",'2004'!P237)</f>
        <v>{id:232,year: "2004",dateAcuerdo:"13-NOV",numAcuerdo:"CG 232-2004",monthAcuerdo:"NOV",nameAcuerdo:"REVOCACIÓN MARCO EDGARDO",link: Acuerdos__pdfpath(`./${"2004/"}${"232.pdf"}`),},</v>
      </c>
    </row>
    <row r="3070" spans="1:1" x14ac:dyDescent="0.3">
      <c r="A3070" t="str">
        <f>IF(ISBLANK('2004'!P238),"",'2004'!P238)</f>
        <v>{id:233,year: "2004",dateAcuerdo:"19-NOV",numAcuerdo:"CG 233-2004",monthAcuerdo:"NOV",nameAcuerdo:"ACUERDO GOBERNADOR",link: Acuerdos__pdfpath(`./${"2004/"}${"233.pdf"}`),},</v>
      </c>
    </row>
    <row r="3071" spans="1:1" x14ac:dyDescent="0.3">
      <c r="A3071" t="str">
        <f>IF(ISBLANK('2004'!P239),"",'2004'!P239)</f>
        <v>{id:234,year: "2004",dateAcuerdo:"19-NOV",numAcuerdo:"CG 234-2004",monthAcuerdo:"NOV",nameAcuerdo:"ASIGNACIÓN DIPUTADOS RP",link: Acuerdos__pdfpath(`./${"2004/"}${"234.pdf"}`),},</v>
      </c>
    </row>
    <row r="3072" spans="1:1" x14ac:dyDescent="0.3">
      <c r="A3072" t="str">
        <f>IF(ISBLANK('2004'!P240),"",'2004'!P240)</f>
        <v>{id:235,year: "2004",dateAcuerdo:"19-NOV",numAcuerdo:"CG 235-2004",monthAcuerdo:"NOV",nameAcuerdo:"ACUERDO ESCRUT Y COMPUT TETLANOHCAN,LA MAGDALENA,ESPAÑITA",link: Acuerdos__pdfpath(`./${"2004/"}${"235.pdf"}`),},</v>
      </c>
    </row>
    <row r="3073" spans="1:1" x14ac:dyDescent="0.3">
      <c r="A3073" t="str">
        <f>IF(ISBLANK('2004'!P241),"",'2004'!P241)</f>
        <v>{id:236,year: "2004",dateAcuerdo:"19-NOV",numAcuerdo:"CG 236-2004",monthAcuerdo:"NOV",nameAcuerdo:"ACUERDO CÓMPUTO TETLANOHCAN, TLALTELULCO Y ESPAÑITA",link: Acuerdos__pdfpath(`./${"2004/"}${"236.pdf"}`),},</v>
      </c>
    </row>
    <row r="3074" spans="1:1" x14ac:dyDescent="0.3">
      <c r="A3074" t="str">
        <f>IF(ISBLANK('2004'!P242),"",'2004'!P242)</f>
        <v>{id:237,year: "2004",dateAcuerdo:"19-NOV",numAcuerdo:"CG 237-2004",monthAcuerdo:"NOV",nameAcuerdo:"ACUERDO INTEGRACIÓN AYUNTAMIENTOS 2004 XALOZTOC",link: Acuerdos__pdfpath(`./${"2004/"}${"237.pdf"}`),},</v>
      </c>
    </row>
    <row r="3075" spans="1:1" x14ac:dyDescent="0.3">
      <c r="A3075" t="str">
        <f>IF(ISBLANK('2004'!P243),"",'2004'!P243)</f>
        <v>{id:238,year: "2004",dateAcuerdo:"21-DIC",numAcuerdo:"CG 238-2004",monthAcuerdo:"DIC",nameAcuerdo:"RESOLUCIÓN-EXPEDIENTE 005-2004",link: Acuerdos__pdfpath(`./${"2004/"}${"238.pdf"}`),},</v>
      </c>
    </row>
    <row r="3076" spans="1:1" x14ac:dyDescent="0.3">
      <c r="A3076" t="str">
        <f>IF(ISBLANK('2004'!P244),"",'2004'!P244)</f>
        <v>{id:239,year: "2004",dateAcuerdo:"21-DIC",numAcuerdo:"CG 239-2004",monthAcuerdo:"DIC",nameAcuerdo:"RESOLUCIÓN-EXPEDIENTE 006-2004",link: Acuerdos__pdfpath(`./${"2004/"}${"239.pdf"}`),},</v>
      </c>
    </row>
    <row r="3077" spans="1:1" x14ac:dyDescent="0.3">
      <c r="A3077" t="str">
        <f>IF(ISBLANK('2004'!P245),"",'2004'!P245)</f>
        <v>{id:240,year: "2004",dateAcuerdo:"21-DIC",numAcuerdo:"CG 240-2004",monthAcuerdo:"DIC",nameAcuerdo:"RESOLUCIÓN-EXPEDIENTE 015-2004",link: Acuerdos__pdfpath(`./${"2004/"}${"240.pdf"}`),},</v>
      </c>
    </row>
    <row r="3078" spans="1:1" x14ac:dyDescent="0.3">
      <c r="A3078" t="str">
        <f>IF(ISBLANK('2004'!P246),"",'2004'!P246)</f>
        <v>{id:241,year: "2004",dateAcuerdo:"21-DIC",numAcuerdo:"CG 241-2004",monthAcuerdo:"DIC",nameAcuerdo:"RESOLUCIÓN EXPEDIENTE 022-2004",link: Acuerdos__pdfpath(`./${"2004/"}${"241.pdf"}`),},</v>
      </c>
    </row>
    <row r="3079" spans="1:1" x14ac:dyDescent="0.3">
      <c r="A3079" t="str">
        <f>IF(ISBLANK('2004'!P247),"",'2004'!P247)</f>
        <v>{id:242,year: "2004",dateAcuerdo:"21-DIC",numAcuerdo:"CG 242-2004",monthAcuerdo:"DIC",nameAcuerdo:"RESOLUCIÓN-EXPEDIENTE 027-2004",link: Acuerdos__pdfpath(`./${"2004/"}${"242.pdf"}`),},</v>
      </c>
    </row>
    <row r="3080" spans="1:1" x14ac:dyDescent="0.3">
      <c r="A3080" t="str">
        <f>IF(ISBLANK('2004'!P248),"",'2004'!P248)</f>
        <v>{id:243,year: "2004",dateAcuerdo:"21-DIC",numAcuerdo:"CG 243-2004",monthAcuerdo:"DIC",nameAcuerdo:"RESOLUCIÓN-EXPEDIENTE 029-2004",link: Acuerdos__pdfpath(`./${"2004/"}${"243.pdf"}`),},</v>
      </c>
    </row>
    <row r="3081" spans="1:1" x14ac:dyDescent="0.3">
      <c r="A3081" t="str">
        <f>IF(ISBLANK('2004'!P249),"",'2004'!P249)</f>
        <v>{id:244,year: "2004",dateAcuerdo:"21-DIC",numAcuerdo:"CG 244-2004",monthAcuerdo:"DIC",nameAcuerdo:"RESOLUCIÓN-EXPEDIENTE 030-2004",link: Acuerdos__pdfpath(`./${"2004/"}${"244.pdf"}`),},</v>
      </c>
    </row>
    <row r="3082" spans="1:1" x14ac:dyDescent="0.3">
      <c r="A3082" t="str">
        <f>IF(ISBLANK('2004'!P250),"",'2004'!P250)</f>
        <v>{id:245,year: "2004",dateAcuerdo:"21-DIC",numAcuerdo:"CG 245-2004",monthAcuerdo:"DIC",nameAcuerdo:"RESOLUCIÓN-EXPEDIENTE 034-2004",link: Acuerdos__pdfpath(`./${"2004/"}${"245.pdf"}`),},</v>
      </c>
    </row>
    <row r="3083" spans="1:1" x14ac:dyDescent="0.3">
      <c r="A3083" t="str">
        <f>IF(ISBLANK('2004'!P251),"",'2004'!P251)</f>
        <v>{id:246,year: "2004",dateAcuerdo:"21-DIC",numAcuerdo:"CG 246-2004",monthAcuerdo:"DIC",nameAcuerdo:"RESOLUCIÓN-EXPEDIENTE 057-2004",link: Acuerdos__pdfpath(`./${"2004/"}${"246.pdf"}`),},</v>
      </c>
    </row>
    <row r="3084" spans="1:1" x14ac:dyDescent="0.3">
      <c r="A3084" t="str">
        <f>IF(ISBLANK('2004'!P252),"",'2004'!P252)</f>
        <v/>
      </c>
    </row>
    <row r="3085" spans="1:1" x14ac:dyDescent="0.3">
      <c r="A3085" t="str">
        <f>IF(ISBLANK('2004'!P253),"",'2004'!P253)</f>
        <v>{id:248,year: "2004",dateAcuerdo:"21-DIC",numAcuerdo:"CG 248-2004",monthAcuerdo:"DIC",nameAcuerdo:"RESOLUCIÓN-EXPEDIENTE 077-2004",link: Acuerdos__pdfpath(`./${"2004/"}${"248.pdf"}`),},</v>
      </c>
    </row>
    <row r="3086" spans="1:1" x14ac:dyDescent="0.3">
      <c r="A3086" t="str">
        <f>IF(ISBLANK('2004'!P254),"",'2004'!P254)</f>
        <v>{id:249,year: "2004",dateAcuerdo:"21-DIC",numAcuerdo:"CG 249-2004",monthAcuerdo:"DIC",nameAcuerdo:"RESOLUCIÓN-EXPEDIENTE 092-2004",link: Acuerdos__pdfpath(`./${"2004/"}${"249.pdf"}`),},</v>
      </c>
    </row>
    <row r="3087" spans="1:1" x14ac:dyDescent="0.3">
      <c r="A3087" t="str">
        <f>IF(ISBLANK('2004'!P255),"",'2004'!P255)</f>
        <v>{id:250,year: "2004",dateAcuerdo:"21-DIC",numAcuerdo:"CG 250-2004",monthAcuerdo:"DIC",nameAcuerdo:"RESOLUCIÓN-EXPEDIENTE 094-2004",link: Acuerdos__pdfpath(`./${"2004/"}${"250.pdf"}`),},</v>
      </c>
    </row>
    <row r="3088" spans="1:1" x14ac:dyDescent="0.3">
      <c r="A3088" t="str">
        <f>IF(ISBLANK('2004'!P256),"",'2004'!P256)</f>
        <v>{id:251,year: "2004",dateAcuerdo:"21-DIC",numAcuerdo:"CG 251-2004",monthAcuerdo:"DIC",nameAcuerdo:"RESOLUCIÓN-EXPEDIENTE 098-2004",link: Acuerdos__pdfpath(`./${"2004/"}${"251.pdf"}`),},</v>
      </c>
    </row>
    <row r="3089" spans="1:1" x14ac:dyDescent="0.3">
      <c r="A3089" t="str">
        <f>IF(ISBLANK('2004'!P257),"",'2004'!P257)</f>
        <v>{id:252,year: "2004",dateAcuerdo:"21-DIC",numAcuerdo:"CG 252-2004",monthAcuerdo:"DIC",nameAcuerdo:"RESOLUCIÓN EXPEDIENTE 104-2004",link: Acuerdos__pdfpath(`./${"2004/"}${"252.pdf"}`),},</v>
      </c>
    </row>
    <row r="3090" spans="1:1" x14ac:dyDescent="0.3">
      <c r="A3090" t="str">
        <f>IF(ISBLANK('2004'!P258),"",'2004'!P258)</f>
        <v>{id:253,year: "2004",dateAcuerdo:"21-DIC",numAcuerdo:"CG 253-2004",monthAcuerdo:"DIC",nameAcuerdo:"RESOLUCIÓN-EXPEDIENTE 105-2004",link: Acuerdos__pdfpath(`./${"2004/"}${"253.pdf"}`),},</v>
      </c>
    </row>
    <row r="3091" spans="1:1" x14ac:dyDescent="0.3">
      <c r="A3091" t="str">
        <f>IF(ISBLANK('2004'!P259),"",'2004'!P259)</f>
        <v>{id:254,year: "2004",dateAcuerdo:"21-DIC",numAcuerdo:"CG 254-2004",monthAcuerdo:"DIC",nameAcuerdo:"RESOLUCIÓN-EXPEDIENTE 108-2004",link: Acuerdos__pdfpath(`./${"2004/"}${"254.pdf"}`),},</v>
      </c>
    </row>
    <row r="3092" spans="1:1" x14ac:dyDescent="0.3">
      <c r="A3092" t="str">
        <f>IF(ISBLANK('2004'!P260),"",'2004'!P260)</f>
        <v>{id:255,year: "2004",dateAcuerdo:"21-DIC",numAcuerdo:"CG 255-2004",monthAcuerdo:"DIC",nameAcuerdo:"RESOLUCIÓN-EXPEDIENTE 113-2004",link: Acuerdos__pdfpath(`./${"2004/"}${"255.pdf"}`),},</v>
      </c>
    </row>
    <row r="3093" spans="1:1" x14ac:dyDescent="0.3">
      <c r="A3093" t="str">
        <f>IF(ISBLANK('2004'!P261),"",'2004'!P261)</f>
        <v>{id:256,year: "2004",dateAcuerdo:"21-DIC",numAcuerdo:"CG 256-2004",monthAcuerdo:"DIC",nameAcuerdo:"RESOLUCIÓN-EXPEDIENTE 116-2004",link: Acuerdos__pdfpath(`./${"2004/"}${"256.pdf"}`),},</v>
      </c>
    </row>
    <row r="3094" spans="1:1" x14ac:dyDescent="0.3">
      <c r="A3094" t="str">
        <f>IF(ISBLANK('2004'!P262),"",'2004'!P262)</f>
        <v>{id:257,year: "2004",dateAcuerdo:"21-DIC",numAcuerdo:"CG 257-2004",monthAcuerdo:"DIC",nameAcuerdo:"RESOLUCIÓN-EXPEDIENTE 118-2004",link: Acuerdos__pdfpath(`./${"2004/"}${"257.pdf"}`),},</v>
      </c>
    </row>
    <row r="3095" spans="1:1" x14ac:dyDescent="0.3">
      <c r="A3095" t="str">
        <f>IF(ISBLANK('2004'!P263),"",'2004'!P263)</f>
        <v>{id:258,year: "2004",dateAcuerdo:"21-DIC",numAcuerdo:"CG 258-2004",monthAcuerdo:"DIC",nameAcuerdo:"RESOLUCIÓN-EXPEDIENTE 119-2004",link: Acuerdos__pdfpath(`./${"2004/"}${"258.pdf"}`),},</v>
      </c>
    </row>
    <row r="3096" spans="1:1" x14ac:dyDescent="0.3">
      <c r="A3096" t="str">
        <f>IF(ISBLANK('2004'!P264),"",'2004'!P264)</f>
        <v>{id:259,year: "2004",dateAcuerdo:"21-DIC",numAcuerdo:"CG 259-2004",monthAcuerdo:"DIC",nameAcuerdo:"RESOLUCIÓN-EXPEDIENTE 122-2004",link: Acuerdos__pdfpath(`./${"2004/"}${"259.pdf"}`),},</v>
      </c>
    </row>
    <row r="3097" spans="1:1" x14ac:dyDescent="0.3">
      <c r="A3097" t="str">
        <f>IF(ISBLANK('2004'!P265),"",'2004'!P265)</f>
        <v>{id:260,year: "2004",dateAcuerdo:"21-DIC",numAcuerdo:"CG 260-2004",monthAcuerdo:"DIC",nameAcuerdo:"RESOLUCIÓN EXPEDIENTE-124-2004",link: Acuerdos__pdfpath(`./${"2004/"}${"260.pdf"}`),},</v>
      </c>
    </row>
    <row r="3098" spans="1:1" x14ac:dyDescent="0.3">
      <c r="A3098" t="str">
        <f>IF(ISBLANK('2004'!P266),"",'2004'!P266)</f>
        <v>{id:261,year: "2004",dateAcuerdo:"21-DIC",numAcuerdo:"CG 261-2004",monthAcuerdo:"DIC",nameAcuerdo:"RESOLUCIÓN-EXPEDIENTE 127-2004",link: Acuerdos__pdfpath(`./${"2004/"}${"261.pdf"}`),},</v>
      </c>
    </row>
    <row r="3099" spans="1:1" x14ac:dyDescent="0.3">
      <c r="A3099" t="str">
        <f>IF(ISBLANK('2004'!P267),"",'2004'!P267)</f>
        <v>{id:262,year: "2004",dateAcuerdo:"21-DIC",numAcuerdo:"CG 262-2004",monthAcuerdo:"DIC",nameAcuerdo:"RESOLUCIÓN-EXPEDIENTE 132-2004",link: Acuerdos__pdfpath(`./${"2004/"}${"262.pdf"}`),},</v>
      </c>
    </row>
    <row r="3100" spans="1:1" x14ac:dyDescent="0.3">
      <c r="A3100" t="str">
        <f>IF(ISBLANK('2004'!P268),"",'2004'!P268)</f>
        <v>{id:263,year: "2004",dateAcuerdo:"21-DIC",numAcuerdo:"CG 263-2004",monthAcuerdo:"DIC",nameAcuerdo:"RESOLUCIÓN-EXPEDIENTE 133-2004",link: Acuerdos__pdfpath(`./${"2004/"}${"263.pdf"}`),},</v>
      </c>
    </row>
    <row r="3101" spans="1:1" x14ac:dyDescent="0.3">
      <c r="A3101" t="str">
        <f>IF(ISBLANK('2004'!P269),"",'2004'!P269)</f>
        <v>{id:264,year: "2004",dateAcuerdo:"21-DIC",numAcuerdo:"CG 264-2004",monthAcuerdo:"DIC",nameAcuerdo:"RESOLUCIÓN-EXPEDIENTE 135-2004",link: Acuerdos__pdfpath(`./${"2004/"}${"264.pdf"}`),},</v>
      </c>
    </row>
    <row r="3102" spans="1:1" x14ac:dyDescent="0.3">
      <c r="A3102" t="str">
        <f>IF(ISBLANK('2004'!P270),"",'2004'!P270)</f>
        <v>{id:265,year: "2004",dateAcuerdo:"21-DIC",numAcuerdo:"CG 265-2004",monthAcuerdo:"DIC",nameAcuerdo:"RESOLUCIÓN-EXPEDIENTE 144-2004",link: Acuerdos__pdfpath(`./${"2004/"}${"265.pdf"}`),},</v>
      </c>
    </row>
    <row r="3103" spans="1:1" x14ac:dyDescent="0.3">
      <c r="A3103" t="str">
        <f>IF(ISBLANK('2004'!P271),"",'2004'!P271)</f>
        <v>{id:266,year: "2004",dateAcuerdo:"21-DIC",numAcuerdo:"CG 266-2004",monthAcuerdo:"DIC",nameAcuerdo:"RESOLUCIÓN-EXPEDIENTE 145-2004",link: Acuerdos__pdfpath(`./${"2004/"}${"266.pdf"}`),},</v>
      </c>
    </row>
    <row r="3104" spans="1:1" x14ac:dyDescent="0.3">
      <c r="A3104" t="str">
        <f>IF(ISBLANK('2004'!P272),"",'2004'!P272)</f>
        <v>{id:267,year: "2004",dateAcuerdo:"21-DIC",numAcuerdo:"CG 267-2004",monthAcuerdo:"DIC",nameAcuerdo:"RESOLUCIÓN-EXPEDIENTE 146-2004",link: Acuerdos__pdfpath(`./${"2004/"}${"267.pdf"}`),},</v>
      </c>
    </row>
    <row r="3105" spans="1:1" x14ac:dyDescent="0.3">
      <c r="A3105" t="str">
        <f>IF(ISBLANK('2004'!P273),"",'2004'!P273)</f>
        <v>{id:268,year: "2004",dateAcuerdo:"21-DIC",numAcuerdo:"CG 268-2004",monthAcuerdo:"DIC",nameAcuerdo:"RESOLUCIÓN-EXPEDIENTE 150-2004",link: Acuerdos__pdfpath(`./${"2004/"}${"268.pdf"}`),},</v>
      </c>
    </row>
    <row r="3106" spans="1:1" x14ac:dyDescent="0.3">
      <c r="A3106" t="str">
        <f>IF(ISBLANK('2004'!P274),"",'2004'!P274)</f>
        <v>{id:269,year: "2004",dateAcuerdo:"21-DIC",numAcuerdo:"CG 269-2004",monthAcuerdo:"DIC",nameAcuerdo:"RESOLUCIÓN-EXPEDIENTE 152-2004",link: Acuerdos__pdfpath(`./${"2004/"}${"269.pdf"}`),},</v>
      </c>
    </row>
    <row r="3107" spans="1:1" x14ac:dyDescent="0.3">
      <c r="A3107" t="str">
        <f>IF(ISBLANK('2004'!P275),"",'2004'!P275)</f>
        <v>{id:270,year: "2004",dateAcuerdo:"21-DIC",numAcuerdo:"CG 270-2004",monthAcuerdo:"DIC",nameAcuerdo:"RESOLUCIÓN-EXPEDIENTE 153-2004",link: Acuerdos__pdfpath(`./${"2004/"}${"270.pdf"}`),},</v>
      </c>
    </row>
    <row r="3108" spans="1:1" x14ac:dyDescent="0.3">
      <c r="A3108" t="str">
        <f>IF(ISBLANK('2004'!P276),"",'2004'!P276)</f>
        <v>{id:271,year: "2004",dateAcuerdo:"21-DIC",numAcuerdo:"CG 271-2004",monthAcuerdo:"DIC",nameAcuerdo:"RESOLUCIÓN DEL RECURSO DE RESOLUCIÓN 06-2004",link: Acuerdos__pdfpath(`./${"2004/"}${"271.pdf"}`),},</v>
      </c>
    </row>
    <row r="3109" spans="1:1" x14ac:dyDescent="0.3">
      <c r="A3109" t="str">
        <f>IF(ISBLANK('2004'!P277),"",'2004'!P277)</f>
        <v>{id:272,year: "2004",dateAcuerdo:"21-DIC",numAcuerdo:"CG 272-2004",monthAcuerdo:"DIC",nameAcuerdo:"RESOLUCIÓN REC.REV.07-2004 Y ACUMULADO",link: Acuerdos__pdfpath(`./${"2004/"}${"272.pdf"}`),},</v>
      </c>
    </row>
    <row r="3110" spans="1:1" x14ac:dyDescent="0.3">
      <c r="A3110" t="str">
        <f>IF(ISBLANK('2004'!P278),"",'2004'!P278)</f>
        <v>{id:273,year: "2004",dateAcuerdo:"29-DIC",numAcuerdo:"CG 273-2004",monthAcuerdo:"DIC",nameAcuerdo:"READECUACIÓN PRESUPUESTO 2005",link: Acuerdos__pdfpath(`./${"2004/"}${"273.pdf"}`),},</v>
      </c>
    </row>
    <row r="3111" spans="1:1" x14ac:dyDescent="0.3">
      <c r="A3111" t="str">
        <f>IF(ISBLANK('2004'!P279),"",'2004'!P279)</f>
        <v>];</v>
      </c>
    </row>
    <row r="3114" spans="1:1" x14ac:dyDescent="0.3">
      <c r="A3114" t="str">
        <f>IF(ISBLANK('2003'!L2),"",'2003'!L2)</f>
        <v>export const dataAcuerdos2003 = [</v>
      </c>
    </row>
    <row r="3115" spans="1:1" x14ac:dyDescent="0.3">
      <c r="A3115" t="str">
        <f>IF(ISBLANK('2003'!L3),"",'2003'!L3)</f>
        <v>{id:1,year: "2003",dateAcuerdo:"25-FEB",monthAcuerdo:"FEB",nameAcuerdo:"ACUERDO CALENDARIO DE SESIONES ORDINARIAS 2003",link: Acuerdos__pdfpath(`./${"2003/"}${"1.pdf"}`),},</v>
      </c>
    </row>
    <row r="3116" spans="1:1" x14ac:dyDescent="0.3">
      <c r="A3116" t="str">
        <f>IF(ISBLANK('2003'!L4),"",'2003'!L4)</f>
        <v>{id:2,year: "2003",dateAcuerdo:"28-ABR",monthAcuerdo:"ABR",nameAcuerdo:"ACUERDO FINANCIAMIENTO CONVERGENCIA",link: Acuerdos__pdfpath(`./${"2003/"}${"2.pdf"}`),},</v>
      </c>
    </row>
    <row r="3117" spans="1:1" x14ac:dyDescent="0.3">
      <c r="A3117" t="str">
        <f>IF(ISBLANK('2003'!L5),"",'2003'!L5)</f>
        <v>{id:3,year: "2003",dateAcuerdo:"28-ABR",monthAcuerdo:"ABR",nameAcuerdo:"ACUERDO FINANCIAMIENTO FC",link: Acuerdos__pdfpath(`./${"2003/"}${"3.pdf"}`),},</v>
      </c>
    </row>
    <row r="3118" spans="1:1" x14ac:dyDescent="0.3">
      <c r="A3118" t="str">
        <f>IF(ISBLANK('2003'!L6),"",'2003'!L6)</f>
        <v>{id:4,year: "2003",dateAcuerdo:"28-ABR",monthAcuerdo:"ABR",nameAcuerdo:"ACUERDO FINANCIAMIENTO MP",link: Acuerdos__pdfpath(`./${"2003/"}${"4.pdf"}`),},</v>
      </c>
    </row>
    <row r="3119" spans="1:1" x14ac:dyDescent="0.3">
      <c r="A3119" t="str">
        <f>IF(ISBLANK('2003'!L7),"",'2003'!L7)</f>
        <v>{id:5,year: "2003",dateAcuerdo:"28-ABR",monthAcuerdo:"ABR",nameAcuerdo:"ACUERDO FINANCIAMIENTO PAN",link: Acuerdos__pdfpath(`./${"2003/"}${"5.pdf"}`),},</v>
      </c>
    </row>
    <row r="3120" spans="1:1" x14ac:dyDescent="0.3">
      <c r="A3120" t="str">
        <f>IF(ISBLANK('2003'!L8),"",'2003'!L8)</f>
        <v>{id:6,year: "2003",dateAcuerdo:"28-ABR",monthAcuerdo:"ABR",nameAcuerdo:"ACUERDO FINANCIAMIENTO PAS",link: Acuerdos__pdfpath(`./${"2003/"}${"6.pdf"}`),},</v>
      </c>
    </row>
    <row r="3121" spans="1:1" x14ac:dyDescent="0.3">
      <c r="A3121" t="str">
        <f>IF(ISBLANK('2003'!L9),"",'2003'!L9)</f>
        <v>{id:7,year: "2003",dateAcuerdo:"28-ABR",monthAcuerdo:"ABR",nameAcuerdo:"ACUERDO FINANCIAMIENTO PCDT",link: Acuerdos__pdfpath(`./${"2003/"}${"7.pdf"}`),},</v>
      </c>
    </row>
    <row r="3122" spans="1:1" x14ac:dyDescent="0.3">
      <c r="A3122" t="str">
        <f>IF(ISBLANK('2003'!L10),"",'2003'!L10)</f>
        <v>{id:8,year: "2003",dateAcuerdo:"28-ABR",monthAcuerdo:"ABR",nameAcuerdo:"ACUERDO FINANCIAMIENTO PJS",link: Acuerdos__pdfpath(`./${"2003/"}${"8.pdf"}`),},</v>
      </c>
    </row>
    <row r="3123" spans="1:1" x14ac:dyDescent="0.3">
      <c r="A3123" t="str">
        <f>IF(ISBLANK('2003'!L11),"",'2003'!L11)</f>
        <v>{id:9,year: "2003",dateAcuerdo:"28-ABR",monthAcuerdo:"ABR",nameAcuerdo:"ACUERDO FINANCIAMIENTO PLM",link: Acuerdos__pdfpath(`./${"2003/"}${"9.pdf"}`),},</v>
      </c>
    </row>
    <row r="3124" spans="1:1" x14ac:dyDescent="0.3">
      <c r="A3124" t="str">
        <f>IF(ISBLANK('2003'!L12),"",'2003'!L12)</f>
        <v>{id:10,year: "2003",dateAcuerdo:"28-ABR",monthAcuerdo:"ABR",nameAcuerdo:"ACUERDO FINANCIAMIENTO PRD",link: Acuerdos__pdfpath(`./${"2003/"}${"10.pdf"}`),},</v>
      </c>
    </row>
    <row r="3125" spans="1:1" x14ac:dyDescent="0.3">
      <c r="A3125" t="str">
        <f>IF(ISBLANK('2003'!L13),"",'2003'!L13)</f>
        <v>{id:11,year: "2003",dateAcuerdo:"28-ABR",monthAcuerdo:"ABR",nameAcuerdo:"ACUERDO FINANCIAMIENTO PRI",link: Acuerdos__pdfpath(`./${"2003/"}${"11.pdf"}`),},</v>
      </c>
    </row>
    <row r="3126" spans="1:1" x14ac:dyDescent="0.3">
      <c r="A3126" t="str">
        <f>IF(ISBLANK('2003'!L14),"",'2003'!L14)</f>
        <v>{id:12,year: "2003",dateAcuerdo:"28-ABR",monthAcuerdo:"ABR",nameAcuerdo:"ACUERDO FINANCIAMIENTO PSN",link: Acuerdos__pdfpath(`./${"2003/"}${"12.pdf"}`),},</v>
      </c>
    </row>
    <row r="3127" spans="1:1" x14ac:dyDescent="0.3">
      <c r="A3127" t="str">
        <f>IF(ISBLANK('2003'!L15),"",'2003'!L15)</f>
        <v>{id:13,year: "2003",dateAcuerdo:"28-ABR",monthAcuerdo:"ABR",nameAcuerdo:"ACUERDO FINANCIAMIENTO PT",link: Acuerdos__pdfpath(`./${"2003/"}${"13.pdf"}`),},</v>
      </c>
    </row>
    <row r="3128" spans="1:1" x14ac:dyDescent="0.3">
      <c r="A3128" t="str">
        <f>IF(ISBLANK('2003'!L16),"",'2003'!L16)</f>
        <v>{id:14,year: "2003",dateAcuerdo:"28-ABR",monthAcuerdo:"ABR",nameAcuerdo:"ACUERDO FINANCIAMIENTO PVEM",link: Acuerdos__pdfpath(`./${"2003/"}${"14.pdf"}`),},</v>
      </c>
    </row>
    <row r="3129" spans="1:1" x14ac:dyDescent="0.3">
      <c r="A3129" t="str">
        <f>IF(ISBLANK('2003'!L17),"",'2003'!L17)</f>
        <v>{id:15,year: "2003",dateAcuerdo:"30-MAY",monthAcuerdo:"MAY",nameAcuerdo:"ACUERDO DICTAMEN PT",link: Acuerdos__pdfpath(`./${"2003/"}${"15.pdf"}`),},</v>
      </c>
    </row>
    <row r="3130" spans="1:1" x14ac:dyDescent="0.3">
      <c r="A3130" t="str">
        <f>IF(ISBLANK('2003'!L18),"",'2003'!L18)</f>
        <v>{id:16,year: "2003",dateAcuerdo:"30-MAY",monthAcuerdo:"MAY",nameAcuerdo:"ACUERDO DICTAMEN CONVERGENCIA",link: Acuerdos__pdfpath(`./${"2003/"}${"16.pdf"}`),},</v>
      </c>
    </row>
    <row r="3131" spans="1:1" x14ac:dyDescent="0.3">
      <c r="A3131" t="str">
        <f>IF(ISBLANK('2003'!L19),"",'2003'!L19)</f>
        <v>{id:17,year: "2003",dateAcuerdo:"30-MAY",monthAcuerdo:"MAY",nameAcuerdo:"ACUERDO DICTAMEN PCDT",link: Acuerdos__pdfpath(`./${"2003/"}${"17.pdf"}`),},</v>
      </c>
    </row>
    <row r="3132" spans="1:1" x14ac:dyDescent="0.3">
      <c r="A3132" t="str">
        <f>IF(ISBLANK('2003'!L20),"",'2003'!L20)</f>
        <v>{id:18,year: "2003",dateAcuerdo:"30-MAY",monthAcuerdo:"MAY",nameAcuerdo:"ACUERDO DICTAMEN PJS",link: Acuerdos__pdfpath(`./${"2003/"}${"18.pdf"}`),},</v>
      </c>
    </row>
    <row r="3133" spans="1:1" x14ac:dyDescent="0.3">
      <c r="A3133" t="str">
        <f>IF(ISBLANK('2003'!L21),"",'2003'!L21)</f>
        <v>{id:19,year: "2003",dateAcuerdo:"30-MAY",monthAcuerdo:"MAY",nameAcuerdo:"ACUERDO DICTAMEN PRD",link: Acuerdos__pdfpath(`./${"2003/"}${"19.pdf"}`),},</v>
      </c>
    </row>
    <row r="3134" spans="1:1" x14ac:dyDescent="0.3">
      <c r="A3134" t="str">
        <f>IF(ISBLANK('2003'!L22),"",'2003'!L22)</f>
        <v>{id:20,year: "2003",dateAcuerdo:"30-MAY",monthAcuerdo:"MAY",nameAcuerdo:"ACUERDO DICTAMEN PRI",link: Acuerdos__pdfpath(`./${"2003/"}${"20.pdf"}`),},</v>
      </c>
    </row>
    <row r="3135" spans="1:1" x14ac:dyDescent="0.3">
      <c r="A3135" t="str">
        <f>IF(ISBLANK('2003'!L23),"",'2003'!L23)</f>
        <v>{id:21,year: "2003",dateAcuerdo:"30-MAY",monthAcuerdo:"MAY",nameAcuerdo:"ACUERDO DICTAMEN PVEM",link: Acuerdos__pdfpath(`./${"2003/"}${"21.pdf"}`),},</v>
      </c>
    </row>
    <row r="3136" spans="1:1" x14ac:dyDescent="0.3">
      <c r="A3136" t="str">
        <f>IF(ISBLANK('2003'!L24),"",'2003'!L24)</f>
        <v>{id:22,year: "2003",dateAcuerdo:"30-JUN",monthAcuerdo:"JUN",nameAcuerdo:"ACUERDO TRANSFERENCIA",link: Acuerdos__pdfpath(`./${"2003/"}${"22.pdf"}`),},</v>
      </c>
    </row>
    <row r="3137" spans="1:1" x14ac:dyDescent="0.3">
      <c r="A3137" t="str">
        <f>IF(ISBLANK('2003'!L25),"",'2003'!L25)</f>
        <v>{id:23,year: "2003",dateAcuerdo:"30-JUN",monthAcuerdo:"JUN",nameAcuerdo:"DECLARACIÓN CONSTITUCIONAL PCDT",link: Acuerdos__pdfpath(`./${"2003/"}${"23.pdf"}`),},</v>
      </c>
    </row>
    <row r="3138" spans="1:1" x14ac:dyDescent="0.3">
      <c r="A3138" t="str">
        <f>IF(ISBLANK('2003'!L26),"",'2003'!L26)</f>
        <v>{id:24,year: "2003",dateAcuerdo:"21-AGO",monthAcuerdo:"AGO",nameAcuerdo:"ACUERDO METODOLOGÍA Y PROCEDIMIENTO, NUEVOS PARTIDOS POLÍEDTICOS ESTATALES",link: Acuerdos__pdfpath(`./${"2003/"}${"24.pdf"}`),},</v>
      </c>
    </row>
    <row r="3139" spans="1:1" x14ac:dyDescent="0.3">
      <c r="A3139" t="str">
        <f>IF(ISBLANK('2003'!L27),"",'2003'!L27)</f>
        <v>{id:25,year: "2003",dateAcuerdo:"07-NOV",monthAcuerdo:"NOV",nameAcuerdo:"ACUERDO DE PRESUPUESTO DE EGRESOS 2003",link: Acuerdos__pdfpath(`./${"2003/"}${"25.pdf"}`),},</v>
      </c>
    </row>
    <row r="3140" spans="1:1" x14ac:dyDescent="0.3">
      <c r="A3140" t="str">
        <f>IF(ISBLANK('2003'!L28),"",'2003'!L28)</f>
        <v>{id:26,year: "2003",dateAcuerdo:"08-DIC",monthAcuerdo:"DIC",nameAcuerdo:"ACUERDO COMISIÓN DEMARCACIÓN",link: Acuerdos__pdfpath(`./${"2003/"}${"26.pdf"}`),},</v>
      </c>
    </row>
    <row r="3141" spans="1:1" x14ac:dyDescent="0.3">
      <c r="A3141" t="str">
        <f>IF(ISBLANK('2003'!L29),"",'2003'!L29)</f>
        <v>{id:27,year: "2003",dateAcuerdo:"08-DIC",monthAcuerdo:"DIC",nameAcuerdo:"ACUERDO PJS",link: Acuerdos__pdfpath(`./${"2003/"}${"27.pdf"}`),},</v>
      </c>
    </row>
    <row r="3142" spans="1:1" x14ac:dyDescent="0.3">
      <c r="A3142" t="str">
        <f>IF(ISBLANK('2003'!L30),"",'2003'!L30)</f>
        <v>];</v>
      </c>
    </row>
    <row r="3145" spans="1:1" x14ac:dyDescent="0.3">
      <c r="A3145" t="str">
        <f>IF(ISBLANK('2002'!L2),"",'2002'!L2)</f>
        <v>export const dataAcuerdos2002 = [</v>
      </c>
    </row>
    <row r="3146" spans="1:1" x14ac:dyDescent="0.3">
      <c r="A3146" t="str">
        <f>IF(ISBLANK('2002'!L3),"",'2002'!L3)</f>
        <v>{id:1,year: "2002",dateAcuerdo:"13-ENE",monthAcuerdo:"ENE",nameAcuerdo:"ACUERDO CALIFICACIÓN SAN MIGUEL ANALCO DE NATIVITAS",link: Acuerdos__pdfpath(`./${"2002/"}${"1.pdf"}`),},</v>
      </c>
    </row>
    <row r="3147" spans="1:1" x14ac:dyDescent="0.3">
      <c r="A3147" t="str">
        <f>IF(ISBLANK('2002'!L4),"",'2002'!L4)</f>
        <v>{id:2,year: "2002",dateAcuerdo:"13-ENE",monthAcuerdo:"ENE",nameAcuerdo:"ACUERDO CALIFICACIÓN XAXALA DE CHIAUTEMPAN",link: Acuerdos__pdfpath(`./${"2002/"}${"2.pdf"}`),},</v>
      </c>
    </row>
    <row r="3148" spans="1:1" x14ac:dyDescent="0.3">
      <c r="A3148" t="str">
        <f>IF(ISBLANK('2002'!L5),"",'2002'!L5)</f>
        <v>{id:3,year: "2002",dateAcuerdo:"13-ENE",monthAcuerdo:"ENE",nameAcuerdo:"ACUERDO INTEGRACIÓN DE DIPUTADOS",link: Acuerdos__pdfpath(`./${"2002/"}${"3.pdf"}`),},</v>
      </c>
    </row>
    <row r="3149" spans="1:1" x14ac:dyDescent="0.3">
      <c r="A3149" t="str">
        <f>IF(ISBLANK('2002'!L6),"",'2002'!L6)</f>
        <v>{id:4,year: "2002",dateAcuerdo:"04-FEB",monthAcuerdo:"FEB",nameAcuerdo:"ACUERDO DE PRESUPUESTO ELECCIÓN EXTRAORDINARIA 2002",link: Acuerdos__pdfpath(`./${"2002/"}${"4.pdf"}`),},</v>
      </c>
    </row>
    <row r="3150" spans="1:1" x14ac:dyDescent="0.3">
      <c r="A3150" t="str">
        <f>IF(ISBLANK('2002'!L7),"",'2002'!L7)</f>
        <v>{id:5,year: "2002",dateAcuerdo:"08-FEB",monthAcuerdo:"FEB",nameAcuerdo:"ACUERDO CALENDARIO ELECCIÓN EXTRAORDINARIA",link: Acuerdos__pdfpath(`./${"2002/"}${"5.pdf"}`),},</v>
      </c>
    </row>
    <row r="3151" spans="1:1" x14ac:dyDescent="0.3">
      <c r="A3151" t="str">
        <f>IF(ISBLANK('2002'!L8),"",'2002'!L8)</f>
        <v>{id:6,year: "2002",dateAcuerdo:"08-FEB",monthAcuerdo:"FEB",nameAcuerdo:"ACUERDO CONVOCATORIA PRESIDENTES, SECRETARIOS, AUXILIARES Y CAPACITADORES ELECCIONES EXTRAORDINARIAS",link: Acuerdos__pdfpath(`./${"2002/"}${"6.pdf"}`),},</v>
      </c>
    </row>
    <row r="3152" spans="1:1" x14ac:dyDescent="0.3">
      <c r="A3152" t="str">
        <f>IF(ISBLANK('2002'!L9),"",'2002'!L9)</f>
        <v>{id:7,year: "2002",dateAcuerdo:"08-FEB",monthAcuerdo:"FEB",nameAcuerdo:"ACUERDO CRITERIOS DE INTEGRACIÓN Y DESIGNACIÓN DE CONSEJOS DISTRITALES Y MUNICIPALES",link: Acuerdos__pdfpath(`./${"2002/"}${"7.pdf"}`),},</v>
      </c>
    </row>
    <row r="3153" spans="1:1" x14ac:dyDescent="0.3">
      <c r="A3153" t="str">
        <f>IF(ISBLANK('2002'!L10),"",'2002'!L10)</f>
        <v>{id:8,year: "2002",dateAcuerdo:"08-FEB",monthAcuerdo:"FEB",nameAcuerdo:"CALENDARIO PROCESO EXTRAORDINARIAS 2002",link: Acuerdos__pdfpath(`./${"2002/"}${"8.pdf"}`),},</v>
      </c>
    </row>
    <row r="3154" spans="1:1" x14ac:dyDescent="0.3">
      <c r="A3154" t="str">
        <f>IF(ISBLANK('2002'!L11),"",'2002'!L11)</f>
        <v>{id:9,year: "2002",dateAcuerdo:"08-FEB",monthAcuerdo:"FEB",nameAcuerdo:"MES BASE ELECCIONES EXTRAORDINARIAS",link: Acuerdos__pdfpath(`./${"2002/"}${"9.pdf"}`),},</v>
      </c>
    </row>
    <row r="3155" spans="1:1" x14ac:dyDescent="0.3">
      <c r="A3155" t="str">
        <f>IF(ISBLANK('2002'!L12),"",'2002'!L12)</f>
        <v>{id:10,year: "2002",dateAcuerdo:"19-FEB",monthAcuerdo:"FEB",nameAcuerdo:"ACUERDO PLATAFORMAS ELECTORALES 2002",link: Acuerdos__pdfpath(`./${"2002/"}${"10.pdf"}`),},</v>
      </c>
    </row>
    <row r="3156" spans="1:1" x14ac:dyDescent="0.3">
      <c r="A3156" t="str">
        <f>IF(ISBLANK('2002'!L13),"",'2002'!L13)</f>
        <v>{id:11,year: "2002",dateAcuerdo:"19-FEB",monthAcuerdo:"FEB",nameAcuerdo:"ACUERDO REGISTRO DE COALICIÓN IXTENCO PJS, PAS Y PT",link: Acuerdos__pdfpath(`./${"2002/"}${"11.pdf"}`),},</v>
      </c>
    </row>
    <row r="3157" spans="1:1" x14ac:dyDescent="0.3">
      <c r="A3157" t="str">
        <f>IF(ISBLANK('2002'!L14),"",'2002'!L14)</f>
        <v>{id:12,year: "2002",dateAcuerdo:"19-FEB",monthAcuerdo:"FEB",nameAcuerdo:"ACUERDO REGISTRO DE COALICIÓN ZACATELCO PAS, PCDT Y PJS",link: Acuerdos__pdfpath(`./${"2002/"}${"12.pdf"}`),},</v>
      </c>
    </row>
    <row r="3158" spans="1:1" x14ac:dyDescent="0.3">
      <c r="A3158" t="str">
        <f>IF(ISBLANK('2002'!L15),"",'2002'!L15)</f>
        <v>{id:13,year: "2002",dateAcuerdo:"19-FEB",monthAcuerdo:"FEB",nameAcuerdo:"ACUERDOS TOPES DE CAMPAÑA ELECCIONES EXTRAORDINARIAS",link: Acuerdos__pdfpath(`./${"2002/"}${"13.pdf"}`),},</v>
      </c>
    </row>
    <row r="3159" spans="1:1" x14ac:dyDescent="0.3">
      <c r="A3159" t="str">
        <f>IF(ISBLANK('2002'!L16),"",'2002'!L16)</f>
        <v>{id:14,year: "2002",dateAcuerdo:"25-FEB",monthAcuerdo:"FEB",nameAcuerdo:"ACUERDO PADRÓN ELECTORAL ELECCIONES EXTRAORDINARIAS 2002",link: Acuerdos__pdfpath(`./${"2002/"}${"14.pdf"}`),},</v>
      </c>
    </row>
    <row r="3160" spans="1:1" x14ac:dyDescent="0.3">
      <c r="A3160" t="str">
        <f>IF(ISBLANK('2002'!L17),"",'2002'!L17)</f>
        <v>{id:15,year: "2002",dateAcuerdo:"06-MAR",monthAcuerdo:"MAR",nameAcuerdo:"ACUERDO DISEÑO DE LA DOCUMENTACIÓN Y MATERIAL ELECTORAL 2002",link: Acuerdos__pdfpath(`./${"2002/"}${"15.pdf"}`),},</v>
      </c>
    </row>
    <row r="3161" spans="1:1" x14ac:dyDescent="0.3">
      <c r="A3161" t="str">
        <f>IF(ISBLANK('2002'!L18),"",'2002'!L18)</f>
        <v>{id:16,year: "2002",dateAcuerdo:"06-MAR",monthAcuerdo:"MAR",nameAcuerdo:"ACUERDO LUGARES DE USO COMÚN 2002",link: Acuerdos__pdfpath(`./${"2002/"}${"16.pdf"}`),},</v>
      </c>
    </row>
    <row r="3162" spans="1:1" x14ac:dyDescent="0.3">
      <c r="A3162" t="str">
        <f>IF(ISBLANK('2002'!L19),"",'2002'!L19)</f>
        <v>{id:17,year: "2002",dateAcuerdo:"06-MAR",monthAcuerdo:"MAR",nameAcuerdo:"ACUERDO PTES, SRIOS Y CONCEJALES ELECCIONES EXTRAORDINARIAS 2002",link: Acuerdos__pdfpath(`./${"2002/"}${"17.pdf"}`),},</v>
      </c>
    </row>
    <row r="3163" spans="1:1" x14ac:dyDescent="0.3">
      <c r="A3163" t="str">
        <f>IF(ISBLANK('2002'!L20),"",'2002'!L20)</f>
        <v>{id:18,year: "2002",dateAcuerdo:"09-MAR",monthAcuerdo:"MAR",nameAcuerdo:"ACUERDO REGISTRO AYUNTAMIENTOS",link: Acuerdos__pdfpath(`./${"2002/"}${"18.pdf"}`),},</v>
      </c>
    </row>
    <row r="3164" spans="1:1" x14ac:dyDescent="0.3">
      <c r="A3164" t="str">
        <f>IF(ISBLANK('2002'!L21),"",'2002'!L21)</f>
        <v>{id:19,year: "2002",dateAcuerdo:"09-MAR",monthAcuerdo:"MAR",nameAcuerdo:"ACUERDO REGISTRO PRESIDENTES DE COMUNIDAD",link: Acuerdos__pdfpath(`./${"2002/"}${"19.pdf"}`),},</v>
      </c>
    </row>
    <row r="3165" spans="1:1" x14ac:dyDescent="0.3">
      <c r="A3165" t="str">
        <f>IF(ISBLANK('2002'!L22),"",'2002'!L22)</f>
        <v>{id:20,year: "2002",dateAcuerdo:"14-MAR",monthAcuerdo:"MAR",nameAcuerdo:"ACUERDO OBSERVADORES ELECTORALES Y CONVOCATORIA",link: Acuerdos__pdfpath(`./${"2002/"}${"20.pdf"}`),},</v>
      </c>
    </row>
    <row r="3166" spans="1:1" x14ac:dyDescent="0.3">
      <c r="A3166" t="str">
        <f>IF(ISBLANK('2002'!L23),"",'2002'!L23)</f>
        <v>{id:21,year: "2002",dateAcuerdo:"14-MAR",monthAcuerdo:"MAR",nameAcuerdo:"ACUERDO PRODUCCIÓN DOCUMENTACIÓN Y MATERIAL ELECTORAL 2002",link: Acuerdos__pdfpath(`./${"2002/"}${"21.pdf"}`),},</v>
      </c>
    </row>
    <row r="3167" spans="1:1" x14ac:dyDescent="0.3">
      <c r="A3167" t="str">
        <f>IF(ISBLANK('2002'!L24),"",'2002'!L24)</f>
        <v>{id:22,year: "2002",dateAcuerdo:"14-MAR",monthAcuerdo:"MAR",nameAcuerdo:"CONVOCATORIA OBSERVADORES ELECTORALES 2002",link: Acuerdos__pdfpath(`./${"2002/"}${"22.pdf"}`),},</v>
      </c>
    </row>
    <row r="3168" spans="1:1" x14ac:dyDescent="0.3">
      <c r="A3168" t="str">
        <f>IF(ISBLANK('2002'!L25),"",'2002'!L25)</f>
        <v>{id:23,year: "2002",dateAcuerdo:"16-MAR",monthAcuerdo:"MAR",nameAcuerdo:"REASIGNACIÓN DE PRERROGATIVAS 2002 BUENO",link: Acuerdos__pdfpath(`./${"2002/"}${"23.pdf"}`),},</v>
      </c>
    </row>
    <row r="3169" spans="1:1" x14ac:dyDescent="0.3">
      <c r="A3169" t="str">
        <f>IF(ISBLANK('2002'!L26),"",'2002'!L26)</f>
        <v>{id:24,year: "2002",dateAcuerdo:"28-MAR",monthAcuerdo:"MAR",nameAcuerdo:"ACREDITACIÓN OBSERVADORES ELECTORALES 2002",link: Acuerdos__pdfpath(`./${"2002/"}${"24.pdf"}`),},</v>
      </c>
    </row>
    <row r="3170" spans="1:1" x14ac:dyDescent="0.3">
      <c r="A3170" t="str">
        <f>IF(ISBLANK('2002'!L27),"",'2002'!L27)</f>
        <v>{id:25,year: "2002",dateAcuerdo:"28-MAR",monthAcuerdo:"MAR",nameAcuerdo:"EXCLUSIÓN DE BOLETAS ELECTORALES DE LA VENTA MUNICIPIO DE CALPULALPAN",link: Acuerdos__pdfpath(`./${"2002/"}${"25.pdf"}`),},</v>
      </c>
    </row>
    <row r="3171" spans="1:1" x14ac:dyDescent="0.3">
      <c r="A3171" t="str">
        <f>IF(ISBLANK('2002'!L28),"",'2002'!L28)</f>
        <v>{id:26,year: "2002",dateAcuerdo:"05-ABR",monthAcuerdo:"ABR",nameAcuerdo:"ACUERDO RETIRO DE PROPAGANDA MDC 2002",link: Acuerdos__pdfpath(`./${"2002/"}${"26.pdf"}`),},</v>
      </c>
    </row>
    <row r="3172" spans="1:1" x14ac:dyDescent="0.3">
      <c r="A3172" t="str">
        <f>IF(ISBLANK('2002'!L29),"",'2002'!L29)</f>
        <v>{id:27,year: "2002",dateAcuerdo:"05-ABR",monthAcuerdo:"ABR",nameAcuerdo:"ACUERDO SARJE 7 DE ABRIL 2002",link: Acuerdos__pdfpath(`./${"2002/"}${"27.pdf"}`),},</v>
      </c>
    </row>
    <row r="3173" spans="1:1" x14ac:dyDescent="0.3">
      <c r="A3173" t="str">
        <f>IF(ISBLANK('2002'!L30),"",'2002'!L30)</f>
        <v>{id:28,year: "2002",dateAcuerdo:"15-ABR",monthAcuerdo:"ABR",nameAcuerdo:"ACUERDO CALIFICACIÓN 9 PRESIDENCIAS DE COMUNIDAD",link: Acuerdos__pdfpath(`./${"2002/"}${"28.pdf"}`),},</v>
      </c>
    </row>
    <row r="3174" spans="1:1" x14ac:dyDescent="0.3">
      <c r="A3174" t="str">
        <f>IF(ISBLANK('2002'!L31),"",'2002'!L31)</f>
        <v>{id:29,year: "2002",dateAcuerdo:"15-ABR",monthAcuerdo:"ABR",nameAcuerdo:"ACUERDO CALIFICACIÓN AYUNTAMIENTO IXTENCO",link: Acuerdos__pdfpath(`./${"2002/"}${"29.pdf"}`),},</v>
      </c>
    </row>
    <row r="3175" spans="1:1" x14ac:dyDescent="0.3">
      <c r="A3175" t="str">
        <f>IF(ISBLANK('2002'!L32),"",'2002'!L32)</f>
        <v>{id:30,year: "2002",dateAcuerdo:"15-ABR",monthAcuerdo:"ABR",nameAcuerdo:"ACUERDO CALIFICACIÓN AYUNTAMIENTO ZACATELCO",link: Acuerdos__pdfpath(`./${"2002/"}${"30.pdf"}`),},</v>
      </c>
    </row>
    <row r="3176" spans="1:1" x14ac:dyDescent="0.3">
      <c r="A3176" t="str">
        <f>IF(ISBLANK('2002'!L33),"",'2002'!L33)</f>
        <v>{id:31,year: "2002",dateAcuerdo:"30-ABR",monthAcuerdo:"ABR",nameAcuerdo:"ACUERDO APROBACIÓN DE DICTÁMENES P.P. 2001",link: Acuerdos__pdfpath(`./${"2002/"}${"31.pdf"}`),},</v>
      </c>
    </row>
    <row r="3177" spans="1:1" x14ac:dyDescent="0.3">
      <c r="A3177" t="str">
        <f>IF(ISBLANK('2002'!L34),"",'2002'!L34)</f>
        <v>{id:32,year: "2002",dateAcuerdo:"30-ABR",monthAcuerdo:"ABR",nameAcuerdo:"ACUERDO CALENDARIO DE SESIONES ORDINARIAS 2002",link: Acuerdos__pdfpath(`./${"2002/"}${"32.pdf"}`),},</v>
      </c>
    </row>
    <row r="3178" spans="1:1" x14ac:dyDescent="0.3">
      <c r="A3178" t="str">
        <f>IF(ISBLANK('2002'!L35),"",'2002'!L35)</f>
        <v>{id:33,year: "2002",dateAcuerdo:"30-ABR",monthAcuerdo:"ABR",nameAcuerdo:"ACUERDO TRANSFERENCIA DE PARTIDA DESTINADA AL 20 % 2002",link: Acuerdos__pdfpath(`./${"2002/"}${"33.pdf"}`),},</v>
      </c>
    </row>
    <row r="3179" spans="1:1" x14ac:dyDescent="0.3">
      <c r="A3179" t="str">
        <f>IF(ISBLANK('2002'!L36),"",'2002'!L36)</f>
        <v>{id:34,year: "2002",dateAcuerdo:"28-JUN",monthAcuerdo:"JUN",nameAcuerdo:"DESTRUCCIÓN DE PAQUETERIA 2001 Y 2002",link: Acuerdos__pdfpath(`./${"2002/"}${"34.pdf"}`),},</v>
      </c>
    </row>
    <row r="3180" spans="1:1" x14ac:dyDescent="0.3">
      <c r="A3180" t="str">
        <f>IF(ISBLANK('2002'!L37),"",'2002'!L37)</f>
        <v>{id:35,year: "2002",dateAcuerdo:"11-SEP",monthAcuerdo:"SEP",nameAcuerdo:"ACREDITACIÓN PARTIDO LIBERAL PROGRESISTA",link: Acuerdos__pdfpath(`./${"2002/"}${"35.pdf"}`),},</v>
      </c>
    </row>
    <row r="3181" spans="1:1" x14ac:dyDescent="0.3">
      <c r="A3181" t="str">
        <f>IF(ISBLANK('2002'!L38),"",'2002'!L38)</f>
        <v>{id:36,year: "2002",dateAcuerdo:"11-SEP",monthAcuerdo:"SEP",nameAcuerdo:"ACUERDO CONVOCATORIA DIRECCIÓN DE CAPACITACIÓN, ORGANIZACIÓN Y JURÍDICA",link: Acuerdos__pdfpath(`./${"2002/"}${"36.pdf"}`),},</v>
      </c>
    </row>
    <row r="3182" spans="1:1" x14ac:dyDescent="0.3">
      <c r="A3182" t="str">
        <f>IF(ISBLANK('2002'!L39),"",'2002'!L39)</f>
        <v>];</v>
      </c>
    </row>
    <row r="3183" spans="1:1" x14ac:dyDescent="0.3">
      <c r="A3183" t="str">
        <f>IF(ISBLANK('2002'!L40),"",'2002'!L40)</f>
        <v/>
      </c>
    </row>
    <row r="3184" spans="1:1" x14ac:dyDescent="0.3">
      <c r="A3184" t="str">
        <f>IF(ISBLANK('2002'!L41),"",'2002'!L41)</f>
        <v/>
      </c>
    </row>
    <row r="3185" spans="1:1" x14ac:dyDescent="0.3">
      <c r="A3185" t="str">
        <f>IF(ISBLANK('2002'!L42),"",'2002'!L42)</f>
        <v>export const dataAA2002 = [</v>
      </c>
    </row>
    <row r="3186" spans="1:1" x14ac:dyDescent="0.3">
      <c r="A3186" t="str">
        <f>IF(ISBLANK('2002'!L43),"",'2002'!L43)</f>
        <v>{id:2,year: "2002",dateAcuerdo:"19-MAY",monthAcuerdo:"MAY",nameAcuerdo:"DICTAMEN FINAL SANCIÓN PARTIDOS POLÍTICOS",link: Acuerdos__pdfpath(`./${"2002/"}${"2.pdf"}`),},</v>
      </c>
    </row>
    <row r="3187" spans="1:1" x14ac:dyDescent="0.3">
      <c r="A3187" t="str">
        <f>IF(ISBLANK('2002'!L44),"",'2002'!L44)</f>
        <v>{id:1,year: "2002",dateAcuerdo:"",monthAcuerdo:"FEB",nameAcuerdo:"DESTRUCCIÓN DE PAQUETERIA 2001 Y 2002",link: Acuerdos__pdfpath(`./${"2002/"}${"1.pdf"}`),},</v>
      </c>
    </row>
    <row r="3188" spans="1:1" x14ac:dyDescent="0.3">
      <c r="A3188" t="str">
        <f>IF(ISBLANK('2002'!L45),"",'2002'!L45)</f>
        <v>];</v>
      </c>
    </row>
    <row r="3191" spans="1:1" x14ac:dyDescent="0.3">
      <c r="A3191" t="str">
        <f>IF(ISBLANK('2001'!J2),"",'2001'!J2)</f>
        <v>export const dataAcuerdos2001 = [</v>
      </c>
    </row>
    <row r="3192" spans="1:1" x14ac:dyDescent="0.3">
      <c r="A3192" t="str">
        <f>IF(ISBLANK('2001'!J3),"",'2001'!J3)</f>
        <v>{id:1,year: "2001",dateAcuerdo:"11-MAY",nameAcuerdo:"CALENDARIO ELECTORAL 2001",link: Acuerdos__pdfpath(`./${"2001/"}${"1.pdf"}`),},</v>
      </c>
    </row>
    <row r="3193" spans="1:1" x14ac:dyDescent="0.3">
      <c r="A3193" t="str">
        <f>IF(ISBLANK('2001'!J4),"",'2001'!J4)</f>
        <v>{id:2,year: "2001",dateAcuerdo:"16-JUL",nameAcuerdo:"ACUERDO REGISTRO DE DIPUTADOS",link: Acuerdos__pdfpath(`./${"2001/"}${"2.pdf"}`),},</v>
      </c>
    </row>
    <row r="3194" spans="1:1" x14ac:dyDescent="0.3">
      <c r="A3194" t="str">
        <f>IF(ISBLANK('2001'!J5),"",'2001'!J5)</f>
        <v>{id:3,year: "2001",dateAcuerdo:"05-OCT",nameAcuerdo:"ACUERDO INTEGRACIÓN CONSEJOS MUNICIPALES",link: Acuerdos__pdfpath(`./${"2001/"}${"3.pdf"}`),},</v>
      </c>
    </row>
    <row r="3195" spans="1:1" x14ac:dyDescent="0.3">
      <c r="A3195" t="str">
        <f>IF(ISBLANK('2001'!J6),"",'2001'!J6)</f>
        <v>{id:4,year: "2001",dateAcuerdo:"16-NOV",nameAcuerdo:"ACUERDO DE CALIFICACION DE DIPUTADOS",link: Acuerdos__pdfpath(`./${"2001/"}${"4.pdf"}`),},</v>
      </c>
    </row>
    <row r="3196" spans="1:1" x14ac:dyDescent="0.3">
      <c r="A3196" t="str">
        <f>IF(ISBLANK('2001'!J7),"",'2001'!J7)</f>
        <v>];</v>
      </c>
    </row>
    <row r="3197" spans="1:1" x14ac:dyDescent="0.3">
      <c r="A3197" t="str">
        <f>IF(ISBLANK('2001'!J8),"",'2001'!J8)</f>
        <v/>
      </c>
    </row>
    <row r="3198" spans="1:1" x14ac:dyDescent="0.3">
      <c r="A3198" t="str">
        <f>IF(ISBLANK('2001'!J9),"",'2001'!J9)</f>
        <v/>
      </c>
    </row>
    <row r="3199" spans="1:1" x14ac:dyDescent="0.3">
      <c r="A3199" t="str">
        <f>IF(ISBLANK('2001'!J10),"",'2001'!J10)</f>
        <v>export const dataAA12001 = [</v>
      </c>
    </row>
    <row r="3200" spans="1:1" x14ac:dyDescent="0.3">
      <c r="A3200" t="str">
        <f>IF(ISBLANK('2001'!J11),"",'2001'!J11)</f>
        <v>{id:1,year: "2001",",nameMunicipio:"ACUAMANALA DE MIGUEL HIDALGO",link: Acuerdos__pdfpath(`./${"2001/"}${"1a.pdf"}`),},</v>
      </c>
    </row>
    <row r="3201" spans="1:1" x14ac:dyDescent="0.3">
      <c r="A3201" t="str">
        <f>IF(ISBLANK('2001'!J12),"",'2001'!J12)</f>
        <v>{id:2,year: "2001",",nameMunicipio:"ALTZAYANCA",link: Acuerdos__pdfpath(`./${"2001/"}${"1b.pdf"}`),},</v>
      </c>
    </row>
    <row r="3202" spans="1:1" x14ac:dyDescent="0.3">
      <c r="A3202" t="str">
        <f>IF(ISBLANK('2001'!J13),"",'2001'!J13)</f>
        <v>{id:3,year: "2001",",nameMunicipio:"AMAXAC DE GUERRERO",link: Acuerdos__pdfpath(`./${"2001/"}${"1c.pdf"}`),},</v>
      </c>
    </row>
    <row r="3203" spans="1:1" x14ac:dyDescent="0.3">
      <c r="A3203" t="str">
        <f>IF(ISBLANK('2001'!J14),"",'2001'!J14)</f>
        <v>{id:4,year: "2001",",nameMunicipio:"APETATITLÁN DE ANTONIO CARVAJAL",link: Acuerdos__pdfpath(`./${"2001/"}${"1d.pdf"}`),},</v>
      </c>
    </row>
    <row r="3204" spans="1:1" x14ac:dyDescent="0.3">
      <c r="A3204" t="str">
        <f>IF(ISBLANK('2001'!J15),"",'2001'!J15)</f>
        <v>{id:5,year: "2001",",nameMunicipio:"APIZACO",link: Acuerdos__pdfpath(`./${"2001/"}${"1e.pdf"}`),},</v>
      </c>
    </row>
    <row r="3205" spans="1:1" x14ac:dyDescent="0.3">
      <c r="A3205" t="str">
        <f>IF(ISBLANK('2001'!J16),"",'2001'!J16)</f>
        <v>{id:6,year: "2001",",nameMunicipio:"ATLANGATEPEC",link: Acuerdos__pdfpath(`./${"2001/"}${"1f.pdf"}`),},</v>
      </c>
    </row>
    <row r="3206" spans="1:1" x14ac:dyDescent="0.3">
      <c r="A3206" t="str">
        <f>IF(ISBLANK('2001'!J17),"",'2001'!J17)</f>
        <v>{id:7,year: "2001",",nameMunicipio:"BENITO JUÁREZ",link: Acuerdos__pdfpath(`./${"2001/"}${"1g.pdf"}`),},</v>
      </c>
    </row>
    <row r="3207" spans="1:1" x14ac:dyDescent="0.3">
      <c r="A3207" t="str">
        <f>IF(ISBLANK('2001'!J18),"",'2001'!J18)</f>
        <v>{id:8,year: "2001",",nameMunicipio:"CALPULALPAN",link: Acuerdos__pdfpath(`./${"2001/"}${"1h.pdf"}`),},</v>
      </c>
    </row>
    <row r="3208" spans="1:1" x14ac:dyDescent="0.3">
      <c r="A3208" t="str">
        <f>IF(ISBLANK('2001'!J19),"",'2001'!J19)</f>
        <v>{id:9,year: "2001",",nameMunicipio:"EL CARMEN TEQUEXQUITLA TET",link: Acuerdos__pdfpath(`./${"2001/"}${"1i.pdf"}`),},</v>
      </c>
    </row>
    <row r="3209" spans="1:1" x14ac:dyDescent="0.3">
      <c r="A3209" t="str">
        <f>IF(ISBLANK('2001'!J20),"",'2001'!J20)</f>
        <v>{id:10,year: "2001",",nameMunicipio:"EMILIANO ZAPATA",link: Acuerdos__pdfpath(`./${"2001/"}${"1j.pdf"}`),},</v>
      </c>
    </row>
    <row r="3210" spans="1:1" x14ac:dyDescent="0.3">
      <c r="A3210" t="str">
        <f>IF(ISBLANK('2001'!J21),"",'2001'!J21)</f>
        <v>{id:11,year: "2001",",nameMunicipio:"ESPAÑITA",link: Acuerdos__pdfpath(`./${"2001/"}${"1k.pdf"}`),},</v>
      </c>
    </row>
    <row r="3211" spans="1:1" x14ac:dyDescent="0.3">
      <c r="A3211" t="str">
        <f>IF(ISBLANK('2001'!J22),"",'2001'!J22)</f>
        <v>{id:12,year: "2001",",nameMunicipio:"HUAMANTLA",link: Acuerdos__pdfpath(`./${"2001/"}${"1l.pdf"}`),},</v>
      </c>
    </row>
    <row r="3212" spans="1:1" x14ac:dyDescent="0.3">
      <c r="A3212" t="str">
        <f>IF(ISBLANK('2001'!J23),"",'2001'!J23)</f>
        <v>{id:13,year: "2001",",nameMunicipio:"HUEYOTLIPAN",link: Acuerdos__pdfpath(`./${"2001/"}${"1m.pdf"}`),},</v>
      </c>
    </row>
    <row r="3213" spans="1:1" x14ac:dyDescent="0.3">
      <c r="A3213" t="str">
        <f>IF(ISBLANK('2001'!J24),"",'2001'!J24)</f>
        <v>{id:14,year: "2001",",nameMunicipio:"IXTACUIXTLA DE MARIANO MATAMOROS",link: Acuerdos__pdfpath(`./${"2001/"}${"1n.pdf"}`),},</v>
      </c>
    </row>
    <row r="3214" spans="1:1" x14ac:dyDescent="0.3">
      <c r="A3214" t="str">
        <f>IF(ISBLANK('2001'!J25),"",'2001'!J25)</f>
        <v>{id:15,year: "2001",",nameMunicipio:"LA MAGDALENA TLALTELULCO",link: Acuerdos__pdfpath(`./${"2001/"}${"1o.pdf"}`),},</v>
      </c>
    </row>
    <row r="3215" spans="1:1" x14ac:dyDescent="0.3">
      <c r="A3215" t="str">
        <f>IF(ISBLANK('2001'!J26),"",'2001'!J26)</f>
        <v>{id:16,year: "2001",",nameMunicipio:"LÁZARO CÁRDENAS",link: Acuerdos__pdfpath(`./${"2001/"}${"1p.pdf"}`),},</v>
      </c>
    </row>
    <row r="3216" spans="1:1" x14ac:dyDescent="0.3">
      <c r="A3216" t="str">
        <f>IF(ISBLANK('2001'!J27),"",'2001'!J27)</f>
        <v>{id:17,year: "2001",",nameMunicipio:"MAZATECOCHCO DE JOSÉ MARÍA MORELOS",link: Acuerdos__pdfpath(`./${"2001/"}${"1q.pdf"}`),},</v>
      </c>
    </row>
    <row r="3217" spans="1:1" x14ac:dyDescent="0.3">
      <c r="A3217" t="str">
        <f>IF(ISBLANK('2001'!J28),"",'2001'!J28)</f>
        <v>{id:18,year: "2001",",nameMunicipio:"NANACAMILPA DE MARIANO ARISTA",link: Acuerdos__pdfpath(`./${"2001/"}${"1r.pdf"}`),},</v>
      </c>
    </row>
    <row r="3218" spans="1:1" x14ac:dyDescent="0.3">
      <c r="A3218" t="str">
        <f>IF(ISBLANK('2001'!J29),"",'2001'!J29)</f>
        <v>{id:19,year: "2001",",nameMunicipio:"NATIVITAS",link: Acuerdos__pdfpath(`./${"2001/"}${"1s.pdf"}`),},</v>
      </c>
    </row>
    <row r="3219" spans="1:1" x14ac:dyDescent="0.3">
      <c r="A3219" t="str">
        <f>IF(ISBLANK('2001'!J30),"",'2001'!J30)</f>
        <v>{id:20,year: "2001",",nameMunicipio:"PAPALOTLA DE XICOHTÉNCATL",link: Acuerdos__pdfpath(`./${"2001/"}${"1t.pdf"}`),},</v>
      </c>
    </row>
    <row r="3220" spans="1:1" x14ac:dyDescent="0.3">
      <c r="A3220" t="str">
        <f>IF(ISBLANK('2001'!J31),"",'2001'!J31)</f>
        <v>{id:21,year: "2001",",nameMunicipio:"SAN DAMIÁN TEXOLOC",link: Acuerdos__pdfpath(`./${"2001/"}${"1u.pdf"}`),},</v>
      </c>
    </row>
    <row r="3221" spans="1:1" x14ac:dyDescent="0.3">
      <c r="A3221" t="str">
        <f>IF(ISBLANK('2001'!J32),"",'2001'!J32)</f>
        <v>{id:22,year: "2001",",nameMunicipio:"SAN FRANCISCO TETLANOHCAN",link: Acuerdos__pdfpath(`./${"2001/"}${"1v.pdf"}`),},</v>
      </c>
    </row>
    <row r="3222" spans="1:1" x14ac:dyDescent="0.3">
      <c r="A3222" t="str">
        <f>IF(ISBLANK('2001'!J33),"",'2001'!J33)</f>
        <v>{id:23,year: "2001",",nameMunicipio:"SAN JERÓNIMO ZACUALPAN",link: Acuerdos__pdfpath(`./${"2001/"}${"1w.pdf"}`),},</v>
      </c>
    </row>
    <row r="3223" spans="1:1" x14ac:dyDescent="0.3">
      <c r="A3223" t="str">
        <f>IF(ISBLANK('2001'!J34),"",'2001'!J34)</f>
        <v>{id:24,year: "2001",",nameMunicipio:"SAN JOSÉ TEACALCO",link: Acuerdos__pdfpath(`./${"2001/"}${"1x.pdf"}`),},</v>
      </c>
    </row>
    <row r="3224" spans="1:1" x14ac:dyDescent="0.3">
      <c r="A3224" t="str">
        <f>IF(ISBLANK('2001'!J35),"",'2001'!J35)</f>
        <v>{id:25,year: "2001",",nameMunicipio:"SAN JUAN HUACTZINCO",link: Acuerdos__pdfpath(`./${"2001/"}${"1y.pdf"}`),},</v>
      </c>
    </row>
    <row r="3225" spans="1:1" x14ac:dyDescent="0.3">
      <c r="A3225" t="str">
        <f>IF(ISBLANK('2001'!J36),"",'2001'!J36)</f>
        <v>{id:26,year: "2001",",nameMunicipio:"SAN LORENZO AXOCOMANITLA",link: Acuerdos__pdfpath(`./${"2001/"}${"1z.pdf"}`),},</v>
      </c>
    </row>
    <row r="3226" spans="1:1" x14ac:dyDescent="0.3">
      <c r="A3226" t="str">
        <f>IF(ISBLANK('2001'!J37),"",'2001'!J37)</f>
        <v>{id:27,year: "2001",",nameMunicipio:"SAN LUCAS TECOPILCO",link: Acuerdos__pdfpath(`./${"2001/"}${"1aa.pdf"}`),},</v>
      </c>
    </row>
    <row r="3227" spans="1:1" x14ac:dyDescent="0.3">
      <c r="A3227" t="str">
        <f>IF(ISBLANK('2001'!J38),"",'2001'!J38)</f>
        <v>{id:28,year: "2001",",nameMunicipio:"SAN LUIS TEOLOCHOLCO",link: Acuerdos__pdfpath(`./${"2001/"}${"1bb.pdf"}`),},</v>
      </c>
    </row>
    <row r="3228" spans="1:1" x14ac:dyDescent="0.3">
      <c r="A3228" t="str">
        <f>IF(ISBLANK('2001'!J39),"",'2001'!J39)</f>
        <v>{id:29,year: "2001",",nameMunicipio:"SANCTÓRUM",link: Acuerdos__pdfpath(`./${"2001/"}${"1cc.pdf"}`),},</v>
      </c>
    </row>
    <row r="3229" spans="1:1" x14ac:dyDescent="0.3">
      <c r="A3229" t="str">
        <f>IF(ISBLANK('2001'!J40),"",'2001'!J40)</f>
        <v>{id:30,year: "2001",",nameMunicipio:"SANTA ANA NOPALUCAN",link: Acuerdos__pdfpath(`./${"2001/"}${"1dd.pdf"}`),},</v>
      </c>
    </row>
    <row r="3230" spans="1:1" x14ac:dyDescent="0.3">
      <c r="A3230" t="str">
        <f>IF(ISBLANK('2001'!J41),"",'2001'!J41)</f>
        <v>{id:31,year: "2001",",nameMunicipio:"SANTA CATARINA AYOMETLA",link: Acuerdos__pdfpath(`./${"2001/"}${"1ee.pdf"}`),},</v>
      </c>
    </row>
    <row r="3231" spans="1:1" x14ac:dyDescent="0.3">
      <c r="A3231" t="str">
        <f>IF(ISBLANK('2001'!J42),"",'2001'!J42)</f>
        <v>{id:32,year: "2001",",nameMunicipio:"SANTA CRUZ QUILEHTLA",link: Acuerdos__pdfpath(`./${"2001/"}${"1ff.pdf"}`),},</v>
      </c>
    </row>
    <row r="3232" spans="1:1" x14ac:dyDescent="0.3">
      <c r="A3232" t="str">
        <f>IF(ISBLANK('2001'!J43),"",'2001'!J43)</f>
        <v>{id:33,year: "2001",",nameMunicipio:"SANTA CRUZ TLAXCALA",link: Acuerdos__pdfpath(`./${"2001/"}${"1gg.pdf"}`),},</v>
      </c>
    </row>
    <row r="3233" spans="1:1" x14ac:dyDescent="0.3">
      <c r="A3233" t="str">
        <f>IF(ISBLANK('2001'!J44),"",'2001'!J44)</f>
        <v>{id:34,year: "2001",",nameMunicipio:"TENANCINGO",link: Acuerdos__pdfpath(`./${"2001/"}${"1hh.pdf"}`),},</v>
      </c>
    </row>
    <row r="3234" spans="1:1" x14ac:dyDescent="0.3">
      <c r="A3234" t="str">
        <f>IF(ISBLANK('2001'!J45),"",'2001'!J45)</f>
        <v>{id:35,year: "2001",",nameMunicipio:"TEPETITLA DE LARDIZÁBAL",link: Acuerdos__pdfpath(`./${"2001/"}${"1ii.pdf"}`),},</v>
      </c>
    </row>
    <row r="3235" spans="1:1" x14ac:dyDescent="0.3">
      <c r="A3235" t="str">
        <f>IF(ISBLANK('2001'!J46),"",'2001'!J46)</f>
        <v>{id:36,year: "2001",",nameMunicipio:"TEPEYANCO",link: Acuerdos__pdfpath(`./${"2001/"}${"1jj.pdf"}`),},</v>
      </c>
    </row>
    <row r="3236" spans="1:1" x14ac:dyDescent="0.3">
      <c r="A3236" t="str">
        <f>IF(ISBLANK('2001'!J47),"",'2001'!J47)</f>
        <v>{id:37,year: "2001",",nameMunicipio:"TERRENATE",link: Acuerdos__pdfpath(`./${"2001/"}${"1kk.pdf"}`),},</v>
      </c>
    </row>
    <row r="3237" spans="1:1" x14ac:dyDescent="0.3">
      <c r="A3237" t="str">
        <f>IF(ISBLANK('2001'!J48),"",'2001'!J48)</f>
        <v>{id:38,year: "2001",",nameMunicipio:"TETLA DE LA SOLIDARIDAD",link: Acuerdos__pdfpath(`./${"2001/"}${"1ll.pdf"}`),},</v>
      </c>
    </row>
    <row r="3238" spans="1:1" x14ac:dyDescent="0.3">
      <c r="A3238" t="str">
        <f>IF(ISBLANK('2001'!J49),"",'2001'!J49)</f>
        <v>{id:39,year: "2001",",nameMunicipio:"TETLATLAHUCA",link: Acuerdos__pdfpath(`./${"2001/"}${"1mm.pdf"}`),},</v>
      </c>
    </row>
    <row r="3239" spans="1:1" x14ac:dyDescent="0.3">
      <c r="A3239" t="str">
        <f>IF(ISBLANK('2001'!J50),"",'2001'!J50)</f>
        <v>{id:40,year: "2001",",nameMunicipio:"TLAXCO",link: Acuerdos__pdfpath(`./${"2001/"}${"1nn.pdf"}`),},</v>
      </c>
    </row>
    <row r="3240" spans="1:1" x14ac:dyDescent="0.3">
      <c r="A3240" t="str">
        <f>IF(ISBLANK('2001'!J51),"",'2001'!J51)</f>
        <v>{id:41,year: "2001",",nameMunicipio:"TOCATLÁN",link: Acuerdos__pdfpath(`./${"2001/"}${"1oo.pdf"}`),},</v>
      </c>
    </row>
    <row r="3241" spans="1:1" x14ac:dyDescent="0.3">
      <c r="A3241" t="str">
        <f>IF(ISBLANK('2001'!J52),"",'2001'!J52)</f>
        <v>{id:42,year: "2001",",nameMunicipio:"TOTOLAC",link: Acuerdos__pdfpath(`./${"2001/"}${"1pp.pdf"}`),},</v>
      </c>
    </row>
    <row r="3242" spans="1:1" x14ac:dyDescent="0.3">
      <c r="A3242" t="str">
        <f>IF(ISBLANK('2001'!J53),"",'2001'!J53)</f>
        <v>{id:43,year: "2001",",nameMunicipio:"TZOMPANTEPEC",link: Acuerdos__pdfpath(`./${"2001/"}${"1qq.pdf"}`),},</v>
      </c>
    </row>
    <row r="3243" spans="1:1" x14ac:dyDescent="0.3">
      <c r="A3243" t="str">
        <f>IF(ISBLANK('2001'!J54),"",'2001'!J54)</f>
        <v>{id:44,year: "2001",",nameMunicipio:"XALOZTOC TET",link: Acuerdos__pdfpath(`./${"2001/"}${"1rr.pdf"}`),},</v>
      </c>
    </row>
    <row r="3244" spans="1:1" x14ac:dyDescent="0.3">
      <c r="A3244" t="str">
        <f>IF(ISBLANK('2001'!J55),"",'2001'!J55)</f>
        <v>{id:45,year: "2001",",nameMunicipio:"XICOHTZINCO",link: Acuerdos__pdfpath(`./${"2001/"}${"1ss.pdf"}`),},</v>
      </c>
    </row>
    <row r="3245" spans="1:1" x14ac:dyDescent="0.3">
      <c r="A3245" t="str">
        <f>IF(ISBLANK('2001'!J56),"",'2001'!J56)</f>
        <v>{id:46,year: "2001",",nameMunicipio:"ZITLALTEPEC DE TRINIDAD SÁNCHEZ SANTOS",link: Acuerdos__pdfpath(`./${"2001/"}${"1tt.pdf"}`),},</v>
      </c>
    </row>
    <row r="3246" spans="1:1" x14ac:dyDescent="0.3">
      <c r="A3246" t="str">
        <f>IF(ISBLANK('2001'!J57),"",'2001'!J57)</f>
        <v>];</v>
      </c>
    </row>
    <row r="3247" spans="1:1" x14ac:dyDescent="0.3">
      <c r="A3247" t="str">
        <f>IF(ISBLANK('2001'!J58),"",'2001'!J58)</f>
        <v/>
      </c>
    </row>
    <row r="3248" spans="1:1" x14ac:dyDescent="0.3">
      <c r="A3248" t="str">
        <f>IF(ISBLANK('2001'!J59),"",'2001'!J59)</f>
        <v/>
      </c>
    </row>
    <row r="3249" spans="1:1" x14ac:dyDescent="0.3">
      <c r="A3249" t="str">
        <f>IF(ISBLANK('2001'!J60),"",'2001'!J60)</f>
        <v>export const dataAA22001 = [</v>
      </c>
    </row>
    <row r="3250" spans="1:1" x14ac:dyDescent="0.3">
      <c r="A3250" t="str">
        <f>IF(ISBLANK('2001'!J61),"",'2001'!J61)</f>
        <v>{id:1,year: "2001",dateAcuerdo:"14-DIC",nameAcuerdo:"SE MODIFICA EL PUNTO DE ACUERDO VIGÉSIMO SEXTO DEL ACUERDO DEL CG POR EL QUE SE CALIFICA LA ELECCIÓN DE 253 PRESIDENTES MUNICIPALES",link: Acuerdos__pdfpath(`./${"2001/"}${"2a.pdf"}`),},</v>
      </c>
    </row>
    <row r="3251" spans="1:1" x14ac:dyDescent="0.3">
      <c r="A3251" t="str">
        <f>IF(ISBLANK('2001'!J62),"",'2001'!J62)</f>
        <v>{id:2,year: "2001",dateAcuerdo:"14-DIC",nameAcuerdo:"ACUERDO PMA",link: Acuerdos__pdfpath(`./${"2001/"}${"2b.pdf"}`),},</v>
      </c>
    </row>
    <row r="3252" spans="1:1" x14ac:dyDescent="0.3">
      <c r="A3252" t="str">
        <f>IF(ISBLANK('2001'!J63),"",'2001'!J63)</f>
        <v>{id:3,year: "2001",dateAcuerdo:"14-DIC",nameAcuerdo:"ACUERDO PMA",link: Acuerdos__pdfpath(`./${"2001/"}${"2c.pdf"}`),},</v>
      </c>
    </row>
    <row r="3253" spans="1:1" x14ac:dyDescent="0.3">
      <c r="A3253" t="str">
        <f>IF(ISBLANK('2001'!J64),"",'2001'!J64)</f>
        <v>{id:4,year: "2001",dateAcuerdo:"14-DIC",nameAcuerdo:"ALTZAYANCA TET",link: Acuerdos__pdfpath(`./${"2001/"}${"2d.pdf"}`),},</v>
      </c>
    </row>
    <row r="3254" spans="1:1" x14ac:dyDescent="0.3">
      <c r="A3254" t="str">
        <f>IF(ISBLANK('2001'!J65),"",'2001'!J65)</f>
        <v>{id:5,year: "2001",dateAcuerdo:"14-DIC",nameAcuerdo:"CHIAUTEMPAN TET SIN RESOLVER",link: Acuerdos__pdfpath(`./${"2001/"}${"2e.pdf"}`),},</v>
      </c>
    </row>
    <row r="3255" spans="1:1" x14ac:dyDescent="0.3">
      <c r="A3255" t="str">
        <f>IF(ISBLANK('2001'!J66),"",'2001'!J66)</f>
        <v>{id:6,year: "2001",dateAcuerdo:"14-DIC",nameAcuerdo:"CONTLA DE JUAN CUAMATZI TET SIN RESOLVER",link: Acuerdos__pdfpath(`./${"2001/"}${"2f.pdf"}`),},</v>
      </c>
    </row>
    <row r="3256" spans="1:1" x14ac:dyDescent="0.3">
      <c r="A3256" t="str">
        <f>IF(ISBLANK('2001'!J67),"",'2001'!J67)</f>
        <v>{id:7,year: "2001",dateAcuerdo:"14-DIC",nameAcuerdo:"CUAPIAXTLA TET SIN RESOLVER",link: Acuerdos__pdfpath(`./${"2001/"}${"2g.pdf"}`),},</v>
      </c>
    </row>
    <row r="3257" spans="1:1" x14ac:dyDescent="0.3">
      <c r="A3257" t="str">
        <f>IF(ISBLANK('2001'!J68),"",'2001'!J68)</f>
        <v>{id:8,year: "2001",dateAcuerdo:"14-DIC",nameAcuerdo:"CUAXOMULCO TET SIN RESOLVER",link: Acuerdos__pdfpath(`./${"2001/"}${"2h.pdf"}`),},</v>
      </c>
    </row>
    <row r="3258" spans="1:1" x14ac:dyDescent="0.3">
      <c r="A3258" t="str">
        <f>IF(ISBLANK('2001'!J69),"",'2001'!J69)</f>
        <v>{id:9,year: "2001",dateAcuerdo:"14-DIC",nameAcuerdo:"EL CARMEN TEQUEXQUITLA TET",link: Acuerdos__pdfpath(`./${"2001/"}${"2i.pdf"}`),},</v>
      </c>
    </row>
    <row r="3259" spans="1:1" x14ac:dyDescent="0.3">
      <c r="A3259" t="str">
        <f>IF(ISBLANK('2001'!J70),"",'2001'!J70)</f>
        <v>{id:10,year: "2001",dateAcuerdo:"14-DIC",nameAcuerdo:"MUÑOZ DE DOMINGO ARENAS TET SIN RESOLVER",link: Acuerdos__pdfpath(`./${"2001/"}${"2j.pdf"}`),},</v>
      </c>
    </row>
    <row r="3260" spans="1:1" x14ac:dyDescent="0.3">
      <c r="A3260" t="str">
        <f>IF(ISBLANK('2001'!J71),"",'2001'!J71)</f>
        <v>{id:11,year: "2001",dateAcuerdo:"14-DIC",nameAcuerdo:"PANOTLA",link: Acuerdos__pdfpath(`./${"2001/"}${"2k.pdf"}`),},</v>
      </c>
    </row>
    <row r="3261" spans="1:1" x14ac:dyDescent="0.3">
      <c r="A3261" t="str">
        <f>IF(ISBLANK('2001'!J72),"",'2001'!J72)</f>
        <v>{id:12,year: "2001",dateAcuerdo:"14-DIC",nameAcuerdo:"SAN PABLO DEL MONTE TET SIN RESOLVER",link: Acuerdos__pdfpath(`./${"2001/"}${"2l.pdf"}`),},</v>
      </c>
    </row>
    <row r="3262" spans="1:1" x14ac:dyDescent="0.3">
      <c r="A3262" t="str">
        <f>IF(ISBLANK('2001'!J73),"",'2001'!J73)</f>
        <v>{id:13,year: "2001",dateAcuerdo:"14-DIC",nameAcuerdo:"SANTA APOLONIA TEACALCO TET SIN RESOLVER",link: Acuerdos__pdfpath(`./${"2001/"}${"2m.pdf"}`),},</v>
      </c>
    </row>
    <row r="3263" spans="1:1" x14ac:dyDescent="0.3">
      <c r="A3263" t="str">
        <f>IF(ISBLANK('2001'!J74),"",'2001'!J74)</f>
        <v>{id:14,year: "2001",dateAcuerdo:"14-DIC",nameAcuerdo:"SANTA ISABEL XILOXOXTLA TET SIN RESOLVER",link: Acuerdos__pdfpath(`./${"2001/"}${"2n.pdf"}`),},</v>
      </c>
    </row>
    <row r="3264" spans="1:1" x14ac:dyDescent="0.3">
      <c r="A3264" t="str">
        <f>IF(ISBLANK('2001'!J75),"",'2001'!J75)</f>
        <v>{id:15,year: "2001",dateAcuerdo:"14-DIC",nameAcuerdo:"TLAXCALA TET SIN RESOLVER",link: Acuerdos__pdfpath(`./${"2001/"}${"2o.pdf"}`),},</v>
      </c>
    </row>
    <row r="3265" spans="1:1" x14ac:dyDescent="0.3">
      <c r="A3265" t="str">
        <f>IF(ISBLANK('2001'!J76),"",'2001'!J76)</f>
        <v>{id:16,year: "2001",dateAcuerdo:"14-DIC",nameAcuerdo:"XALOZTOC TET",link: Acuerdos__pdfpath(`./${"2001/"}${"2p.pdf"}`),},</v>
      </c>
    </row>
    <row r="3266" spans="1:1" x14ac:dyDescent="0.3">
      <c r="A3266" t="str">
        <f>IF(ISBLANK('2001'!J77),"",'2001'!J77)</f>
        <v>{id:17,year: "2001",dateAcuerdo:"14-DIC",nameAcuerdo:"XALTOCAN TET SIN RESOLVER",link: Acuerdos__pdfpath(`./${"2001/"}${"2q.pdf"}`),},</v>
      </c>
    </row>
    <row r="3267" spans="1:1" x14ac:dyDescent="0.3">
      <c r="A3267" t="str">
        <f>IF(ISBLANK('2001'!J78),"",'2001'!J78)</f>
        <v>{id:18,year: "2001",dateAcuerdo:"14-DIC",nameAcuerdo:"YAUHQUEMECAN TET SIN RESOLVER",link: Acuerdos__pdfpath(`./${"2001/"}${"2r.pdf"}`),},</v>
      </c>
    </row>
    <row r="3268" spans="1:1" x14ac:dyDescent="0.3">
      <c r="A3268" t="str">
        <f>IF(ISBLANK('2001'!J79),"",'2001'!J79)</f>
        <v>{id:19,year: "2001",dateAcuerdo:"14-DIC",nameAcuerdo:"ZACATELCO TET SIN RESOLVER",link: Acuerdos__pdfpath(`./${"2001/"}${"2s.pdf"}`),},</v>
      </c>
    </row>
    <row r="3269" spans="1:1" x14ac:dyDescent="0.3">
      <c r="A3269" t="str">
        <f>IF(ISBLANK('2001'!J80),"",'2001'!J80)</f>
        <v>];</v>
      </c>
    </row>
    <row r="3272" spans="1:1" x14ac:dyDescent="0.3">
      <c r="A3272" t="str">
        <f>IF(ISBLANK('1998'!L2),"",'1998'!L2)</f>
        <v>export const dataAcuerdos1998 = [</v>
      </c>
    </row>
    <row r="3273" spans="1:1" x14ac:dyDescent="0.3">
      <c r="A3273" t="str">
        <f>IF(ISBLANK('1998'!L3),"",'1998'!L3)</f>
        <v>{id:1,year: "1998",dateAcuerdo:"30-ABR",monthAcuerdo:"ABR",nameAcuerdo:"ACUERDO SE CREAN LINEAMIENTOS PARA ACTOS DE PROSELITISMO",link: Acuerdos__pdfpath(`./${"1998/"}${"1.pdf"}`),},</v>
      </c>
    </row>
    <row r="3274" spans="1:1" x14ac:dyDescent="0.3">
      <c r="A3274" t="str">
        <f>IF(ISBLANK('1998'!L4),"",'1998'!L4)</f>
        <v>{id:2,year: "1998",dateAcuerdo:"01-JUN",monthAcuerdo:"JUN",nameAcuerdo:"ACUERDO POR EL CUAL SE CREA LA NORMATIVIDAD",link: Acuerdos__pdfpath(`./${"1998/"}${"2.pdf"}`),},</v>
      </c>
    </row>
    <row r="3275" spans="1:1" x14ac:dyDescent="0.3">
      <c r="A3275" t="str">
        <f>IF(ISBLANK('1998'!L5),"",'1998'!L5)</f>
        <v>{id:3,year: "1998",dateAcuerdo:"06-JUN",monthAcuerdo:"JUN",nameAcuerdo:"ACUERDO LINEAMIENTOS PARA REALIZAR ENCUESTAS Y SONDEOS DE OPINIÓN.",link: Acuerdos__pdfpath(`./${"1998/"}${"3.pdf"}`),},</v>
      </c>
    </row>
    <row r="3276" spans="1:1" x14ac:dyDescent="0.3">
      <c r="A3276" t="str">
        <f>IF(ISBLANK('1998'!L6),"",'1998'!L6)</f>
        <v>{id:4,year: "1998",dateAcuerdo:"06-JUN",monthAcuerdo:"JUN",nameAcuerdo:"ACUERDO LINEAMIENTOS PARA REALIZAR ENCUESTAS Y SONDEOS DE OPINIÓN.",link: Acuerdos__pdfpath(`./${"1998/"}${"4.pdf"}`),},</v>
      </c>
    </row>
    <row r="3277" spans="1:1" x14ac:dyDescent="0.3">
      <c r="A3277" t="str">
        <f>IF(ISBLANK('1998'!L7),"",'1998'!L7)</f>
        <v>{id:5,year: "1998",dateAcuerdo:"06-JUN",monthAcuerdo:"JUN",nameAcuerdo:"ACUERDO DEL ANEXO DE LA CONV.",link: Acuerdos__pdfpath(`./${"1998/"}${"5.pdf"}`),},</v>
      </c>
    </row>
    <row r="3278" spans="1:1" x14ac:dyDescent="0.3">
      <c r="A3278" t="str">
        <f>IF(ISBLANK('1998'!L8),"",'1998'!L8)</f>
        <v>{id:6,year: "1998",dateAcuerdo:"13-JUL",monthAcuerdo:"JUL",nameAcuerdo:"ACUERDO DE REGISTRO DE CANDIDATURA A GOBERNADOR",link: Acuerdos__pdfpath(`./${"1998/"}${"6.pdf"}`),},</v>
      </c>
    </row>
    <row r="3279" spans="1:1" x14ac:dyDescent="0.3">
      <c r="A3279" t="str">
        <f>IF(ISBLANK('1998'!L9),"",'1998'!L9)</f>
        <v>{id:7,year: "1998",dateAcuerdo:"13-JUL",monthAcuerdo:"JUL",nameAcuerdo:"ACUERDO TOPES DE CAMPAÑA",link: Acuerdos__pdfpath(`./${"1998/"}${"7.pdf"}`),},</v>
      </c>
    </row>
    <row r="3280" spans="1:1" x14ac:dyDescent="0.3">
      <c r="A3280" t="str">
        <f>IF(ISBLANK('1998'!L10),"",'1998'!L10)</f>
        <v>{id:8,year: "1998",dateAcuerdo:"13-JUL",monthAcuerdo:"JUL",nameAcuerdo:"ACUERDO DE REGISTRO DE DIPUTADOS",link: Acuerdos__pdfpath(`./${"1998/"}${"8.pdf"}`),},</v>
      </c>
    </row>
    <row r="3281" spans="1:1" x14ac:dyDescent="0.3">
      <c r="A3281" t="str">
        <f>IF(ISBLANK('1998'!L11),"",'1998'!L11)</f>
        <v>{id:9,year: "1998",dateAcuerdo:"13-JUL",monthAcuerdo:"JUL",nameAcuerdo:"ACUERDO DESIGNACION POR INSACULACIÓN PDTE. Y SECRE. CONCEJOS DIST",link: Acuerdos__pdfpath(`./${"1998/"}${"9.pdf"}`),},</v>
      </c>
    </row>
    <row r="3282" spans="1:1" x14ac:dyDescent="0.3">
      <c r="A3282" t="str">
        <f>IF(ISBLANK('1998'!L12),"",'1998'!L12)</f>
        <v>{id:10,year: "1998",dateAcuerdo:"16-JUL",monthAcuerdo:"JUL",nameAcuerdo:"ACUERDO POR EL QUE SE DESIGNAN A LOS CONSEJALES DISTRITALES",link: Acuerdos__pdfpath(`./${"1998/"}${"10.pdf"}`),},</v>
      </c>
    </row>
    <row r="3283" spans="1:1" x14ac:dyDescent="0.3">
      <c r="A3283" t="str">
        <f>IF(ISBLANK('1998'!L13),"",'1998'!L13)</f>
        <v>{id:11,year: "1998",dateAcuerdo:"23-JUL",monthAcuerdo:"JUL",nameAcuerdo:"ACDO. CRITERIOS Y LINEAMIENTOS PARA LA CONTRATACIÓN DE AUX. MUN.DOC",link: Acuerdos__pdfpath(`./${"1998/"}${"11.pdf"}`),},</v>
      </c>
    </row>
    <row r="3284" spans="1:1" x14ac:dyDescent="0.3">
      <c r="A3284" t="str">
        <f>IF(ISBLANK('1998'!L14),"",'1998'!L14)</f>
        <v>{id:12,year: "1998",dateAcuerdo:"23-JUL",monthAcuerdo:"JUL",nameAcuerdo:"ACDO. CRITERIOS Y LINEAMIENTOS PARA LA CONV. DE PRESIDENTES Y SECRETARIOS.",link: Acuerdos__pdfpath(`./${"1998/"}${"12.pdf"}`),},</v>
      </c>
    </row>
    <row r="3285" spans="1:1" x14ac:dyDescent="0.3">
      <c r="A3285" t="str">
        <f>IF(ISBLANK('1998'!L15),"",'1998'!L15)</f>
        <v>{id:13,year: "1998",dateAcuerdo:"10-AGO",monthAcuerdo:"AGO",nameAcuerdo:"ACUERDO POR EL QUE SE DETERMINA EL MES BASE",link: Acuerdos__pdfpath(`./${"1998/"}${"13.pdf"}`),},</v>
      </c>
    </row>
    <row r="3286" spans="1:1" x14ac:dyDescent="0.3">
      <c r="A3286" t="str">
        <f>IF(ISBLANK('1998'!L16),"",'1998'!L16)</f>
        <v>{id:14,year: "1998",dateAcuerdo:"10-AGO",monthAcuerdo:"AGO",nameAcuerdo:"ACUERDO PARA LA CREACIÓN DE LA COM. A CARGO DE L",link: Acuerdos__pdfpath(`./${"1998/"}${"14.pdf"}`),},</v>
      </c>
    </row>
    <row r="3287" spans="1:1" x14ac:dyDescent="0.3">
      <c r="A3287" t="str">
        <f>IF(ISBLANK('1998'!L17),"",'1998'!L17)</f>
        <v>{id:15,year: "1998",dateAcuerdo:"10-AGO",monthAcuerdo:"AGO",nameAcuerdo:"ACUERDO POR EL CUAL SE INSTRUMENTA EL PROG. DE R",link: Acuerdos__pdfpath(`./${"1998/"}${"15.pdf"}`),},</v>
      </c>
    </row>
    <row r="3288" spans="1:1" x14ac:dyDescent="0.3">
      <c r="A3288" t="str">
        <f>IF(ISBLANK('1998'!L18),"",'1998'!L18)</f>
        <v>{id:16,year: "1998",dateAcuerdo:"10-AGO",monthAcuerdo:"AGO",nameAcuerdo:"SE SUSTITUYE DIP. P.M.R DTO. VI",link: Acuerdos__pdfpath(`./${"1998/"}${"16.pdf"}`),},</v>
      </c>
    </row>
    <row r="3289" spans="1:1" x14ac:dyDescent="0.3">
      <c r="A3289" t="str">
        <f>IF(ISBLANK('1998'!L19),"",'1998'!L19)</f>
        <v>{id:17,year: "1998",dateAcuerdo:"10-AGO",monthAcuerdo:"AGO",nameAcuerdo:"SE SUTITUYE DIP. P.M.R. DTO. XVII",link: Acuerdos__pdfpath(`./${"1998/"}${"17.pdf"}`),},</v>
      </c>
    </row>
    <row r="3290" spans="1:1" x14ac:dyDescent="0.3">
      <c r="A3290" t="str">
        <f>IF(ISBLANK('1998'!L20),"",'1998'!L20)</f>
        <v>{id:18,year: "1998",dateAcuerdo:"15-AGO",monthAcuerdo:"AGO",nameAcuerdo:"PROYECTO DE PUBLICACIÓN DE POBLACIONES",link: Acuerdos__pdfpath(`./${"1998/"}${"18.pdf"}`),},</v>
      </c>
    </row>
    <row r="3291" spans="1:1" x14ac:dyDescent="0.3">
      <c r="A3291" t="str">
        <f>IF(ISBLANK('1998'!L21),"",'1998'!L21)</f>
        <v>{id:19,year: "1998",dateAcuerdo:"15-AGO",monthAcuerdo:"AGO",nameAcuerdo:"PUBLICACIÓN DE LA LISTA DE POBLACIONES QUE ELEGIR",link: Acuerdos__pdfpath(`./${"1998/"}${"19.pdf"}`),},</v>
      </c>
    </row>
    <row r="3292" spans="1:1" x14ac:dyDescent="0.3">
      <c r="A3292" t="str">
        <f>IF(ISBLANK('1998'!L22),"",'1998'!L22)</f>
        <v>{id:20,year: "1998",dateAcuerdo:"15-AGO",monthAcuerdo:"AGO",nameAcuerdo:"ACUERDO POR EL QUE SE FACULTA AL SECRETARIO EJE",link: Acuerdos__pdfpath(`./${"1998/"}${"20.pdf"}`),},</v>
      </c>
    </row>
    <row r="3293" spans="1:1" x14ac:dyDescent="0.3">
      <c r="A3293" t="str">
        <f>IF(ISBLANK('1998'!L23),"",'1998'!L23)</f>
        <v>{id:21,year: "1998",dateAcuerdo:"15-AGO",monthAcuerdo:"AGO",nameAcuerdo:"PUBLICACIÓN DE LISTA DE PMA",link: Acuerdos__pdfpath(`./${"1998/"}${"21.pdf"}`),},</v>
      </c>
    </row>
    <row r="3294" spans="1:1" x14ac:dyDescent="0.3">
      <c r="A3294" t="str">
        <f>IF(ISBLANK('1998'!L24),"",'1998'!L24)</f>
        <v>{id:22,year: "1998",dateAcuerdo:"31-AGO",monthAcuerdo:"AGO",nameAcuerdo:"SUSTITUCIÓN DE CANDIDATURAS A DIPUTADO",link: Acuerdos__pdfpath(`./${"1998/"}${"22.pdf"}`),},</v>
      </c>
    </row>
    <row r="3295" spans="1:1" x14ac:dyDescent="0.3">
      <c r="A3295" t="str">
        <f>IF(ISBLANK('1998'!L25),"",'1998'!L25)</f>
        <v>{id:23,year: "1998",dateAcuerdo:"31-AGO",monthAcuerdo:"AGO",nameAcuerdo:"ADO. POR EL QUE SE APRUEBA LA INCLUSIÓN DE LA FOTO",link: Acuerdos__pdfpath(`./${"1998/"}${"23.pdf"}`),},</v>
      </c>
    </row>
    <row r="3296" spans="1:1" x14ac:dyDescent="0.3">
      <c r="A3296" t="str">
        <f>IF(ISBLANK('1998'!L26),"",'1998'!L26)</f>
        <v>{id:24,year: "1998",dateAcuerdo:"31-AGO",monthAcuerdo:"AGO",nameAcuerdo:"ADO. SE FACULTA A LOS CONSEJOS MUNICIPALES PARA RE",link: Acuerdos__pdfpath(`./${"1998/"}${"24.pdf"}`),},</v>
      </c>
    </row>
    <row r="3297" spans="1:1" x14ac:dyDescent="0.3">
      <c r="A3297" t="str">
        <f>IF(ISBLANK('1998'!L27),"",'1998'!L27)</f>
        <v>{id:25,year: "1998",dateAcuerdo:"06-SEP",monthAcuerdo:"SEP",nameAcuerdo:"ACUERDO ELECCIONES INFANTILES",link: Acuerdos__pdfpath(`./${"1998/"}${"25.pdf"}`),},</v>
      </c>
    </row>
    <row r="3298" spans="1:1" x14ac:dyDescent="0.3">
      <c r="A3298" t="str">
        <f>IF(ISBLANK('1998'!L28),"",'1998'!L28)</f>
        <v>{id:26,year: "1998",dateAcuerdo:"06-SEP",monthAcuerdo:"SEP",nameAcuerdo:"ACDO. POR EL QUE SE DESIGNAN PDTES. Y SRIOS. DE LOS C. MUN",link: Acuerdos__pdfpath(`./${"1998/"}${"26.pdf"}`),},</v>
      </c>
    </row>
    <row r="3299" spans="1:1" x14ac:dyDescent="0.3">
      <c r="A3299" t="str">
        <f>IF(ISBLANK('1998'!L29),"",'1998'!L29)</f>
        <v>{id:27,year: "1998",dateAcuerdo:"06-SEP",monthAcuerdo:"SEP",nameAcuerdo:"ACUERDO PARA LA SUSTITUCIÓN DE CANDIDATO DIPUTADO PT",link: Acuerdos__pdfpath(`./${"1998/"}${"27.pdf"}`),},</v>
      </c>
    </row>
    <row r="3300" spans="1:1" x14ac:dyDescent="0.3">
      <c r="A3300" t="str">
        <f>IF(ISBLANK('1998'!L30),"",'1998'!L30)</f>
        <v>{id:28,year: "1998",dateAcuerdo:"06-SEP",monthAcuerdo:"SEP",nameAcuerdo:"INCLUCIÓN DE POBLACIONES QUE ELEGIRÁN A SU PMA. X VOTO DIRECTO",link: Acuerdos__pdfpath(`./${"1998/"}${"28.pdf"}`),},</v>
      </c>
    </row>
    <row r="3301" spans="1:1" x14ac:dyDescent="0.3">
      <c r="A3301" t="str">
        <f>IF(ISBLANK('1998'!L31),"",'1998'!L31)</f>
        <v>{id:29,year: "1998",dateAcuerdo:"09-SEP",monthAcuerdo:"SEP",nameAcuerdo:"ACUERDO POR EL QUE SE NOMBRAN CONSEJALES MUNICIPALES",link: Acuerdos__pdfpath(`./${"1998/"}${"29.pdf"}`),},</v>
      </c>
    </row>
    <row r="3302" spans="1:1" x14ac:dyDescent="0.3">
      <c r="A3302" t="str">
        <f>IF(ISBLANK('1998'!L32),"",'1998'!L32)</f>
        <v>{id:30,year: "1998",dateAcuerdo:"11-SEP",monthAcuerdo:"SEP",nameAcuerdo:"ACUERDO POR EL QUE SE SE INCLUYE LA POB. DE STA. CRUZ AQUIAHUAC",link: Acuerdos__pdfpath(`./${"1998/"}${"30.pdf"}`),},</v>
      </c>
    </row>
    <row r="3303" spans="1:1" x14ac:dyDescent="0.3">
      <c r="A3303" t="str">
        <f>IF(ISBLANK('1998'!L33),"",'1998'!L33)</f>
        <v>{id:31,year: "1998",dateAcuerdo:"11-SEP",monthAcuerdo:"SEP",nameAcuerdo:"ACUERDO POR EL QUE SE SE INCLUYE LA POB. DE STA. CRUZ QUILETHTLA Y GUADALUPE TLACHCO",link: Acuerdos__pdfpath(`./${"1998/"}${"31.pdf"}`),},</v>
      </c>
    </row>
    <row r="3304" spans="1:1" x14ac:dyDescent="0.3">
      <c r="A3304" t="str">
        <f>IF(ISBLANK('1998'!L34),"",'1998'!L34)</f>
        <v>{id:32,year: "1998",dateAcuerdo:"11-SEP",monthAcuerdo:"SEP",nameAcuerdo:"ACUERDO PARA LA SUSTITUCIÓN CANDIDATO DIPUTADO PRI",link: Acuerdos__pdfpath(`./${"1998/"}${"32.pdf"}`),},</v>
      </c>
    </row>
    <row r="3305" spans="1:1" x14ac:dyDescent="0.3">
      <c r="A3305" t="str">
        <f>IF(ISBLANK('1998'!L35),"",'1998'!L35)</f>
        <v>{id:33,year: "1998",dateAcuerdo:"11-SEP",monthAcuerdo:"SEP",nameAcuerdo:"ACUERDO POR EL CUAL SE SORTEAN LOS LUGARES PARA PROPAGANDA",link: Acuerdos__pdfpath(`./${"1998/"}${"33.pdf"}`),},</v>
      </c>
    </row>
    <row r="3306" spans="1:1" x14ac:dyDescent="0.3">
      <c r="A3306" t="str">
        <f>IF(ISBLANK('1998'!L36),"",'1998'!L36)</f>
        <v>{id:34,year: "1998",dateAcuerdo:"11-SEP",monthAcuerdo:"SEP",nameAcuerdo:"ACUERDO POR EL QUE SE DESIGNA PDTE. Y SRIO. EN QUILEHTLA",link: Acuerdos__pdfpath(`./${"1998/"}${"34.pdf"}`),},</v>
      </c>
    </row>
    <row r="3307" spans="1:1" x14ac:dyDescent="0.3">
      <c r="A3307" t="str">
        <f>IF(ISBLANK('1998'!L37),"",'1998'!L37)</f>
        <v>{id:35,year: "1998",dateAcuerdo:"16-SEP",monthAcuerdo:"SEP",nameAcuerdo:"ACUERDO PARA FORMULAS DE P.M",link: Acuerdos__pdfpath(`./${"1998/"}${"35.pdf"}`),},</v>
      </c>
    </row>
    <row r="3308" spans="1:1" x14ac:dyDescent="0.3">
      <c r="A3308" t="str">
        <f>IF(ISBLANK('1998'!L38),"",'1998'!L38)</f>
        <v>{id:36,year: "1998",dateAcuerdo:"16-SEP",monthAcuerdo:"SEP",nameAcuerdo:"ACUERDO PARA REGISTRO DE AYUNT",link: Acuerdos__pdfpath(`./${"1998/"}${"36.pdf"}`),},</v>
      </c>
    </row>
    <row r="3309" spans="1:1" x14ac:dyDescent="0.3">
      <c r="A3309" t="str">
        <f>IF(ISBLANK('1998'!L39),"",'1998'!L39)</f>
        <v>{id:37,year: "1998",dateAcuerdo:"16-SEP",monthAcuerdo:"SEP",nameAcuerdo:"ACUERDO. PARA LA SUBSTITUCIÓN DIP. PAN",link: Acuerdos__pdfpath(`./${"1998/"}${"37.pdf"}`),},</v>
      </c>
    </row>
    <row r="3310" spans="1:1" x14ac:dyDescent="0.3">
      <c r="A3310" t="str">
        <f>IF(ISBLANK('1998'!L40),"",'1998'!L40)</f>
        <v>{id:38,year: "1998",dateAcuerdo:"23-SEP",monthAcuerdo:"SEP",nameAcuerdo:"ACUERDO POR EL QUE SE FACULTA AL LIC. GONZALO FLORES",link: Acuerdos__pdfpath(`./${"1998/"}${"38.pdf"}`),},</v>
      </c>
    </row>
    <row r="3311" spans="1:1" x14ac:dyDescent="0.3">
      <c r="A3311" t="str">
        <f>IF(ISBLANK('1998'!L41),"",'1998'!L41)</f>
        <v>{id:39,year: "1998",dateAcuerdo:"29-SEP",monthAcuerdo:"SEP",nameAcuerdo:"ACDO. LINEAMIENTOS PARA PROPAGANDA A P.M.A POR C",link: Acuerdos__pdfpath(`./${"1998/"}${"39.pdf"}`),},</v>
      </c>
    </row>
    <row r="3312" spans="1:1" x14ac:dyDescent="0.3">
      <c r="A3312" t="str">
        <f>IF(ISBLANK('1998'!L42),"",'1998'!L42)</f>
        <v>{id:40,year: "1998",dateAcuerdo:"29-SEP",monthAcuerdo:"SEP",nameAcuerdo:"ACDO. PARA LA DISTRIBUCIÓN DE MATERIAL ELECTORAL",link: Acuerdos__pdfpath(`./${"1998/"}${"40.pdf"}`),},</v>
      </c>
    </row>
    <row r="3313" spans="1:1" x14ac:dyDescent="0.3">
      <c r="A3313" t="str">
        <f>IF(ISBLANK('1998'!L43),"",'1998'!L43)</f>
        <v>{id:41,year: "1998",dateAcuerdo:"29-SEP",monthAcuerdo:"SEP",nameAcuerdo:"ACDO. Y CONV. DE OBSERVADORES ELECTORALES",link: Acuerdos__pdfpath(`./${"1998/"}${"41.pdf"}`),},</v>
      </c>
    </row>
    <row r="3314" spans="1:1" x14ac:dyDescent="0.3">
      <c r="A3314" t="str">
        <f>IF(ISBLANK('1998'!L44),"",'1998'!L44)</f>
        <v>{id:42,year: "1998",dateAcuerdo:"29-SEP",monthAcuerdo:"SEP",nameAcuerdo:"ACUERDO APROBACIÓN DE ACTAS DE LA JORN. ELEC",link: Acuerdos__pdfpath(`./${"1998/"}${"42.pdf"}`),},</v>
      </c>
    </row>
    <row r="3315" spans="1:1" x14ac:dyDescent="0.3">
      <c r="A3315" t="str">
        <f>IF(ISBLANK('1998'!L45),"",'1998'!L45)</f>
        <v>{id:43,year: "1998",dateAcuerdo:"29-SEP",monthAcuerdo:"SEP",nameAcuerdo:"ACUERDO CONTRATACIÓN CON EMPRESA LITHO FORMAS",link: Acuerdos__pdfpath(`./${"1998/"}${"43.pdf"}`),},</v>
      </c>
    </row>
    <row r="3316" spans="1:1" x14ac:dyDescent="0.3">
      <c r="A3316" t="str">
        <f>IF(ISBLANK('1998'!L46),"",'1998'!L46)</f>
        <v>{id:44,year: "1998",dateAcuerdo:"29-SEP",monthAcuerdo:"SEP",nameAcuerdo:"ACUERDO SUSTITUCIÓN CANDIDATOS DE PLANILLAS DEL PT",link: Acuerdos__pdfpath(`./${"1998/"}${"44.pdf"}`),},</v>
      </c>
    </row>
    <row r="3317" spans="1:1" x14ac:dyDescent="0.3">
      <c r="A3317" t="str">
        <f>IF(ISBLANK('1998'!L47),"",'1998'!L47)</f>
        <v>{id:45,year: "1998",dateAcuerdo:"29-SEP",monthAcuerdo:"SEP",nameAcuerdo:"ACUERDO. PARA LA SUBSTITUCIÓN DIP. VERDE",link: Acuerdos__pdfpath(`./${"1998/"}${"45.pdf"}`),},</v>
      </c>
    </row>
    <row r="3318" spans="1:1" x14ac:dyDescent="0.3">
      <c r="A3318" t="str">
        <f>IF(ISBLANK('1998'!L48),"",'1998'!L48)</f>
        <v>{id:46,year: "1998",dateAcuerdo:"06-OCT",monthAcuerdo:"OCT",nameAcuerdo:"ACUERDO POR EL QUE SE ESTABLECEN CRITERIOS PARA M. D.CASILLA",link: Acuerdos__pdfpath(`./${"1998/"}${"46.pdf"}`),},</v>
      </c>
    </row>
    <row r="3319" spans="1:1" x14ac:dyDescent="0.3">
      <c r="A3319" t="str">
        <f>IF(ISBLANK('1998'!L49),"",'1998'!L49)</f>
        <v>{id:47,year: "1998",dateAcuerdo:"06-OCT",monthAcuerdo:"OCT",nameAcuerdo:"ACUERDO SUSTITUCIÓN PAN",link: Acuerdos__pdfpath(`./${"1998/"}${"47.pdf"}`),},</v>
      </c>
    </row>
    <row r="3320" spans="1:1" x14ac:dyDescent="0.3">
      <c r="A3320" t="str">
        <f>IF(ISBLANK('1998'!L50),"",'1998'!L50)</f>
        <v>{id:48,year: "1998",dateAcuerdo:"06-OCT",monthAcuerdo:"OCT",nameAcuerdo:"SUSTITUCIÓN POR CIUDADANÁ DE LA LOC. DE TLATEMPA",link: Acuerdos__pdfpath(`./${"1998/"}${"48.pdf"}`),},</v>
      </c>
    </row>
    <row r="3321" spans="1:1" x14ac:dyDescent="0.3">
      <c r="A3321" t="str">
        <f>IF(ISBLANK('1998'!L51),"",'1998'!L51)</f>
        <v>{id:49,year: "1998",dateAcuerdo:"06-OCT",monthAcuerdo:"OCT",nameAcuerdo:"SUSTITUCIÓN PT",link: Acuerdos__pdfpath(`./${"1998/"}${"49.pdf"}`),},</v>
      </c>
    </row>
    <row r="3322" spans="1:1" x14ac:dyDescent="0.3">
      <c r="A3322" t="str">
        <f>IF(ISBLANK('1998'!L52),"",'1998'!L52)</f>
        <v>{id:50,year: "1998",dateAcuerdo:"14-OCT",monthAcuerdo:"OCT",nameAcuerdo:"SUSTITUCIONES PT",link: Acuerdos__pdfpath(`./${"1998/"}${"50.pdf"}`),},</v>
      </c>
    </row>
    <row r="3323" spans="1:1" x14ac:dyDescent="0.3">
      <c r="A3323" t="str">
        <f>IF(ISBLANK('1998'!L53),"",'1998'!L53)</f>
        <v>{id:51,year: "1998",dateAcuerdo:"14-OCT",monthAcuerdo:"OCT",nameAcuerdo:"SUSTITUCIÓN DEL PDM",link: Acuerdos__pdfpath(`./${"1998/"}${"51.pdf"}`),},</v>
      </c>
    </row>
    <row r="3324" spans="1:1" x14ac:dyDescent="0.3">
      <c r="A3324" t="str">
        <f>IF(ISBLANK('1998'!L54),"",'1998'!L54)</f>
        <v>{id:52,year: "1998",dateAcuerdo:"14-OCT",monthAcuerdo:"OCT",nameAcuerdo:"ACDO POR EL QUE SE APRUEBA EL NUM. Y UBIC. DE MDC",link: Acuerdos__pdfpath(`./${"1998/"}${"52.pdf"}`),},</v>
      </c>
    </row>
    <row r="3325" spans="1:1" x14ac:dyDescent="0.3">
      <c r="A3325" t="str">
        <f>IF(ISBLANK('1998'!L55),"",'1998'!L55)</f>
        <v>{id:53,year: "1998",dateAcuerdo:"14-OCT",monthAcuerdo:"OCT",nameAcuerdo:"SUSTITUCIÓN POR CIUDADANÍA",link: Acuerdos__pdfpath(`./${"1998/"}${"53.pdf"}`),},</v>
      </c>
    </row>
    <row r="3326" spans="1:1" x14ac:dyDescent="0.3">
      <c r="A3326" t="str">
        <f>IF(ISBLANK('1998'!L56),"",'1998'!L56)</f>
        <v>{id:54,year: "1998",dateAcuerdo:"14-OCT",monthAcuerdo:"OCT",nameAcuerdo:"SUSTITUCIONES PAN",link: Acuerdos__pdfpath(`./${"1998/"}${"54.pdf"}`),},</v>
      </c>
    </row>
    <row r="3327" spans="1:1" x14ac:dyDescent="0.3">
      <c r="A3327" t="str">
        <f>IF(ISBLANK('1998'!L57),"",'1998'!L57)</f>
        <v>{id:55,year: "1998",dateAcuerdo:"14-OCT",monthAcuerdo:"OCT",nameAcuerdo:"SUSTITUCIONES PRD",link: Acuerdos__pdfpath(`./${"1998/"}${"55.pdf"}`),},</v>
      </c>
    </row>
    <row r="3328" spans="1:1" x14ac:dyDescent="0.3">
      <c r="A3328" t="str">
        <f>IF(ISBLANK('1998'!L58),"",'1998'!L58)</f>
        <v>{id:56,year: "1998",dateAcuerdo:"14-OCT",monthAcuerdo:"OCT",nameAcuerdo:"SUSTITUCIONES PRI",link: Acuerdos__pdfpath(`./${"1998/"}${"56.pdf"}`),},</v>
      </c>
    </row>
    <row r="3329" spans="1:1" x14ac:dyDescent="0.3">
      <c r="A3329" t="str">
        <f>IF(ISBLANK('1998'!L59),"",'1998'!L59)</f>
        <v>{id:57,year: "1998",dateAcuerdo:"14-OCT",monthAcuerdo:"OCT",nameAcuerdo:"SUSTITUCIONES PVEM",link: Acuerdos__pdfpath(`./${"1998/"}${"57.pdf"}`),},</v>
      </c>
    </row>
    <row r="3330" spans="1:1" x14ac:dyDescent="0.3">
      <c r="A3330" t="str">
        <f>IF(ISBLANK('1998'!L60),"",'1998'!L60)</f>
        <v>{id:58,year: "1998",dateAcuerdo:"28-OCT",monthAcuerdo:"OCT",nameAcuerdo:"ANEXO DEL ACUERDO DE UBICACIÓN DE CASILLAS",link: Acuerdos__pdfpath(`./${"1998/"}${"58.pdf"}`),},</v>
      </c>
    </row>
    <row r="3331" spans="1:1" x14ac:dyDescent="0.3">
      <c r="A3331" t="str">
        <f>IF(ISBLANK('1998'!L61),"",'1998'!L61)</f>
        <v>{id:59,year: "1998",dateAcuerdo:"28-OCT",monthAcuerdo:"OCT",nameAcuerdo:"ACUERDO PARA APLICACIÓN DEL LÍQUIDO INDELEBLE",link: Acuerdos__pdfpath(`./${"1998/"}${"59.pdf"}`),},</v>
      </c>
    </row>
    <row r="3332" spans="1:1" x14ac:dyDescent="0.3">
      <c r="A3332" t="str">
        <f>IF(ISBLANK('1998'!L62),"",'1998'!L62)</f>
        <v>{id:60,year: "1998",dateAcuerdo:"28-OCT",monthAcuerdo:"OCT",nameAcuerdo:"ACUERDO ENCUESTAS DE SALIDA",link: Acuerdos__pdfpath(`./${"1998/"}${"60.pdf"}`),},</v>
      </c>
    </row>
    <row r="3333" spans="1:1" x14ac:dyDescent="0.3">
      <c r="A3333" t="str">
        <f>IF(ISBLANK('1998'!L63),"",'1998'!L63)</f>
        <v>{id:61,year: "1998",dateAcuerdo:"28-OCT",monthAcuerdo:"OCT",nameAcuerdo:"ACUERDO MODIFICACIONES A INTEGRACIÓN CASILLAS",link: Acuerdos__pdfpath(`./${"1998/"}${"61.pdf"}`),},</v>
      </c>
    </row>
    <row r="3334" spans="1:1" x14ac:dyDescent="0.3">
      <c r="A3334" t="str">
        <f>IF(ISBLANK('1998'!L64),"",'1998'!L64)</f>
        <v>{id:62,year: "1998",dateAcuerdo:"28-OCT",monthAcuerdo:"OCT",nameAcuerdo:"METODOLOGÍA QUE SEGUIRAN LAS MDC PARA LA ENTR. BOLETAS",link: Acuerdos__pdfpath(`./${"1998/"}${"62.pdf"}`),},</v>
      </c>
    </row>
    <row r="3335" spans="1:1" x14ac:dyDescent="0.3">
      <c r="A3335" t="str">
        <f>IF(ISBLANK('1998'!L65),"",'1998'!L65)</f>
        <v>{id:63,year: "1998",dateAcuerdo:"28-OCT",monthAcuerdo:"OCT",nameAcuerdo:"SE ORDENA LA PUBLICACIÓN DE INT. DE MDC",link: Acuerdos__pdfpath(`./${"1998/"}${"63.pdf"}`),},</v>
      </c>
    </row>
    <row r="3336" spans="1:1" x14ac:dyDescent="0.3">
      <c r="A3336" t="str">
        <f>IF(ISBLANK('1998'!L66),"",'1998'!L66)</f>
        <v>{id:64,year: "1998",dateAcuerdo:"31-OCT",monthAcuerdo:"OCT",nameAcuerdo:"ACREDITACIÓN DE OBSERVADORES ELECTORALES",link: Acuerdos__pdfpath(`./${"1998/"}${"64.pdf"}`),},</v>
      </c>
    </row>
    <row r="3337" spans="1:1" x14ac:dyDescent="0.3">
      <c r="A3337" t="str">
        <f>IF(ISBLANK('1998'!L67),"",'1998'!L67)</f>
        <v>{id:65,year: "1998",dateAcuerdo:"31-OCT",monthAcuerdo:"OCT",nameAcuerdo:"ACDO. PARA EL SELLADO DE LAS BOLETAS",link: Acuerdos__pdfpath(`./${"1998/"}${"65.pdf"}`),},</v>
      </c>
    </row>
    <row r="3338" spans="1:1" x14ac:dyDescent="0.3">
      <c r="A3338" t="str">
        <f>IF(ISBLANK('1998'!L68),"",'1998'!L68)</f>
        <v>{id:66,year: "1998",dateAcuerdo:"31-OCT",monthAcuerdo:"OCT",nameAcuerdo:"ACDO. MANEJO DEL PAQUETE ELECTORAL",link: Acuerdos__pdfpath(`./${"1998/"}${"66.pdf"}`),},</v>
      </c>
    </row>
    <row r="3339" spans="1:1" x14ac:dyDescent="0.3">
      <c r="A3339" t="str">
        <f>IF(ISBLANK('1998'!L69),"",'1998'!L69)</f>
        <v>{id:67,year: "1998",dateAcuerdo:"01-NOV",monthAcuerdo:"NOV",nameAcuerdo:"ACUERDO SUSPENCIÓN DE VOTACIÓN EN CON. MUN",link: Acuerdos__pdfpath(`./${"1998/"}${"67.pdf"}`),},</v>
      </c>
    </row>
    <row r="3340" spans="1:1" x14ac:dyDescent="0.3">
      <c r="A3340" t="str">
        <f>IF(ISBLANK('1998'!L70),"",'1998'!L70)</f>
        <v>{id:68,year: "1998",dateAcuerdo:"06-NOV",monthAcuerdo:"NOV",nameAcuerdo:"ACDO. DETERMINA EL RESUL. DE DIP. MAY. REL.",link: Acuerdos__pdfpath(`./${"1998/"}${"68.pdf"}`),},</v>
      </c>
    </row>
    <row r="3341" spans="1:1" x14ac:dyDescent="0.3">
      <c r="A3341" t="str">
        <f>IF(ISBLANK('1998'!L71),"",'1998'!L71)</f>
        <v>{id:69,year: "1998",dateAcuerdo:"06-NOV",monthAcuerdo:"NOV",nameAcuerdo:"ACUERDO SE FACULTA LGFM PARA DAR A CONOCER LOS PREP",link: Acuerdos__pdfpath(`./${"1998/"}${"69.pdf"}`),},</v>
      </c>
    </row>
    <row r="3342" spans="1:1" x14ac:dyDescent="0.3">
      <c r="A3342" t="str">
        <f>IF(ISBLANK('1998'!L72),"",'1998'!L72)</f>
        <v>{id:70,year: "1998",dateAcuerdo:"06-NOV",monthAcuerdo:"NOV",nameAcuerdo:"ACUERDO PORCENTAJES FINANCIAMIENTO",link: Acuerdos__pdfpath(`./${"1998/"}${"70.pdf"}`),},</v>
      </c>
    </row>
    <row r="3343" spans="1:1" x14ac:dyDescent="0.3">
      <c r="A3343" t="str">
        <f>IF(ISBLANK('1998'!L73),"",'1998'!L73)</f>
        <v>{id:71,year: "1998",dateAcuerdo:"06-NOV",monthAcuerdo:"NOV",nameAcuerdo:"ACUERDO RETIRO DE PROPAGANDA",link: Acuerdos__pdfpath(`./${"1998/"}${"71.pdf"}`),},</v>
      </c>
    </row>
    <row r="3344" spans="1:1" x14ac:dyDescent="0.3">
      <c r="A3344" t="str">
        <f>IF(ISBLANK('1998'!L74),"",'1998'!L74)</f>
        <v>{id:72,year: "1998",dateAcuerdo:"06-NOV",monthAcuerdo:"NOV",nameAcuerdo:"ACUERDO SUSTITUCIÓN PT POR DEFUNCIÓN",link: Acuerdos__pdfpath(`./${"1998/"}${"72.pdf"}`),},</v>
      </c>
    </row>
    <row r="3345" spans="1:1" x14ac:dyDescent="0.3">
      <c r="A3345" t="str">
        <f>IF(ISBLANK('1998'!L75),"",'1998'!L75)</f>
        <v>{id:73,year: "1998",dateAcuerdo:"15-NOV",monthAcuerdo:"NOV",nameAcuerdo:"PROYECTO DE ACUERDO PRESUPUESTO 1999",link: Acuerdos__pdfpath(`./${"1998/"}${"73.pdf"}`),},</v>
      </c>
    </row>
    <row r="3346" spans="1:1" x14ac:dyDescent="0.3">
      <c r="A3346" t="str">
        <f>IF(ISBLANK('1998'!L76),"",'1998'!L76)</f>
        <v>{id:74,year: "1998",dateAcuerdo:"",monthAcuerdo:"DIC",nameAcuerdo:"ACUERDO AYUNTAMIENTO DE ACUAMANAL DE MIGUEL HIDALGO",link: Acuerdos__pdfpath(`./${"1998/"}${"74.pdf"}`),},</v>
      </c>
    </row>
    <row r="3347" spans="1:1" x14ac:dyDescent="0.3">
      <c r="A3347" t="str">
        <f>IF(ISBLANK('1998'!L77),"",'1998'!L77)</f>
        <v>{id:75,year: "1998",dateAcuerdo:"",monthAcuerdo:"DIC",nameAcuerdo:"ACUERDO AYUNTAMIENTO DE SAN LORENZO AXOCOMANITLA",link: Acuerdos__pdfpath(`./${"1998/"}${"75.pdf"}`),},</v>
      </c>
    </row>
    <row r="3348" spans="1:1" x14ac:dyDescent="0.3">
      <c r="A3348" t="str">
        <f>IF(ISBLANK('1998'!L78),"",'1998'!L78)</f>
        <v>{id:76,year: "1998",dateAcuerdo:"",monthAcuerdo:"DIC",nameAcuerdo:"ACUERDO AYUNTAMIENTO DE TEPEYANCO",link: Acuerdos__pdfpath(`./${"1998/"}${"76.pdf"}`),},</v>
      </c>
    </row>
    <row r="3349" spans="1:1" x14ac:dyDescent="0.3">
      <c r="A3349" t="str">
        <f>IF(ISBLANK('1998'!L79),"",'1998'!L79)</f>
        <v>{id:77,year: "1998",dateAcuerdo:"",monthAcuerdo:"DIC",nameAcuerdo:"ACUERDO AYUNTAMIENTO DE TETLATLAHUCA",link: Acuerdos__pdfpath(`./${"1998/"}${"77.pdf"}`),},</v>
      </c>
    </row>
    <row r="3350" spans="1:1" x14ac:dyDescent="0.3">
      <c r="A3350" t="str">
        <f>IF(ISBLANK('1998'!L80),"",'1998'!L80)</f>
        <v>{id:78,year: "1998",dateAcuerdo:"",monthAcuerdo:"DIC",nameAcuerdo:"ACUERDO AYUNTAMIENTO DE TOTOLAC",link: Acuerdos__pdfpath(`./${"1998/"}${"78.pdf"}`),},</v>
      </c>
    </row>
    <row r="3351" spans="1:1" x14ac:dyDescent="0.3">
      <c r="A3351" t="str">
        <f>IF(ISBLANK('1998'!L81),"",'1998'!L81)</f>
        <v>{id:79,year: "1998",dateAcuerdo:"",monthAcuerdo:"DIC",nameAcuerdo:"ACUERDO AYUNTAMIENTO DE ZACATELCO",link: Acuerdos__pdfpath(`./${"1998/"}${"79.pdf"}`),},</v>
      </c>
    </row>
    <row r="3352" spans="1:1" x14ac:dyDescent="0.3">
      <c r="A3352" t="str">
        <f>IF(ISBLANK('1998'!L82),"",'1998'!L82)</f>
        <v>{id:80,year: "1998",dateAcuerdo:"",monthAcuerdo:"DIC",nameAcuerdo:"ACUERDO CALIFICACIÓN PMA 15-12-98",link: Acuerdos__pdfpath(`./${"1998/"}${"80.pdf"}`),},</v>
      </c>
    </row>
    <row r="3353" spans="1:1" x14ac:dyDescent="0.3">
      <c r="A3353" t="str">
        <f>IF(ISBLANK('1998'!L83),"",'1998'!L83)</f>
        <v>{id:81,year: "1998",dateAcuerdo:"03-DIC",monthAcuerdo:"DIC",nameAcuerdo:"SE DEFINE PROCEDIMIENTO PARA CALIFICACIÓN",link: Acuerdos__pdfpath(`./${"1998/"}${"81.pdf"}`),},</v>
      </c>
    </row>
    <row r="3354" spans="1:1" x14ac:dyDescent="0.3">
      <c r="A3354" t="str">
        <f>IF(ISBLANK('1998'!L84),"",'1998'!L84)</f>
        <v>{id:82,year: "1998",dateAcuerdo:"29-DIC",monthAcuerdo:"DIC",nameAcuerdo:"ACUERDO DE LA INTEGRACIÓN DE DIPUTADOS",link: Acuerdos__pdfpath(`./${"1998/"}${"82.pdf"}`),},</v>
      </c>
    </row>
    <row r="3355" spans="1:1" x14ac:dyDescent="0.3">
      <c r="A3355" t="str">
        <f>IF(ISBLANK('1998'!L85),"",'1998'!L85)</f>
        <v>];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D7B-A246-477E-8E10-D87246E317DB}">
  <sheetPr>
    <tabColor rgb="FFFFC000"/>
  </sheetPr>
  <dimension ref="A2:N225"/>
  <sheetViews>
    <sheetView topLeftCell="A59" workbookViewId="0">
      <selection activeCell="B75" sqref="B75"/>
    </sheetView>
  </sheetViews>
  <sheetFormatPr baseColWidth="10" defaultColWidth="11.5546875" defaultRowHeight="14.4" x14ac:dyDescent="0.3"/>
  <cols>
    <col min="1" max="1" width="4" style="40" bestFit="1" customWidth="1"/>
    <col min="2" max="2" width="3" style="40" bestFit="1" customWidth="1"/>
    <col min="3" max="3" width="25.88671875" style="40" bestFit="1" customWidth="1"/>
    <col min="4" max="4" width="2" style="40" bestFit="1" customWidth="1"/>
    <col min="5" max="5" width="3" style="40" bestFit="1" customWidth="1"/>
    <col min="6" max="6" width="1.6640625" style="40" bestFit="1" customWidth="1"/>
    <col min="7" max="7" width="21.44140625" style="40" bestFit="1" customWidth="1"/>
    <col min="8" max="8" width="5.109375" style="40" bestFit="1" customWidth="1"/>
    <col min="9" max="9" width="14.88671875" style="40" bestFit="1" customWidth="1"/>
    <col min="10" max="10" width="53.44140625" style="40" customWidth="1"/>
    <col min="11" max="11" width="35.88671875" style="40" bestFit="1" customWidth="1"/>
    <col min="12" max="12" width="6" style="42" bestFit="1" customWidth="1"/>
    <col min="13" max="13" width="15.6640625" style="40" bestFit="1" customWidth="1"/>
    <col min="14" max="16384" width="11.5546875" style="40"/>
  </cols>
  <sheetData>
    <row r="2" spans="1:14" x14ac:dyDescent="0.3">
      <c r="N2" s="40" t="s">
        <v>2294</v>
      </c>
    </row>
    <row r="3" spans="1:14" x14ac:dyDescent="0.3">
      <c r="A3" s="40" t="s">
        <v>1568</v>
      </c>
      <c r="B3" s="40">
        <v>1</v>
      </c>
      <c r="C3" s="40" t="s">
        <v>2297</v>
      </c>
      <c r="D3" s="40">
        <v>0</v>
      </c>
      <c r="E3" s="40">
        <f>B3</f>
        <v>1</v>
      </c>
      <c r="F3" s="40" t="s">
        <v>0</v>
      </c>
      <c r="G3" s="40" t="s">
        <v>2295</v>
      </c>
      <c r="H3" s="40" t="s">
        <v>1572</v>
      </c>
      <c r="I3" s="40" t="s">
        <v>1565</v>
      </c>
      <c r="J3" s="40" t="s">
        <v>2337</v>
      </c>
      <c r="K3" s="40" t="s">
        <v>2296</v>
      </c>
      <c r="L3" s="42">
        <f>B3</f>
        <v>1</v>
      </c>
      <c r="M3" s="40" t="s">
        <v>1</v>
      </c>
      <c r="N3" s="40" t="e">
        <f>CONCATENATE(A3,B3,C3,#REF!,#REF!,D3,E3,F3,G3,H3,I3,J3,K3,L3,M3)</f>
        <v>#REF!</v>
      </c>
    </row>
    <row r="4" spans="1:14" x14ac:dyDescent="0.3">
      <c r="A4" s="40" t="s">
        <v>1568</v>
      </c>
      <c r="B4" s="40">
        <v>2</v>
      </c>
      <c r="C4" s="40" t="s">
        <v>2297</v>
      </c>
      <c r="D4" s="40">
        <v>0</v>
      </c>
      <c r="E4" s="40">
        <f>B4</f>
        <v>2</v>
      </c>
      <c r="F4" s="40" t="s">
        <v>0</v>
      </c>
      <c r="G4" s="40" t="s">
        <v>2295</v>
      </c>
      <c r="H4" s="40" t="s">
        <v>1572</v>
      </c>
      <c r="I4" s="40" t="s">
        <v>1565</v>
      </c>
      <c r="J4" s="40" t="s">
        <v>2338</v>
      </c>
      <c r="K4" s="40" t="s">
        <v>2296</v>
      </c>
      <c r="L4" s="42">
        <f>B4</f>
        <v>2</v>
      </c>
      <c r="M4" s="40" t="s">
        <v>1</v>
      </c>
      <c r="N4" s="40" t="e">
        <f>CONCATENATE(A4,B4,C4,#REF!,#REF!,D4,E4,F4,G4,H4,I4,J4,K4,L4,M4)</f>
        <v>#REF!</v>
      </c>
    </row>
    <row r="5" spans="1:14" ht="15" thickBot="1" x14ac:dyDescent="0.35">
      <c r="A5" s="40" t="s">
        <v>1568</v>
      </c>
      <c r="B5" s="40">
        <v>3</v>
      </c>
      <c r="C5" s="40" t="s">
        <v>2297</v>
      </c>
      <c r="D5" s="40">
        <v>0</v>
      </c>
      <c r="E5" s="40">
        <f>B5</f>
        <v>3</v>
      </c>
      <c r="F5" s="40" t="s">
        <v>0</v>
      </c>
      <c r="G5" s="40" t="s">
        <v>2295</v>
      </c>
      <c r="H5" s="40" t="s">
        <v>1572</v>
      </c>
      <c r="I5" s="40" t="s">
        <v>1565</v>
      </c>
      <c r="J5" s="40" t="s">
        <v>2339</v>
      </c>
      <c r="K5" s="40" t="s">
        <v>2296</v>
      </c>
      <c r="L5" s="42">
        <f>B5</f>
        <v>3</v>
      </c>
      <c r="M5" s="40" t="s">
        <v>1</v>
      </c>
      <c r="N5" s="40" t="e">
        <f>CONCATENATE(A5,B5,C5,#REF!,#REF!,D5,E5,F5,G5,H5,I5,J5,K5,L5,M5)</f>
        <v>#REF!</v>
      </c>
    </row>
    <row r="6" spans="1:14" x14ac:dyDescent="0.3">
      <c r="A6" s="43" t="s">
        <v>1568</v>
      </c>
      <c r="B6" s="44">
        <v>4</v>
      </c>
      <c r="C6" s="44" t="s">
        <v>2297</v>
      </c>
      <c r="D6" s="44">
        <v>0</v>
      </c>
      <c r="E6" s="44">
        <f>B6</f>
        <v>4</v>
      </c>
      <c r="F6" s="44" t="s">
        <v>0</v>
      </c>
      <c r="G6" s="44" t="s">
        <v>2295</v>
      </c>
      <c r="H6" s="44" t="s">
        <v>1572</v>
      </c>
      <c r="I6" s="44" t="s">
        <v>1565</v>
      </c>
      <c r="J6" s="44" t="s">
        <v>2340</v>
      </c>
      <c r="K6" s="44" t="s">
        <v>2296</v>
      </c>
      <c r="L6" s="46">
        <f>B6</f>
        <v>4</v>
      </c>
      <c r="M6" s="44" t="s">
        <v>1051</v>
      </c>
      <c r="N6" s="47"/>
    </row>
    <row r="7" spans="1:14" ht="15" thickBot="1" x14ac:dyDescent="0.35">
      <c r="A7" s="48" t="s">
        <v>1568</v>
      </c>
      <c r="B7" s="49" t="s">
        <v>1049</v>
      </c>
      <c r="C7" s="49" t="s">
        <v>2297</v>
      </c>
      <c r="D7" s="49"/>
      <c r="E7" s="49"/>
      <c r="F7" s="49"/>
      <c r="G7" s="49" t="s">
        <v>1738</v>
      </c>
      <c r="H7" s="49"/>
      <c r="I7" s="49" t="s">
        <v>1565</v>
      </c>
      <c r="J7" s="49" t="s">
        <v>2341</v>
      </c>
      <c r="K7" s="49" t="s">
        <v>2296</v>
      </c>
      <c r="L7" s="51">
        <v>1.1000000000000001</v>
      </c>
      <c r="M7" s="49" t="s">
        <v>1076</v>
      </c>
      <c r="N7" s="52" t="e">
        <f>CONCATENATE(A6,B6,C6,#REF!,#REF!,D6,E6,F6,G6,H6,I6,J6,K6,L6,M6,A7,B7,C7,#REF!,#REF!,D7,E7,F7,G7,H7,I7,J7,K7,L7,M7)</f>
        <v>#REF!</v>
      </c>
    </row>
    <row r="8" spans="1:14" x14ac:dyDescent="0.3">
      <c r="A8" s="43" t="s">
        <v>1568</v>
      </c>
      <c r="B8" s="44">
        <v>5</v>
      </c>
      <c r="C8" s="44" t="s">
        <v>2297</v>
      </c>
      <c r="D8" s="44">
        <v>0</v>
      </c>
      <c r="E8" s="44">
        <f>B8</f>
        <v>5</v>
      </c>
      <c r="F8" s="44" t="s">
        <v>0</v>
      </c>
      <c r="G8" s="44" t="s">
        <v>2295</v>
      </c>
      <c r="H8" s="44" t="s">
        <v>1572</v>
      </c>
      <c r="I8" s="44" t="s">
        <v>1565</v>
      </c>
      <c r="J8" s="44" t="s">
        <v>2342</v>
      </c>
      <c r="K8" s="44" t="s">
        <v>2296</v>
      </c>
      <c r="L8" s="46">
        <f>B8</f>
        <v>5</v>
      </c>
      <c r="M8" s="44" t="s">
        <v>1051</v>
      </c>
      <c r="N8" s="47"/>
    </row>
    <row r="9" spans="1:14" ht="15" thickBot="1" x14ac:dyDescent="0.35">
      <c r="A9" s="48" t="s">
        <v>1568</v>
      </c>
      <c r="B9" s="49" t="s">
        <v>1049</v>
      </c>
      <c r="C9" s="49" t="s">
        <v>2297</v>
      </c>
      <c r="D9" s="49"/>
      <c r="E9" s="49"/>
      <c r="F9" s="49"/>
      <c r="G9" s="49" t="s">
        <v>1738</v>
      </c>
      <c r="H9" s="49"/>
      <c r="I9" s="49" t="s">
        <v>1565</v>
      </c>
      <c r="J9" s="49" t="s">
        <v>2343</v>
      </c>
      <c r="K9" s="49" t="s">
        <v>2296</v>
      </c>
      <c r="L9" s="51">
        <v>2.1</v>
      </c>
      <c r="M9" s="49" t="s">
        <v>1076</v>
      </c>
      <c r="N9" s="52" t="e">
        <f>CONCATENATE(A8,B8,C8,#REF!,#REF!,D8,E8,F8,G8,H8,I8,J8,K8,L8,M8,A9,B9,C9,#REF!,#REF!,D9,E9,F9,G9,H9,I9,J9,K9,L9,M9)</f>
        <v>#REF!</v>
      </c>
    </row>
    <row r="10" spans="1:14" x14ac:dyDescent="0.3">
      <c r="A10" s="43" t="s">
        <v>1568</v>
      </c>
      <c r="B10" s="44">
        <v>6</v>
      </c>
      <c r="C10" s="44" t="s">
        <v>2297</v>
      </c>
      <c r="D10" s="44">
        <v>0</v>
      </c>
      <c r="E10" s="44">
        <f>B10</f>
        <v>6</v>
      </c>
      <c r="F10" s="44" t="s">
        <v>0</v>
      </c>
      <c r="G10" s="44" t="s">
        <v>2295</v>
      </c>
      <c r="H10" s="44" t="s">
        <v>1572</v>
      </c>
      <c r="I10" s="44" t="s">
        <v>1565</v>
      </c>
      <c r="J10" s="44" t="s">
        <v>2344</v>
      </c>
      <c r="K10" s="44" t="s">
        <v>2296</v>
      </c>
      <c r="L10" s="46">
        <f>B10</f>
        <v>6</v>
      </c>
      <c r="M10" s="44" t="s">
        <v>1051</v>
      </c>
      <c r="N10" s="47"/>
    </row>
    <row r="11" spans="1:14" x14ac:dyDescent="0.3">
      <c r="A11" s="53" t="s">
        <v>1568</v>
      </c>
      <c r="B11" s="40" t="s">
        <v>1049</v>
      </c>
      <c r="C11" s="40" t="s">
        <v>2297</v>
      </c>
      <c r="G11" s="40" t="s">
        <v>1738</v>
      </c>
      <c r="I11" s="40" t="s">
        <v>1565</v>
      </c>
      <c r="J11" s="40" t="s">
        <v>2345</v>
      </c>
      <c r="K11" s="40" t="s">
        <v>2296</v>
      </c>
      <c r="L11" s="42" t="str">
        <f>CONCATENATE(B10,".1")</f>
        <v>6.1</v>
      </c>
      <c r="M11" s="40" t="s">
        <v>1</v>
      </c>
      <c r="N11" s="54"/>
    </row>
    <row r="12" spans="1:14" x14ac:dyDescent="0.3">
      <c r="A12" s="53" t="s">
        <v>1568</v>
      </c>
      <c r="B12" s="40" t="s">
        <v>1049</v>
      </c>
      <c r="C12" s="40" t="s">
        <v>2297</v>
      </c>
      <c r="G12" s="40" t="s">
        <v>1738</v>
      </c>
      <c r="I12" s="40" t="s">
        <v>1565</v>
      </c>
      <c r="J12" s="40" t="s">
        <v>2346</v>
      </c>
      <c r="K12" s="40" t="s">
        <v>2296</v>
      </c>
      <c r="L12" s="42" t="str">
        <f>CONCATENATE(B10,".2")</f>
        <v>6.2</v>
      </c>
      <c r="M12" s="40" t="s">
        <v>1</v>
      </c>
      <c r="N12" s="54"/>
    </row>
    <row r="13" spans="1:14" ht="15" thickBot="1" x14ac:dyDescent="0.35">
      <c r="A13" s="48" t="s">
        <v>1568</v>
      </c>
      <c r="B13" s="49" t="s">
        <v>1049</v>
      </c>
      <c r="C13" s="49" t="s">
        <v>2297</v>
      </c>
      <c r="D13" s="49"/>
      <c r="E13" s="49"/>
      <c r="F13" s="49"/>
      <c r="G13" s="49" t="s">
        <v>1738</v>
      </c>
      <c r="H13" s="49"/>
      <c r="I13" s="49" t="s">
        <v>1565</v>
      </c>
      <c r="J13" s="49" t="s">
        <v>2347</v>
      </c>
      <c r="K13" s="49" t="s">
        <v>2296</v>
      </c>
      <c r="L13" s="51" t="str">
        <f>CONCATENATE(B10,".3")</f>
        <v>6.3</v>
      </c>
      <c r="M13" s="49" t="s">
        <v>1076</v>
      </c>
      <c r="N13" s="52" t="e">
        <f>CONCATENATE(A10,B10,C10,#REF!,#REF!,D10,E10,F10,G10,H10,I10,J10,K10,L10,M10,A11,B11,C11,#REF!,#REF!,D11,E11,F11,G11,H11,I11,J11,K11,L11,M11,A12,B12,C12,#REF!,#REF!,D12,E12,F12,G12,H12,I12,J12,K12,L12,M12,A13,B13,C13,#REF!,#REF!,D13,E13,F13,G13,H13,I13,J13,K13,L13,M13)</f>
        <v>#REF!</v>
      </c>
    </row>
    <row r="14" spans="1:14" ht="15" thickBot="1" x14ac:dyDescent="0.35">
      <c r="A14" s="40" t="s">
        <v>1568</v>
      </c>
      <c r="B14" s="40">
        <v>7</v>
      </c>
      <c r="C14" s="40" t="s">
        <v>2297</v>
      </c>
      <c r="D14" s="40">
        <v>0</v>
      </c>
      <c r="E14" s="40">
        <f>B14</f>
        <v>7</v>
      </c>
      <c r="F14" s="40" t="s">
        <v>0</v>
      </c>
      <c r="G14" s="40" t="s">
        <v>2295</v>
      </c>
      <c r="H14" s="40" t="s">
        <v>1572</v>
      </c>
      <c r="I14" s="40" t="s">
        <v>1565</v>
      </c>
      <c r="J14" s="40" t="s">
        <v>2348</v>
      </c>
      <c r="K14" s="40" t="s">
        <v>2296</v>
      </c>
      <c r="L14" s="42">
        <f>B14</f>
        <v>7</v>
      </c>
      <c r="M14" s="40" t="s">
        <v>1</v>
      </c>
      <c r="N14" s="40" t="e">
        <f>CONCATENATE(A14,B14,C14,#REF!,#REF!,D14,E14,F14,G14,H14,I14,J14,K14,L14,M14)</f>
        <v>#REF!</v>
      </c>
    </row>
    <row r="15" spans="1:14" x14ac:dyDescent="0.3">
      <c r="A15" s="43" t="s">
        <v>1568</v>
      </c>
      <c r="B15" s="44">
        <v>8</v>
      </c>
      <c r="C15" s="44" t="s">
        <v>2297</v>
      </c>
      <c r="D15" s="44">
        <v>0</v>
      </c>
      <c r="E15" s="44">
        <f>B15</f>
        <v>8</v>
      </c>
      <c r="F15" s="44" t="s">
        <v>0</v>
      </c>
      <c r="G15" s="44" t="s">
        <v>2295</v>
      </c>
      <c r="H15" s="44" t="s">
        <v>1572</v>
      </c>
      <c r="I15" s="44" t="s">
        <v>1565</v>
      </c>
      <c r="J15" s="44" t="s">
        <v>2349</v>
      </c>
      <c r="K15" s="44" t="s">
        <v>2296</v>
      </c>
      <c r="L15" s="46">
        <f>B15</f>
        <v>8</v>
      </c>
      <c r="M15" s="44" t="s">
        <v>1051</v>
      </c>
      <c r="N15" s="47"/>
    </row>
    <row r="16" spans="1:14" x14ac:dyDescent="0.3">
      <c r="A16" s="53" t="s">
        <v>1568</v>
      </c>
      <c r="B16" s="40" t="s">
        <v>1049</v>
      </c>
      <c r="C16" s="40" t="s">
        <v>2297</v>
      </c>
      <c r="G16" s="40" t="s">
        <v>1738</v>
      </c>
      <c r="I16" s="40" t="s">
        <v>1565</v>
      </c>
      <c r="J16" s="40" t="s">
        <v>2350</v>
      </c>
      <c r="K16" s="40" t="s">
        <v>2296</v>
      </c>
      <c r="L16" s="42" t="str">
        <f>CONCATENATE(B15,".1")</f>
        <v>8.1</v>
      </c>
      <c r="M16" s="40" t="s">
        <v>1</v>
      </c>
      <c r="N16" s="54"/>
    </row>
    <row r="17" spans="1:14" x14ac:dyDescent="0.3">
      <c r="A17" s="53" t="s">
        <v>1568</v>
      </c>
      <c r="B17" s="40" t="s">
        <v>1049</v>
      </c>
      <c r="C17" s="40" t="s">
        <v>2297</v>
      </c>
      <c r="G17" s="40" t="s">
        <v>1738</v>
      </c>
      <c r="I17" s="40" t="s">
        <v>1565</v>
      </c>
      <c r="J17" s="40" t="s">
        <v>2351</v>
      </c>
      <c r="K17" s="40" t="s">
        <v>2296</v>
      </c>
      <c r="L17" s="42" t="str">
        <f>CONCATENATE(B15,".3")</f>
        <v>8.3</v>
      </c>
      <c r="M17" s="40" t="s">
        <v>1</v>
      </c>
      <c r="N17" s="54"/>
    </row>
    <row r="18" spans="1:14" x14ac:dyDescent="0.3">
      <c r="A18" s="53" t="s">
        <v>1568</v>
      </c>
      <c r="B18" s="40" t="s">
        <v>1049</v>
      </c>
      <c r="C18" s="40" t="s">
        <v>2297</v>
      </c>
      <c r="G18" s="40" t="s">
        <v>1738</v>
      </c>
      <c r="I18" s="40" t="s">
        <v>1565</v>
      </c>
      <c r="J18" s="40" t="s">
        <v>2352</v>
      </c>
      <c r="K18" s="40" t="s">
        <v>2296</v>
      </c>
      <c r="L18" s="42" t="str">
        <f>CONCATENATE(B15,".4")</f>
        <v>8.4</v>
      </c>
      <c r="M18" s="40" t="s">
        <v>1</v>
      </c>
      <c r="N18" s="54"/>
    </row>
    <row r="19" spans="1:14" ht="15" thickBot="1" x14ac:dyDescent="0.35">
      <c r="A19" s="48" t="s">
        <v>1568</v>
      </c>
      <c r="B19" s="49" t="s">
        <v>1049</v>
      </c>
      <c r="C19" s="49" t="s">
        <v>2297</v>
      </c>
      <c r="D19" s="49"/>
      <c r="E19" s="49"/>
      <c r="F19" s="49"/>
      <c r="G19" s="49" t="s">
        <v>1738</v>
      </c>
      <c r="H19" s="49"/>
      <c r="I19" s="49" t="s">
        <v>1565</v>
      </c>
      <c r="J19" s="49" t="s">
        <v>2353</v>
      </c>
      <c r="K19" s="49" t="s">
        <v>2296</v>
      </c>
      <c r="L19" s="51" t="str">
        <f>CONCATENATE(B15,".5")</f>
        <v>8.5</v>
      </c>
      <c r="M19" s="49" t="s">
        <v>1076</v>
      </c>
      <c r="N19" s="52" t="e">
        <f>CONCATENATE(A15,B15,C15,#REF!,#REF!,D15,E15,F15,G15,H15,I15,J15,K15,L15,M15,A16,B16,C16,#REF!,#REF!,D16,E16,F16,G16,H16,I16,J16,K16,L16,M16,A17,B17,C17,#REF!,#REF!,D17,E17,F17,G17,H17,I17,J17,K17,L17,M17,A18,B18,C18,#REF!,#REF!,D18,E18,F18,G18,H18,I18,J18,K18,L18,M18,A19,B19,C19,#REF!,#REF!,D19,E19,F19,G19,H19,I19,J19,K19,L19,M19)</f>
        <v>#REF!</v>
      </c>
    </row>
    <row r="20" spans="1:14" x14ac:dyDescent="0.3">
      <c r="A20" s="43" t="s">
        <v>1568</v>
      </c>
      <c r="B20" s="44">
        <v>9</v>
      </c>
      <c r="C20" s="44" t="s">
        <v>2297</v>
      </c>
      <c r="D20" s="44">
        <v>0</v>
      </c>
      <c r="E20" s="44">
        <f>B20</f>
        <v>9</v>
      </c>
      <c r="F20" s="44" t="s">
        <v>0</v>
      </c>
      <c r="G20" s="44" t="s">
        <v>2295</v>
      </c>
      <c r="H20" s="44" t="s">
        <v>1572</v>
      </c>
      <c r="I20" s="44" t="s">
        <v>1565</v>
      </c>
      <c r="J20" s="44" t="s">
        <v>2354</v>
      </c>
      <c r="K20" s="44" t="s">
        <v>2296</v>
      </c>
      <c r="L20" s="46">
        <f>B20</f>
        <v>9</v>
      </c>
      <c r="M20" s="44" t="s">
        <v>1051</v>
      </c>
      <c r="N20" s="47"/>
    </row>
    <row r="21" spans="1:14" ht="15" thickBot="1" x14ac:dyDescent="0.35">
      <c r="A21" s="48" t="s">
        <v>1568</v>
      </c>
      <c r="B21" s="49" t="s">
        <v>1049</v>
      </c>
      <c r="C21" s="49" t="s">
        <v>2297</v>
      </c>
      <c r="D21" s="49"/>
      <c r="E21" s="49"/>
      <c r="F21" s="49"/>
      <c r="G21" s="49" t="s">
        <v>1738</v>
      </c>
      <c r="H21" s="49"/>
      <c r="I21" s="49" t="s">
        <v>1565</v>
      </c>
      <c r="J21" s="49" t="s">
        <v>1414</v>
      </c>
      <c r="K21" s="49" t="s">
        <v>2296</v>
      </c>
      <c r="L21" s="51">
        <v>2.1</v>
      </c>
      <c r="M21" s="49" t="s">
        <v>1076</v>
      </c>
      <c r="N21" s="52" t="e">
        <f>CONCATENATE(A20,B20,C20,#REF!,#REF!,D20,E20,F20,G20,H20,I20,J20,K20,L20,M20,A21,B21,C21,#REF!,#REF!,D21,E21,F21,G21,H21,I21,J21,K21,L21,M21)</f>
        <v>#REF!</v>
      </c>
    </row>
    <row r="22" spans="1:14" x14ac:dyDescent="0.3">
      <c r="A22" s="43" t="s">
        <v>1568</v>
      </c>
      <c r="B22" s="44">
        <v>10</v>
      </c>
      <c r="C22" s="44" t="s">
        <v>2297</v>
      </c>
      <c r="D22" s="44"/>
      <c r="E22" s="44">
        <f>B22</f>
        <v>10</v>
      </c>
      <c r="F22" s="44" t="s">
        <v>0</v>
      </c>
      <c r="G22" s="44" t="s">
        <v>2295</v>
      </c>
      <c r="H22" s="44" t="s">
        <v>1572</v>
      </c>
      <c r="I22" s="44" t="s">
        <v>1565</v>
      </c>
      <c r="J22" s="44" t="s">
        <v>2355</v>
      </c>
      <c r="K22" s="44" t="s">
        <v>2296</v>
      </c>
      <c r="L22" s="46">
        <f>B22</f>
        <v>10</v>
      </c>
      <c r="M22" s="44" t="s">
        <v>1051</v>
      </c>
      <c r="N22" s="47"/>
    </row>
    <row r="23" spans="1:14" x14ac:dyDescent="0.3">
      <c r="A23" s="53" t="s">
        <v>1568</v>
      </c>
      <c r="B23" s="40" t="s">
        <v>1049</v>
      </c>
      <c r="C23" s="40" t="s">
        <v>2297</v>
      </c>
      <c r="G23" s="40" t="s">
        <v>1738</v>
      </c>
      <c r="I23" s="40" t="s">
        <v>1565</v>
      </c>
      <c r="J23" s="40" t="s">
        <v>2356</v>
      </c>
      <c r="K23" s="40" t="s">
        <v>2296</v>
      </c>
      <c r="L23" s="42" t="str">
        <f>CONCATENATE(B22,".1")</f>
        <v>10.1</v>
      </c>
      <c r="M23" s="40" t="s">
        <v>1</v>
      </c>
      <c r="N23" s="54"/>
    </row>
    <row r="24" spans="1:14" ht="15" thickBot="1" x14ac:dyDescent="0.35">
      <c r="A24" s="48" t="s">
        <v>1568</v>
      </c>
      <c r="B24" s="49" t="s">
        <v>1049</v>
      </c>
      <c r="C24" s="49" t="s">
        <v>2297</v>
      </c>
      <c r="D24" s="49"/>
      <c r="E24" s="49"/>
      <c r="F24" s="49"/>
      <c r="G24" s="49" t="s">
        <v>1738</v>
      </c>
      <c r="H24" s="49"/>
      <c r="I24" s="49" t="s">
        <v>1565</v>
      </c>
      <c r="J24" s="49" t="s">
        <v>2357</v>
      </c>
      <c r="K24" s="49" t="s">
        <v>2296</v>
      </c>
      <c r="L24" s="51" t="str">
        <f>CONCATENATE(B22,".2")</f>
        <v>10.2</v>
      </c>
      <c r="M24" s="49" t="s">
        <v>1076</v>
      </c>
      <c r="N24" s="52" t="e">
        <f>CONCATENATE(A22,B22,C22,#REF!,#REF!,D22,E22,F22,G22,H22,I22,J22,K22,L22,M22,A23,B23,C23,#REF!,#REF!,D23,E23,F23,G23,H23,I23,J23,K23,L23,M23,A24,B24,C24,#REF!,#REF!,D24,E24,F24,G24,H24,I24,J24,K24,L24,M24)</f>
        <v>#REF!</v>
      </c>
    </row>
    <row r="25" spans="1:14" x14ac:dyDescent="0.3">
      <c r="A25" s="40" t="s">
        <v>1568</v>
      </c>
      <c r="B25" s="40">
        <v>11</v>
      </c>
      <c r="C25" s="40" t="s">
        <v>2297</v>
      </c>
      <c r="E25" s="40">
        <f>B25</f>
        <v>11</v>
      </c>
      <c r="F25" s="40" t="s">
        <v>0</v>
      </c>
      <c r="G25" s="40" t="s">
        <v>2295</v>
      </c>
      <c r="H25" s="40" t="s">
        <v>1572</v>
      </c>
      <c r="I25" s="40" t="s">
        <v>1565</v>
      </c>
      <c r="J25" s="40" t="s">
        <v>2358</v>
      </c>
      <c r="K25" s="40" t="s">
        <v>2296</v>
      </c>
      <c r="L25" s="42">
        <f>B25</f>
        <v>11</v>
      </c>
      <c r="M25" s="40" t="s">
        <v>1</v>
      </c>
      <c r="N25" s="40" t="e">
        <f>CONCATENATE(A25,B25,C25,#REF!,#REF!,D25,E25,F25,G25,H25,I25,J25,K25,L25,M25)</f>
        <v>#REF!</v>
      </c>
    </row>
    <row r="26" spans="1:14" x14ac:dyDescent="0.3">
      <c r="A26" s="40" t="s">
        <v>1568</v>
      </c>
      <c r="B26" s="40">
        <v>12</v>
      </c>
      <c r="C26" s="40" t="s">
        <v>2297</v>
      </c>
      <c r="E26" s="40">
        <f>B26</f>
        <v>12</v>
      </c>
      <c r="F26" s="40" t="s">
        <v>0</v>
      </c>
      <c r="G26" s="40" t="s">
        <v>2295</v>
      </c>
      <c r="H26" s="40" t="s">
        <v>1572</v>
      </c>
      <c r="I26" s="40" t="s">
        <v>1565</v>
      </c>
      <c r="J26" s="40" t="s">
        <v>2359</v>
      </c>
      <c r="K26" s="40" t="s">
        <v>2296</v>
      </c>
      <c r="L26" s="42">
        <f>B26</f>
        <v>12</v>
      </c>
      <c r="M26" s="40" t="s">
        <v>1</v>
      </c>
      <c r="N26" s="40" t="e">
        <f>CONCATENATE(A26,B26,C26,#REF!,#REF!,D26,E26,F26,G26,H26,I26,J26,K26,L26,M26)</f>
        <v>#REF!</v>
      </c>
    </row>
    <row r="27" spans="1:14" x14ac:dyDescent="0.3">
      <c r="A27" s="40" t="s">
        <v>1568</v>
      </c>
      <c r="B27" s="40">
        <v>13</v>
      </c>
      <c r="C27" s="40" t="s">
        <v>2297</v>
      </c>
      <c r="E27" s="40">
        <f>B27</f>
        <v>13</v>
      </c>
      <c r="F27" s="40" t="s">
        <v>0</v>
      </c>
      <c r="G27" s="40" t="s">
        <v>2295</v>
      </c>
      <c r="H27" s="40" t="s">
        <v>1572</v>
      </c>
      <c r="I27" s="40" t="s">
        <v>1565</v>
      </c>
      <c r="J27" s="40" t="s">
        <v>2360</v>
      </c>
      <c r="K27" s="40" t="s">
        <v>2296</v>
      </c>
      <c r="L27" s="42">
        <f>B27</f>
        <v>13</v>
      </c>
      <c r="M27" s="40" t="s">
        <v>1</v>
      </c>
      <c r="N27" s="40" t="e">
        <f>CONCATENATE(A27,B27,C27,#REF!,#REF!,D27,E27,F27,G27,H27,I27,J27,K27,L27,M27)</f>
        <v>#REF!</v>
      </c>
    </row>
    <row r="28" spans="1:14" x14ac:dyDescent="0.3">
      <c r="A28" s="40" t="s">
        <v>1568</v>
      </c>
      <c r="B28" s="40">
        <v>14</v>
      </c>
      <c r="C28" s="40" t="s">
        <v>2297</v>
      </c>
      <c r="E28" s="40">
        <f>B28</f>
        <v>14</v>
      </c>
      <c r="F28" s="40" t="s">
        <v>0</v>
      </c>
      <c r="G28" s="40" t="s">
        <v>2295</v>
      </c>
      <c r="H28" s="40" t="s">
        <v>1572</v>
      </c>
      <c r="I28" s="40" t="s">
        <v>1565</v>
      </c>
      <c r="J28" s="40" t="s">
        <v>2361</v>
      </c>
      <c r="K28" s="40" t="s">
        <v>2296</v>
      </c>
      <c r="L28" s="42">
        <f>B28</f>
        <v>14</v>
      </c>
      <c r="M28" s="40" t="s">
        <v>1</v>
      </c>
      <c r="N28" s="40" t="e">
        <f>CONCATENATE(A28,B28,C28,#REF!,#REF!,D28,E28,F28,G28,H28,I28,J28,K28,L28,M28)</f>
        <v>#REF!</v>
      </c>
    </row>
    <row r="29" spans="1:14" x14ac:dyDescent="0.3">
      <c r="A29" s="40" t="s">
        <v>1568</v>
      </c>
      <c r="B29" s="40">
        <v>15</v>
      </c>
      <c r="C29" s="40" t="s">
        <v>2297</v>
      </c>
      <c r="E29" s="40">
        <f>B29</f>
        <v>15</v>
      </c>
      <c r="F29" s="40" t="s">
        <v>0</v>
      </c>
      <c r="G29" s="40" t="s">
        <v>2295</v>
      </c>
      <c r="H29" s="40" t="s">
        <v>1572</v>
      </c>
      <c r="I29" s="40" t="s">
        <v>1565</v>
      </c>
      <c r="J29" s="40" t="s">
        <v>2362</v>
      </c>
      <c r="K29" s="40" t="s">
        <v>2296</v>
      </c>
      <c r="L29" s="42">
        <f>B29</f>
        <v>15</v>
      </c>
      <c r="M29" s="40" t="s">
        <v>1</v>
      </c>
      <c r="N29" s="40" t="e">
        <f>CONCATENATE(A29,B29,C29,#REF!,#REF!,D29,E29,F29,G29,H29,I29,J29,K29,L29,M29)</f>
        <v>#REF!</v>
      </c>
    </row>
    <row r="30" spans="1:14" x14ac:dyDescent="0.3">
      <c r="A30" s="40" t="s">
        <v>1568</v>
      </c>
      <c r="B30" s="40">
        <v>16</v>
      </c>
      <c r="C30" s="40" t="s">
        <v>2297</v>
      </c>
      <c r="E30" s="40">
        <f>B30</f>
        <v>16</v>
      </c>
      <c r="F30" s="40" t="s">
        <v>0</v>
      </c>
      <c r="G30" s="40" t="s">
        <v>2295</v>
      </c>
      <c r="H30" s="40" t="s">
        <v>1572</v>
      </c>
      <c r="I30" s="40" t="s">
        <v>1565</v>
      </c>
      <c r="J30" s="40" t="s">
        <v>2363</v>
      </c>
      <c r="K30" s="40" t="s">
        <v>2296</v>
      </c>
      <c r="L30" s="42">
        <f>B30</f>
        <v>16</v>
      </c>
      <c r="M30" s="40" t="s">
        <v>1</v>
      </c>
      <c r="N30" s="40" t="e">
        <f>CONCATENATE(A30,B30,C30,#REF!,#REF!,D30,E30,F30,G30,H30,I30,J30,K30,L30,M30)</f>
        <v>#REF!</v>
      </c>
    </row>
    <row r="31" spans="1:14" x14ac:dyDescent="0.3">
      <c r="A31" s="40" t="s">
        <v>1568</v>
      </c>
      <c r="B31" s="40">
        <v>17</v>
      </c>
      <c r="C31" s="40" t="s">
        <v>2297</v>
      </c>
      <c r="E31" s="40">
        <f>B31</f>
        <v>17</v>
      </c>
      <c r="F31" s="40" t="s">
        <v>0</v>
      </c>
      <c r="G31" s="40" t="s">
        <v>2295</v>
      </c>
      <c r="H31" s="40" t="s">
        <v>1572</v>
      </c>
      <c r="I31" s="40" t="s">
        <v>1565</v>
      </c>
      <c r="J31" s="40" t="s">
        <v>2364</v>
      </c>
      <c r="K31" s="40" t="s">
        <v>2296</v>
      </c>
      <c r="L31" s="42">
        <f>B31</f>
        <v>17</v>
      </c>
      <c r="M31" s="40" t="s">
        <v>1</v>
      </c>
      <c r="N31" s="40" t="e">
        <f>CONCATENATE(A31,B31,C31,#REF!,#REF!,D31,E31,F31,G31,H31,I31,J31,K31,L31,M31)</f>
        <v>#REF!</v>
      </c>
    </row>
    <row r="32" spans="1:14" x14ac:dyDescent="0.3">
      <c r="A32" s="40" t="s">
        <v>1568</v>
      </c>
      <c r="B32" s="40">
        <v>18</v>
      </c>
      <c r="C32" s="40" t="s">
        <v>2297</v>
      </c>
      <c r="E32" s="40">
        <f>B32</f>
        <v>18</v>
      </c>
      <c r="F32" s="40" t="s">
        <v>0</v>
      </c>
      <c r="G32" s="40" t="s">
        <v>2295</v>
      </c>
      <c r="H32" s="40" t="s">
        <v>1572</v>
      </c>
      <c r="I32" s="40" t="s">
        <v>1565</v>
      </c>
      <c r="J32" s="40" t="s">
        <v>2364</v>
      </c>
      <c r="K32" s="40" t="s">
        <v>2296</v>
      </c>
      <c r="L32" s="42">
        <f>B32</f>
        <v>18</v>
      </c>
      <c r="M32" s="40" t="s">
        <v>1</v>
      </c>
      <c r="N32" s="40" t="e">
        <f>CONCATENATE(A32,B32,C32,#REF!,#REF!,D32,E32,F32,G32,H32,I32,J32,K32,L32,M32)</f>
        <v>#REF!</v>
      </c>
    </row>
    <row r="33" spans="1:14" ht="15" thickBot="1" x14ac:dyDescent="0.35">
      <c r="A33" s="40" t="s">
        <v>1568</v>
      </c>
      <c r="B33" s="40">
        <v>19</v>
      </c>
      <c r="C33" s="40" t="s">
        <v>2297</v>
      </c>
      <c r="E33" s="40">
        <f>B33</f>
        <v>19</v>
      </c>
      <c r="F33" s="40" t="s">
        <v>0</v>
      </c>
      <c r="G33" s="40" t="s">
        <v>2295</v>
      </c>
      <c r="H33" s="40" t="s">
        <v>1572</v>
      </c>
      <c r="I33" s="40" t="s">
        <v>1565</v>
      </c>
      <c r="J33" s="40" t="s">
        <v>2365</v>
      </c>
      <c r="K33" s="40" t="s">
        <v>2296</v>
      </c>
      <c r="L33" s="42">
        <f>B33</f>
        <v>19</v>
      </c>
      <c r="M33" s="40" t="s">
        <v>1</v>
      </c>
      <c r="N33" s="40" t="e">
        <f>CONCATENATE(A33,B33,C33,#REF!,#REF!,D33,E33,F33,G33,H33,I33,J33,K33,L33,M33)</f>
        <v>#REF!</v>
      </c>
    </row>
    <row r="34" spans="1:14" x14ac:dyDescent="0.3">
      <c r="A34" s="43" t="s">
        <v>1568</v>
      </c>
      <c r="B34" s="44">
        <v>20</v>
      </c>
      <c r="C34" s="44" t="s">
        <v>2297</v>
      </c>
      <c r="D34" s="44"/>
      <c r="E34" s="44">
        <f>B34</f>
        <v>20</v>
      </c>
      <c r="F34" s="44" t="s">
        <v>0</v>
      </c>
      <c r="G34" s="44" t="s">
        <v>2295</v>
      </c>
      <c r="H34" s="44" t="s">
        <v>1572</v>
      </c>
      <c r="I34" s="44" t="s">
        <v>1565</v>
      </c>
      <c r="J34" s="44" t="s">
        <v>2366</v>
      </c>
      <c r="K34" s="44" t="s">
        <v>2296</v>
      </c>
      <c r="L34" s="46">
        <f>B34</f>
        <v>20</v>
      </c>
      <c r="M34" s="44" t="s">
        <v>1051</v>
      </c>
      <c r="N34" s="47"/>
    </row>
    <row r="35" spans="1:14" x14ac:dyDescent="0.3">
      <c r="A35" s="53" t="s">
        <v>1568</v>
      </c>
      <c r="B35" s="40" t="s">
        <v>1049</v>
      </c>
      <c r="C35" s="40" t="s">
        <v>2297</v>
      </c>
      <c r="G35" s="40" t="s">
        <v>1738</v>
      </c>
      <c r="I35" s="40" t="s">
        <v>1565</v>
      </c>
      <c r="J35" s="40" t="s">
        <v>2367</v>
      </c>
      <c r="K35" s="40" t="s">
        <v>2296</v>
      </c>
      <c r="L35" s="42" t="str">
        <f>CONCATENATE(B34,".1")</f>
        <v>20.1</v>
      </c>
      <c r="M35" s="40" t="s">
        <v>1</v>
      </c>
      <c r="N35" s="54"/>
    </row>
    <row r="36" spans="1:14" x14ac:dyDescent="0.3">
      <c r="A36" s="53" t="s">
        <v>1568</v>
      </c>
      <c r="B36" s="40" t="s">
        <v>1049</v>
      </c>
      <c r="C36" s="40" t="s">
        <v>2297</v>
      </c>
      <c r="G36" s="40" t="s">
        <v>1738</v>
      </c>
      <c r="I36" s="40" t="s">
        <v>1565</v>
      </c>
      <c r="J36" s="40" t="s">
        <v>2368</v>
      </c>
      <c r="K36" s="40" t="s">
        <v>2296</v>
      </c>
      <c r="L36" s="42" t="str">
        <f>CONCATENATE(B34,".2")</f>
        <v>20.2</v>
      </c>
      <c r="M36" s="40" t="s">
        <v>1</v>
      </c>
      <c r="N36" s="54"/>
    </row>
    <row r="37" spans="1:14" ht="15" thickBot="1" x14ac:dyDescent="0.35">
      <c r="A37" s="48" t="s">
        <v>1568</v>
      </c>
      <c r="B37" s="49" t="s">
        <v>1049</v>
      </c>
      <c r="C37" s="49" t="s">
        <v>2297</v>
      </c>
      <c r="D37" s="49"/>
      <c r="E37" s="49"/>
      <c r="F37" s="49"/>
      <c r="G37" s="49" t="s">
        <v>1738</v>
      </c>
      <c r="H37" s="49"/>
      <c r="I37" s="49" t="s">
        <v>1565</v>
      </c>
      <c r="J37" s="49" t="s">
        <v>2369</v>
      </c>
      <c r="K37" s="49" t="s">
        <v>2296</v>
      </c>
      <c r="L37" s="51" t="str">
        <f>CONCATENATE(B34,".3")</f>
        <v>20.3</v>
      </c>
      <c r="M37" s="49" t="s">
        <v>1076</v>
      </c>
      <c r="N37" s="52" t="e">
        <f>CONCATENATE(A34,B34,C34,#REF!,#REF!,D34,E34,F34,G34,H34,I34,J34,K34,L34,M34,A35,B35,C35,#REF!,#REF!,D35,E35,F35,G35,H35,I35,J35,K35,L35,M35,A36,B36,C36,#REF!,#REF!,D36,E36,F36,G36,H36,I36,J36,K36,L36,M36,A37,B37,C37,#REF!,#REF!,D37,E37,F37,G37,H37,I37,J37,K37,L37,M37)</f>
        <v>#REF!</v>
      </c>
    </row>
    <row r="38" spans="1:14" x14ac:dyDescent="0.3">
      <c r="A38" s="43" t="s">
        <v>1568</v>
      </c>
      <c r="B38" s="44">
        <v>21</v>
      </c>
      <c r="C38" s="44" t="s">
        <v>2297</v>
      </c>
      <c r="D38" s="44"/>
      <c r="E38" s="44">
        <f>B38</f>
        <v>21</v>
      </c>
      <c r="F38" s="44" t="s">
        <v>0</v>
      </c>
      <c r="G38" s="44" t="s">
        <v>2295</v>
      </c>
      <c r="H38" s="44" t="s">
        <v>1572</v>
      </c>
      <c r="I38" s="44" t="s">
        <v>1565</v>
      </c>
      <c r="J38" s="44" t="s">
        <v>2370</v>
      </c>
      <c r="K38" s="44" t="s">
        <v>2296</v>
      </c>
      <c r="L38" s="46">
        <f>B38</f>
        <v>21</v>
      </c>
      <c r="M38" s="44" t="s">
        <v>1051</v>
      </c>
      <c r="N38" s="47"/>
    </row>
    <row r="39" spans="1:14" ht="15" thickBot="1" x14ac:dyDescent="0.35">
      <c r="A39" s="48" t="s">
        <v>1568</v>
      </c>
      <c r="B39" s="49" t="s">
        <v>1049</v>
      </c>
      <c r="C39" s="49" t="s">
        <v>2297</v>
      </c>
      <c r="D39" s="49"/>
      <c r="E39" s="49"/>
      <c r="F39" s="49"/>
      <c r="G39" s="49" t="s">
        <v>1738</v>
      </c>
      <c r="H39" s="49"/>
      <c r="I39" s="49" t="s">
        <v>1565</v>
      </c>
      <c r="J39" s="49" t="s">
        <v>2371</v>
      </c>
      <c r="K39" s="49" t="s">
        <v>2296</v>
      </c>
      <c r="L39" s="51">
        <v>2.1</v>
      </c>
      <c r="M39" s="49" t="s">
        <v>1076</v>
      </c>
      <c r="N39" s="52" t="e">
        <f>CONCATENATE(A38,B38,C38,#REF!,#REF!,D38,E38,F38,G38,H38,I38,J38,K38,L38,M38,A39,B39,C39,#REF!,#REF!,D39,E39,F39,G39,H39,I39,J39,K39,L39,M39)</f>
        <v>#REF!</v>
      </c>
    </row>
    <row r="40" spans="1:14" x14ac:dyDescent="0.3">
      <c r="A40" s="43" t="s">
        <v>1568</v>
      </c>
      <c r="B40" s="44">
        <v>22</v>
      </c>
      <c r="C40" s="44" t="s">
        <v>2297</v>
      </c>
      <c r="D40" s="44"/>
      <c r="E40" s="44">
        <f>B40</f>
        <v>22</v>
      </c>
      <c r="F40" s="44" t="s">
        <v>0</v>
      </c>
      <c r="G40" s="44" t="s">
        <v>2295</v>
      </c>
      <c r="H40" s="44" t="s">
        <v>1572</v>
      </c>
      <c r="I40" s="44" t="s">
        <v>1565</v>
      </c>
      <c r="J40" s="44" t="s">
        <v>2372</v>
      </c>
      <c r="K40" s="44" t="s">
        <v>2296</v>
      </c>
      <c r="L40" s="46">
        <f>B40</f>
        <v>22</v>
      </c>
      <c r="M40" s="44" t="s">
        <v>1051</v>
      </c>
      <c r="N40" s="47"/>
    </row>
    <row r="41" spans="1:14" ht="15" thickBot="1" x14ac:dyDescent="0.35">
      <c r="A41" s="48" t="s">
        <v>1568</v>
      </c>
      <c r="B41" s="49" t="s">
        <v>1049</v>
      </c>
      <c r="C41" s="49" t="s">
        <v>2297</v>
      </c>
      <c r="D41" s="49"/>
      <c r="E41" s="49"/>
      <c r="F41" s="49"/>
      <c r="G41" s="49" t="s">
        <v>1738</v>
      </c>
      <c r="H41" s="49"/>
      <c r="I41" s="49" t="s">
        <v>1565</v>
      </c>
      <c r="J41" s="49" t="s">
        <v>1762</v>
      </c>
      <c r="K41" s="49" t="s">
        <v>2296</v>
      </c>
      <c r="L41" s="51">
        <v>6.1</v>
      </c>
      <c r="M41" s="49" t="s">
        <v>1076</v>
      </c>
      <c r="N41" s="52" t="e">
        <f>CONCATENATE(A40,B40,C40,#REF!,#REF!,D40,E40,F40,G40,H40,I40,J40,K40,L40,M40,A41,B41,C41,#REF!,#REF!,D41,E41,F41,G41,H41,I41,J41,K41,L41,M41)</f>
        <v>#REF!</v>
      </c>
    </row>
    <row r="42" spans="1:14" x14ac:dyDescent="0.3">
      <c r="A42" s="40" t="s">
        <v>1568</v>
      </c>
      <c r="B42" s="40">
        <v>23</v>
      </c>
      <c r="C42" s="40" t="s">
        <v>2297</v>
      </c>
      <c r="D42" s="40">
        <v>0</v>
      </c>
      <c r="E42" s="40">
        <f>B42</f>
        <v>23</v>
      </c>
      <c r="F42" s="40" t="s">
        <v>0</v>
      </c>
      <c r="G42" s="40" t="s">
        <v>2295</v>
      </c>
      <c r="I42" s="40" t="s">
        <v>1565</v>
      </c>
      <c r="K42" s="40" t="s">
        <v>2296</v>
      </c>
      <c r="L42" s="42">
        <f>B42</f>
        <v>23</v>
      </c>
      <c r="M42" s="40" t="s">
        <v>1</v>
      </c>
      <c r="N42" s="40" t="e">
        <f>CONCATENATE(A42,B42,C42,#REF!,#REF!,D42,E42,F42,G42,H42,I42,J42,K42,L42,M42)</f>
        <v>#REF!</v>
      </c>
    </row>
    <row r="43" spans="1:14" x14ac:dyDescent="0.3">
      <c r="A43" s="40" t="s">
        <v>1568</v>
      </c>
      <c r="B43" s="40">
        <v>24</v>
      </c>
      <c r="C43" s="40" t="s">
        <v>2297</v>
      </c>
      <c r="D43" s="40">
        <v>0</v>
      </c>
      <c r="E43" s="40">
        <f>B43</f>
        <v>24</v>
      </c>
      <c r="F43" s="40" t="s">
        <v>0</v>
      </c>
      <c r="G43" s="40" t="s">
        <v>2295</v>
      </c>
      <c r="I43" s="40" t="s">
        <v>1565</v>
      </c>
      <c r="K43" s="40" t="s">
        <v>2296</v>
      </c>
      <c r="L43" s="42">
        <f>B43</f>
        <v>24</v>
      </c>
      <c r="M43" s="40" t="s">
        <v>1</v>
      </c>
      <c r="N43" s="40" t="e">
        <f>CONCATENATE(A43,B43,C43,#REF!,#REF!,D43,E43,F43,G43,H43,I43,J43,K43,L43,M43)</f>
        <v>#REF!</v>
      </c>
    </row>
    <row r="44" spans="1:14" ht="15" thickBot="1" x14ac:dyDescent="0.35">
      <c r="A44" s="40" t="s">
        <v>1568</v>
      </c>
      <c r="B44" s="40">
        <v>25</v>
      </c>
      <c r="C44" s="40" t="s">
        <v>2297</v>
      </c>
      <c r="D44" s="40">
        <v>0</v>
      </c>
      <c r="E44" s="40">
        <f>B44</f>
        <v>25</v>
      </c>
      <c r="F44" s="40" t="s">
        <v>0</v>
      </c>
      <c r="G44" s="40" t="s">
        <v>2295</v>
      </c>
      <c r="I44" s="40" t="s">
        <v>1565</v>
      </c>
      <c r="K44" s="40" t="s">
        <v>2296</v>
      </c>
      <c r="L44" s="42">
        <f>B44</f>
        <v>25</v>
      </c>
      <c r="M44" s="40" t="s">
        <v>1</v>
      </c>
      <c r="N44" s="40" t="e">
        <f>CONCATENATE(A44,B44,C44,#REF!,#REF!,D44,E44,F44,G44,H44,I44,J44,K44,L44,M44)</f>
        <v>#REF!</v>
      </c>
    </row>
    <row r="45" spans="1:14" x14ac:dyDescent="0.3">
      <c r="A45" s="43" t="s">
        <v>1568</v>
      </c>
      <c r="B45" s="44">
        <v>26</v>
      </c>
      <c r="C45" s="44" t="s">
        <v>2297</v>
      </c>
      <c r="D45" s="44">
        <v>0</v>
      </c>
      <c r="E45" s="44">
        <f>B45</f>
        <v>26</v>
      </c>
      <c r="F45" s="44" t="s">
        <v>0</v>
      </c>
      <c r="G45" s="44" t="s">
        <v>2295</v>
      </c>
      <c r="H45" s="44"/>
      <c r="I45" s="44" t="s">
        <v>1565</v>
      </c>
      <c r="J45" s="44"/>
      <c r="K45" s="44" t="s">
        <v>2296</v>
      </c>
      <c r="L45" s="46">
        <f>B45</f>
        <v>26</v>
      </c>
      <c r="M45" s="44" t="s">
        <v>1051</v>
      </c>
      <c r="N45" s="47"/>
    </row>
    <row r="46" spans="1:14" ht="15" thickBot="1" x14ac:dyDescent="0.35">
      <c r="A46" s="48" t="s">
        <v>1568</v>
      </c>
      <c r="B46" s="49" t="s">
        <v>1049</v>
      </c>
      <c r="C46" s="49" t="s">
        <v>2297</v>
      </c>
      <c r="D46" s="49"/>
      <c r="E46" s="49"/>
      <c r="F46" s="49"/>
      <c r="G46" s="49" t="s">
        <v>1738</v>
      </c>
      <c r="H46" s="49"/>
      <c r="I46" s="49" t="s">
        <v>1565</v>
      </c>
      <c r="J46" s="49"/>
      <c r="K46" s="49" t="s">
        <v>2296</v>
      </c>
      <c r="L46" s="51" t="str">
        <f>CONCATENATE(B45,".1")</f>
        <v>26.1</v>
      </c>
      <c r="M46" s="49" t="s">
        <v>1076</v>
      </c>
      <c r="N46" s="52" t="e">
        <f>CONCATENATE(A45,B45,C45,#REF!,#REF!,D45,E45,F45,G45,H45,I45,J45,K45,L45,M45,A46,B46,C46,#REF!,#REF!,D46,E46,F46,G46,H46,I46,J46,K46,L46,M46)</f>
        <v>#REF!</v>
      </c>
    </row>
    <row r="47" spans="1:14" x14ac:dyDescent="0.3">
      <c r="A47" s="40" t="s">
        <v>1568</v>
      </c>
      <c r="B47" s="40">
        <v>27</v>
      </c>
      <c r="C47" s="40" t="s">
        <v>2297</v>
      </c>
      <c r="E47" s="40">
        <f>B47</f>
        <v>27</v>
      </c>
      <c r="F47" s="40" t="s">
        <v>0</v>
      </c>
      <c r="G47" s="40" t="s">
        <v>2295</v>
      </c>
      <c r="I47" s="40" t="s">
        <v>1565</v>
      </c>
      <c r="K47" s="40" t="s">
        <v>2296</v>
      </c>
      <c r="L47" s="42">
        <f>B47</f>
        <v>27</v>
      </c>
      <c r="M47" s="40" t="s">
        <v>1</v>
      </c>
      <c r="N47" s="40" t="e">
        <f>CONCATENATE(A47,B47,C47,#REF!,#REF!,D47,E47,F47,G47,H47,I47,J47,K47,L47,M47)</f>
        <v>#REF!</v>
      </c>
    </row>
    <row r="48" spans="1:14" x14ac:dyDescent="0.3">
      <c r="A48" s="40" t="s">
        <v>1568</v>
      </c>
      <c r="B48" s="40">
        <v>28</v>
      </c>
      <c r="C48" s="40" t="s">
        <v>2297</v>
      </c>
      <c r="E48" s="40">
        <f>B48</f>
        <v>28</v>
      </c>
      <c r="F48" s="40" t="s">
        <v>0</v>
      </c>
      <c r="G48" s="40" t="s">
        <v>2295</v>
      </c>
      <c r="I48" s="40" t="s">
        <v>1565</v>
      </c>
      <c r="K48" s="40" t="s">
        <v>2296</v>
      </c>
      <c r="L48" s="42">
        <f>B48</f>
        <v>28</v>
      </c>
      <c r="M48" s="40" t="s">
        <v>1</v>
      </c>
      <c r="N48" s="40" t="e">
        <f>CONCATENATE(A48,B48,C48,#REF!,#REF!,D48,E48,F48,G48,H48,I48,J48,K48,L48,M48)</f>
        <v>#REF!</v>
      </c>
    </row>
    <row r="49" spans="1:14" x14ac:dyDescent="0.3">
      <c r="A49" s="40" t="s">
        <v>1568</v>
      </c>
      <c r="B49" s="40">
        <v>29</v>
      </c>
      <c r="C49" s="40" t="s">
        <v>2297</v>
      </c>
      <c r="E49" s="40">
        <f>B49</f>
        <v>29</v>
      </c>
      <c r="F49" s="40" t="s">
        <v>0</v>
      </c>
      <c r="G49" s="40" t="s">
        <v>2295</v>
      </c>
      <c r="I49" s="40" t="s">
        <v>1565</v>
      </c>
      <c r="K49" s="40" t="s">
        <v>2296</v>
      </c>
      <c r="L49" s="42">
        <f>B49</f>
        <v>29</v>
      </c>
      <c r="M49" s="40" t="s">
        <v>1</v>
      </c>
      <c r="N49" s="40" t="e">
        <f>CONCATENATE(A49,B49,C49,#REF!,#REF!,D49,E49,F49,G49,H49,I49,J49,K49,L49,M49)</f>
        <v>#REF!</v>
      </c>
    </row>
    <row r="50" spans="1:14" x14ac:dyDescent="0.3">
      <c r="A50" s="40" t="s">
        <v>1568</v>
      </c>
      <c r="B50" s="40">
        <v>30</v>
      </c>
      <c r="C50" s="40" t="s">
        <v>2297</v>
      </c>
      <c r="E50" s="40">
        <f>B50</f>
        <v>30</v>
      </c>
      <c r="F50" s="40" t="s">
        <v>0</v>
      </c>
      <c r="G50" s="40" t="s">
        <v>2295</v>
      </c>
      <c r="I50" s="40" t="s">
        <v>1565</v>
      </c>
      <c r="K50" s="40" t="s">
        <v>2296</v>
      </c>
      <c r="L50" s="42">
        <f>B50</f>
        <v>30</v>
      </c>
      <c r="M50" s="40" t="s">
        <v>1</v>
      </c>
      <c r="N50" s="40" t="e">
        <f>CONCATENATE(A50,B50,C50,#REF!,#REF!,D50,E50,F50,G50,H50,I50,J50,K50,L50,M50)</f>
        <v>#REF!</v>
      </c>
    </row>
    <row r="51" spans="1:14" x14ac:dyDescent="0.3">
      <c r="A51" s="40" t="s">
        <v>1568</v>
      </c>
      <c r="B51" s="40">
        <v>31</v>
      </c>
      <c r="C51" s="40" t="s">
        <v>2297</v>
      </c>
      <c r="E51" s="40">
        <f>B51</f>
        <v>31</v>
      </c>
      <c r="F51" s="40" t="s">
        <v>0</v>
      </c>
      <c r="G51" s="40" t="s">
        <v>2295</v>
      </c>
      <c r="I51" s="40" t="s">
        <v>1565</v>
      </c>
      <c r="K51" s="40" t="s">
        <v>2296</v>
      </c>
      <c r="L51" s="42">
        <f>B51</f>
        <v>31</v>
      </c>
      <c r="M51" s="40" t="s">
        <v>1</v>
      </c>
      <c r="N51" s="40" t="e">
        <f>CONCATENATE(A51,B51,C51,#REF!,#REF!,D51,E51,F51,G51,H51,I51,J51,K51,L51,M51)</f>
        <v>#REF!</v>
      </c>
    </row>
    <row r="52" spans="1:14" x14ac:dyDescent="0.3">
      <c r="A52" s="40" t="s">
        <v>1568</v>
      </c>
      <c r="B52" s="40">
        <v>32</v>
      </c>
      <c r="C52" s="40" t="s">
        <v>2297</v>
      </c>
      <c r="E52" s="40">
        <f>B52</f>
        <v>32</v>
      </c>
      <c r="F52" s="40" t="s">
        <v>0</v>
      </c>
      <c r="G52" s="40" t="s">
        <v>2295</v>
      </c>
      <c r="I52" s="40" t="s">
        <v>1565</v>
      </c>
      <c r="K52" s="40" t="s">
        <v>2296</v>
      </c>
      <c r="L52" s="42">
        <f>B52</f>
        <v>32</v>
      </c>
      <c r="M52" s="40" t="s">
        <v>1</v>
      </c>
      <c r="N52" s="40" t="e">
        <f>CONCATENATE(A52,B52,C52,#REF!,#REF!,D52,E52,F52,G52,H52,I52,J52,K52,L52,M52)</f>
        <v>#REF!</v>
      </c>
    </row>
    <row r="53" spans="1:14" ht="15" thickBot="1" x14ac:dyDescent="0.35">
      <c r="A53" s="40" t="s">
        <v>1568</v>
      </c>
      <c r="B53" s="40">
        <v>33</v>
      </c>
      <c r="C53" s="40" t="s">
        <v>2297</v>
      </c>
      <c r="E53" s="40">
        <f>B53</f>
        <v>33</v>
      </c>
      <c r="F53" s="40" t="s">
        <v>0</v>
      </c>
      <c r="G53" s="40" t="s">
        <v>2295</v>
      </c>
      <c r="I53" s="40" t="s">
        <v>1565</v>
      </c>
      <c r="K53" s="40" t="s">
        <v>2296</v>
      </c>
      <c r="L53" s="42">
        <f>B53</f>
        <v>33</v>
      </c>
      <c r="M53" s="40" t="s">
        <v>1</v>
      </c>
      <c r="N53" s="49" t="e">
        <f>CONCATENATE(A53,B53,C53,#REF!,#REF!,D53,E53,F53,G53,H53,I53,J53,K53,L53,M53)</f>
        <v>#REF!</v>
      </c>
    </row>
    <row r="54" spans="1:14" x14ac:dyDescent="0.3">
      <c r="A54" s="43" t="s">
        <v>1568</v>
      </c>
      <c r="B54" s="44">
        <v>34</v>
      </c>
      <c r="C54" s="44" t="s">
        <v>2297</v>
      </c>
      <c r="D54" s="44"/>
      <c r="E54" s="44">
        <f>B54</f>
        <v>34</v>
      </c>
      <c r="F54" s="44" t="s">
        <v>0</v>
      </c>
      <c r="G54" s="44" t="s">
        <v>2295</v>
      </c>
      <c r="H54" s="44"/>
      <c r="I54" s="44" t="s">
        <v>1565</v>
      </c>
      <c r="J54" s="44"/>
      <c r="K54" s="44" t="s">
        <v>2296</v>
      </c>
      <c r="L54" s="46">
        <f>B54</f>
        <v>34</v>
      </c>
      <c r="M54" s="44" t="s">
        <v>1051</v>
      </c>
      <c r="N54" s="47"/>
    </row>
    <row r="55" spans="1:14" ht="15" thickBot="1" x14ac:dyDescent="0.35">
      <c r="A55" s="48" t="s">
        <v>1568</v>
      </c>
      <c r="B55" s="49" t="s">
        <v>1049</v>
      </c>
      <c r="C55" s="49" t="s">
        <v>2297</v>
      </c>
      <c r="D55" s="49"/>
      <c r="E55" s="49"/>
      <c r="F55" s="49"/>
      <c r="G55" s="49" t="s">
        <v>1738</v>
      </c>
      <c r="H55" s="49"/>
      <c r="I55" s="49" t="s">
        <v>1565</v>
      </c>
      <c r="J55" s="49"/>
      <c r="K55" s="49" t="s">
        <v>2296</v>
      </c>
      <c r="L55" s="51" t="str">
        <f>CONCATENATE(B54,".1")</f>
        <v>34.1</v>
      </c>
      <c r="M55" s="49" t="s">
        <v>1076</v>
      </c>
      <c r="N55" s="52" t="e">
        <f>CONCATENATE(A54,B54,C54,#REF!,#REF!,D54,E54,F54,G54,H54,I54,J54,K54,L54,M54,A55,B55,C55,#REF!,#REF!,D55,E55,F55,G55,H55,I55,J55,K55,L55,M55)</f>
        <v>#REF!</v>
      </c>
    </row>
    <row r="56" spans="1:14" x14ac:dyDescent="0.3">
      <c r="A56" s="40" t="s">
        <v>1568</v>
      </c>
      <c r="B56" s="40">
        <v>35</v>
      </c>
      <c r="C56" s="40" t="s">
        <v>2297</v>
      </c>
      <c r="E56" s="40">
        <f>B56</f>
        <v>35</v>
      </c>
      <c r="F56" s="40" t="s">
        <v>0</v>
      </c>
      <c r="G56" s="40" t="s">
        <v>2295</v>
      </c>
      <c r="I56" s="40" t="s">
        <v>1565</v>
      </c>
      <c r="K56" s="40" t="s">
        <v>2296</v>
      </c>
      <c r="L56" s="42">
        <f>B56</f>
        <v>35</v>
      </c>
      <c r="M56" s="40" t="s">
        <v>1</v>
      </c>
      <c r="N56" s="40" t="e">
        <f>CONCATENATE(A56,B56,C56,#REF!,#REF!,D56,E56,F56,G56,H56,I56,J56,K56,L56,M56)</f>
        <v>#REF!</v>
      </c>
    </row>
    <row r="57" spans="1:14" x14ac:dyDescent="0.3">
      <c r="A57" s="40" t="s">
        <v>1568</v>
      </c>
      <c r="B57" s="40">
        <v>36</v>
      </c>
      <c r="C57" s="40" t="s">
        <v>2297</v>
      </c>
      <c r="E57" s="40">
        <f>B57</f>
        <v>36</v>
      </c>
      <c r="F57" s="40" t="s">
        <v>0</v>
      </c>
      <c r="G57" s="40" t="s">
        <v>2295</v>
      </c>
      <c r="I57" s="40" t="s">
        <v>1565</v>
      </c>
      <c r="K57" s="40" t="s">
        <v>2296</v>
      </c>
      <c r="L57" s="42">
        <f>B57</f>
        <v>36</v>
      </c>
      <c r="M57" s="40" t="s">
        <v>1</v>
      </c>
      <c r="N57" s="40" t="e">
        <f>CONCATENATE(A57,B57,C57,#REF!,#REF!,D57,E57,F57,G57,H57,I57,J57,K57,L57,M57)</f>
        <v>#REF!</v>
      </c>
    </row>
    <row r="58" spans="1:14" x14ac:dyDescent="0.3">
      <c r="A58" s="40" t="s">
        <v>1568</v>
      </c>
      <c r="B58" s="40">
        <v>37</v>
      </c>
      <c r="C58" s="40" t="s">
        <v>2297</v>
      </c>
      <c r="E58" s="40">
        <f>B58</f>
        <v>37</v>
      </c>
      <c r="F58" s="40" t="s">
        <v>0</v>
      </c>
      <c r="G58" s="40" t="s">
        <v>2295</v>
      </c>
      <c r="I58" s="40" t="s">
        <v>1565</v>
      </c>
      <c r="K58" s="40" t="s">
        <v>2296</v>
      </c>
      <c r="L58" s="42">
        <f>B58</f>
        <v>37</v>
      </c>
      <c r="M58" s="40" t="s">
        <v>1</v>
      </c>
      <c r="N58" s="40" t="e">
        <f>CONCATENATE(A58,B58,C58,#REF!,#REF!,D58,E58,F58,G58,H58,I58,J58,K58,L58,M58)</f>
        <v>#REF!</v>
      </c>
    </row>
    <row r="59" spans="1:14" x14ac:dyDescent="0.3">
      <c r="A59" s="40" t="s">
        <v>1568</v>
      </c>
      <c r="B59" s="40">
        <v>38</v>
      </c>
      <c r="C59" s="40" t="s">
        <v>2297</v>
      </c>
      <c r="E59" s="40">
        <f>B59</f>
        <v>38</v>
      </c>
      <c r="F59" s="40" t="s">
        <v>0</v>
      </c>
      <c r="G59" s="40" t="s">
        <v>2295</v>
      </c>
      <c r="I59" s="40" t="s">
        <v>1565</v>
      </c>
      <c r="K59" s="40" t="s">
        <v>2296</v>
      </c>
      <c r="L59" s="42">
        <f>B59</f>
        <v>38</v>
      </c>
      <c r="M59" s="40" t="s">
        <v>1</v>
      </c>
      <c r="N59" s="40" t="e">
        <f>CONCATENATE(A59,B59,C59,#REF!,#REF!,D59,E59,F59,G59,H59,I59,J59,K59,L59,M59)</f>
        <v>#REF!</v>
      </c>
    </row>
    <row r="60" spans="1:14" x14ac:dyDescent="0.3">
      <c r="A60" s="40" t="s">
        <v>1568</v>
      </c>
      <c r="B60" s="40">
        <v>39</v>
      </c>
      <c r="C60" s="40" t="s">
        <v>2297</v>
      </c>
      <c r="E60" s="40">
        <f>B60</f>
        <v>39</v>
      </c>
      <c r="F60" s="40" t="s">
        <v>0</v>
      </c>
      <c r="G60" s="40" t="s">
        <v>2295</v>
      </c>
      <c r="I60" s="40" t="s">
        <v>1565</v>
      </c>
      <c r="K60" s="40" t="s">
        <v>2296</v>
      </c>
      <c r="L60" s="42">
        <f>B60</f>
        <v>39</v>
      </c>
      <c r="M60" s="40" t="s">
        <v>1</v>
      </c>
      <c r="N60" s="40" t="e">
        <f>CONCATENATE(A60,B60,C60,#REF!,#REF!,D60,E60,F60,G60,H60,I60,J60,K60,L60,M60)</f>
        <v>#REF!</v>
      </c>
    </row>
    <row r="61" spans="1:14" ht="15" thickBot="1" x14ac:dyDescent="0.35">
      <c r="A61" s="40" t="s">
        <v>1568</v>
      </c>
      <c r="B61" s="40">
        <v>40</v>
      </c>
      <c r="C61" s="40" t="s">
        <v>2297</v>
      </c>
      <c r="E61" s="40">
        <f>B61</f>
        <v>40</v>
      </c>
      <c r="F61" s="40" t="s">
        <v>0</v>
      </c>
      <c r="G61" s="40" t="s">
        <v>2295</v>
      </c>
      <c r="I61" s="40" t="s">
        <v>1565</v>
      </c>
      <c r="K61" s="40" t="s">
        <v>2296</v>
      </c>
      <c r="L61" s="42">
        <f>B61</f>
        <v>40</v>
      </c>
      <c r="M61" s="40" t="s">
        <v>1</v>
      </c>
      <c r="N61" s="40" t="e">
        <f>CONCATENATE(A61,B61,C61,#REF!,#REF!,D61,E61,F61,G61,H61,I61,J61,K61,L61,M61)</f>
        <v>#REF!</v>
      </c>
    </row>
    <row r="62" spans="1:14" x14ac:dyDescent="0.3">
      <c r="A62" s="43" t="s">
        <v>1568</v>
      </c>
      <c r="B62" s="44">
        <v>41</v>
      </c>
      <c r="C62" s="44" t="s">
        <v>2297</v>
      </c>
      <c r="D62" s="44"/>
      <c r="E62" s="44">
        <f>B62</f>
        <v>41</v>
      </c>
      <c r="F62" s="44" t="s">
        <v>0</v>
      </c>
      <c r="G62" s="44" t="s">
        <v>2295</v>
      </c>
      <c r="H62" s="44"/>
      <c r="I62" s="44" t="s">
        <v>1565</v>
      </c>
      <c r="J62" s="44"/>
      <c r="K62" s="44" t="s">
        <v>2296</v>
      </c>
      <c r="L62" s="46">
        <f>B62</f>
        <v>41</v>
      </c>
      <c r="M62" s="44" t="s">
        <v>1051</v>
      </c>
      <c r="N62" s="47"/>
    </row>
    <row r="63" spans="1:14" x14ac:dyDescent="0.3">
      <c r="A63" s="53" t="s">
        <v>1568</v>
      </c>
      <c r="B63" s="40" t="s">
        <v>1049</v>
      </c>
      <c r="C63" s="40" t="s">
        <v>2297</v>
      </c>
      <c r="G63" s="40" t="s">
        <v>1738</v>
      </c>
      <c r="I63" s="40" t="s">
        <v>1565</v>
      </c>
      <c r="K63" s="40" t="s">
        <v>2296</v>
      </c>
      <c r="L63" s="42" t="str">
        <f>CONCATENATE(B62,".1")</f>
        <v>41.1</v>
      </c>
      <c r="M63" s="40" t="s">
        <v>1</v>
      </c>
      <c r="N63" s="54"/>
    </row>
    <row r="64" spans="1:14" x14ac:dyDescent="0.3">
      <c r="A64" s="53" t="s">
        <v>1568</v>
      </c>
      <c r="B64" s="40" t="s">
        <v>1049</v>
      </c>
      <c r="C64" s="40" t="s">
        <v>2297</v>
      </c>
      <c r="G64" s="40" t="s">
        <v>1738</v>
      </c>
      <c r="I64" s="40" t="s">
        <v>1565</v>
      </c>
      <c r="K64" s="40" t="s">
        <v>2296</v>
      </c>
      <c r="L64" s="42" t="str">
        <f>CONCATENATE(B62,".2")</f>
        <v>41.2</v>
      </c>
      <c r="M64" s="40" t="s">
        <v>1</v>
      </c>
      <c r="N64" s="54"/>
    </row>
    <row r="65" spans="1:14" ht="15" thickBot="1" x14ac:dyDescent="0.35">
      <c r="A65" s="48" t="s">
        <v>1568</v>
      </c>
      <c r="B65" s="49" t="s">
        <v>1049</v>
      </c>
      <c r="C65" s="49" t="s">
        <v>2297</v>
      </c>
      <c r="D65" s="49"/>
      <c r="E65" s="49"/>
      <c r="F65" s="49"/>
      <c r="G65" s="49" t="s">
        <v>1738</v>
      </c>
      <c r="H65" s="49"/>
      <c r="I65" s="49" t="s">
        <v>1565</v>
      </c>
      <c r="J65" s="49"/>
      <c r="K65" s="49" t="s">
        <v>2296</v>
      </c>
      <c r="L65" s="51" t="str">
        <f>CONCATENATE(B62,".3")</f>
        <v>41.3</v>
      </c>
      <c r="M65" s="49" t="s">
        <v>1076</v>
      </c>
      <c r="N65" s="52" t="e">
        <f>CONCATENATE(A62,B62,C62,#REF!,#REF!,D62,E62,F62,G62,H62,I62,J62,K62,L62,M62,A63,B63,C63,#REF!,#REF!,D63,E63,F63,G63,H63,I63,J63,K63,L63,M63,A64,B64,C64,#REF!,#REF!,D64,E64,F64,G64,H64,I64,J64,K64,L64,M64,A65,B65,C65,#REF!,#REF!,D65,E65,F65,G65,H65,I65,J65,K65,L65,M65)</f>
        <v>#REF!</v>
      </c>
    </row>
    <row r="66" spans="1:14" x14ac:dyDescent="0.3">
      <c r="A66" s="43" t="s">
        <v>1568</v>
      </c>
      <c r="B66" s="44">
        <v>42</v>
      </c>
      <c r="C66" s="44" t="s">
        <v>2297</v>
      </c>
      <c r="D66" s="44"/>
      <c r="E66" s="44">
        <f>B66</f>
        <v>42</v>
      </c>
      <c r="F66" s="44" t="s">
        <v>0</v>
      </c>
      <c r="G66" s="44" t="s">
        <v>2295</v>
      </c>
      <c r="H66" s="44"/>
      <c r="I66" s="44" t="s">
        <v>1565</v>
      </c>
      <c r="J66" s="44"/>
      <c r="K66" s="44" t="s">
        <v>2296</v>
      </c>
      <c r="L66" s="46">
        <f>B66</f>
        <v>42</v>
      </c>
      <c r="M66" s="44" t="s">
        <v>1051</v>
      </c>
      <c r="N66" s="47"/>
    </row>
    <row r="67" spans="1:14" x14ac:dyDescent="0.3">
      <c r="A67" s="53" t="s">
        <v>1568</v>
      </c>
      <c r="B67" s="40" t="s">
        <v>1049</v>
      </c>
      <c r="C67" s="40" t="s">
        <v>2297</v>
      </c>
      <c r="G67" s="40" t="s">
        <v>1738</v>
      </c>
      <c r="I67" s="40" t="s">
        <v>1565</v>
      </c>
      <c r="K67" s="40" t="s">
        <v>2296</v>
      </c>
      <c r="L67" s="42" t="str">
        <f>CONCATENATE(B66,".1")</f>
        <v>42.1</v>
      </c>
      <c r="M67" s="40" t="s">
        <v>1</v>
      </c>
      <c r="N67" s="54"/>
    </row>
    <row r="68" spans="1:14" ht="15" thickBot="1" x14ac:dyDescent="0.35">
      <c r="A68" s="48" t="s">
        <v>1568</v>
      </c>
      <c r="B68" s="49" t="s">
        <v>1049</v>
      </c>
      <c r="C68" s="49" t="s">
        <v>2297</v>
      </c>
      <c r="D68" s="49"/>
      <c r="E68" s="49"/>
      <c r="F68" s="49"/>
      <c r="G68" s="49" t="s">
        <v>1738</v>
      </c>
      <c r="H68" s="49"/>
      <c r="I68" s="49" t="s">
        <v>1565</v>
      </c>
      <c r="J68" s="49"/>
      <c r="K68" s="49" t="s">
        <v>2296</v>
      </c>
      <c r="L68" s="51" t="str">
        <f>CONCATENATE(B66,".2")</f>
        <v>42.2</v>
      </c>
      <c r="M68" s="49" t="s">
        <v>1076</v>
      </c>
      <c r="N68" s="52" t="e">
        <f>CONCATENATE(A66,B66,C66,#REF!,#REF!,D66,E66,F66,G66,H66,I66,J66,K66,L66,M66,A67,B67,C67,#REF!,#REF!,D67,E67,F67,G67,H67,I67,J67,K67,L67,M67,A68,B68,C68,#REF!,#REF!,D68,E68,F68,G68,H68,I68,J68,K68,L68,M68)</f>
        <v>#REF!</v>
      </c>
    </row>
    <row r="69" spans="1:14" x14ac:dyDescent="0.3">
      <c r="A69" s="43" t="s">
        <v>1568</v>
      </c>
      <c r="B69" s="44">
        <v>43</v>
      </c>
      <c r="C69" s="44" t="s">
        <v>2297</v>
      </c>
      <c r="D69" s="44"/>
      <c r="E69" s="44">
        <f>B69</f>
        <v>43</v>
      </c>
      <c r="F69" s="44" t="s">
        <v>0</v>
      </c>
      <c r="G69" s="44" t="s">
        <v>2295</v>
      </c>
      <c r="H69" s="44"/>
      <c r="I69" s="44" t="s">
        <v>1565</v>
      </c>
      <c r="J69" s="44"/>
      <c r="K69" s="44" t="s">
        <v>2296</v>
      </c>
      <c r="L69" s="46">
        <f>B69</f>
        <v>43</v>
      </c>
      <c r="M69" s="44" t="s">
        <v>1051</v>
      </c>
      <c r="N69" s="47"/>
    </row>
    <row r="70" spans="1:14" x14ac:dyDescent="0.3">
      <c r="A70" s="53" t="s">
        <v>1568</v>
      </c>
      <c r="B70" s="40" t="s">
        <v>1049</v>
      </c>
      <c r="C70" s="40" t="s">
        <v>2297</v>
      </c>
      <c r="G70" s="40" t="s">
        <v>1738</v>
      </c>
      <c r="I70" s="40" t="s">
        <v>1565</v>
      </c>
      <c r="K70" s="40" t="s">
        <v>2296</v>
      </c>
      <c r="L70" s="42" t="str">
        <f>CONCATENATE(B69,".1")</f>
        <v>43.1</v>
      </c>
      <c r="M70" s="40" t="s">
        <v>1</v>
      </c>
      <c r="N70" s="54"/>
    </row>
    <row r="71" spans="1:14" ht="15" thickBot="1" x14ac:dyDescent="0.35">
      <c r="A71" s="48" t="s">
        <v>1568</v>
      </c>
      <c r="B71" s="49" t="s">
        <v>1049</v>
      </c>
      <c r="C71" s="49" t="s">
        <v>2297</v>
      </c>
      <c r="D71" s="49"/>
      <c r="E71" s="49"/>
      <c r="F71" s="49"/>
      <c r="G71" s="49" t="s">
        <v>1738</v>
      </c>
      <c r="H71" s="49"/>
      <c r="I71" s="49" t="s">
        <v>1565</v>
      </c>
      <c r="J71" s="49"/>
      <c r="K71" s="49" t="s">
        <v>2296</v>
      </c>
      <c r="L71" s="51" t="str">
        <f>CONCATENATE(B69,".2")</f>
        <v>43.2</v>
      </c>
      <c r="M71" s="49" t="s">
        <v>1076</v>
      </c>
      <c r="N71" s="52" t="e">
        <f>CONCATENATE(A69,B69,C69,#REF!,#REF!,D69,E69,F69,G69,H69,I69,J69,K69,L69,M69,A70,B70,C70,#REF!,#REF!,D70,E70,F70,G70,H70,I70,J70,K70,L70,M70,A71,B71,C71,#REF!,#REF!,D71,E71,F71,G71,H71,I71,J71,K71,L71,M71)</f>
        <v>#REF!</v>
      </c>
    </row>
    <row r="72" spans="1:14" ht="15" thickBot="1" x14ac:dyDescent="0.35">
      <c r="A72" s="40" t="s">
        <v>1568</v>
      </c>
      <c r="B72" s="40">
        <v>44</v>
      </c>
      <c r="C72" s="40" t="s">
        <v>2297</v>
      </c>
      <c r="E72" s="40">
        <f>B72</f>
        <v>44</v>
      </c>
      <c r="F72" s="40" t="s">
        <v>0</v>
      </c>
      <c r="G72" s="40" t="s">
        <v>2295</v>
      </c>
      <c r="I72" s="40" t="s">
        <v>1565</v>
      </c>
      <c r="K72" s="40" t="s">
        <v>2296</v>
      </c>
      <c r="L72" s="42">
        <f>B72</f>
        <v>44</v>
      </c>
      <c r="M72" s="40" t="s">
        <v>1</v>
      </c>
      <c r="N72" s="40" t="e">
        <f>CONCATENATE(A72,B72,C72,#REF!,#REF!,D72,E72,F72,G72,H72,I72,J72,K72,L72,M72)</f>
        <v>#REF!</v>
      </c>
    </row>
    <row r="73" spans="1:14" x14ac:dyDescent="0.3">
      <c r="A73" s="43" t="s">
        <v>1568</v>
      </c>
      <c r="B73" s="44">
        <v>45</v>
      </c>
      <c r="C73" s="44" t="s">
        <v>2297</v>
      </c>
      <c r="D73" s="44"/>
      <c r="E73" s="44">
        <f>B73</f>
        <v>45</v>
      </c>
      <c r="F73" s="44" t="s">
        <v>0</v>
      </c>
      <c r="G73" s="44" t="s">
        <v>2295</v>
      </c>
      <c r="H73" s="44"/>
      <c r="I73" s="44" t="s">
        <v>1565</v>
      </c>
      <c r="J73" s="44"/>
      <c r="K73" s="44" t="s">
        <v>2296</v>
      </c>
      <c r="L73" s="46">
        <f>B73</f>
        <v>45</v>
      </c>
      <c r="M73" s="44" t="s">
        <v>1051</v>
      </c>
      <c r="N73" s="47"/>
    </row>
    <row r="74" spans="1:14" ht="15" thickBot="1" x14ac:dyDescent="0.35">
      <c r="A74" s="48" t="s">
        <v>1568</v>
      </c>
      <c r="B74" s="49" t="s">
        <v>1049</v>
      </c>
      <c r="C74" s="49" t="s">
        <v>2297</v>
      </c>
      <c r="D74" s="49"/>
      <c r="E74" s="49"/>
      <c r="F74" s="49"/>
      <c r="G74" s="49" t="s">
        <v>1738</v>
      </c>
      <c r="H74" s="49"/>
      <c r="I74" s="49" t="s">
        <v>1565</v>
      </c>
      <c r="J74" s="49"/>
      <c r="K74" s="49" t="s">
        <v>2296</v>
      </c>
      <c r="L74" s="51" t="str">
        <f>CONCATENATE(B73,".1")</f>
        <v>45.1</v>
      </c>
      <c r="M74" s="49" t="s">
        <v>1076</v>
      </c>
      <c r="N74" s="52" t="e">
        <f>CONCATENATE(A73,B73,C73,#REF!,#REF!,D73,E73,F73,G73,H73,I73,J73,K73,L73,M73,A74,B74,C74,#REF!,#REF!,D74,E74,F74,G74,H74,I74,J74,K74,L74,M74)</f>
        <v>#REF!</v>
      </c>
    </row>
    <row r="75" spans="1:14" x14ac:dyDescent="0.3">
      <c r="A75" s="40" t="s">
        <v>1568</v>
      </c>
      <c r="B75" s="40">
        <v>21</v>
      </c>
      <c r="C75" s="40" t="s">
        <v>2297</v>
      </c>
      <c r="E75" s="40">
        <f>B75</f>
        <v>21</v>
      </c>
      <c r="F75" s="40" t="s">
        <v>0</v>
      </c>
      <c r="G75" s="40" t="s">
        <v>2295</v>
      </c>
      <c r="I75" s="40" t="s">
        <v>1565</v>
      </c>
      <c r="K75" s="40" t="s">
        <v>2296</v>
      </c>
      <c r="L75" s="42">
        <f>B75</f>
        <v>21</v>
      </c>
      <c r="M75" s="40" t="s">
        <v>1</v>
      </c>
      <c r="N75" s="40" t="e">
        <f>CONCATENATE(A75,B75,C75,#REF!,#REF!,D75,E75,F75,G75,H75,I75,J75,K75,L75,M75)</f>
        <v>#REF!</v>
      </c>
    </row>
    <row r="76" spans="1:14" x14ac:dyDescent="0.3">
      <c r="A76" s="40" t="s">
        <v>1568</v>
      </c>
      <c r="B76" s="40">
        <v>22</v>
      </c>
      <c r="C76" s="40" t="s">
        <v>2297</v>
      </c>
      <c r="E76" s="40">
        <f>B76</f>
        <v>22</v>
      </c>
      <c r="F76" s="40" t="s">
        <v>0</v>
      </c>
      <c r="G76" s="40" t="s">
        <v>2295</v>
      </c>
      <c r="I76" s="40" t="s">
        <v>1565</v>
      </c>
      <c r="K76" s="40" t="s">
        <v>2296</v>
      </c>
      <c r="L76" s="42">
        <f>B76</f>
        <v>22</v>
      </c>
      <c r="M76" s="40" t="s">
        <v>1</v>
      </c>
      <c r="N76" s="40" t="e">
        <f>CONCATENATE(A76,B76,C76,#REF!,#REF!,D76,E76,F76,G76,H76,I76,J76,K76,L76,M76)</f>
        <v>#REF!</v>
      </c>
    </row>
    <row r="77" spans="1:14" ht="15" thickBot="1" x14ac:dyDescent="0.35">
      <c r="A77" s="40" t="s">
        <v>1568</v>
      </c>
      <c r="B77" s="40">
        <v>23</v>
      </c>
      <c r="C77" s="40" t="s">
        <v>2297</v>
      </c>
      <c r="E77" s="40">
        <f>B77</f>
        <v>23</v>
      </c>
      <c r="F77" s="40" t="s">
        <v>0</v>
      </c>
      <c r="G77" s="40" t="s">
        <v>2295</v>
      </c>
      <c r="I77" s="40" t="s">
        <v>1565</v>
      </c>
      <c r="K77" s="40" t="s">
        <v>2296</v>
      </c>
      <c r="L77" s="42">
        <f>B77</f>
        <v>23</v>
      </c>
      <c r="M77" s="40" t="s">
        <v>1</v>
      </c>
      <c r="N77" s="49" t="e">
        <f>CONCATENATE(A77,B77,C77,#REF!,#REF!,D77,E77,F77,G77,H77,I77,J77,K77,L77,M77)</f>
        <v>#REF!</v>
      </c>
    </row>
    <row r="78" spans="1:14" x14ac:dyDescent="0.3">
      <c r="A78" s="43" t="s">
        <v>1568</v>
      </c>
      <c r="B78" s="44">
        <v>24</v>
      </c>
      <c r="C78" s="44" t="s">
        <v>2297</v>
      </c>
      <c r="D78" s="44"/>
      <c r="E78" s="44">
        <f>B78</f>
        <v>24</v>
      </c>
      <c r="F78" s="44" t="s">
        <v>0</v>
      </c>
      <c r="G78" s="44" t="s">
        <v>2295</v>
      </c>
      <c r="H78" s="44"/>
      <c r="I78" s="44" t="s">
        <v>1565</v>
      </c>
      <c r="J78" s="44"/>
      <c r="K78" s="44" t="s">
        <v>2296</v>
      </c>
      <c r="L78" s="46">
        <f>B78</f>
        <v>24</v>
      </c>
      <c r="M78" s="44" t="s">
        <v>1051</v>
      </c>
      <c r="N78" s="47"/>
    </row>
    <row r="79" spans="1:14" ht="15" thickBot="1" x14ac:dyDescent="0.35">
      <c r="A79" s="48" t="s">
        <v>1568</v>
      </c>
      <c r="B79" s="49" t="s">
        <v>1049</v>
      </c>
      <c r="C79" s="49" t="s">
        <v>2297</v>
      </c>
      <c r="D79" s="49"/>
      <c r="E79" s="49"/>
      <c r="F79" s="49"/>
      <c r="G79" s="49" t="s">
        <v>1738</v>
      </c>
      <c r="H79" s="49"/>
      <c r="I79" s="49" t="s">
        <v>1565</v>
      </c>
      <c r="J79" s="49"/>
      <c r="K79" s="49" t="s">
        <v>2296</v>
      </c>
      <c r="L79" s="51" t="str">
        <f>CONCATENATE(B78,".1")</f>
        <v>24.1</v>
      </c>
      <c r="M79" s="49" t="s">
        <v>1076</v>
      </c>
      <c r="N79" s="52" t="e">
        <f>CONCATENATE(A78,B78,C78,#REF!,#REF!,D78,E78,F78,G78,H78,I78,J78,K78,L78,M78,A79,B79,C79,#REF!,#REF!,D79,E79,F79,G79,H79,I79,J79,K79,L79,M79)</f>
        <v>#REF!</v>
      </c>
    </row>
    <row r="80" spans="1:14" x14ac:dyDescent="0.3">
      <c r="A80" s="43" t="s">
        <v>1568</v>
      </c>
      <c r="B80" s="44">
        <v>25</v>
      </c>
      <c r="C80" s="44" t="s">
        <v>2297</v>
      </c>
      <c r="D80" s="44"/>
      <c r="E80" s="44">
        <f>B80</f>
        <v>25</v>
      </c>
      <c r="F80" s="44" t="s">
        <v>0</v>
      </c>
      <c r="G80" s="44" t="s">
        <v>2295</v>
      </c>
      <c r="H80" s="44"/>
      <c r="I80" s="44" t="s">
        <v>1565</v>
      </c>
      <c r="J80" s="44"/>
      <c r="K80" s="44" t="s">
        <v>2296</v>
      </c>
      <c r="L80" s="46">
        <f>B80</f>
        <v>25</v>
      </c>
      <c r="M80" s="44" t="s">
        <v>1051</v>
      </c>
      <c r="N80" s="47"/>
    </row>
    <row r="81" spans="1:14" ht="15" thickBot="1" x14ac:dyDescent="0.35">
      <c r="A81" s="48" t="s">
        <v>1568</v>
      </c>
      <c r="B81" s="49" t="s">
        <v>1049</v>
      </c>
      <c r="C81" s="49" t="s">
        <v>2297</v>
      </c>
      <c r="D81" s="49"/>
      <c r="E81" s="49"/>
      <c r="F81" s="49"/>
      <c r="G81" s="49" t="s">
        <v>1738</v>
      </c>
      <c r="H81" s="49"/>
      <c r="I81" s="49" t="s">
        <v>1565</v>
      </c>
      <c r="J81" s="49"/>
      <c r="K81" s="49" t="s">
        <v>2296</v>
      </c>
      <c r="L81" s="51" t="str">
        <f>CONCATENATE(B80,".1")</f>
        <v>25.1</v>
      </c>
      <c r="M81" s="49" t="s">
        <v>1076</v>
      </c>
      <c r="N81" s="52" t="e">
        <f>CONCATENATE(A80,B80,C80,#REF!,#REF!,D80,E80,F80,G80,H80,I80,J80,K80,L80,M80,A81,B81,C81,#REF!,#REF!,D81,E81,F81,G81,H81,I81,J81,K81,L81,M81)</f>
        <v>#REF!</v>
      </c>
    </row>
    <row r="82" spans="1:14" x14ac:dyDescent="0.3">
      <c r="A82" s="43" t="s">
        <v>1568</v>
      </c>
      <c r="B82" s="44">
        <v>26</v>
      </c>
      <c r="C82" s="44" t="s">
        <v>2297</v>
      </c>
      <c r="D82" s="44"/>
      <c r="E82" s="44">
        <f>B82</f>
        <v>26</v>
      </c>
      <c r="F82" s="44" t="s">
        <v>0</v>
      </c>
      <c r="G82" s="44" t="s">
        <v>2295</v>
      </c>
      <c r="H82" s="44"/>
      <c r="I82" s="44" t="s">
        <v>1565</v>
      </c>
      <c r="J82" s="44"/>
      <c r="K82" s="44" t="s">
        <v>2296</v>
      </c>
      <c r="L82" s="46">
        <f>B82</f>
        <v>26</v>
      </c>
      <c r="M82" s="44" t="s">
        <v>1051</v>
      </c>
      <c r="N82" s="47"/>
    </row>
    <row r="83" spans="1:14" ht="15" thickBot="1" x14ac:dyDescent="0.35">
      <c r="A83" s="48" t="s">
        <v>1568</v>
      </c>
      <c r="B83" s="49" t="s">
        <v>1049</v>
      </c>
      <c r="C83" s="49" t="s">
        <v>2297</v>
      </c>
      <c r="D83" s="49"/>
      <c r="E83" s="49"/>
      <c r="F83" s="49"/>
      <c r="G83" s="49" t="s">
        <v>1738</v>
      </c>
      <c r="H83" s="49"/>
      <c r="I83" s="49" t="s">
        <v>1565</v>
      </c>
      <c r="J83" s="49"/>
      <c r="K83" s="49" t="s">
        <v>2296</v>
      </c>
      <c r="L83" s="51" t="str">
        <f>CONCATENATE(B82,".1")</f>
        <v>26.1</v>
      </c>
      <c r="M83" s="49" t="s">
        <v>1076</v>
      </c>
      <c r="N83" s="52" t="e">
        <f>CONCATENATE(A82,B82,C82,#REF!,#REF!,D82,E82,F82,G82,H82,I82,J82,K82,L82,M82,A83,B83,C83,#REF!,#REF!,D83,E83,F83,G83,H83,I83,J83,K83,L83,M83)</f>
        <v>#REF!</v>
      </c>
    </row>
    <row r="84" spans="1:14" x14ac:dyDescent="0.3">
      <c r="A84" s="43" t="s">
        <v>1568</v>
      </c>
      <c r="B84" s="44">
        <v>27</v>
      </c>
      <c r="C84" s="44" t="s">
        <v>2297</v>
      </c>
      <c r="D84" s="44"/>
      <c r="E84" s="44">
        <f>B84</f>
        <v>27</v>
      </c>
      <c r="F84" s="44" t="s">
        <v>0</v>
      </c>
      <c r="G84" s="44" t="s">
        <v>2295</v>
      </c>
      <c r="H84" s="44"/>
      <c r="I84" s="44" t="s">
        <v>1565</v>
      </c>
      <c r="J84" s="44"/>
      <c r="K84" s="44" t="s">
        <v>2296</v>
      </c>
      <c r="L84" s="46">
        <f>B84</f>
        <v>27</v>
      </c>
      <c r="M84" s="44" t="s">
        <v>1051</v>
      </c>
      <c r="N84" s="47"/>
    </row>
    <row r="85" spans="1:14" ht="15" thickBot="1" x14ac:dyDescent="0.35">
      <c r="A85" s="48" t="s">
        <v>1568</v>
      </c>
      <c r="B85" s="49" t="s">
        <v>1049</v>
      </c>
      <c r="C85" s="49" t="s">
        <v>2297</v>
      </c>
      <c r="D85" s="49"/>
      <c r="E85" s="49"/>
      <c r="F85" s="49"/>
      <c r="G85" s="49" t="s">
        <v>1738</v>
      </c>
      <c r="H85" s="49"/>
      <c r="I85" s="49" t="s">
        <v>1565</v>
      </c>
      <c r="J85" s="49"/>
      <c r="K85" s="49" t="s">
        <v>2296</v>
      </c>
      <c r="L85" s="51" t="str">
        <f>CONCATENATE(B84,".1")</f>
        <v>27.1</v>
      </c>
      <c r="M85" s="49" t="s">
        <v>1076</v>
      </c>
      <c r="N85" s="52" t="e">
        <f>CONCATENATE(A84,B84,C84,#REF!,#REF!,D84,E84,F84,G84,H84,I84,J84,K84,L84,M84,A85,B85,C85,#REF!,#REF!,D85,E85,F85,G85,H85,I85,J85,K85,L85,M85)</f>
        <v>#REF!</v>
      </c>
    </row>
    <row r="86" spans="1:14" x14ac:dyDescent="0.3">
      <c r="A86" s="43" t="s">
        <v>1568</v>
      </c>
      <c r="B86" s="44">
        <v>28</v>
      </c>
      <c r="C86" s="44" t="s">
        <v>2297</v>
      </c>
      <c r="D86" s="44"/>
      <c r="E86" s="44">
        <f>B86</f>
        <v>28</v>
      </c>
      <c r="F86" s="44" t="s">
        <v>0</v>
      </c>
      <c r="G86" s="44" t="s">
        <v>2295</v>
      </c>
      <c r="H86" s="44"/>
      <c r="I86" s="44" t="s">
        <v>1565</v>
      </c>
      <c r="J86" s="44"/>
      <c r="K86" s="44" t="s">
        <v>1576</v>
      </c>
      <c r="L86" s="46"/>
      <c r="M86" s="44" t="s">
        <v>1577</v>
      </c>
      <c r="N86" s="47"/>
    </row>
    <row r="87" spans="1:14" ht="15" thickBot="1" x14ac:dyDescent="0.35">
      <c r="A87" s="48" t="s">
        <v>1568</v>
      </c>
      <c r="B87" s="49" t="s">
        <v>1049</v>
      </c>
      <c r="C87" s="49" t="s">
        <v>2297</v>
      </c>
      <c r="D87" s="49"/>
      <c r="E87" s="49"/>
      <c r="F87" s="49"/>
      <c r="G87" s="49" t="s">
        <v>1738</v>
      </c>
      <c r="H87" s="49"/>
      <c r="I87" s="49" t="s">
        <v>1565</v>
      </c>
      <c r="J87" s="49"/>
      <c r="K87" s="49" t="s">
        <v>2296</v>
      </c>
      <c r="L87" s="51" t="str">
        <f>CONCATENATE(B86,".1")</f>
        <v>28.1</v>
      </c>
      <c r="M87" s="49" t="s">
        <v>1076</v>
      </c>
      <c r="N87" s="52" t="e">
        <f>CONCATENATE(A86,B86,C86,#REF!,#REF!,D86,E86,F86,G86,H86,I86,J86,K86,L86,M86,A87,B87,C87,#REF!,#REF!,D87,E87,F87,G87,H87,I87,J87,K87,L87,M87)</f>
        <v>#REF!</v>
      </c>
    </row>
    <row r="88" spans="1:14" x14ac:dyDescent="0.3">
      <c r="A88" s="40" t="s">
        <v>1568</v>
      </c>
      <c r="B88" s="40">
        <v>29</v>
      </c>
      <c r="C88" s="40" t="s">
        <v>2297</v>
      </c>
      <c r="E88" s="40">
        <f>B88</f>
        <v>29</v>
      </c>
      <c r="F88" s="40" t="s">
        <v>0</v>
      </c>
      <c r="G88" s="40" t="s">
        <v>2295</v>
      </c>
      <c r="I88" s="40" t="s">
        <v>1565</v>
      </c>
      <c r="K88" s="40" t="s">
        <v>2296</v>
      </c>
      <c r="L88" s="42">
        <f>B88</f>
        <v>29</v>
      </c>
      <c r="M88" s="40" t="s">
        <v>1</v>
      </c>
      <c r="N88" s="44" t="e">
        <f>CONCATENATE(A88,B88,C88,#REF!,#REF!,D88,E88,F88,G88,H88,I88,J88,K88,L88,M88)</f>
        <v>#REF!</v>
      </c>
    </row>
    <row r="89" spans="1:14" ht="15" thickBot="1" x14ac:dyDescent="0.35">
      <c r="A89" s="40" t="s">
        <v>1568</v>
      </c>
      <c r="B89" s="40">
        <v>30</v>
      </c>
      <c r="C89" s="40" t="s">
        <v>2297</v>
      </c>
      <c r="E89" s="40">
        <f>B89</f>
        <v>30</v>
      </c>
      <c r="F89" s="40" t="s">
        <v>0</v>
      </c>
      <c r="G89" s="40" t="s">
        <v>2295</v>
      </c>
      <c r="I89" s="40" t="s">
        <v>1565</v>
      </c>
      <c r="K89" s="40" t="s">
        <v>2296</v>
      </c>
      <c r="L89" s="42">
        <f>B89</f>
        <v>30</v>
      </c>
      <c r="M89" s="40" t="s">
        <v>1</v>
      </c>
      <c r="N89" s="49" t="e">
        <f>CONCATENATE(A89,B89,C89,#REF!,#REF!,D89,E89,F89,G89,H89,I89,J89,K89,L89,M89)</f>
        <v>#REF!</v>
      </c>
    </row>
    <row r="90" spans="1:14" x14ac:dyDescent="0.3">
      <c r="A90" s="43" t="s">
        <v>1568</v>
      </c>
      <c r="B90" s="44">
        <v>31</v>
      </c>
      <c r="C90" s="44" t="s">
        <v>2297</v>
      </c>
      <c r="D90" s="44"/>
      <c r="E90" s="44">
        <f>B90</f>
        <v>31</v>
      </c>
      <c r="F90" s="44" t="s">
        <v>0</v>
      </c>
      <c r="G90" s="44" t="s">
        <v>2295</v>
      </c>
      <c r="H90" s="44"/>
      <c r="I90" s="44" t="s">
        <v>1565</v>
      </c>
      <c r="J90" s="44"/>
      <c r="K90" s="44" t="s">
        <v>2296</v>
      </c>
      <c r="L90" s="46">
        <f>B90</f>
        <v>31</v>
      </c>
      <c r="M90" s="44" t="s">
        <v>1051</v>
      </c>
      <c r="N90" s="47"/>
    </row>
    <row r="91" spans="1:14" x14ac:dyDescent="0.3">
      <c r="A91" s="53" t="s">
        <v>1568</v>
      </c>
      <c r="B91" s="40" t="s">
        <v>1049</v>
      </c>
      <c r="C91" s="40" t="s">
        <v>2297</v>
      </c>
      <c r="G91" s="40" t="s">
        <v>1738</v>
      </c>
      <c r="I91" s="40" t="s">
        <v>1565</v>
      </c>
      <c r="K91" s="40" t="s">
        <v>2296</v>
      </c>
      <c r="L91" s="42" t="str">
        <f>CONCATENATE(B90,".1")</f>
        <v>31.1</v>
      </c>
      <c r="M91" s="40" t="s">
        <v>1</v>
      </c>
      <c r="N91" s="54"/>
    </row>
    <row r="92" spans="1:14" ht="15" thickBot="1" x14ac:dyDescent="0.35">
      <c r="A92" s="48" t="s">
        <v>1568</v>
      </c>
      <c r="B92" s="49" t="s">
        <v>1049</v>
      </c>
      <c r="C92" s="49" t="s">
        <v>2297</v>
      </c>
      <c r="D92" s="49"/>
      <c r="E92" s="49"/>
      <c r="F92" s="49"/>
      <c r="G92" s="49" t="s">
        <v>1738</v>
      </c>
      <c r="H92" s="49"/>
      <c r="I92" s="49" t="s">
        <v>1565</v>
      </c>
      <c r="J92" s="49"/>
      <c r="K92" s="49" t="s">
        <v>2296</v>
      </c>
      <c r="L92" s="51" t="str">
        <f>CONCATENATE(B90,".2")</f>
        <v>31.2</v>
      </c>
      <c r="M92" s="49" t="s">
        <v>1076</v>
      </c>
      <c r="N92" s="52" t="e">
        <f>CONCATENATE(A90,B90,C90,#REF!,#REF!,D90,E90,F90,G90,H90,I90,J90,K90,L90,M90,A91,B91,C91,#REF!,#REF!,D91,E91,F91,G91,H91,I91,J91,K91,L91,M91,A92,B92,C92,#REF!,#REF!,D92,E92,F92,G92,H92,I92,J92,K92,L92,M92)</f>
        <v>#REF!</v>
      </c>
    </row>
    <row r="93" spans="1:14" ht="15" thickBot="1" x14ac:dyDescent="0.35">
      <c r="A93" s="40" t="s">
        <v>1568</v>
      </c>
      <c r="B93" s="40">
        <v>32</v>
      </c>
      <c r="C93" s="40" t="s">
        <v>2297</v>
      </c>
      <c r="E93" s="40">
        <f>B93</f>
        <v>32</v>
      </c>
      <c r="F93" s="40" t="s">
        <v>0</v>
      </c>
      <c r="G93" s="40" t="s">
        <v>2295</v>
      </c>
      <c r="I93" s="40" t="s">
        <v>1565</v>
      </c>
      <c r="K93" s="40" t="s">
        <v>2296</v>
      </c>
      <c r="L93" s="42">
        <f>B93</f>
        <v>32</v>
      </c>
      <c r="M93" s="40" t="s">
        <v>1</v>
      </c>
      <c r="N93" s="55" t="e">
        <f>CONCATENATE(A93,B93,C93,#REF!,#REF!,D93,E93,F93,G93,H93,I93,J93,K93,L93,M93)</f>
        <v>#REF!</v>
      </c>
    </row>
    <row r="94" spans="1:14" x14ac:dyDescent="0.3">
      <c r="A94" s="43" t="s">
        <v>1568</v>
      </c>
      <c r="B94" s="44">
        <v>33</v>
      </c>
      <c r="C94" s="44" t="s">
        <v>2297</v>
      </c>
      <c r="D94" s="44"/>
      <c r="E94" s="44">
        <f>B94</f>
        <v>33</v>
      </c>
      <c r="F94" s="44" t="s">
        <v>0</v>
      </c>
      <c r="G94" s="44" t="s">
        <v>2295</v>
      </c>
      <c r="H94" s="44"/>
      <c r="I94" s="44" t="s">
        <v>1565</v>
      </c>
      <c r="J94" s="44"/>
      <c r="K94" s="44" t="s">
        <v>2296</v>
      </c>
      <c r="L94" s="46">
        <f>B94</f>
        <v>33</v>
      </c>
      <c r="M94" s="44" t="s">
        <v>1051</v>
      </c>
      <c r="N94" s="47"/>
    </row>
    <row r="95" spans="1:14" ht="15" thickBot="1" x14ac:dyDescent="0.35">
      <c r="A95" s="48" t="s">
        <v>1568</v>
      </c>
      <c r="B95" s="49" t="s">
        <v>1049</v>
      </c>
      <c r="C95" s="49" t="s">
        <v>2297</v>
      </c>
      <c r="D95" s="49"/>
      <c r="E95" s="49"/>
      <c r="F95" s="49"/>
      <c r="G95" s="49" t="s">
        <v>1738</v>
      </c>
      <c r="H95" s="49"/>
      <c r="I95" s="49" t="s">
        <v>1565</v>
      </c>
      <c r="J95" s="49"/>
      <c r="K95" s="49" t="s">
        <v>2296</v>
      </c>
      <c r="L95" s="51" t="str">
        <f>CONCATENATE(B94,".1")</f>
        <v>33.1</v>
      </c>
      <c r="M95" s="49" t="s">
        <v>1076</v>
      </c>
      <c r="N95" s="52" t="e">
        <f>CONCATENATE(A94,B94,C94,#REF!,#REF!,D94,E94,F94,G94,H94,I94,J94,K94,L94,M94,A95,B95,C95,#REF!,#REF!,D95,E95,F95,G95,H95,I95,J95,K95,L95,M95)</f>
        <v>#REF!</v>
      </c>
    </row>
    <row r="96" spans="1:14" x14ac:dyDescent="0.3">
      <c r="A96" s="43" t="s">
        <v>1568</v>
      </c>
      <c r="B96" s="44">
        <v>34</v>
      </c>
      <c r="C96" s="44" t="s">
        <v>2297</v>
      </c>
      <c r="D96" s="44"/>
      <c r="E96" s="44">
        <f>B96</f>
        <v>34</v>
      </c>
      <c r="F96" s="44" t="s">
        <v>0</v>
      </c>
      <c r="G96" s="44" t="s">
        <v>2295</v>
      </c>
      <c r="H96" s="44"/>
      <c r="I96" s="44" t="s">
        <v>1565</v>
      </c>
      <c r="J96" s="44"/>
      <c r="K96" s="44" t="s">
        <v>2296</v>
      </c>
      <c r="L96" s="46">
        <f>B96</f>
        <v>34</v>
      </c>
      <c r="M96" s="44" t="s">
        <v>1051</v>
      </c>
      <c r="N96" s="47"/>
    </row>
    <row r="97" spans="1:14" x14ac:dyDescent="0.3">
      <c r="A97" s="53" t="s">
        <v>1568</v>
      </c>
      <c r="B97" s="40" t="s">
        <v>1049</v>
      </c>
      <c r="C97" s="40" t="s">
        <v>2297</v>
      </c>
      <c r="G97" s="40" t="s">
        <v>1738</v>
      </c>
      <c r="I97" s="40" t="s">
        <v>1565</v>
      </c>
      <c r="K97" s="40" t="s">
        <v>2296</v>
      </c>
      <c r="L97" s="42" t="str">
        <f>CONCATENATE(B96,".1")</f>
        <v>34.1</v>
      </c>
      <c r="M97" s="40" t="s">
        <v>1</v>
      </c>
      <c r="N97" s="54"/>
    </row>
    <row r="98" spans="1:14" ht="15" thickBot="1" x14ac:dyDescent="0.35">
      <c r="A98" s="48" t="s">
        <v>1568</v>
      </c>
      <c r="B98" s="49" t="s">
        <v>1049</v>
      </c>
      <c r="C98" s="49" t="s">
        <v>2297</v>
      </c>
      <c r="D98" s="49"/>
      <c r="E98" s="49"/>
      <c r="F98" s="49"/>
      <c r="G98" s="49" t="s">
        <v>1738</v>
      </c>
      <c r="H98" s="49"/>
      <c r="I98" s="49" t="s">
        <v>1565</v>
      </c>
      <c r="J98" s="49"/>
      <c r="K98" s="49" t="s">
        <v>2296</v>
      </c>
      <c r="L98" s="51" t="str">
        <f>CONCATENATE(B96,".2")</f>
        <v>34.2</v>
      </c>
      <c r="M98" s="49" t="s">
        <v>1076</v>
      </c>
      <c r="N98" s="52" t="e">
        <f>CONCATENATE(A96,B96,C96,#REF!,#REF!,D96,E96,F96,G96,H96,I96,J96,K96,L96,M96,A97,B97,C97,#REF!,#REF!,D97,E97,F97,G97,H97,I97,J97,K97,L97,M97,A98,B98,C98,#REF!,#REF!,D98,E98,F98,G98,H98,I98,J98,K98,L98,M98)</f>
        <v>#REF!</v>
      </c>
    </row>
    <row r="99" spans="1:14" x14ac:dyDescent="0.3">
      <c r="A99" s="43" t="s">
        <v>1568</v>
      </c>
      <c r="B99" s="44">
        <v>35</v>
      </c>
      <c r="C99" s="44" t="s">
        <v>2297</v>
      </c>
      <c r="D99" s="44"/>
      <c r="E99" s="44">
        <f>B99</f>
        <v>35</v>
      </c>
      <c r="F99" s="44" t="s">
        <v>0</v>
      </c>
      <c r="G99" s="44" t="s">
        <v>2295</v>
      </c>
      <c r="H99" s="44"/>
      <c r="I99" s="44" t="s">
        <v>1565</v>
      </c>
      <c r="J99" s="44"/>
      <c r="K99" s="44" t="s">
        <v>2296</v>
      </c>
      <c r="L99" s="46">
        <f>B99</f>
        <v>35</v>
      </c>
      <c r="M99" s="44" t="s">
        <v>1051</v>
      </c>
      <c r="N99" s="47"/>
    </row>
    <row r="100" spans="1:14" ht="15" thickBot="1" x14ac:dyDescent="0.35">
      <c r="A100" s="48" t="s">
        <v>1568</v>
      </c>
      <c r="B100" s="49" t="s">
        <v>1049</v>
      </c>
      <c r="C100" s="49" t="s">
        <v>2297</v>
      </c>
      <c r="D100" s="49"/>
      <c r="E100" s="49"/>
      <c r="F100" s="49"/>
      <c r="G100" s="49" t="s">
        <v>1738</v>
      </c>
      <c r="H100" s="49"/>
      <c r="I100" s="49" t="s">
        <v>1565</v>
      </c>
      <c r="J100" s="49"/>
      <c r="K100" s="49" t="s">
        <v>2296</v>
      </c>
      <c r="L100" s="51" t="str">
        <f>CONCATENATE(B99,".1")</f>
        <v>35.1</v>
      </c>
      <c r="M100" s="49" t="s">
        <v>1076</v>
      </c>
      <c r="N100" s="52" t="e">
        <f>CONCATENATE(A99,B99,C99,#REF!,#REF!,D99,E99,F99,G99,H99,I99,J99,K99,L99,M99,A100,B100,C100,#REF!,#REF!,D100,E100,F100,G100,H100,I100,J100,K100,L100,M100)</f>
        <v>#REF!</v>
      </c>
    </row>
    <row r="101" spans="1:14" ht="15" thickBot="1" x14ac:dyDescent="0.35">
      <c r="A101" s="40" t="s">
        <v>1568</v>
      </c>
      <c r="B101" s="40">
        <v>36</v>
      </c>
      <c r="C101" s="40" t="s">
        <v>2297</v>
      </c>
      <c r="E101" s="40">
        <f>B101</f>
        <v>36</v>
      </c>
      <c r="F101" s="40" t="s">
        <v>0</v>
      </c>
      <c r="G101" s="40" t="s">
        <v>2295</v>
      </c>
      <c r="I101" s="40" t="s">
        <v>1565</v>
      </c>
      <c r="K101" s="40" t="s">
        <v>2296</v>
      </c>
      <c r="L101" s="42">
        <f>B101</f>
        <v>36</v>
      </c>
      <c r="M101" s="40" t="s">
        <v>1</v>
      </c>
      <c r="N101" s="55" t="e">
        <f>CONCATENATE(A101,B101,C101,#REF!,#REF!,D101,E101,F101,G101,H101,I101,J101,K101,L101,M101)</f>
        <v>#REF!</v>
      </c>
    </row>
    <row r="102" spans="1:14" x14ac:dyDescent="0.3">
      <c r="A102" s="43" t="s">
        <v>1568</v>
      </c>
      <c r="B102" s="44">
        <v>37</v>
      </c>
      <c r="C102" s="44" t="s">
        <v>2297</v>
      </c>
      <c r="D102" s="44"/>
      <c r="E102" s="44">
        <f>B102</f>
        <v>37</v>
      </c>
      <c r="F102" s="44" t="s">
        <v>0</v>
      </c>
      <c r="G102" s="44" t="s">
        <v>2295</v>
      </c>
      <c r="H102" s="44"/>
      <c r="I102" s="44" t="s">
        <v>1565</v>
      </c>
      <c r="J102" s="44"/>
      <c r="K102" s="44" t="s">
        <v>2296</v>
      </c>
      <c r="L102" s="46"/>
      <c r="M102" s="44" t="s">
        <v>1577</v>
      </c>
      <c r="N102" s="47"/>
    </row>
    <row r="103" spans="1:14" ht="15" thickBot="1" x14ac:dyDescent="0.35">
      <c r="A103" s="48" t="s">
        <v>1568</v>
      </c>
      <c r="B103" s="49" t="s">
        <v>1049</v>
      </c>
      <c r="C103" s="49" t="s">
        <v>2297</v>
      </c>
      <c r="D103" s="49"/>
      <c r="E103" s="49"/>
      <c r="F103" s="49"/>
      <c r="G103" s="49" t="s">
        <v>1738</v>
      </c>
      <c r="H103" s="49"/>
      <c r="I103" s="49" t="s">
        <v>1565</v>
      </c>
      <c r="J103" s="49"/>
      <c r="K103" s="49" t="s">
        <v>2296</v>
      </c>
      <c r="L103" s="51" t="str">
        <f>CONCATENATE(B102,".1")</f>
        <v>37.1</v>
      </c>
      <c r="M103" s="49" t="s">
        <v>1076</v>
      </c>
      <c r="N103" s="52" t="e">
        <f>CONCATENATE(A102,B102,C102,#REF!,#REF!,D102,E102,F102,G102,H102,I102,J102,K102,L102,M102,A103,B103,C103,#REF!,#REF!,D103,E103,F103,G103,H103,I103,J103,K103,L103,M103)</f>
        <v>#REF!</v>
      </c>
    </row>
    <row r="104" spans="1:14" x14ac:dyDescent="0.3">
      <c r="A104" s="43" t="s">
        <v>1568</v>
      </c>
      <c r="B104" s="44">
        <v>38</v>
      </c>
      <c r="C104" s="44" t="s">
        <v>2297</v>
      </c>
      <c r="D104" s="44"/>
      <c r="E104" s="44">
        <f>B104</f>
        <v>38</v>
      </c>
      <c r="F104" s="44" t="s">
        <v>0</v>
      </c>
      <c r="G104" s="44" t="s">
        <v>2295</v>
      </c>
      <c r="H104" s="44"/>
      <c r="I104" s="44" t="s">
        <v>1565</v>
      </c>
      <c r="J104" s="44"/>
      <c r="K104" s="44" t="s">
        <v>2296</v>
      </c>
      <c r="L104" s="46">
        <f>B104</f>
        <v>38</v>
      </c>
      <c r="M104" s="44" t="s">
        <v>1051</v>
      </c>
      <c r="N104" s="47"/>
    </row>
    <row r="105" spans="1:14" ht="15" thickBot="1" x14ac:dyDescent="0.35">
      <c r="A105" s="48" t="s">
        <v>1568</v>
      </c>
      <c r="B105" s="49" t="s">
        <v>1049</v>
      </c>
      <c r="C105" s="49" t="s">
        <v>2297</v>
      </c>
      <c r="D105" s="49"/>
      <c r="E105" s="49"/>
      <c r="F105" s="49"/>
      <c r="G105" s="49" t="s">
        <v>1738</v>
      </c>
      <c r="H105" s="49"/>
      <c r="I105" s="49" t="s">
        <v>1565</v>
      </c>
      <c r="J105" s="49"/>
      <c r="K105" s="49" t="s">
        <v>2296</v>
      </c>
      <c r="L105" s="51" t="str">
        <f>CONCATENATE(B104,".1")</f>
        <v>38.1</v>
      </c>
      <c r="M105" s="49" t="s">
        <v>1076</v>
      </c>
      <c r="N105" s="52" t="e">
        <f>CONCATENATE(A104,B104,C104,#REF!,#REF!,D104,E104,F104,G104,H104,I104,J104,K104,L104,M104,A105,B105,C105,#REF!,#REF!,D105,E105,F105,G105,H105,I105,J105,K105,L105,M105)</f>
        <v>#REF!</v>
      </c>
    </row>
    <row r="106" spans="1:14" x14ac:dyDescent="0.3">
      <c r="A106" s="40" t="s">
        <v>1568</v>
      </c>
      <c r="B106" s="40">
        <v>39</v>
      </c>
      <c r="C106" s="40" t="s">
        <v>2297</v>
      </c>
      <c r="E106" s="40">
        <f>B106</f>
        <v>39</v>
      </c>
      <c r="F106" s="40" t="s">
        <v>0</v>
      </c>
      <c r="G106" s="40" t="s">
        <v>2295</v>
      </c>
      <c r="I106" s="40" t="s">
        <v>1565</v>
      </c>
      <c r="K106" s="40" t="s">
        <v>2296</v>
      </c>
      <c r="L106" s="42">
        <f>B106</f>
        <v>39</v>
      </c>
      <c r="M106" s="40" t="s">
        <v>1</v>
      </c>
      <c r="N106" s="44" t="e">
        <f>CONCATENATE(A106,B106,C106,#REF!,#REF!,D106,E106,F106,G106,H106,I106,J106,K106,L106,M106)</f>
        <v>#REF!</v>
      </c>
    </row>
    <row r="107" spans="1:14" ht="15" thickBot="1" x14ac:dyDescent="0.35">
      <c r="A107" s="40" t="s">
        <v>1568</v>
      </c>
      <c r="B107" s="40">
        <v>40</v>
      </c>
      <c r="C107" s="40" t="s">
        <v>2297</v>
      </c>
      <c r="E107" s="40">
        <f>B107</f>
        <v>40</v>
      </c>
      <c r="F107" s="40" t="s">
        <v>0</v>
      </c>
      <c r="G107" s="40" t="s">
        <v>2295</v>
      </c>
      <c r="I107" s="40" t="s">
        <v>1565</v>
      </c>
      <c r="K107" s="40" t="s">
        <v>2296</v>
      </c>
      <c r="L107" s="42">
        <f>B107</f>
        <v>40</v>
      </c>
      <c r="M107" s="40" t="s">
        <v>1</v>
      </c>
      <c r="N107" s="49" t="e">
        <f>CONCATENATE(A107,B107,C107,#REF!,#REF!,D107,E107,F107,G107,H107,I107,J107,K107,L107,M107)</f>
        <v>#REF!</v>
      </c>
    </row>
    <row r="108" spans="1:14" x14ac:dyDescent="0.3">
      <c r="A108" s="43" t="s">
        <v>1568</v>
      </c>
      <c r="B108" s="44">
        <v>41</v>
      </c>
      <c r="C108" s="44" t="s">
        <v>2297</v>
      </c>
      <c r="D108" s="44"/>
      <c r="E108" s="44">
        <f>B108</f>
        <v>41</v>
      </c>
      <c r="F108" s="44" t="s">
        <v>0</v>
      </c>
      <c r="G108" s="44" t="s">
        <v>2295</v>
      </c>
      <c r="H108" s="44"/>
      <c r="I108" s="44" t="s">
        <v>1565</v>
      </c>
      <c r="J108" s="44"/>
      <c r="K108" s="44" t="s">
        <v>2296</v>
      </c>
      <c r="L108" s="46">
        <f>B108</f>
        <v>41</v>
      </c>
      <c r="M108" s="44" t="s">
        <v>1051</v>
      </c>
      <c r="N108" s="47"/>
    </row>
    <row r="109" spans="1:14" x14ac:dyDescent="0.3">
      <c r="A109" s="53" t="s">
        <v>1568</v>
      </c>
      <c r="B109" s="40" t="s">
        <v>1049</v>
      </c>
      <c r="C109" s="40" t="s">
        <v>2297</v>
      </c>
      <c r="G109" s="40" t="s">
        <v>1738</v>
      </c>
      <c r="I109" s="40" t="s">
        <v>1565</v>
      </c>
      <c r="K109" s="40" t="s">
        <v>2296</v>
      </c>
      <c r="L109" s="42" t="str">
        <f>CONCATENATE(B108,".1")</f>
        <v>41.1</v>
      </c>
      <c r="M109" s="40" t="s">
        <v>1</v>
      </c>
      <c r="N109" s="54"/>
    </row>
    <row r="110" spans="1:14" ht="15" thickBot="1" x14ac:dyDescent="0.35">
      <c r="A110" s="48" t="s">
        <v>1568</v>
      </c>
      <c r="B110" s="49" t="s">
        <v>1049</v>
      </c>
      <c r="C110" s="49" t="s">
        <v>2297</v>
      </c>
      <c r="D110" s="49"/>
      <c r="E110" s="49"/>
      <c r="F110" s="49"/>
      <c r="G110" s="49" t="s">
        <v>1738</v>
      </c>
      <c r="H110" s="49"/>
      <c r="I110" s="49" t="s">
        <v>1565</v>
      </c>
      <c r="J110" s="49"/>
      <c r="K110" s="49" t="s">
        <v>2296</v>
      </c>
      <c r="L110" s="51" t="str">
        <f>CONCATENATE(B108,".2")</f>
        <v>41.2</v>
      </c>
      <c r="M110" s="49" t="s">
        <v>1076</v>
      </c>
      <c r="N110" s="52" t="e">
        <f>CONCATENATE(A108,B108,C108,#REF!,#REF!,D108,E108,F108,G108,H108,I108,J108,K108,L108,M108,A109,B109,C109,#REF!,#REF!,D109,E109,F109,G109,H109,I109,J109,K109,L109,M109,A110,B110,C110,#REF!,#REF!,D110,E110,F110,G110,H110,I110,J110,K110,L110,M110)</f>
        <v>#REF!</v>
      </c>
    </row>
    <row r="111" spans="1:14" x14ac:dyDescent="0.3">
      <c r="A111" s="43" t="s">
        <v>1568</v>
      </c>
      <c r="B111" s="44">
        <v>42</v>
      </c>
      <c r="C111" s="44" t="s">
        <v>2297</v>
      </c>
      <c r="D111" s="44"/>
      <c r="E111" s="44">
        <f>B111</f>
        <v>42</v>
      </c>
      <c r="F111" s="44" t="s">
        <v>0</v>
      </c>
      <c r="G111" s="44" t="s">
        <v>2295</v>
      </c>
      <c r="H111" s="44"/>
      <c r="I111" s="44" t="s">
        <v>1565</v>
      </c>
      <c r="J111" s="44"/>
      <c r="K111" s="44" t="s">
        <v>2296</v>
      </c>
      <c r="L111" s="46">
        <f>B111</f>
        <v>42</v>
      </c>
      <c r="M111" s="44" t="s">
        <v>1051</v>
      </c>
      <c r="N111" s="47"/>
    </row>
    <row r="112" spans="1:14" ht="15" thickBot="1" x14ac:dyDescent="0.35">
      <c r="A112" s="48" t="s">
        <v>1568</v>
      </c>
      <c r="B112" s="49" t="s">
        <v>1049</v>
      </c>
      <c r="C112" s="49" t="s">
        <v>2297</v>
      </c>
      <c r="D112" s="49"/>
      <c r="E112" s="49"/>
      <c r="F112" s="49"/>
      <c r="G112" s="49" t="s">
        <v>1738</v>
      </c>
      <c r="H112" s="49"/>
      <c r="I112" s="49" t="s">
        <v>1565</v>
      </c>
      <c r="J112" s="49"/>
      <c r="K112" s="49" t="s">
        <v>2296</v>
      </c>
      <c r="L112" s="51" t="str">
        <f>CONCATENATE(B111,".1")</f>
        <v>42.1</v>
      </c>
      <c r="M112" s="49" t="s">
        <v>1076</v>
      </c>
      <c r="N112" s="52" t="e">
        <f>CONCATENATE(A111,B111,C111,#REF!,#REF!,D111,E111,F111,G111,H111,I111,J111,K111,L111,M111,A112,B112,C112,#REF!,#REF!,D112,E112,F112,G112,H112,I112,J112,K112,L112,M112)</f>
        <v>#REF!</v>
      </c>
    </row>
    <row r="113" spans="1:14" x14ac:dyDescent="0.3">
      <c r="A113" s="43" t="s">
        <v>1568</v>
      </c>
      <c r="B113" s="44">
        <v>43</v>
      </c>
      <c r="C113" s="44" t="s">
        <v>2297</v>
      </c>
      <c r="D113" s="44"/>
      <c r="E113" s="44">
        <f>B113</f>
        <v>43</v>
      </c>
      <c r="F113" s="44" t="s">
        <v>0</v>
      </c>
      <c r="G113" s="44" t="s">
        <v>2295</v>
      </c>
      <c r="H113" s="44"/>
      <c r="I113" s="44" t="s">
        <v>1565</v>
      </c>
      <c r="J113" s="44"/>
      <c r="K113" s="44" t="s">
        <v>2296</v>
      </c>
      <c r="L113" s="46">
        <f>B113</f>
        <v>43</v>
      </c>
      <c r="M113" s="44" t="s">
        <v>1051</v>
      </c>
      <c r="N113" s="47"/>
    </row>
    <row r="114" spans="1:14" ht="15" thickBot="1" x14ac:dyDescent="0.35">
      <c r="A114" s="48" t="s">
        <v>1568</v>
      </c>
      <c r="B114" s="49" t="s">
        <v>1049</v>
      </c>
      <c r="C114" s="49" t="s">
        <v>2297</v>
      </c>
      <c r="D114" s="49"/>
      <c r="E114" s="49"/>
      <c r="F114" s="49"/>
      <c r="G114" s="49" t="s">
        <v>1738</v>
      </c>
      <c r="H114" s="49"/>
      <c r="I114" s="49" t="s">
        <v>1565</v>
      </c>
      <c r="J114" s="49"/>
      <c r="K114" s="49" t="s">
        <v>2296</v>
      </c>
      <c r="L114" s="51" t="str">
        <f>CONCATENATE(B113,".1")</f>
        <v>43.1</v>
      </c>
      <c r="M114" s="49" t="s">
        <v>1076</v>
      </c>
      <c r="N114" s="52" t="e">
        <f>CONCATENATE(A113,B113,C113,#REF!,#REF!,D113,E113,F113,G113,H113,I113,J113,K113,L113,M113,A114,B114,C114,#REF!,#REF!,D114,E114,F114,G114,H114,I114,J114,K114,L114,M114)</f>
        <v>#REF!</v>
      </c>
    </row>
    <row r="115" spans="1:14" x14ac:dyDescent="0.3">
      <c r="A115" s="43" t="s">
        <v>1568</v>
      </c>
      <c r="B115" s="44">
        <v>44</v>
      </c>
      <c r="C115" s="44" t="s">
        <v>2297</v>
      </c>
      <c r="D115" s="44"/>
      <c r="E115" s="44">
        <f>B115</f>
        <v>44</v>
      </c>
      <c r="F115" s="44" t="s">
        <v>0</v>
      </c>
      <c r="G115" s="44" t="s">
        <v>2295</v>
      </c>
      <c r="H115" s="44"/>
      <c r="I115" s="44" t="s">
        <v>1565</v>
      </c>
      <c r="J115" s="44"/>
      <c r="K115" s="44" t="s">
        <v>2296</v>
      </c>
      <c r="L115" s="46"/>
      <c r="M115" s="44" t="s">
        <v>1577</v>
      </c>
      <c r="N115" s="47"/>
    </row>
    <row r="116" spans="1:14" ht="15" thickBot="1" x14ac:dyDescent="0.35">
      <c r="A116" s="48" t="s">
        <v>1568</v>
      </c>
      <c r="B116" s="49" t="s">
        <v>1049</v>
      </c>
      <c r="C116" s="49" t="s">
        <v>2297</v>
      </c>
      <c r="D116" s="49"/>
      <c r="E116" s="49"/>
      <c r="F116" s="49"/>
      <c r="G116" s="49" t="s">
        <v>1738</v>
      </c>
      <c r="H116" s="49"/>
      <c r="I116" s="49" t="s">
        <v>1565</v>
      </c>
      <c r="J116" s="49"/>
      <c r="K116" s="49" t="s">
        <v>2296</v>
      </c>
      <c r="L116" s="51" t="str">
        <f>CONCATENATE(B115,".1")</f>
        <v>44.1</v>
      </c>
      <c r="M116" s="49" t="s">
        <v>1076</v>
      </c>
      <c r="N116" s="52" t="e">
        <f>CONCATENATE(A115,B115,C115,#REF!,#REF!,D115,E115,F115,G115,H115,I115,J115,K115,L115,M115,A116,B116,C116,#REF!,#REF!,D116,E116,F116,G116,H116,I116,J116,K116,L116,M116)</f>
        <v>#REF!</v>
      </c>
    </row>
    <row r="117" spans="1:14" x14ac:dyDescent="0.3">
      <c r="A117" s="43" t="s">
        <v>1568</v>
      </c>
      <c r="B117" s="44">
        <v>45</v>
      </c>
      <c r="C117" s="44" t="s">
        <v>2297</v>
      </c>
      <c r="D117" s="44"/>
      <c r="E117" s="44">
        <f>B117</f>
        <v>45</v>
      </c>
      <c r="F117" s="44" t="s">
        <v>0</v>
      </c>
      <c r="G117" s="44" t="s">
        <v>2295</v>
      </c>
      <c r="H117" s="44"/>
      <c r="I117" s="44" t="s">
        <v>1565</v>
      </c>
      <c r="J117" s="44"/>
      <c r="K117" s="44" t="s">
        <v>2296</v>
      </c>
      <c r="L117" s="46">
        <f>B117</f>
        <v>45</v>
      </c>
      <c r="M117" s="44" t="s">
        <v>1051</v>
      </c>
      <c r="N117" s="47"/>
    </row>
    <row r="118" spans="1:14" ht="15" thickBot="1" x14ac:dyDescent="0.35">
      <c r="A118" s="48" t="s">
        <v>1568</v>
      </c>
      <c r="B118" s="49" t="s">
        <v>1049</v>
      </c>
      <c r="C118" s="49" t="s">
        <v>2297</v>
      </c>
      <c r="D118" s="49"/>
      <c r="E118" s="49"/>
      <c r="F118" s="49"/>
      <c r="G118" s="49" t="s">
        <v>1738</v>
      </c>
      <c r="H118" s="49"/>
      <c r="I118" s="49" t="s">
        <v>1565</v>
      </c>
      <c r="J118" s="49"/>
      <c r="K118" s="49" t="s">
        <v>2296</v>
      </c>
      <c r="L118" s="51" t="str">
        <f>CONCATENATE(B117,".1")</f>
        <v>45.1</v>
      </c>
      <c r="M118" s="49" t="s">
        <v>1076</v>
      </c>
      <c r="N118" s="52" t="e">
        <f>CONCATENATE(A117,B117,C117,#REF!,#REF!,D117,E117,F117,G117,H117,I117,J117,K117,L117,M117,A118,B118,C118,#REF!,#REF!,D118,E118,F118,G118,H118,I118,J118,K118,L118,M118)</f>
        <v>#REF!</v>
      </c>
    </row>
    <row r="119" spans="1:14" x14ac:dyDescent="0.3">
      <c r="A119" s="43" t="s">
        <v>1568</v>
      </c>
      <c r="B119" s="44">
        <v>46</v>
      </c>
      <c r="C119" s="44" t="s">
        <v>2297</v>
      </c>
      <c r="D119" s="44"/>
      <c r="E119" s="44">
        <f>B119</f>
        <v>46</v>
      </c>
      <c r="F119" s="44" t="s">
        <v>0</v>
      </c>
      <c r="G119" s="44" t="s">
        <v>2295</v>
      </c>
      <c r="H119" s="44"/>
      <c r="I119" s="44" t="s">
        <v>1565</v>
      </c>
      <c r="J119" s="44"/>
      <c r="K119" s="44" t="s">
        <v>2296</v>
      </c>
      <c r="L119" s="46">
        <f>B119</f>
        <v>46</v>
      </c>
      <c r="M119" s="44" t="s">
        <v>1051</v>
      </c>
      <c r="N119" s="47"/>
    </row>
    <row r="120" spans="1:14" x14ac:dyDescent="0.3">
      <c r="A120" s="53" t="s">
        <v>1568</v>
      </c>
      <c r="B120" s="40" t="s">
        <v>1049</v>
      </c>
      <c r="C120" s="40" t="s">
        <v>2297</v>
      </c>
      <c r="G120" s="40" t="s">
        <v>1738</v>
      </c>
      <c r="I120" s="40" t="s">
        <v>1565</v>
      </c>
      <c r="K120" s="40" t="s">
        <v>2296</v>
      </c>
      <c r="L120" s="42" t="str">
        <f>CONCATENATE(B119,".1")</f>
        <v>46.1</v>
      </c>
      <c r="M120" s="40" t="s">
        <v>1</v>
      </c>
      <c r="N120" s="54"/>
    </row>
    <row r="121" spans="1:14" x14ac:dyDescent="0.3">
      <c r="A121" s="53" t="s">
        <v>1568</v>
      </c>
      <c r="B121" s="40" t="s">
        <v>1049</v>
      </c>
      <c r="C121" s="40" t="s">
        <v>2297</v>
      </c>
      <c r="G121" s="40" t="s">
        <v>1738</v>
      </c>
      <c r="I121" s="40" t="s">
        <v>1565</v>
      </c>
      <c r="K121" s="40" t="s">
        <v>2296</v>
      </c>
      <c r="L121" s="42" t="str">
        <f>CONCATENATE(B119,".2")</f>
        <v>46.2</v>
      </c>
      <c r="M121" s="40" t="s">
        <v>1</v>
      </c>
      <c r="N121" s="54"/>
    </row>
    <row r="122" spans="1:14" x14ac:dyDescent="0.3">
      <c r="A122" s="53" t="s">
        <v>1568</v>
      </c>
      <c r="B122" s="40" t="s">
        <v>1049</v>
      </c>
      <c r="C122" s="40" t="s">
        <v>2297</v>
      </c>
      <c r="G122" s="40" t="s">
        <v>1738</v>
      </c>
      <c r="I122" s="40" t="s">
        <v>1565</v>
      </c>
      <c r="K122" s="40" t="s">
        <v>2296</v>
      </c>
      <c r="L122" s="42" t="str">
        <f>CONCATENATE(B119,".3")</f>
        <v>46.3</v>
      </c>
      <c r="M122" s="40" t="s">
        <v>1</v>
      </c>
      <c r="N122" s="54"/>
    </row>
    <row r="123" spans="1:14" x14ac:dyDescent="0.3">
      <c r="A123" s="53" t="s">
        <v>1568</v>
      </c>
      <c r="B123" s="40" t="s">
        <v>1049</v>
      </c>
      <c r="C123" s="40" t="s">
        <v>2297</v>
      </c>
      <c r="G123" s="40" t="s">
        <v>1738</v>
      </c>
      <c r="I123" s="40" t="s">
        <v>1565</v>
      </c>
      <c r="K123" s="40" t="s">
        <v>2296</v>
      </c>
      <c r="L123" s="42" t="str">
        <f>CONCATENATE(B119,".4")</f>
        <v>46.4</v>
      </c>
      <c r="M123" s="40" t="s">
        <v>1</v>
      </c>
      <c r="N123" s="54"/>
    </row>
    <row r="124" spans="1:14" x14ac:dyDescent="0.3">
      <c r="A124" s="53" t="s">
        <v>1568</v>
      </c>
      <c r="B124" s="40" t="s">
        <v>1049</v>
      </c>
      <c r="C124" s="40" t="s">
        <v>2297</v>
      </c>
      <c r="G124" s="40" t="s">
        <v>1738</v>
      </c>
      <c r="I124" s="40" t="s">
        <v>1565</v>
      </c>
      <c r="K124" s="40" t="s">
        <v>2296</v>
      </c>
      <c r="L124" s="42" t="str">
        <f>CONCATENATE(B119,".5")</f>
        <v>46.5</v>
      </c>
      <c r="M124" s="40" t="s">
        <v>1</v>
      </c>
      <c r="N124" s="54"/>
    </row>
    <row r="125" spans="1:14" x14ac:dyDescent="0.3">
      <c r="A125" s="53" t="s">
        <v>1568</v>
      </c>
      <c r="B125" s="40" t="s">
        <v>1049</v>
      </c>
      <c r="C125" s="40" t="s">
        <v>2297</v>
      </c>
      <c r="G125" s="40" t="s">
        <v>1738</v>
      </c>
      <c r="I125" s="40" t="s">
        <v>1565</v>
      </c>
      <c r="K125" s="40" t="s">
        <v>2296</v>
      </c>
      <c r="L125" s="42" t="str">
        <f>CONCATENATE(B119,".6")</f>
        <v>46.6</v>
      </c>
      <c r="M125" s="40" t="s">
        <v>1</v>
      </c>
      <c r="N125" s="54"/>
    </row>
    <row r="126" spans="1:14" x14ac:dyDescent="0.3">
      <c r="A126" s="53" t="s">
        <v>1568</v>
      </c>
      <c r="B126" s="40" t="s">
        <v>1049</v>
      </c>
      <c r="C126" s="40" t="s">
        <v>2297</v>
      </c>
      <c r="G126" s="40" t="s">
        <v>1738</v>
      </c>
      <c r="I126" s="40" t="s">
        <v>1565</v>
      </c>
      <c r="K126" s="40" t="s">
        <v>2296</v>
      </c>
      <c r="L126" s="42" t="str">
        <f>CONCATENATE(B119,".7")</f>
        <v>46.7</v>
      </c>
      <c r="M126" s="40" t="s">
        <v>1</v>
      </c>
      <c r="N126" s="54"/>
    </row>
    <row r="127" spans="1:14" ht="15" thickBot="1" x14ac:dyDescent="0.35">
      <c r="A127" s="48" t="s">
        <v>1568</v>
      </c>
      <c r="B127" s="49" t="s">
        <v>1049</v>
      </c>
      <c r="C127" s="49" t="s">
        <v>2297</v>
      </c>
      <c r="D127" s="49"/>
      <c r="E127" s="49"/>
      <c r="F127" s="49"/>
      <c r="G127" s="49" t="s">
        <v>1738</v>
      </c>
      <c r="H127" s="49"/>
      <c r="I127" s="49" t="s">
        <v>1565</v>
      </c>
      <c r="J127" s="49"/>
      <c r="K127" s="49" t="s">
        <v>2296</v>
      </c>
      <c r="L127" s="51" t="str">
        <f>CONCATENATE(B119,".8")</f>
        <v>46.8</v>
      </c>
      <c r="M127" s="49" t="s">
        <v>1076</v>
      </c>
      <c r="N127" s="52" t="e">
        <f>CONCATENATE(A119,B119,C119,#REF!,#REF!,D119,E119,F119,G119,H119,I119,J119,K119,L119,M119,A120,B120,C120,#REF!,#REF!,D120,E120,F120,G120,H120,I120,J120,K120,L120,M120,A121,B121,C121,#REF!,#REF!,D121,E121,F121,G121,H121,I121,J121,K121,L121,M121,A122,B122,C122,#REF!,#REF!,D122,E122,F122,G122,H122,I122,J122,K122,L122,M122,A123,B123,C123,#REF!,#REF!,D123,E123,F123,G123,H123,I123,J123,K123,L123,M123,A124,B124,C124,#REF!,#REF!,D124,E124,F124,G124,H124,I124,J124,K124,L124,M124,A125,B125,C125,#REF!,#REF!,D125,E125,F125,G125,H125,I125,J125,K125,L125,M125,A126,B126,C126,#REF!,#REF!,D126,E126,F126,G126,H126,I126,J126,K126,L126,M126,A127,B127,C127,#REF!,#REF!,D127,E127,F127,G127,H127,I127,J127,K127,L127,M127)</f>
        <v>#REF!</v>
      </c>
    </row>
    <row r="128" spans="1:14" x14ac:dyDescent="0.3">
      <c r="A128" s="43" t="s">
        <v>1568</v>
      </c>
      <c r="B128" s="44">
        <v>47</v>
      </c>
      <c r="C128" s="44" t="s">
        <v>2297</v>
      </c>
      <c r="D128" s="44"/>
      <c r="E128" s="44">
        <f>B128</f>
        <v>47</v>
      </c>
      <c r="F128" s="44" t="s">
        <v>0</v>
      </c>
      <c r="G128" s="44" t="s">
        <v>2295</v>
      </c>
      <c r="H128" s="44"/>
      <c r="I128" s="44" t="s">
        <v>1565</v>
      </c>
      <c r="J128" s="44"/>
      <c r="K128" s="44" t="s">
        <v>2296</v>
      </c>
      <c r="L128" s="46">
        <f>B128</f>
        <v>47</v>
      </c>
      <c r="M128" s="44" t="s">
        <v>1051</v>
      </c>
      <c r="N128" s="47"/>
    </row>
    <row r="129" spans="1:14" x14ac:dyDescent="0.3">
      <c r="A129" s="53" t="s">
        <v>1568</v>
      </c>
      <c r="B129" s="40" t="s">
        <v>1049</v>
      </c>
      <c r="C129" s="40" t="s">
        <v>2297</v>
      </c>
      <c r="G129" s="40" t="s">
        <v>1738</v>
      </c>
      <c r="I129" s="40" t="s">
        <v>1565</v>
      </c>
      <c r="K129" s="40" t="s">
        <v>2296</v>
      </c>
      <c r="L129" s="42" t="str">
        <f>CONCATENATE(B128,".1")</f>
        <v>47.1</v>
      </c>
      <c r="M129" s="40" t="s">
        <v>1</v>
      </c>
      <c r="N129" s="54"/>
    </row>
    <row r="130" spans="1:14" x14ac:dyDescent="0.3">
      <c r="A130" s="53" t="s">
        <v>1568</v>
      </c>
      <c r="B130" s="40" t="s">
        <v>1049</v>
      </c>
      <c r="C130" s="40" t="s">
        <v>2297</v>
      </c>
      <c r="G130" s="40" t="s">
        <v>1738</v>
      </c>
      <c r="I130" s="40" t="s">
        <v>1565</v>
      </c>
      <c r="K130" s="40" t="s">
        <v>2296</v>
      </c>
      <c r="L130" s="42" t="str">
        <f>CONCATENATE(B128,".2")</f>
        <v>47.2</v>
      </c>
      <c r="M130" s="40" t="s">
        <v>1</v>
      </c>
      <c r="N130" s="54"/>
    </row>
    <row r="131" spans="1:14" ht="15" thickBot="1" x14ac:dyDescent="0.35">
      <c r="A131" s="48" t="s">
        <v>1568</v>
      </c>
      <c r="B131" s="49" t="s">
        <v>1049</v>
      </c>
      <c r="C131" s="49" t="s">
        <v>2297</v>
      </c>
      <c r="D131" s="49"/>
      <c r="E131" s="49"/>
      <c r="F131" s="49"/>
      <c r="G131" s="49" t="s">
        <v>1738</v>
      </c>
      <c r="H131" s="49"/>
      <c r="I131" s="49" t="s">
        <v>1565</v>
      </c>
      <c r="J131" s="49"/>
      <c r="K131" s="49" t="s">
        <v>2296</v>
      </c>
      <c r="L131" s="51" t="str">
        <f>CONCATENATE(B128,".3")</f>
        <v>47.3</v>
      </c>
      <c r="M131" s="49" t="s">
        <v>1076</v>
      </c>
      <c r="N131" s="52" t="e">
        <f>CONCATENATE(A128,B128,C128,#REF!,#REF!,D128,E128,F128,G128,H128,I128,J128,K128,L128,M128,A129,B129,C129,#REF!,#REF!,D129,E129,F129,G129,H129,I129,J129,K129,L129,M129,A130,B130,C130,#REF!,#REF!,D130,E130,F130,G130,H130,I130,J130,K130,L130,M130,A131,B131,C131,#REF!,#REF!,D131,E131,F131,G131,H131,I131,J131,K131,L131,M131)</f>
        <v>#REF!</v>
      </c>
    </row>
    <row r="132" spans="1:14" x14ac:dyDescent="0.3">
      <c r="A132" s="43" t="s">
        <v>1568</v>
      </c>
      <c r="B132" s="44">
        <v>48</v>
      </c>
      <c r="C132" s="44" t="s">
        <v>2297</v>
      </c>
      <c r="D132" s="44"/>
      <c r="E132" s="44">
        <f>B132</f>
        <v>48</v>
      </c>
      <c r="F132" s="44" t="s">
        <v>0</v>
      </c>
      <c r="G132" s="44" t="s">
        <v>2295</v>
      </c>
      <c r="H132" s="44"/>
      <c r="I132" s="44" t="s">
        <v>1565</v>
      </c>
      <c r="J132" s="44"/>
      <c r="K132" s="44" t="s">
        <v>2296</v>
      </c>
      <c r="L132" s="46">
        <f>B132</f>
        <v>48</v>
      </c>
      <c r="M132" s="44" t="s">
        <v>1051</v>
      </c>
      <c r="N132" s="47"/>
    </row>
    <row r="133" spans="1:14" x14ac:dyDescent="0.3">
      <c r="A133" s="53" t="s">
        <v>1568</v>
      </c>
      <c r="B133" s="40" t="s">
        <v>1049</v>
      </c>
      <c r="C133" s="40" t="s">
        <v>2297</v>
      </c>
      <c r="G133" s="40" t="s">
        <v>1738</v>
      </c>
      <c r="I133" s="40" t="s">
        <v>1565</v>
      </c>
      <c r="K133" s="40" t="s">
        <v>2296</v>
      </c>
      <c r="L133" s="42" t="str">
        <f>CONCATENATE(B132,".1")</f>
        <v>48.1</v>
      </c>
      <c r="M133" s="40" t="s">
        <v>1</v>
      </c>
      <c r="N133" s="54"/>
    </row>
    <row r="134" spans="1:14" ht="15" thickBot="1" x14ac:dyDescent="0.35">
      <c r="A134" s="48" t="s">
        <v>1568</v>
      </c>
      <c r="B134" s="49" t="s">
        <v>1049</v>
      </c>
      <c r="C134" s="49" t="s">
        <v>2297</v>
      </c>
      <c r="D134" s="49"/>
      <c r="E134" s="49"/>
      <c r="F134" s="49"/>
      <c r="G134" s="49" t="s">
        <v>1738</v>
      </c>
      <c r="H134" s="49"/>
      <c r="I134" s="49" t="s">
        <v>1565</v>
      </c>
      <c r="J134" s="49"/>
      <c r="K134" s="49" t="s">
        <v>2296</v>
      </c>
      <c r="L134" s="51" t="str">
        <f>CONCATENATE(B132,".2")</f>
        <v>48.2</v>
      </c>
      <c r="M134" s="49" t="s">
        <v>1076</v>
      </c>
      <c r="N134" s="52"/>
    </row>
    <row r="135" spans="1:14" ht="15" thickBot="1" x14ac:dyDescent="0.35">
      <c r="A135" s="40" t="s">
        <v>1568</v>
      </c>
      <c r="B135" s="40">
        <v>49</v>
      </c>
      <c r="C135" s="40" t="s">
        <v>2297</v>
      </c>
      <c r="E135" s="40">
        <f>B135</f>
        <v>49</v>
      </c>
      <c r="F135" s="40" t="s">
        <v>0</v>
      </c>
      <c r="G135" s="40" t="s">
        <v>2295</v>
      </c>
      <c r="I135" s="40" t="s">
        <v>1565</v>
      </c>
      <c r="K135" s="40" t="s">
        <v>2296</v>
      </c>
      <c r="L135" s="42">
        <f>B135</f>
        <v>49</v>
      </c>
      <c r="M135" s="40" t="s">
        <v>1</v>
      </c>
      <c r="N135" s="49" t="e">
        <f>CONCATENATE(A135,B135,C135,#REF!,#REF!,D135,E135,F135,G135,H135,I135,J135,K135,L135,M135)</f>
        <v>#REF!</v>
      </c>
    </row>
    <row r="136" spans="1:14" x14ac:dyDescent="0.3">
      <c r="A136" s="43" t="s">
        <v>1568</v>
      </c>
      <c r="B136" s="44">
        <v>50</v>
      </c>
      <c r="C136" s="44" t="s">
        <v>2297</v>
      </c>
      <c r="D136" s="44"/>
      <c r="E136" s="44">
        <f>B136</f>
        <v>50</v>
      </c>
      <c r="F136" s="44" t="s">
        <v>0</v>
      </c>
      <c r="G136" s="44" t="s">
        <v>2295</v>
      </c>
      <c r="H136" s="44"/>
      <c r="I136" s="44" t="s">
        <v>1565</v>
      </c>
      <c r="J136" s="44"/>
      <c r="K136" s="44" t="s">
        <v>2296</v>
      </c>
      <c r="L136" s="46">
        <f>B136</f>
        <v>50</v>
      </c>
      <c r="M136" s="44" t="s">
        <v>1051</v>
      </c>
      <c r="N136" s="47"/>
    </row>
    <row r="137" spans="1:14" ht="15" thickBot="1" x14ac:dyDescent="0.35">
      <c r="A137" s="48" t="s">
        <v>1568</v>
      </c>
      <c r="B137" s="49" t="s">
        <v>1049</v>
      </c>
      <c r="C137" s="49" t="s">
        <v>2297</v>
      </c>
      <c r="D137" s="49"/>
      <c r="E137" s="49"/>
      <c r="F137" s="49"/>
      <c r="G137" s="49" t="s">
        <v>1738</v>
      </c>
      <c r="H137" s="49"/>
      <c r="I137" s="49" t="s">
        <v>1565</v>
      </c>
      <c r="J137" s="49"/>
      <c r="K137" s="49" t="s">
        <v>2296</v>
      </c>
      <c r="L137" s="51" t="str">
        <f>CONCATENATE(B136,".1")</f>
        <v>50.1</v>
      </c>
      <c r="M137" s="49" t="s">
        <v>1076</v>
      </c>
      <c r="N137" s="52" t="e">
        <f>CONCATENATE(A136,B136,C136,#REF!,#REF!,D136,E136,F136,G136,H136,I136,J136,K136,L136,M136,A137,B137,C137,#REF!,#REF!,D137,E137,F137,G137,H137,I137,J137,K137,L137,M137)</f>
        <v>#REF!</v>
      </c>
    </row>
    <row r="138" spans="1:14" x14ac:dyDescent="0.3">
      <c r="A138" s="43" t="s">
        <v>1568</v>
      </c>
      <c r="B138" s="44">
        <v>51</v>
      </c>
      <c r="C138" s="44" t="s">
        <v>2297</v>
      </c>
      <c r="D138" s="44"/>
      <c r="E138" s="44">
        <f>B138</f>
        <v>51</v>
      </c>
      <c r="F138" s="44" t="s">
        <v>0</v>
      </c>
      <c r="G138" s="44" t="s">
        <v>2295</v>
      </c>
      <c r="H138" s="44"/>
      <c r="I138" s="44" t="s">
        <v>1565</v>
      </c>
      <c r="J138" s="44"/>
      <c r="K138" s="44" t="s">
        <v>2296</v>
      </c>
      <c r="L138" s="46">
        <f>B138</f>
        <v>51</v>
      </c>
      <c r="M138" s="44" t="s">
        <v>1051</v>
      </c>
      <c r="N138" s="47"/>
    </row>
    <row r="139" spans="1:14" x14ac:dyDescent="0.3">
      <c r="A139" s="53" t="s">
        <v>1568</v>
      </c>
      <c r="B139" s="40" t="s">
        <v>1049</v>
      </c>
      <c r="C139" s="40" t="s">
        <v>2297</v>
      </c>
      <c r="G139" s="40" t="s">
        <v>1738</v>
      </c>
      <c r="I139" s="40" t="s">
        <v>1565</v>
      </c>
      <c r="K139" s="40" t="s">
        <v>2296</v>
      </c>
      <c r="L139" s="42" t="str">
        <f>CONCATENATE(B138,".1")</f>
        <v>51.1</v>
      </c>
      <c r="M139" s="40" t="s">
        <v>1</v>
      </c>
      <c r="N139" s="54"/>
    </row>
    <row r="140" spans="1:14" ht="15" thickBot="1" x14ac:dyDescent="0.35">
      <c r="A140" s="48" t="s">
        <v>1568</v>
      </c>
      <c r="B140" s="49" t="s">
        <v>1049</v>
      </c>
      <c r="C140" s="49" t="s">
        <v>2297</v>
      </c>
      <c r="D140" s="49"/>
      <c r="E140" s="49"/>
      <c r="F140" s="49"/>
      <c r="G140" s="49" t="s">
        <v>1738</v>
      </c>
      <c r="H140" s="49"/>
      <c r="I140" s="49" t="s">
        <v>1565</v>
      </c>
      <c r="J140" s="49"/>
      <c r="K140" s="49" t="s">
        <v>2296</v>
      </c>
      <c r="L140" s="51" t="str">
        <f>CONCATENATE(B138,".2")</f>
        <v>51.2</v>
      </c>
      <c r="M140" s="49" t="s">
        <v>1076</v>
      </c>
      <c r="N140" s="52"/>
    </row>
    <row r="141" spans="1:14" ht="15" thickBot="1" x14ac:dyDescent="0.35">
      <c r="A141" s="40" t="s">
        <v>1568</v>
      </c>
      <c r="B141" s="40">
        <v>52</v>
      </c>
      <c r="C141" s="40" t="s">
        <v>2297</v>
      </c>
      <c r="E141" s="40">
        <f>B141</f>
        <v>52</v>
      </c>
      <c r="F141" s="40" t="s">
        <v>0</v>
      </c>
      <c r="G141" s="40" t="s">
        <v>2295</v>
      </c>
      <c r="I141" s="40" t="s">
        <v>1565</v>
      </c>
      <c r="K141" s="40" t="s">
        <v>2296</v>
      </c>
      <c r="L141" s="42">
        <f>B141</f>
        <v>52</v>
      </c>
      <c r="M141" s="40" t="s">
        <v>1</v>
      </c>
      <c r="N141" s="55" t="e">
        <f>CONCATENATE(A141,B141,C141,#REF!,#REF!,D141,E141,F141,G141,H141,I141,J141,K141,L141,M141)</f>
        <v>#REF!</v>
      </c>
    </row>
    <row r="142" spans="1:14" x14ac:dyDescent="0.3">
      <c r="A142" s="43" t="s">
        <v>1568</v>
      </c>
      <c r="B142" s="44">
        <v>53</v>
      </c>
      <c r="C142" s="44" t="s">
        <v>2297</v>
      </c>
      <c r="D142" s="44"/>
      <c r="E142" s="44">
        <f>B142</f>
        <v>53</v>
      </c>
      <c r="F142" s="44" t="s">
        <v>0</v>
      </c>
      <c r="G142" s="44" t="s">
        <v>2295</v>
      </c>
      <c r="H142" s="44"/>
      <c r="I142" s="44" t="s">
        <v>1565</v>
      </c>
      <c r="J142" s="44"/>
      <c r="K142" s="44" t="s">
        <v>2296</v>
      </c>
      <c r="L142" s="46">
        <f>B142</f>
        <v>53</v>
      </c>
      <c r="M142" s="44" t="s">
        <v>1051</v>
      </c>
      <c r="N142" s="47"/>
    </row>
    <row r="143" spans="1:14" x14ac:dyDescent="0.3">
      <c r="A143" s="53" t="s">
        <v>1568</v>
      </c>
      <c r="B143" s="40" t="s">
        <v>1049</v>
      </c>
      <c r="C143" s="40" t="s">
        <v>2297</v>
      </c>
      <c r="G143" s="40" t="s">
        <v>1738</v>
      </c>
      <c r="I143" s="40" t="s">
        <v>1565</v>
      </c>
      <c r="K143" s="40" t="s">
        <v>2296</v>
      </c>
      <c r="L143" s="42" t="str">
        <f>CONCATENATE(B142,".1")</f>
        <v>53.1</v>
      </c>
      <c r="M143" s="40" t="s">
        <v>1</v>
      </c>
      <c r="N143" s="54"/>
    </row>
    <row r="144" spans="1:14" x14ac:dyDescent="0.3">
      <c r="A144" s="53" t="s">
        <v>1568</v>
      </c>
      <c r="B144" s="40" t="s">
        <v>1049</v>
      </c>
      <c r="C144" s="40" t="s">
        <v>2297</v>
      </c>
      <c r="G144" s="40" t="s">
        <v>1738</v>
      </c>
      <c r="I144" s="40" t="s">
        <v>1565</v>
      </c>
      <c r="K144" s="40" t="s">
        <v>2296</v>
      </c>
      <c r="L144" s="42" t="str">
        <f>CONCATENATE(B142,".2")</f>
        <v>53.2</v>
      </c>
      <c r="M144" s="40" t="s">
        <v>1</v>
      </c>
      <c r="N144" s="54"/>
    </row>
    <row r="145" spans="1:14" x14ac:dyDescent="0.3">
      <c r="A145" s="53" t="s">
        <v>1568</v>
      </c>
      <c r="B145" s="40" t="s">
        <v>1049</v>
      </c>
      <c r="C145" s="40" t="s">
        <v>2297</v>
      </c>
      <c r="G145" s="40" t="s">
        <v>1738</v>
      </c>
      <c r="I145" s="40" t="s">
        <v>1565</v>
      </c>
      <c r="K145" s="40" t="s">
        <v>2296</v>
      </c>
      <c r="L145" s="42" t="str">
        <f>CONCATENATE(B142,".3")</f>
        <v>53.3</v>
      </c>
      <c r="M145" s="40" t="s">
        <v>1</v>
      </c>
      <c r="N145" s="54"/>
    </row>
    <row r="146" spans="1:14" x14ac:dyDescent="0.3">
      <c r="A146" s="53" t="s">
        <v>1568</v>
      </c>
      <c r="B146" s="40" t="s">
        <v>1049</v>
      </c>
      <c r="C146" s="40" t="s">
        <v>2297</v>
      </c>
      <c r="G146" s="40" t="s">
        <v>1738</v>
      </c>
      <c r="I146" s="40" t="s">
        <v>1565</v>
      </c>
      <c r="K146" s="40" t="s">
        <v>2296</v>
      </c>
      <c r="L146" s="42" t="str">
        <f>CONCATENATE(B142,".4")</f>
        <v>53.4</v>
      </c>
      <c r="M146" s="40" t="s">
        <v>1</v>
      </c>
      <c r="N146" s="54"/>
    </row>
    <row r="147" spans="1:14" x14ac:dyDescent="0.3">
      <c r="A147" s="53" t="s">
        <v>1568</v>
      </c>
      <c r="B147" s="40" t="s">
        <v>1049</v>
      </c>
      <c r="C147" s="40" t="s">
        <v>2297</v>
      </c>
      <c r="G147" s="40" t="s">
        <v>1738</v>
      </c>
      <c r="I147" s="40" t="s">
        <v>1565</v>
      </c>
      <c r="K147" s="40" t="s">
        <v>2296</v>
      </c>
      <c r="L147" s="42" t="str">
        <f>CONCATENATE(B142,".5")</f>
        <v>53.5</v>
      </c>
      <c r="M147" s="40" t="s">
        <v>1</v>
      </c>
      <c r="N147" s="54"/>
    </row>
    <row r="148" spans="1:14" x14ac:dyDescent="0.3">
      <c r="A148" s="53" t="s">
        <v>1568</v>
      </c>
      <c r="B148" s="40" t="s">
        <v>1049</v>
      </c>
      <c r="C148" s="40" t="s">
        <v>2297</v>
      </c>
      <c r="G148" s="40" t="s">
        <v>1738</v>
      </c>
      <c r="I148" s="40" t="s">
        <v>1565</v>
      </c>
      <c r="K148" s="40" t="s">
        <v>2296</v>
      </c>
      <c r="L148" s="42" t="str">
        <f>CONCATENATE(B142,".6")</f>
        <v>53.6</v>
      </c>
      <c r="M148" s="40" t="s">
        <v>1</v>
      </c>
      <c r="N148" s="54"/>
    </row>
    <row r="149" spans="1:14" x14ac:dyDescent="0.3">
      <c r="A149" s="53" t="s">
        <v>1568</v>
      </c>
      <c r="B149" s="40" t="s">
        <v>1049</v>
      </c>
      <c r="C149" s="40" t="s">
        <v>2297</v>
      </c>
      <c r="G149" s="40" t="s">
        <v>1738</v>
      </c>
      <c r="I149" s="40" t="s">
        <v>1565</v>
      </c>
      <c r="K149" s="40" t="s">
        <v>2296</v>
      </c>
      <c r="L149" s="42" t="str">
        <f>CONCATENATE(B142,".7")</f>
        <v>53.7</v>
      </c>
      <c r="M149" s="40" t="s">
        <v>1</v>
      </c>
      <c r="N149" s="54"/>
    </row>
    <row r="150" spans="1:14" ht="15" thickBot="1" x14ac:dyDescent="0.35">
      <c r="A150" s="48" t="s">
        <v>1568</v>
      </c>
      <c r="B150" s="49" t="s">
        <v>1049</v>
      </c>
      <c r="C150" s="49" t="s">
        <v>2297</v>
      </c>
      <c r="D150" s="49"/>
      <c r="E150" s="49"/>
      <c r="F150" s="49"/>
      <c r="G150" s="49" t="s">
        <v>1738</v>
      </c>
      <c r="H150" s="49"/>
      <c r="I150" s="49" t="s">
        <v>1565</v>
      </c>
      <c r="J150" s="49"/>
      <c r="K150" s="49" t="s">
        <v>2296</v>
      </c>
      <c r="L150" s="51" t="str">
        <f>CONCATENATE(B142,".8")</f>
        <v>53.8</v>
      </c>
      <c r="M150" s="49" t="s">
        <v>1076</v>
      </c>
      <c r="N150" s="52" t="e">
        <f>CONCATENATE(A142,B142,C142,#REF!,#REF!,D142,E142,F142,G142,H142,I142,J142,K142,L142,M142,A143,B143,C143,#REF!,#REF!,D143,E143,F143,G143,H143,I143,J143,K143,L143,M143,A144,B144,C144,#REF!,#REF!,D144,E144,F144,G144,H144,I144,J144,K144,L144,M144,A145,B145,C145,#REF!,#REF!,D145,E145,F145,G145,H145,I145,J145,K145,L145,M145,A146,B146,C146,#REF!,#REF!,D146,E146,F146,G146,H146,I146,J146,K146,L146,M146,A147,B147,C147,#REF!,#REF!,D147,E147,F147,G147,H147,I147,J147,K147,L147,M147,A148,B148,C148,#REF!,#REF!,D148,E148,F148,G148,H148,I148,J148,K148,L148,M148,A149,B149,C149,#REF!,#REF!,D149,E149,F149,G149,H149,I149,J149,K149,L149,M149,A150,B150,C150,#REF!,#REF!,D150,E150,F150,G150,H150,I150,J150,K150,L150,M150)</f>
        <v>#REF!</v>
      </c>
    </row>
    <row r="151" spans="1:14" x14ac:dyDescent="0.3">
      <c r="A151" s="43" t="s">
        <v>1568</v>
      </c>
      <c r="B151" s="44">
        <v>54</v>
      </c>
      <c r="C151" s="44" t="s">
        <v>2297</v>
      </c>
      <c r="D151" s="44"/>
      <c r="E151" s="44">
        <f>B151</f>
        <v>54</v>
      </c>
      <c r="F151" s="44" t="s">
        <v>0</v>
      </c>
      <c r="G151" s="44" t="s">
        <v>2295</v>
      </c>
      <c r="H151" s="44"/>
      <c r="I151" s="44" t="s">
        <v>1565</v>
      </c>
      <c r="J151" s="44"/>
      <c r="K151" s="44" t="s">
        <v>2296</v>
      </c>
      <c r="L151" s="46">
        <f>B151</f>
        <v>54</v>
      </c>
      <c r="M151" s="44" t="s">
        <v>1051</v>
      </c>
      <c r="N151" s="47"/>
    </row>
    <row r="152" spans="1:14" x14ac:dyDescent="0.3">
      <c r="A152" s="53" t="s">
        <v>1568</v>
      </c>
      <c r="B152" s="40" t="s">
        <v>1049</v>
      </c>
      <c r="C152" s="40" t="s">
        <v>2297</v>
      </c>
      <c r="G152" s="40" t="s">
        <v>1738</v>
      </c>
      <c r="I152" s="40" t="s">
        <v>1565</v>
      </c>
      <c r="K152" s="40" t="s">
        <v>2296</v>
      </c>
      <c r="L152" s="42" t="str">
        <f>CONCATENATE(B151,".1")</f>
        <v>54.1</v>
      </c>
      <c r="M152" s="40" t="s">
        <v>1</v>
      </c>
      <c r="N152" s="54"/>
    </row>
    <row r="153" spans="1:14" ht="15" thickBot="1" x14ac:dyDescent="0.35">
      <c r="A153" s="48" t="s">
        <v>1568</v>
      </c>
      <c r="B153" s="49" t="s">
        <v>1049</v>
      </c>
      <c r="C153" s="49" t="s">
        <v>2297</v>
      </c>
      <c r="D153" s="49"/>
      <c r="E153" s="49"/>
      <c r="F153" s="49"/>
      <c r="G153" s="49" t="s">
        <v>1738</v>
      </c>
      <c r="H153" s="49"/>
      <c r="I153" s="49" t="s">
        <v>1565</v>
      </c>
      <c r="J153" s="49"/>
      <c r="K153" s="49" t="s">
        <v>2296</v>
      </c>
      <c r="L153" s="51" t="str">
        <f>CONCATENATE(B151,".2")</f>
        <v>54.2</v>
      </c>
      <c r="M153" s="49" t="s">
        <v>1076</v>
      </c>
      <c r="N153" s="52" t="e">
        <f>CONCATENATE(A151,B151,C151,#REF!,#REF!,D151,E151,F151,G151,H151,I151,J151,K151,L151,M151,A152,B152,C152,#REF!,#REF!,D152,E152,F152,G152,H152,I152,J152,K152,L152,M152,A153,B153,C153,#REF!,#REF!,D153,E153,F153,G153,H153,I153,J153,K153,L153,M153)</f>
        <v>#REF!</v>
      </c>
    </row>
    <row r="154" spans="1:14" ht="15" thickBot="1" x14ac:dyDescent="0.35">
      <c r="A154" s="40" t="s">
        <v>1568</v>
      </c>
      <c r="B154" s="40">
        <v>55</v>
      </c>
      <c r="C154" s="40" t="s">
        <v>2297</v>
      </c>
      <c r="E154" s="40">
        <f>B154</f>
        <v>55</v>
      </c>
      <c r="F154" s="40" t="s">
        <v>0</v>
      </c>
      <c r="G154" s="40" t="s">
        <v>2295</v>
      </c>
      <c r="I154" s="40" t="s">
        <v>1565</v>
      </c>
      <c r="K154" s="40" t="s">
        <v>2296</v>
      </c>
      <c r="L154" s="42">
        <f>B154</f>
        <v>55</v>
      </c>
      <c r="M154" s="40" t="s">
        <v>1</v>
      </c>
      <c r="N154" s="55" t="e">
        <f>CONCATENATE(A154,B154,C154,#REF!,#REF!,D154,E154,F154,G154,H154,I154,J154,K154,L154,M154)</f>
        <v>#REF!</v>
      </c>
    </row>
    <row r="155" spans="1:14" ht="15" thickBot="1" x14ac:dyDescent="0.35">
      <c r="A155" s="40" t="s">
        <v>1568</v>
      </c>
      <c r="B155" s="40">
        <v>56</v>
      </c>
      <c r="C155" s="40" t="s">
        <v>2297</v>
      </c>
      <c r="E155" s="40">
        <f>B155</f>
        <v>56</v>
      </c>
      <c r="F155" s="40" t="s">
        <v>0</v>
      </c>
      <c r="G155" s="40" t="s">
        <v>2295</v>
      </c>
      <c r="I155" s="40" t="s">
        <v>1565</v>
      </c>
      <c r="K155" s="40" t="s">
        <v>2296</v>
      </c>
      <c r="L155" s="42">
        <f>B155</f>
        <v>56</v>
      </c>
      <c r="M155" s="40" t="s">
        <v>1</v>
      </c>
      <c r="N155" s="55" t="e">
        <f>CONCATENATE(A155,B155,C155,#REF!,#REF!,D155,E155,F155,G155,H155,I155,J155,K155,L155,M155)</f>
        <v>#REF!</v>
      </c>
    </row>
    <row r="156" spans="1:14" x14ac:dyDescent="0.3">
      <c r="A156" s="43" t="s">
        <v>1568</v>
      </c>
      <c r="B156" s="44">
        <v>57</v>
      </c>
      <c r="C156" s="44" t="s">
        <v>2297</v>
      </c>
      <c r="D156" s="44"/>
      <c r="E156" s="44">
        <f>B156</f>
        <v>57</v>
      </c>
      <c r="F156" s="44" t="s">
        <v>0</v>
      </c>
      <c r="G156" s="44" t="s">
        <v>2295</v>
      </c>
      <c r="H156" s="44"/>
      <c r="I156" s="44" t="s">
        <v>1565</v>
      </c>
      <c r="J156" s="44"/>
      <c r="K156" s="44" t="s">
        <v>2296</v>
      </c>
      <c r="L156" s="46">
        <f>B156</f>
        <v>57</v>
      </c>
      <c r="M156" s="44" t="s">
        <v>1051</v>
      </c>
      <c r="N156" s="47"/>
    </row>
    <row r="157" spans="1:14" x14ac:dyDescent="0.3">
      <c r="A157" s="53" t="s">
        <v>1568</v>
      </c>
      <c r="B157" s="40" t="s">
        <v>1049</v>
      </c>
      <c r="C157" s="40" t="s">
        <v>2297</v>
      </c>
      <c r="G157" s="40" t="s">
        <v>1738</v>
      </c>
      <c r="I157" s="40" t="s">
        <v>1565</v>
      </c>
      <c r="K157" s="40" t="s">
        <v>2296</v>
      </c>
      <c r="L157" s="42" t="str">
        <f>CONCATENATE(B156,".1")</f>
        <v>57.1</v>
      </c>
      <c r="M157" s="40" t="s">
        <v>1</v>
      </c>
      <c r="N157" s="54"/>
    </row>
    <row r="158" spans="1:14" x14ac:dyDescent="0.3">
      <c r="A158" s="53" t="s">
        <v>1568</v>
      </c>
      <c r="B158" s="40" t="s">
        <v>1049</v>
      </c>
      <c r="C158" s="40" t="s">
        <v>2297</v>
      </c>
      <c r="G158" s="40" t="s">
        <v>1738</v>
      </c>
      <c r="I158" s="40" t="s">
        <v>1565</v>
      </c>
      <c r="K158" s="40" t="s">
        <v>2296</v>
      </c>
      <c r="L158" s="42" t="str">
        <f>CONCATENATE(B156,".2")</f>
        <v>57.2</v>
      </c>
      <c r="M158" s="40" t="s">
        <v>1</v>
      </c>
      <c r="N158" s="54"/>
    </row>
    <row r="159" spans="1:14" x14ac:dyDescent="0.3">
      <c r="A159" s="53" t="s">
        <v>1568</v>
      </c>
      <c r="B159" s="40" t="s">
        <v>1049</v>
      </c>
      <c r="C159" s="40" t="s">
        <v>2297</v>
      </c>
      <c r="G159" s="40" t="s">
        <v>1738</v>
      </c>
      <c r="I159" s="40" t="s">
        <v>1565</v>
      </c>
      <c r="K159" s="40" t="s">
        <v>2296</v>
      </c>
      <c r="L159" s="42" t="str">
        <f>CONCATENATE(B156,".3")</f>
        <v>57.3</v>
      </c>
      <c r="M159" s="40" t="s">
        <v>1</v>
      </c>
      <c r="N159" s="54"/>
    </row>
    <row r="160" spans="1:14" x14ac:dyDescent="0.3">
      <c r="A160" s="53" t="s">
        <v>1568</v>
      </c>
      <c r="B160" s="40" t="s">
        <v>1049</v>
      </c>
      <c r="C160" s="40" t="s">
        <v>2297</v>
      </c>
      <c r="G160" s="40" t="s">
        <v>1738</v>
      </c>
      <c r="I160" s="40" t="s">
        <v>1565</v>
      </c>
      <c r="K160" s="40" t="s">
        <v>2296</v>
      </c>
      <c r="L160" s="42" t="str">
        <f>CONCATENATE(B156,".4")</f>
        <v>57.4</v>
      </c>
      <c r="M160" s="40" t="s">
        <v>1</v>
      </c>
      <c r="N160" s="54"/>
    </row>
    <row r="161" spans="1:14" ht="15" thickBot="1" x14ac:dyDescent="0.35">
      <c r="A161" s="48" t="s">
        <v>1568</v>
      </c>
      <c r="B161" s="49" t="s">
        <v>1049</v>
      </c>
      <c r="C161" s="49" t="s">
        <v>2297</v>
      </c>
      <c r="D161" s="49"/>
      <c r="E161" s="49"/>
      <c r="F161" s="49"/>
      <c r="G161" s="49" t="s">
        <v>1738</v>
      </c>
      <c r="H161" s="49"/>
      <c r="I161" s="49" t="s">
        <v>1565</v>
      </c>
      <c r="J161" s="49"/>
      <c r="K161" s="49" t="s">
        <v>2296</v>
      </c>
      <c r="L161" s="51" t="str">
        <f>CONCATENATE(B156,".5")</f>
        <v>57.5</v>
      </c>
      <c r="M161" s="49" t="s">
        <v>1076</v>
      </c>
      <c r="N161" s="52" t="e">
        <f>CONCATENATE(A156,B156,C156,#REF!,#REF!,D156,E156,F156,G156,H156,I156,J156,K156,L156,M156,A157,B157,C157,#REF!,#REF!,D157,E157,F157,G157,H157,I157,J157,K157,L157,M157,A158,B158,C158,#REF!,#REF!,D158,E158,F158,G158,H158,I158,J158,K158,L158,M158,A159,B159,C159,#REF!,#REF!,D159,E159,F159,G159,H159,I159,J159,K159,L159,M159,A160,B160,C160,#REF!,#REF!,D160,E160,F160,G160,H160,I160,J160,K160,L160,M160,A161,B161,C161,#REF!,#REF!,D161,E161,F161,G161,H161,I161,J161,K161,L161,M161)</f>
        <v>#REF!</v>
      </c>
    </row>
    <row r="162" spans="1:14" x14ac:dyDescent="0.3">
      <c r="A162" s="43" t="s">
        <v>1568</v>
      </c>
      <c r="B162" s="44">
        <v>58</v>
      </c>
      <c r="C162" s="44" t="s">
        <v>2297</v>
      </c>
      <c r="D162" s="44"/>
      <c r="E162" s="44">
        <f>B162</f>
        <v>58</v>
      </c>
      <c r="F162" s="44" t="s">
        <v>0</v>
      </c>
      <c r="G162" s="44" t="s">
        <v>2295</v>
      </c>
      <c r="H162" s="44"/>
      <c r="I162" s="44" t="s">
        <v>1565</v>
      </c>
      <c r="J162" s="44"/>
      <c r="K162" s="44" t="s">
        <v>2296</v>
      </c>
      <c r="L162" s="46">
        <f>B162</f>
        <v>58</v>
      </c>
      <c r="M162" s="44" t="s">
        <v>1051</v>
      </c>
      <c r="N162" s="47"/>
    </row>
    <row r="163" spans="1:14" x14ac:dyDescent="0.3">
      <c r="A163" s="53" t="s">
        <v>1568</v>
      </c>
      <c r="B163" s="40" t="s">
        <v>1049</v>
      </c>
      <c r="C163" s="40" t="s">
        <v>2297</v>
      </c>
      <c r="G163" s="40" t="s">
        <v>1738</v>
      </c>
      <c r="I163" s="40" t="s">
        <v>1565</v>
      </c>
      <c r="K163" s="40" t="s">
        <v>2296</v>
      </c>
      <c r="L163" s="42" t="str">
        <f>CONCATENATE(B162,".1")</f>
        <v>58.1</v>
      </c>
      <c r="M163" s="40" t="s">
        <v>1</v>
      </c>
      <c r="N163" s="54"/>
    </row>
    <row r="164" spans="1:14" ht="15" thickBot="1" x14ac:dyDescent="0.35">
      <c r="A164" s="48" t="s">
        <v>1568</v>
      </c>
      <c r="B164" s="49" t="s">
        <v>1049</v>
      </c>
      <c r="C164" s="49" t="s">
        <v>2297</v>
      </c>
      <c r="D164" s="49"/>
      <c r="E164" s="49"/>
      <c r="F164" s="49"/>
      <c r="G164" s="49" t="s">
        <v>1738</v>
      </c>
      <c r="H164" s="49"/>
      <c r="I164" s="49" t="s">
        <v>1565</v>
      </c>
      <c r="J164" s="49"/>
      <c r="K164" s="49" t="s">
        <v>2296</v>
      </c>
      <c r="L164" s="51" t="str">
        <f>CONCATENATE(B162,".2")</f>
        <v>58.2</v>
      </c>
      <c r="M164" s="49" t="s">
        <v>1076</v>
      </c>
      <c r="N164" s="52" t="e">
        <f>CONCATENATE(A162,B162,C162,#REF!,#REF!,D162,E162,F162,G162,H162,I162,J162,K162,L162,M162,A163,B163,C163,#REF!,#REF!,D163,E163,F163,G163,H163,I163,J163,K163,L163,M163,A164,B164,C164,#REF!,#REF!,D164,E164,F164,G164,H164,I164,J164,K164,L164,M164)</f>
        <v>#REF!</v>
      </c>
    </row>
    <row r="165" spans="1:14" ht="15" thickBot="1" x14ac:dyDescent="0.35">
      <c r="A165" s="40" t="s">
        <v>1568</v>
      </c>
      <c r="B165" s="40">
        <v>59</v>
      </c>
      <c r="C165" s="40" t="s">
        <v>2297</v>
      </c>
      <c r="E165" s="40">
        <f>B165</f>
        <v>59</v>
      </c>
      <c r="F165" s="40" t="s">
        <v>0</v>
      </c>
      <c r="G165" s="40" t="s">
        <v>2295</v>
      </c>
      <c r="I165" s="40" t="s">
        <v>1565</v>
      </c>
      <c r="K165" s="40" t="s">
        <v>2296</v>
      </c>
      <c r="L165" s="42">
        <f>B165</f>
        <v>59</v>
      </c>
      <c r="M165" s="40" t="s">
        <v>1</v>
      </c>
      <c r="N165" s="44" t="e">
        <f>CONCATENATE(A165,B165,C165,#REF!,#REF!,D165,E165,F165,G165,H165,I165,J165,K165,L165,M165)</f>
        <v>#REF!</v>
      </c>
    </row>
    <row r="166" spans="1:14" x14ac:dyDescent="0.3">
      <c r="A166" s="43" t="s">
        <v>1568</v>
      </c>
      <c r="B166" s="44">
        <v>60</v>
      </c>
      <c r="C166" s="44" t="s">
        <v>2297</v>
      </c>
      <c r="D166" s="44"/>
      <c r="E166" s="44">
        <f>B166</f>
        <v>60</v>
      </c>
      <c r="F166" s="44" t="s">
        <v>0</v>
      </c>
      <c r="G166" s="44" t="s">
        <v>2295</v>
      </c>
      <c r="H166" s="44"/>
      <c r="I166" s="44" t="s">
        <v>1565</v>
      </c>
      <c r="J166" s="44"/>
      <c r="K166" s="44" t="s">
        <v>2296</v>
      </c>
      <c r="L166" s="46">
        <f>B166</f>
        <v>60</v>
      </c>
      <c r="M166" s="44" t="s">
        <v>1051</v>
      </c>
      <c r="N166" s="47"/>
    </row>
    <row r="167" spans="1:14" x14ac:dyDescent="0.3">
      <c r="A167" s="53" t="s">
        <v>1568</v>
      </c>
      <c r="B167" s="40" t="s">
        <v>1049</v>
      </c>
      <c r="C167" s="40" t="s">
        <v>2297</v>
      </c>
      <c r="G167" s="40" t="s">
        <v>1738</v>
      </c>
      <c r="I167" s="40" t="s">
        <v>1565</v>
      </c>
      <c r="K167" s="40" t="s">
        <v>2296</v>
      </c>
      <c r="L167" s="42" t="str">
        <f>CONCATENATE(B166,".1")</f>
        <v>60.1</v>
      </c>
      <c r="M167" s="40" t="s">
        <v>1</v>
      </c>
      <c r="N167" s="54"/>
    </row>
    <row r="168" spans="1:14" ht="15" thickBot="1" x14ac:dyDescent="0.35">
      <c r="A168" s="53" t="s">
        <v>1568</v>
      </c>
      <c r="B168" s="40" t="s">
        <v>1049</v>
      </c>
      <c r="C168" s="40" t="s">
        <v>2297</v>
      </c>
      <c r="G168" s="40" t="s">
        <v>1738</v>
      </c>
      <c r="I168" s="40" t="s">
        <v>1565</v>
      </c>
      <c r="K168" s="40" t="s">
        <v>2296</v>
      </c>
      <c r="L168" s="42" t="str">
        <f>CONCATENATE(B166,".2")</f>
        <v>60.2</v>
      </c>
      <c r="M168" s="40" t="s">
        <v>1076</v>
      </c>
      <c r="N168" s="54" t="e">
        <f>CONCATENATE(A166,B166,C166,#REF!,#REF!,D166,E166,F166,G166,H166,I166,J166,K166,L166,M166,A167,B167,C167,#REF!,#REF!,D167,E167,F167,G167,H167,I167,J167,K167,L167,M167,A168,B168,C168,#REF!,#REF!,D168,E168,F168,G168,H168,I168,J168,K168,L168,M168)</f>
        <v>#REF!</v>
      </c>
    </row>
    <row r="169" spans="1:14" x14ac:dyDescent="0.3">
      <c r="A169" s="43" t="s">
        <v>1568</v>
      </c>
      <c r="B169" s="44">
        <v>61</v>
      </c>
      <c r="C169" s="44" t="s">
        <v>2297</v>
      </c>
      <c r="D169" s="44"/>
      <c r="E169" s="44">
        <f>B169</f>
        <v>61</v>
      </c>
      <c r="F169" s="44" t="s">
        <v>0</v>
      </c>
      <c r="G169" s="44" t="s">
        <v>2295</v>
      </c>
      <c r="H169" s="44"/>
      <c r="I169" s="44" t="s">
        <v>1565</v>
      </c>
      <c r="J169" s="44"/>
      <c r="K169" s="44" t="s">
        <v>2296</v>
      </c>
      <c r="L169" s="46">
        <f>B169</f>
        <v>61</v>
      </c>
      <c r="M169" s="44" t="s">
        <v>1051</v>
      </c>
      <c r="N169" s="47"/>
    </row>
    <row r="170" spans="1:14" x14ac:dyDescent="0.3">
      <c r="A170" s="53" t="s">
        <v>1568</v>
      </c>
      <c r="B170" s="40" t="s">
        <v>1049</v>
      </c>
      <c r="C170" s="40" t="s">
        <v>2297</v>
      </c>
      <c r="G170" s="40" t="s">
        <v>1738</v>
      </c>
      <c r="I170" s="40" t="s">
        <v>1565</v>
      </c>
      <c r="K170" s="40" t="s">
        <v>2296</v>
      </c>
      <c r="L170" s="42" t="str">
        <f>CONCATENATE(B169,".1")</f>
        <v>61.1</v>
      </c>
      <c r="M170" s="40" t="s">
        <v>1</v>
      </c>
      <c r="N170" s="54"/>
    </row>
    <row r="171" spans="1:14" ht="15" thickBot="1" x14ac:dyDescent="0.35">
      <c r="A171" s="53" t="s">
        <v>1568</v>
      </c>
      <c r="B171" s="40" t="s">
        <v>1049</v>
      </c>
      <c r="C171" s="40" t="s">
        <v>2297</v>
      </c>
      <c r="G171" s="40" t="s">
        <v>1738</v>
      </c>
      <c r="I171" s="40" t="s">
        <v>1565</v>
      </c>
      <c r="K171" s="40" t="s">
        <v>2296</v>
      </c>
      <c r="L171" s="42" t="str">
        <f>CONCATENATE(B169,".2")</f>
        <v>61.2</v>
      </c>
      <c r="M171" s="40" t="s">
        <v>1076</v>
      </c>
      <c r="N171" s="54" t="e">
        <f>CONCATENATE(A169,B169,C169,#REF!,#REF!,D169,E169,F169,G169,H169,I169,J169,K169,L169,M169,A170,B170,C170,#REF!,#REF!,D170,E170,F170,G170,H170,I170,J170,K170,L170,M170,A171,B171,C171,#REF!,#REF!,D171,E171,F171,G171,H171,I171,J171,K171,L171,M171)</f>
        <v>#REF!</v>
      </c>
    </row>
    <row r="172" spans="1:14" x14ac:dyDescent="0.3">
      <c r="A172" s="43" t="s">
        <v>1568</v>
      </c>
      <c r="B172" s="44">
        <v>62</v>
      </c>
      <c r="C172" s="44" t="s">
        <v>2297</v>
      </c>
      <c r="D172" s="44"/>
      <c r="E172" s="44">
        <f>B172</f>
        <v>62</v>
      </c>
      <c r="F172" s="44" t="s">
        <v>0</v>
      </c>
      <c r="G172" s="44" t="s">
        <v>2295</v>
      </c>
      <c r="H172" s="44"/>
      <c r="I172" s="44" t="s">
        <v>1565</v>
      </c>
      <c r="J172" s="44"/>
      <c r="K172" s="44" t="s">
        <v>2296</v>
      </c>
      <c r="L172" s="46">
        <f>B172</f>
        <v>62</v>
      </c>
      <c r="M172" s="44" t="s">
        <v>1051</v>
      </c>
      <c r="N172" s="47"/>
    </row>
    <row r="173" spans="1:14" ht="15" thickBot="1" x14ac:dyDescent="0.35">
      <c r="A173" s="48" t="s">
        <v>1568</v>
      </c>
      <c r="B173" s="49" t="s">
        <v>1049</v>
      </c>
      <c r="C173" s="49" t="s">
        <v>2297</v>
      </c>
      <c r="D173" s="49"/>
      <c r="E173" s="49"/>
      <c r="F173" s="49"/>
      <c r="G173" s="49" t="s">
        <v>1738</v>
      </c>
      <c r="H173" s="49"/>
      <c r="I173" s="49" t="s">
        <v>1565</v>
      </c>
      <c r="J173" s="49"/>
      <c r="K173" s="49" t="s">
        <v>2296</v>
      </c>
      <c r="L173" s="51" t="str">
        <f>CONCATENATE(B172,".1")</f>
        <v>62.1</v>
      </c>
      <c r="M173" s="49" t="s">
        <v>1076</v>
      </c>
      <c r="N173" s="52" t="e">
        <f>CONCATENATE(A172,B172,C172,#REF!,#REF!,D172,E172,F172,G172,H172,I172,J172,K172,L172,M172,A173,B173,C173,#REF!,#REF!,D173,E173,F173,G173,H173,I173,J173,K173,L173,M173)</f>
        <v>#REF!</v>
      </c>
    </row>
    <row r="174" spans="1:14" x14ac:dyDescent="0.3">
      <c r="A174" s="43" t="s">
        <v>1568</v>
      </c>
      <c r="B174" s="44">
        <v>63</v>
      </c>
      <c r="C174" s="44" t="s">
        <v>2297</v>
      </c>
      <c r="D174" s="44"/>
      <c r="E174" s="44">
        <f>B174</f>
        <v>63</v>
      </c>
      <c r="F174" s="44" t="s">
        <v>0</v>
      </c>
      <c r="G174" s="44" t="s">
        <v>2295</v>
      </c>
      <c r="H174" s="44"/>
      <c r="I174" s="44" t="s">
        <v>1565</v>
      </c>
      <c r="J174" s="44"/>
      <c r="K174" s="44" t="s">
        <v>2296</v>
      </c>
      <c r="L174" s="46">
        <f>B174</f>
        <v>63</v>
      </c>
      <c r="M174" s="44" t="s">
        <v>1051</v>
      </c>
      <c r="N174" s="47"/>
    </row>
    <row r="175" spans="1:14" x14ac:dyDescent="0.3">
      <c r="A175" s="53" t="s">
        <v>1568</v>
      </c>
      <c r="B175" s="40" t="s">
        <v>1049</v>
      </c>
      <c r="C175" s="40" t="s">
        <v>2297</v>
      </c>
      <c r="G175" s="40" t="s">
        <v>1738</v>
      </c>
      <c r="I175" s="40" t="s">
        <v>1565</v>
      </c>
      <c r="K175" s="40" t="s">
        <v>2296</v>
      </c>
      <c r="L175" s="42" t="str">
        <f>CONCATENATE(B174,".1")</f>
        <v>63.1</v>
      </c>
      <c r="M175" s="40" t="s">
        <v>1</v>
      </c>
      <c r="N175" s="54"/>
    </row>
    <row r="176" spans="1:14" x14ac:dyDescent="0.3">
      <c r="A176" s="53" t="s">
        <v>1568</v>
      </c>
      <c r="B176" s="40" t="s">
        <v>1049</v>
      </c>
      <c r="C176" s="40" t="s">
        <v>2297</v>
      </c>
      <c r="G176" s="40" t="s">
        <v>1738</v>
      </c>
      <c r="I176" s="40" t="s">
        <v>1565</v>
      </c>
      <c r="K176" s="40" t="s">
        <v>2296</v>
      </c>
      <c r="L176" s="42" t="str">
        <f>CONCATENATE(B174,".2")</f>
        <v>63.2</v>
      </c>
      <c r="M176" s="40" t="s">
        <v>1</v>
      </c>
      <c r="N176" s="54"/>
    </row>
    <row r="177" spans="1:14" ht="15" thickBot="1" x14ac:dyDescent="0.35">
      <c r="A177" s="48" t="s">
        <v>1568</v>
      </c>
      <c r="B177" s="49" t="s">
        <v>1049</v>
      </c>
      <c r="C177" s="49" t="s">
        <v>2297</v>
      </c>
      <c r="D177" s="49"/>
      <c r="E177" s="49"/>
      <c r="F177" s="49"/>
      <c r="G177" s="49" t="s">
        <v>1738</v>
      </c>
      <c r="H177" s="49"/>
      <c r="I177" s="49" t="s">
        <v>1565</v>
      </c>
      <c r="J177" s="49"/>
      <c r="K177" s="49" t="s">
        <v>2296</v>
      </c>
      <c r="L177" s="51" t="str">
        <f>CONCATENATE(B174,".3")</f>
        <v>63.3</v>
      </c>
      <c r="M177" s="49" t="s">
        <v>1076</v>
      </c>
      <c r="N177" s="52" t="e">
        <f>CONCATENATE(A174,B174,C174,#REF!,#REF!,D174,E174,F174,G174,H174,I174,J174,K174,L174,M174,A175,B175,C175,#REF!,#REF!,D175,E175,F175,G175,H175,I175,J175,K175,L175,M175,A176,B176,C176,#REF!,#REF!,D176,E176,F176,G176,H176,I176,J176,K176,L176,M176,A177,B177,C177,#REF!,#REF!,D177,E177,F177,G177,H177,I177,J177,K177,L177,M177)</f>
        <v>#REF!</v>
      </c>
    </row>
    <row r="178" spans="1:14" x14ac:dyDescent="0.3">
      <c r="A178" s="43" t="s">
        <v>1568</v>
      </c>
      <c r="B178" s="44">
        <v>64</v>
      </c>
      <c r="C178" s="44" t="s">
        <v>2297</v>
      </c>
      <c r="D178" s="44"/>
      <c r="E178" s="44">
        <f>B178</f>
        <v>64</v>
      </c>
      <c r="F178" s="44" t="s">
        <v>0</v>
      </c>
      <c r="G178" s="44" t="s">
        <v>2295</v>
      </c>
      <c r="H178" s="44"/>
      <c r="I178" s="44" t="s">
        <v>1565</v>
      </c>
      <c r="J178" s="44"/>
      <c r="K178" s="44" t="s">
        <v>2296</v>
      </c>
      <c r="L178" s="46">
        <f>B178</f>
        <v>64</v>
      </c>
      <c r="M178" s="44" t="s">
        <v>1051</v>
      </c>
      <c r="N178" s="47"/>
    </row>
    <row r="179" spans="1:14" ht="15" thickBot="1" x14ac:dyDescent="0.35">
      <c r="A179" s="48" t="s">
        <v>1568</v>
      </c>
      <c r="B179" s="49" t="s">
        <v>1049</v>
      </c>
      <c r="C179" s="49" t="s">
        <v>2297</v>
      </c>
      <c r="D179" s="49"/>
      <c r="E179" s="49"/>
      <c r="F179" s="49"/>
      <c r="G179" s="49" t="s">
        <v>1738</v>
      </c>
      <c r="H179" s="49"/>
      <c r="I179" s="49" t="s">
        <v>1565</v>
      </c>
      <c r="J179" s="49"/>
      <c r="K179" s="49" t="s">
        <v>2296</v>
      </c>
      <c r="L179" s="51" t="str">
        <f>CONCATENATE(B178,".1")</f>
        <v>64.1</v>
      </c>
      <c r="M179" s="49" t="s">
        <v>1076</v>
      </c>
      <c r="N179" s="52" t="e">
        <f>CONCATENATE(A178,B178,C178,#REF!,#REF!,D178,E178,F178,G178,H178,I178,J178,K178,L178,M178,A179,B179,C179,#REF!,#REF!,D179,E179,F179,G179,H179,I179,J179,K179,L179,M179)</f>
        <v>#REF!</v>
      </c>
    </row>
    <row r="180" spans="1:14" x14ac:dyDescent="0.3">
      <c r="A180" s="43" t="s">
        <v>1568</v>
      </c>
      <c r="B180" s="44">
        <v>65</v>
      </c>
      <c r="C180" s="44" t="s">
        <v>2297</v>
      </c>
      <c r="D180" s="44"/>
      <c r="E180" s="44">
        <f>B180</f>
        <v>65</v>
      </c>
      <c r="F180" s="44" t="s">
        <v>0</v>
      </c>
      <c r="G180" s="44" t="s">
        <v>2295</v>
      </c>
      <c r="H180" s="44"/>
      <c r="I180" s="44" t="s">
        <v>1565</v>
      </c>
      <c r="J180" s="44"/>
      <c r="K180" s="44" t="s">
        <v>2296</v>
      </c>
      <c r="L180" s="46">
        <f>B180</f>
        <v>65</v>
      </c>
      <c r="M180" s="44" t="s">
        <v>1051</v>
      </c>
      <c r="N180" s="47"/>
    </row>
    <row r="181" spans="1:14" x14ac:dyDescent="0.3">
      <c r="A181" s="53" t="s">
        <v>1568</v>
      </c>
      <c r="B181" s="40" t="s">
        <v>1049</v>
      </c>
      <c r="C181" s="40" t="s">
        <v>2297</v>
      </c>
      <c r="G181" s="40" t="s">
        <v>1738</v>
      </c>
      <c r="I181" s="40" t="s">
        <v>1565</v>
      </c>
      <c r="K181" s="40" t="s">
        <v>2296</v>
      </c>
      <c r="L181" s="42" t="str">
        <f>CONCATENATE(B180,".1")</f>
        <v>65.1</v>
      </c>
      <c r="M181" s="40" t="s">
        <v>1</v>
      </c>
      <c r="N181" s="54"/>
    </row>
    <row r="182" spans="1:14" ht="15" thickBot="1" x14ac:dyDescent="0.35">
      <c r="A182" s="53" t="s">
        <v>1568</v>
      </c>
      <c r="B182" s="40" t="s">
        <v>1049</v>
      </c>
      <c r="C182" s="40" t="s">
        <v>2297</v>
      </c>
      <c r="G182" s="40" t="s">
        <v>1738</v>
      </c>
      <c r="I182" s="40" t="s">
        <v>1565</v>
      </c>
      <c r="K182" s="40" t="s">
        <v>2296</v>
      </c>
      <c r="L182" s="42" t="str">
        <f>CONCATENATE(B180,".2")</f>
        <v>65.2</v>
      </c>
      <c r="M182" s="40" t="s">
        <v>1076</v>
      </c>
      <c r="N182" s="54" t="e">
        <f>CONCATENATE(A180,B180,C180,#REF!,#REF!,D180,E180,F180,G180,H180,I180,J180,K180,L180,M180,A181,B181,C181,#REF!,#REF!,D181,E181,F181,G181,H181,I181,J181,K181,L181,M181,A182,B182,C182,#REF!,#REF!,D182,E182,F182,G182,H182,I182,J182,K182,L182,M182)</f>
        <v>#REF!</v>
      </c>
    </row>
    <row r="183" spans="1:14" x14ac:dyDescent="0.3">
      <c r="A183" s="43" t="s">
        <v>1568</v>
      </c>
      <c r="B183" s="44">
        <v>66</v>
      </c>
      <c r="C183" s="44" t="s">
        <v>2297</v>
      </c>
      <c r="D183" s="44"/>
      <c r="E183" s="44">
        <f>B183</f>
        <v>66</v>
      </c>
      <c r="F183" s="44" t="s">
        <v>0</v>
      </c>
      <c r="G183" s="44" t="s">
        <v>2295</v>
      </c>
      <c r="H183" s="44"/>
      <c r="I183" s="44" t="s">
        <v>1565</v>
      </c>
      <c r="J183" s="44"/>
      <c r="K183" s="44" t="s">
        <v>2296</v>
      </c>
      <c r="L183" s="46">
        <f>B183</f>
        <v>66</v>
      </c>
      <c r="M183" s="44" t="s">
        <v>1051</v>
      </c>
      <c r="N183" s="47"/>
    </row>
    <row r="184" spans="1:14" ht="15" thickBot="1" x14ac:dyDescent="0.35">
      <c r="A184" s="48" t="s">
        <v>1568</v>
      </c>
      <c r="B184" s="49" t="s">
        <v>1049</v>
      </c>
      <c r="C184" s="49" t="s">
        <v>2297</v>
      </c>
      <c r="D184" s="49"/>
      <c r="E184" s="49"/>
      <c r="F184" s="49"/>
      <c r="G184" s="49" t="s">
        <v>1738</v>
      </c>
      <c r="H184" s="49"/>
      <c r="I184" s="49" t="s">
        <v>1565</v>
      </c>
      <c r="J184" s="49"/>
      <c r="K184" s="49" t="s">
        <v>2296</v>
      </c>
      <c r="L184" s="51" t="str">
        <f>CONCATENATE(B183,".1")</f>
        <v>66.1</v>
      </c>
      <c r="M184" s="49" t="s">
        <v>1076</v>
      </c>
      <c r="N184" s="52" t="e">
        <f>CONCATENATE(A183,B183,C183,#REF!,#REF!,D183,E183,F183,G183,H183,I183,J183,K183,L183,M183,A184,B184,C184,#REF!,#REF!,D184,E184,F184,G184,H184,I184,J184,K184,L184,M184)</f>
        <v>#REF!</v>
      </c>
    </row>
    <row r="185" spans="1:14" x14ac:dyDescent="0.3">
      <c r="A185" s="43" t="s">
        <v>1568</v>
      </c>
      <c r="B185" s="44">
        <v>67</v>
      </c>
      <c r="C185" s="44" t="s">
        <v>2297</v>
      </c>
      <c r="D185" s="44"/>
      <c r="E185" s="44">
        <f>B185</f>
        <v>67</v>
      </c>
      <c r="F185" s="44" t="s">
        <v>0</v>
      </c>
      <c r="G185" s="44" t="s">
        <v>2295</v>
      </c>
      <c r="H185" s="44"/>
      <c r="I185" s="44" t="s">
        <v>1565</v>
      </c>
      <c r="J185" s="44"/>
      <c r="K185" s="44" t="s">
        <v>2296</v>
      </c>
      <c r="L185" s="46">
        <f>B185</f>
        <v>67</v>
      </c>
      <c r="M185" s="44" t="s">
        <v>1051</v>
      </c>
      <c r="N185" s="47"/>
    </row>
    <row r="186" spans="1:14" ht="15" thickBot="1" x14ac:dyDescent="0.35">
      <c r="A186" s="48" t="s">
        <v>1568</v>
      </c>
      <c r="B186" s="49" t="s">
        <v>1049</v>
      </c>
      <c r="C186" s="49" t="s">
        <v>2297</v>
      </c>
      <c r="D186" s="49"/>
      <c r="E186" s="49"/>
      <c r="F186" s="49"/>
      <c r="G186" s="49" t="s">
        <v>1738</v>
      </c>
      <c r="H186" s="49"/>
      <c r="I186" s="49" t="s">
        <v>1565</v>
      </c>
      <c r="J186" s="49"/>
      <c r="K186" s="49" t="s">
        <v>2296</v>
      </c>
      <c r="L186" s="51" t="str">
        <f>CONCATENATE(B185,".1")</f>
        <v>67.1</v>
      </c>
      <c r="M186" s="49" t="s">
        <v>1076</v>
      </c>
      <c r="N186" s="52" t="e">
        <f>CONCATENATE(A185,B185,C185,#REF!,#REF!,D185,E185,F185,G185,H185,I185,J185,K185,L185,M185,A186,B186,C186,#REF!,#REF!,D186,E186,F186,G186,H186,I186,J186,K186,L186,M186)</f>
        <v>#REF!</v>
      </c>
    </row>
    <row r="187" spans="1:14" ht="15" thickBot="1" x14ac:dyDescent="0.35">
      <c r="A187" s="40" t="s">
        <v>1568</v>
      </c>
      <c r="B187" s="40">
        <v>68</v>
      </c>
      <c r="C187" s="40" t="s">
        <v>2297</v>
      </c>
      <c r="E187" s="40">
        <f>B187</f>
        <v>68</v>
      </c>
      <c r="F187" s="40" t="s">
        <v>0</v>
      </c>
      <c r="G187" s="40" t="s">
        <v>2295</v>
      </c>
      <c r="I187" s="40" t="s">
        <v>1565</v>
      </c>
      <c r="K187" s="40" t="s">
        <v>2296</v>
      </c>
      <c r="L187" s="42">
        <f>B187</f>
        <v>68</v>
      </c>
      <c r="M187" s="40" t="s">
        <v>1</v>
      </c>
      <c r="N187" s="55" t="e">
        <f>CONCATENATE(A187,B187,C187,#REF!,#REF!,D187,E187,F187,G187,H187,I187,J187,K187,L187,M187)</f>
        <v>#REF!</v>
      </c>
    </row>
    <row r="188" spans="1:14" x14ac:dyDescent="0.3">
      <c r="A188" s="43" t="s">
        <v>1568</v>
      </c>
      <c r="B188" s="44">
        <v>69</v>
      </c>
      <c r="C188" s="44" t="s">
        <v>2297</v>
      </c>
      <c r="D188" s="44"/>
      <c r="E188" s="44">
        <f>B188</f>
        <v>69</v>
      </c>
      <c r="F188" s="44" t="s">
        <v>0</v>
      </c>
      <c r="G188" s="44" t="s">
        <v>2295</v>
      </c>
      <c r="H188" s="44"/>
      <c r="I188" s="44" t="s">
        <v>1565</v>
      </c>
      <c r="J188" s="44"/>
      <c r="K188" s="44" t="s">
        <v>2296</v>
      </c>
      <c r="L188" s="46">
        <f>B188</f>
        <v>69</v>
      </c>
      <c r="M188" s="44" t="s">
        <v>1051</v>
      </c>
      <c r="N188" s="47"/>
    </row>
    <row r="189" spans="1:14" ht="15" thickBot="1" x14ac:dyDescent="0.35">
      <c r="A189" s="48" t="s">
        <v>1568</v>
      </c>
      <c r="B189" s="49" t="s">
        <v>1049</v>
      </c>
      <c r="C189" s="49" t="s">
        <v>2297</v>
      </c>
      <c r="D189" s="49"/>
      <c r="E189" s="49"/>
      <c r="F189" s="49"/>
      <c r="G189" s="49" t="s">
        <v>1738</v>
      </c>
      <c r="H189" s="49"/>
      <c r="I189" s="49" t="s">
        <v>1565</v>
      </c>
      <c r="J189" s="49"/>
      <c r="K189" s="49" t="s">
        <v>2296</v>
      </c>
      <c r="L189" s="51" t="str">
        <f>CONCATENATE(B188,".1")</f>
        <v>69.1</v>
      </c>
      <c r="M189" s="49" t="s">
        <v>1076</v>
      </c>
      <c r="N189" s="52" t="e">
        <f>CONCATENATE(A188,B188,C188,#REF!,#REF!,D188,E188,F188,G188,H188,I188,J188,K188,L188,M188,A189,B189,C189,#REF!,#REF!,D189,E189,F189,G189,H189,I189,J189,K189,L189,M189)</f>
        <v>#REF!</v>
      </c>
    </row>
    <row r="190" spans="1:14" x14ac:dyDescent="0.3">
      <c r="A190" s="43" t="s">
        <v>1568</v>
      </c>
      <c r="B190" s="44">
        <v>70</v>
      </c>
      <c r="C190" s="44" t="s">
        <v>2297</v>
      </c>
      <c r="D190" s="44"/>
      <c r="E190" s="44">
        <f>B190</f>
        <v>70</v>
      </c>
      <c r="F190" s="44" t="s">
        <v>0</v>
      </c>
      <c r="G190" s="44" t="s">
        <v>2295</v>
      </c>
      <c r="H190" s="44"/>
      <c r="I190" s="44" t="s">
        <v>1565</v>
      </c>
      <c r="J190" s="44"/>
      <c r="K190" s="44" t="s">
        <v>2296</v>
      </c>
      <c r="L190" s="46">
        <f>B190</f>
        <v>70</v>
      </c>
      <c r="M190" s="44" t="s">
        <v>1051</v>
      </c>
      <c r="N190" s="47"/>
    </row>
    <row r="191" spans="1:14" x14ac:dyDescent="0.3">
      <c r="A191" s="53" t="s">
        <v>1568</v>
      </c>
      <c r="B191" s="40" t="s">
        <v>1049</v>
      </c>
      <c r="C191" s="40" t="s">
        <v>2297</v>
      </c>
      <c r="G191" s="40" t="s">
        <v>1738</v>
      </c>
      <c r="I191" s="40" t="s">
        <v>1565</v>
      </c>
      <c r="K191" s="40" t="s">
        <v>2296</v>
      </c>
      <c r="L191" s="42" t="str">
        <f>CONCATENATE(B190,".1")</f>
        <v>70.1</v>
      </c>
      <c r="M191" s="40" t="s">
        <v>1</v>
      </c>
      <c r="N191" s="54"/>
    </row>
    <row r="192" spans="1:14" x14ac:dyDescent="0.3">
      <c r="A192" s="53" t="s">
        <v>1568</v>
      </c>
      <c r="B192" s="40" t="s">
        <v>1049</v>
      </c>
      <c r="C192" s="40" t="s">
        <v>2297</v>
      </c>
      <c r="G192" s="40" t="s">
        <v>1738</v>
      </c>
      <c r="I192" s="40" t="s">
        <v>1565</v>
      </c>
      <c r="K192" s="40" t="s">
        <v>2296</v>
      </c>
      <c r="L192" s="42" t="str">
        <f>CONCATENATE(B190,".2")</f>
        <v>70.2</v>
      </c>
      <c r="M192" s="40" t="s">
        <v>1</v>
      </c>
      <c r="N192" s="54"/>
    </row>
    <row r="193" spans="1:14" ht="15" thickBot="1" x14ac:dyDescent="0.35">
      <c r="A193" s="48" t="s">
        <v>1568</v>
      </c>
      <c r="B193" s="49" t="s">
        <v>1049</v>
      </c>
      <c r="C193" s="49" t="s">
        <v>2297</v>
      </c>
      <c r="D193" s="49"/>
      <c r="E193" s="49"/>
      <c r="F193" s="49"/>
      <c r="G193" s="49" t="s">
        <v>1738</v>
      </c>
      <c r="H193" s="49"/>
      <c r="I193" s="49" t="s">
        <v>1565</v>
      </c>
      <c r="J193" s="49"/>
      <c r="K193" s="49" t="s">
        <v>2296</v>
      </c>
      <c r="L193" s="51" t="str">
        <f>CONCATENATE(B190,".3")</f>
        <v>70.3</v>
      </c>
      <c r="M193" s="49" t="s">
        <v>1076</v>
      </c>
      <c r="N193" s="52" t="e">
        <f>CONCATENATE(A190,B190,C190,#REF!,#REF!,D190,E190,F190,G190,H190,I190,J190,K190,L190,M190,A191,B191,C191,#REF!,#REF!,D191,E191,F191,G191,H191,I191,J191,K191,L191,M191,A192,B192,C192,#REF!,#REF!,D192,E192,F192,G192,H192,I192,J192,K192,L192,M192,A193,B193,C193,#REF!,#REF!,D193,E193,F193,G193,H193,I193,J193,K193,L193,M193)</f>
        <v>#REF!</v>
      </c>
    </row>
    <row r="194" spans="1:14" x14ac:dyDescent="0.3">
      <c r="A194" s="43" t="s">
        <v>1568</v>
      </c>
      <c r="B194" s="44">
        <v>71</v>
      </c>
      <c r="C194" s="44" t="s">
        <v>2297</v>
      </c>
      <c r="D194" s="44"/>
      <c r="E194" s="44">
        <f>B194</f>
        <v>71</v>
      </c>
      <c r="F194" s="44" t="s">
        <v>0</v>
      </c>
      <c r="G194" s="44" t="s">
        <v>2295</v>
      </c>
      <c r="H194" s="44"/>
      <c r="I194" s="44" t="s">
        <v>1565</v>
      </c>
      <c r="J194" s="44"/>
      <c r="K194" s="44" t="s">
        <v>2296</v>
      </c>
      <c r="L194" s="46">
        <f>B194</f>
        <v>71</v>
      </c>
      <c r="M194" s="44" t="s">
        <v>1577</v>
      </c>
      <c r="N194" s="47"/>
    </row>
    <row r="195" spans="1:14" ht="15" thickBot="1" x14ac:dyDescent="0.35">
      <c r="A195" s="48" t="s">
        <v>1568</v>
      </c>
      <c r="B195" s="49" t="s">
        <v>1049</v>
      </c>
      <c r="C195" s="49" t="s">
        <v>2297</v>
      </c>
      <c r="D195" s="49"/>
      <c r="E195" s="49"/>
      <c r="F195" s="49"/>
      <c r="G195" s="49" t="s">
        <v>1738</v>
      </c>
      <c r="H195" s="49"/>
      <c r="I195" s="49" t="s">
        <v>1565</v>
      </c>
      <c r="J195" s="49"/>
      <c r="K195" s="49" t="s">
        <v>2296</v>
      </c>
      <c r="L195" s="51" t="str">
        <f>CONCATENATE(B194,".1")</f>
        <v>71.1</v>
      </c>
      <c r="M195" s="49" t="s">
        <v>1076</v>
      </c>
      <c r="N195" s="52" t="e">
        <f>CONCATENATE(A194,B194,C194,#REF!,#REF!,D194,E194,F194,G194,H194,I194,J194,K194,L194,M194,A195,B195,C195,#REF!,#REF!,D195,E195,F195,G195,H195,I195,J195,K195,L195,M195)</f>
        <v>#REF!</v>
      </c>
    </row>
    <row r="196" spans="1:14" x14ac:dyDescent="0.3">
      <c r="A196" s="43" t="s">
        <v>1568</v>
      </c>
      <c r="B196" s="44">
        <v>72</v>
      </c>
      <c r="C196" s="44" t="s">
        <v>2297</v>
      </c>
      <c r="D196" s="44"/>
      <c r="E196" s="44">
        <f>B196</f>
        <v>72</v>
      </c>
      <c r="F196" s="44" t="s">
        <v>0</v>
      </c>
      <c r="G196" s="44" t="s">
        <v>2295</v>
      </c>
      <c r="H196" s="44"/>
      <c r="I196" s="44" t="s">
        <v>1565</v>
      </c>
      <c r="J196" s="44"/>
      <c r="K196" s="44" t="s">
        <v>2296</v>
      </c>
      <c r="L196" s="46">
        <f>B196</f>
        <v>72</v>
      </c>
      <c r="M196" s="44" t="s">
        <v>1051</v>
      </c>
      <c r="N196" s="47"/>
    </row>
    <row r="197" spans="1:14" ht="15" thickBot="1" x14ac:dyDescent="0.35">
      <c r="A197" s="48" t="s">
        <v>1568</v>
      </c>
      <c r="B197" s="49" t="s">
        <v>1049</v>
      </c>
      <c r="C197" s="49" t="s">
        <v>2297</v>
      </c>
      <c r="D197" s="49"/>
      <c r="E197" s="49"/>
      <c r="F197" s="49"/>
      <c r="G197" s="49" t="s">
        <v>1738</v>
      </c>
      <c r="H197" s="49"/>
      <c r="I197" s="49" t="s">
        <v>1565</v>
      </c>
      <c r="J197" s="49"/>
      <c r="K197" s="49" t="s">
        <v>2296</v>
      </c>
      <c r="L197" s="51" t="str">
        <f>CONCATENATE(B196,".1")</f>
        <v>72.1</v>
      </c>
      <c r="M197" s="49" t="s">
        <v>1076</v>
      </c>
      <c r="N197" s="52" t="e">
        <f>CONCATENATE(A196,B196,C196,#REF!,#REF!,D196,E196,F196,G196,H196,I196,J196,K196,L196,M196,A197,B197,C197,#REF!,#REF!,D197,E197,F197,G197,H197,I197,J197,K197,L197,M197)</f>
        <v>#REF!</v>
      </c>
    </row>
    <row r="198" spans="1:14" ht="15" thickBot="1" x14ac:dyDescent="0.35">
      <c r="A198" s="40" t="s">
        <v>1568</v>
      </c>
      <c r="B198" s="40">
        <v>73</v>
      </c>
      <c r="C198" s="40" t="s">
        <v>2297</v>
      </c>
      <c r="E198" s="40">
        <f>B198</f>
        <v>73</v>
      </c>
      <c r="F198" s="40" t="s">
        <v>0</v>
      </c>
      <c r="G198" s="40" t="s">
        <v>2295</v>
      </c>
      <c r="I198" s="40" t="s">
        <v>1565</v>
      </c>
      <c r="K198" s="40" t="s">
        <v>2296</v>
      </c>
      <c r="L198" s="42">
        <f>B198</f>
        <v>73</v>
      </c>
      <c r="M198" s="40" t="s">
        <v>1</v>
      </c>
      <c r="N198" s="55" t="e">
        <f>CONCATENATE(A198,B198,C198,#REF!,#REF!,D198,E198,F198,G198,H198,I198,J198,K198,L198,M198)</f>
        <v>#REF!</v>
      </c>
    </row>
    <row r="199" spans="1:14" x14ac:dyDescent="0.3">
      <c r="A199" s="43" t="s">
        <v>1568</v>
      </c>
      <c r="B199" s="44">
        <v>74</v>
      </c>
      <c r="C199" s="44" t="s">
        <v>2297</v>
      </c>
      <c r="D199" s="44"/>
      <c r="E199" s="44">
        <f>B199</f>
        <v>74</v>
      </c>
      <c r="F199" s="44" t="s">
        <v>0</v>
      </c>
      <c r="G199" s="44" t="s">
        <v>2295</v>
      </c>
      <c r="H199" s="44"/>
      <c r="I199" s="44" t="s">
        <v>1565</v>
      </c>
      <c r="J199" s="44"/>
      <c r="K199" s="44" t="s">
        <v>2296</v>
      </c>
      <c r="L199" s="46">
        <f>B199</f>
        <v>74</v>
      </c>
      <c r="M199" s="44" t="s">
        <v>1051</v>
      </c>
      <c r="N199" s="47"/>
    </row>
    <row r="200" spans="1:14" ht="15" thickBot="1" x14ac:dyDescent="0.35">
      <c r="A200" s="48" t="s">
        <v>1568</v>
      </c>
      <c r="B200" s="49" t="s">
        <v>1049</v>
      </c>
      <c r="C200" s="49" t="s">
        <v>2297</v>
      </c>
      <c r="D200" s="49"/>
      <c r="E200" s="49"/>
      <c r="F200" s="49"/>
      <c r="G200" s="49" t="s">
        <v>1738</v>
      </c>
      <c r="H200" s="49"/>
      <c r="I200" s="49" t="s">
        <v>1565</v>
      </c>
      <c r="J200" s="49"/>
      <c r="K200" s="49" t="s">
        <v>2296</v>
      </c>
      <c r="L200" s="51" t="str">
        <f>CONCATENATE(B199,".1")</f>
        <v>74.1</v>
      </c>
      <c r="M200" s="49" t="s">
        <v>1076</v>
      </c>
      <c r="N200" s="52" t="e">
        <f>CONCATENATE(A199,B199,C199,#REF!,#REF!,D199,E199,F199,G199,H199,I199,J199,K199,L199,M199,A200,B200,C200,#REF!,#REF!,D200,E200,F200,G200,H200,I200,J200,K200,L200,M200)</f>
        <v>#REF!</v>
      </c>
    </row>
    <row r="201" spans="1:14" x14ac:dyDescent="0.3">
      <c r="A201" s="40" t="s">
        <v>1568</v>
      </c>
      <c r="B201" s="40">
        <v>75</v>
      </c>
      <c r="C201" s="40" t="s">
        <v>2297</v>
      </c>
      <c r="E201" s="40">
        <f>B201</f>
        <v>75</v>
      </c>
      <c r="F201" s="40" t="s">
        <v>0</v>
      </c>
      <c r="G201" s="40" t="s">
        <v>2295</v>
      </c>
      <c r="I201" s="40" t="s">
        <v>1565</v>
      </c>
      <c r="K201" s="40" t="s">
        <v>2296</v>
      </c>
      <c r="L201" s="42">
        <f>B201</f>
        <v>75</v>
      </c>
      <c r="M201" s="40" t="s">
        <v>1</v>
      </c>
      <c r="N201" s="40" t="e">
        <f>CONCATENATE(A201,B201,C201,#REF!,#REF!,D201,E201,F201,G201,H201,I201,J201,K201,L201,M201)</f>
        <v>#REF!</v>
      </c>
    </row>
    <row r="202" spans="1:14" ht="15" thickBot="1" x14ac:dyDescent="0.35">
      <c r="A202" s="40" t="s">
        <v>1568</v>
      </c>
      <c r="B202" s="40">
        <v>76</v>
      </c>
      <c r="C202" s="40" t="s">
        <v>2297</v>
      </c>
      <c r="E202" s="40">
        <f>B202</f>
        <v>76</v>
      </c>
      <c r="F202" s="40" t="s">
        <v>0</v>
      </c>
      <c r="G202" s="40" t="s">
        <v>2295</v>
      </c>
      <c r="I202" s="40" t="s">
        <v>1565</v>
      </c>
      <c r="K202" s="40" t="s">
        <v>2296</v>
      </c>
      <c r="L202" s="42">
        <f>B202</f>
        <v>76</v>
      </c>
      <c r="M202" s="40" t="s">
        <v>1</v>
      </c>
      <c r="N202" s="40" t="e">
        <f>CONCATENATE(A202,B202,C202,#REF!,#REF!,D202,E202,F202,G202,H202,I202,J202,K202,L202,M202)</f>
        <v>#REF!</v>
      </c>
    </row>
    <row r="203" spans="1:14" x14ac:dyDescent="0.3">
      <c r="A203" s="43" t="s">
        <v>1568</v>
      </c>
      <c r="B203" s="44">
        <v>77</v>
      </c>
      <c r="C203" s="44" t="s">
        <v>2297</v>
      </c>
      <c r="D203" s="44"/>
      <c r="E203" s="44">
        <f>B203</f>
        <v>77</v>
      </c>
      <c r="F203" s="44" t="s">
        <v>0</v>
      </c>
      <c r="G203" s="44" t="s">
        <v>2295</v>
      </c>
      <c r="H203" s="44"/>
      <c r="I203" s="44" t="s">
        <v>1565</v>
      </c>
      <c r="J203" s="44"/>
      <c r="K203" s="44" t="s">
        <v>2296</v>
      </c>
      <c r="L203" s="46">
        <f>B203</f>
        <v>77</v>
      </c>
      <c r="M203" s="44" t="s">
        <v>1051</v>
      </c>
      <c r="N203" s="47"/>
    </row>
    <row r="204" spans="1:14" x14ac:dyDescent="0.3">
      <c r="A204" s="53" t="s">
        <v>1568</v>
      </c>
      <c r="B204" s="40" t="s">
        <v>1049</v>
      </c>
      <c r="C204" s="40" t="s">
        <v>2297</v>
      </c>
      <c r="G204" s="40" t="s">
        <v>1738</v>
      </c>
      <c r="I204" s="40" t="s">
        <v>1565</v>
      </c>
      <c r="K204" s="40" t="s">
        <v>2296</v>
      </c>
      <c r="L204" s="42" t="str">
        <f>CONCATENATE(B203,".1")</f>
        <v>77.1</v>
      </c>
      <c r="M204" s="40" t="s">
        <v>1</v>
      </c>
      <c r="N204" s="54"/>
    </row>
    <row r="205" spans="1:14" ht="15" thickBot="1" x14ac:dyDescent="0.35">
      <c r="A205" s="48" t="s">
        <v>1568</v>
      </c>
      <c r="B205" s="49" t="s">
        <v>1049</v>
      </c>
      <c r="C205" s="49" t="s">
        <v>2297</v>
      </c>
      <c r="D205" s="49"/>
      <c r="E205" s="49"/>
      <c r="F205" s="49"/>
      <c r="G205" s="49" t="s">
        <v>1738</v>
      </c>
      <c r="H205" s="49"/>
      <c r="I205" s="49" t="s">
        <v>1565</v>
      </c>
      <c r="J205" s="49"/>
      <c r="K205" s="49" t="s">
        <v>2296</v>
      </c>
      <c r="L205" s="51" t="str">
        <f>CONCATENATE(B203,".2")</f>
        <v>77.2</v>
      </c>
      <c r="M205" s="49" t="s">
        <v>1076</v>
      </c>
      <c r="N205" s="52" t="e">
        <f>CONCATENATE(A203,B203,C203,#REF!,#REF!,D203,E203,F203,G203,H203,I203,J203,K203,L203,M203,A204,B204,C204,#REF!,#REF!,D204,E204,F204,G204,H204,I204,J204,K204,L204,M204,A205,B205,C205,#REF!,#REF!,D205,E205,F205,G205,H205,I205,J205,K205,L205,M205)</f>
        <v>#REF!</v>
      </c>
    </row>
    <row r="206" spans="1:14" x14ac:dyDescent="0.3">
      <c r="A206" s="40" t="s">
        <v>1568</v>
      </c>
      <c r="B206" s="40">
        <v>78</v>
      </c>
      <c r="C206" s="40" t="s">
        <v>2297</v>
      </c>
      <c r="E206" s="40">
        <f>B206</f>
        <v>78</v>
      </c>
      <c r="F206" s="40" t="s">
        <v>0</v>
      </c>
      <c r="G206" s="40" t="s">
        <v>2295</v>
      </c>
      <c r="I206" s="40" t="s">
        <v>1565</v>
      </c>
      <c r="K206" s="40" t="s">
        <v>2296</v>
      </c>
      <c r="L206" s="42">
        <f>B206</f>
        <v>78</v>
      </c>
      <c r="M206" s="40" t="s">
        <v>1</v>
      </c>
      <c r="N206" s="40" t="e">
        <f>CONCATENATE(A206,B206,C206,#REF!,#REF!,D206,E206,F206,G206,H206,I206,J206,K206,L206,M206)</f>
        <v>#REF!</v>
      </c>
    </row>
    <row r="207" spans="1:14" ht="15" thickBot="1" x14ac:dyDescent="0.35">
      <c r="A207" s="40" t="s">
        <v>1568</v>
      </c>
      <c r="B207" s="40">
        <v>79</v>
      </c>
      <c r="C207" s="40" t="s">
        <v>2297</v>
      </c>
      <c r="E207" s="40">
        <f>B207</f>
        <v>79</v>
      </c>
      <c r="F207" s="40" t="s">
        <v>0</v>
      </c>
      <c r="G207" s="40" t="s">
        <v>2295</v>
      </c>
      <c r="I207" s="40" t="s">
        <v>1565</v>
      </c>
      <c r="K207" s="40" t="s">
        <v>2296</v>
      </c>
      <c r="L207" s="42">
        <f>B207</f>
        <v>79</v>
      </c>
      <c r="M207" s="40" t="s">
        <v>1</v>
      </c>
      <c r="N207" s="40" t="e">
        <f>CONCATENATE(A207,B207,C207,#REF!,#REF!,D207,E207,F207,G207,H207,I207,J207,K207,L207,M207)</f>
        <v>#REF!</v>
      </c>
    </row>
    <row r="208" spans="1:14" x14ac:dyDescent="0.3">
      <c r="A208" s="43" t="s">
        <v>1568</v>
      </c>
      <c r="B208" s="44">
        <v>80</v>
      </c>
      <c r="C208" s="44" t="s">
        <v>2297</v>
      </c>
      <c r="D208" s="44"/>
      <c r="E208" s="44">
        <f>B208</f>
        <v>80</v>
      </c>
      <c r="F208" s="44" t="s">
        <v>0</v>
      </c>
      <c r="G208" s="44" t="s">
        <v>2295</v>
      </c>
      <c r="H208" s="44"/>
      <c r="I208" s="44" t="s">
        <v>1565</v>
      </c>
      <c r="J208" s="44"/>
      <c r="K208" s="44" t="s">
        <v>2296</v>
      </c>
      <c r="L208" s="46">
        <f>B208</f>
        <v>80</v>
      </c>
      <c r="M208" s="44" t="s">
        <v>1051</v>
      </c>
      <c r="N208" s="47"/>
    </row>
    <row r="209" spans="1:14" ht="15" thickBot="1" x14ac:dyDescent="0.35">
      <c r="A209" s="48" t="s">
        <v>1568</v>
      </c>
      <c r="B209" s="49" t="s">
        <v>1049</v>
      </c>
      <c r="C209" s="49" t="s">
        <v>2297</v>
      </c>
      <c r="D209" s="49"/>
      <c r="E209" s="49"/>
      <c r="F209" s="49"/>
      <c r="G209" s="49" t="s">
        <v>1738</v>
      </c>
      <c r="H209" s="49"/>
      <c r="I209" s="49" t="s">
        <v>1565</v>
      </c>
      <c r="J209" s="49"/>
      <c r="K209" s="49" t="s">
        <v>2296</v>
      </c>
      <c r="L209" s="51" t="str">
        <f>CONCATENATE(B208,".1")</f>
        <v>80.1</v>
      </c>
      <c r="M209" s="49" t="s">
        <v>1076</v>
      </c>
      <c r="N209" s="52" t="e">
        <f>CONCATENATE(A208,B208,C208,#REF!,#REF!,D208,E208,F208,G208,H208,I208,J208,K208,L208,M208,A209,B209,C209,#REF!,#REF!,D209,E209,F209,G209,H209,I209,J209,K209,L209,M209)</f>
        <v>#REF!</v>
      </c>
    </row>
    <row r="210" spans="1:14" x14ac:dyDescent="0.3">
      <c r="A210" s="43" t="s">
        <v>1568</v>
      </c>
      <c r="B210" s="44">
        <v>81</v>
      </c>
      <c r="C210" s="44" t="s">
        <v>2297</v>
      </c>
      <c r="D210" s="44"/>
      <c r="E210" s="44">
        <f>B210</f>
        <v>81</v>
      </c>
      <c r="F210" s="44" t="s">
        <v>0</v>
      </c>
      <c r="G210" s="44" t="s">
        <v>2295</v>
      </c>
      <c r="H210" s="44"/>
      <c r="I210" s="44" t="s">
        <v>1565</v>
      </c>
      <c r="J210" s="44"/>
      <c r="K210" s="44" t="s">
        <v>2296</v>
      </c>
      <c r="L210" s="46">
        <f>B210</f>
        <v>81</v>
      </c>
      <c r="M210" s="44" t="s">
        <v>1051</v>
      </c>
      <c r="N210" s="47"/>
    </row>
    <row r="211" spans="1:14" x14ac:dyDescent="0.3">
      <c r="A211" s="53" t="s">
        <v>1568</v>
      </c>
      <c r="B211" s="40" t="s">
        <v>1049</v>
      </c>
      <c r="C211" s="40" t="s">
        <v>2297</v>
      </c>
      <c r="G211" s="40" t="s">
        <v>1738</v>
      </c>
      <c r="I211" s="40" t="s">
        <v>1565</v>
      </c>
      <c r="K211" s="40" t="s">
        <v>2296</v>
      </c>
      <c r="L211" s="42" t="str">
        <f>CONCATENATE(B210,".1")</f>
        <v>81.1</v>
      </c>
      <c r="M211" s="40" t="s">
        <v>1</v>
      </c>
      <c r="N211" s="54"/>
    </row>
    <row r="212" spans="1:14" ht="15" thickBot="1" x14ac:dyDescent="0.35">
      <c r="A212" s="48" t="s">
        <v>1568</v>
      </c>
      <c r="B212" s="49" t="s">
        <v>1049</v>
      </c>
      <c r="C212" s="49" t="s">
        <v>2297</v>
      </c>
      <c r="D212" s="49"/>
      <c r="E212" s="49"/>
      <c r="F212" s="49"/>
      <c r="G212" s="49" t="s">
        <v>1738</v>
      </c>
      <c r="H212" s="49"/>
      <c r="I212" s="49" t="s">
        <v>1565</v>
      </c>
      <c r="J212" s="49"/>
      <c r="K212" s="49" t="s">
        <v>2296</v>
      </c>
      <c r="L212" s="51" t="str">
        <f>CONCATENATE(B210,".2")</f>
        <v>81.2</v>
      </c>
      <c r="M212" s="49" t="s">
        <v>1076</v>
      </c>
      <c r="N212" s="52" t="e">
        <f>CONCATENATE(A210,B210,C210,#REF!,#REF!,D210,E210,F210,G210,H210,I210,J210,K210,L210,M210,A211,B211,C211,#REF!,#REF!,D211,E211,F211,G211,H211,I211,J211,K211,L211,M211,A212,B212,C212,#REF!,#REF!,D212,E212,F212,G212,H212,I212,J212,K212,L212,M212)</f>
        <v>#REF!</v>
      </c>
    </row>
    <row r="213" spans="1:14" x14ac:dyDescent="0.3">
      <c r="A213" s="40" t="s">
        <v>1568</v>
      </c>
      <c r="B213" s="40">
        <v>82</v>
      </c>
      <c r="C213" s="40" t="s">
        <v>2297</v>
      </c>
      <c r="E213" s="40">
        <f>B213</f>
        <v>82</v>
      </c>
      <c r="F213" s="40" t="s">
        <v>0</v>
      </c>
      <c r="G213" s="40" t="s">
        <v>2295</v>
      </c>
      <c r="I213" s="40" t="s">
        <v>1565</v>
      </c>
      <c r="K213" s="40" t="s">
        <v>2296</v>
      </c>
      <c r="L213" s="42">
        <f>B213</f>
        <v>82</v>
      </c>
      <c r="M213" s="40" t="s">
        <v>1</v>
      </c>
      <c r="N213" s="40" t="e">
        <f>CONCATENATE(A213,B213,C213,#REF!,#REF!,D213,E213,F213,G213,H213,I213,J213,K213,L213,M213)</f>
        <v>#REF!</v>
      </c>
    </row>
    <row r="214" spans="1:14" x14ac:dyDescent="0.3">
      <c r="A214" s="40" t="s">
        <v>1568</v>
      </c>
      <c r="B214" s="40">
        <v>83</v>
      </c>
      <c r="C214" s="40" t="s">
        <v>2297</v>
      </c>
      <c r="E214" s="40">
        <f>B214</f>
        <v>83</v>
      </c>
      <c r="F214" s="40" t="s">
        <v>0</v>
      </c>
      <c r="G214" s="40" t="s">
        <v>2295</v>
      </c>
      <c r="I214" s="40" t="s">
        <v>1565</v>
      </c>
      <c r="K214" s="40" t="s">
        <v>2296</v>
      </c>
      <c r="L214" s="42">
        <f>B214</f>
        <v>83</v>
      </c>
      <c r="M214" s="40" t="s">
        <v>1</v>
      </c>
      <c r="N214" s="40" t="e">
        <f>CONCATENATE(A214,B214,C214,#REF!,#REF!,D214,E214,F214,G214,H214,I214,J214,K214,L214,M214)</f>
        <v>#REF!</v>
      </c>
    </row>
    <row r="215" spans="1:14" x14ac:dyDescent="0.3">
      <c r="A215" s="40" t="s">
        <v>1568</v>
      </c>
      <c r="B215" s="40">
        <v>84</v>
      </c>
      <c r="C215" s="40" t="s">
        <v>2297</v>
      </c>
      <c r="E215" s="40">
        <f>B215</f>
        <v>84</v>
      </c>
      <c r="F215" s="40" t="s">
        <v>0</v>
      </c>
      <c r="G215" s="40" t="s">
        <v>2295</v>
      </c>
      <c r="I215" s="40" t="s">
        <v>1565</v>
      </c>
      <c r="K215" s="40" t="s">
        <v>2296</v>
      </c>
      <c r="L215" s="42">
        <f>B215</f>
        <v>84</v>
      </c>
      <c r="M215" s="40" t="s">
        <v>1</v>
      </c>
      <c r="N215" s="40" t="e">
        <f>CONCATENATE(A215,B215,C215,#REF!,#REF!,D215,E215,F215,G215,H215,I215,J215,K215,L215,M215)</f>
        <v>#REF!</v>
      </c>
    </row>
    <row r="216" spans="1:14" x14ac:dyDescent="0.3">
      <c r="A216" s="40" t="s">
        <v>1568</v>
      </c>
      <c r="B216" s="40">
        <v>85</v>
      </c>
      <c r="C216" s="40" t="s">
        <v>2297</v>
      </c>
      <c r="E216" s="40">
        <f>B216</f>
        <v>85</v>
      </c>
      <c r="F216" s="40" t="s">
        <v>0</v>
      </c>
      <c r="G216" s="40" t="s">
        <v>2295</v>
      </c>
      <c r="I216" s="40" t="s">
        <v>1565</v>
      </c>
      <c r="K216" s="40" t="s">
        <v>2296</v>
      </c>
      <c r="L216" s="42">
        <f>B216</f>
        <v>85</v>
      </c>
      <c r="M216" s="40" t="s">
        <v>1</v>
      </c>
      <c r="N216" s="40" t="e">
        <f>CONCATENATE(A216,B216,C216,#REF!,#REF!,D216,E216,F216,G216,H216,I216,J216,K216,L216,M216)</f>
        <v>#REF!</v>
      </c>
    </row>
    <row r="217" spans="1:14" x14ac:dyDescent="0.3">
      <c r="A217" s="40" t="s">
        <v>1568</v>
      </c>
      <c r="B217" s="40">
        <v>86</v>
      </c>
      <c r="C217" s="40" t="s">
        <v>2297</v>
      </c>
      <c r="E217" s="40">
        <f>B217</f>
        <v>86</v>
      </c>
      <c r="F217" s="40" t="s">
        <v>0</v>
      </c>
      <c r="G217" s="40" t="s">
        <v>2295</v>
      </c>
      <c r="I217" s="40" t="s">
        <v>1565</v>
      </c>
      <c r="K217" s="40" t="s">
        <v>2296</v>
      </c>
      <c r="L217" s="42">
        <f>B217</f>
        <v>86</v>
      </c>
      <c r="M217" s="40" t="s">
        <v>1</v>
      </c>
      <c r="N217" s="40" t="e">
        <f>CONCATENATE(A217,B217,C217,#REF!,#REF!,D217,E217,F217,G217,H217,I217,J217,K217,L217,M217)</f>
        <v>#REF!</v>
      </c>
    </row>
    <row r="218" spans="1:14" x14ac:dyDescent="0.3">
      <c r="A218" s="40" t="s">
        <v>1568</v>
      </c>
      <c r="B218" s="40">
        <v>87</v>
      </c>
      <c r="C218" s="40" t="s">
        <v>2297</v>
      </c>
      <c r="E218" s="40">
        <f>B218</f>
        <v>87</v>
      </c>
      <c r="F218" s="40" t="s">
        <v>0</v>
      </c>
      <c r="G218" s="40" t="s">
        <v>2295</v>
      </c>
      <c r="I218" s="40" t="s">
        <v>1565</v>
      </c>
      <c r="K218" s="40" t="s">
        <v>2296</v>
      </c>
      <c r="L218" s="42">
        <f>B218</f>
        <v>87</v>
      </c>
      <c r="M218" s="40" t="s">
        <v>1</v>
      </c>
      <c r="N218" s="40" t="e">
        <f>CONCATENATE(A218,B218,C218,#REF!,#REF!,D218,E218,F218,G218,H218,I218,J218,K218,L218,M218)</f>
        <v>#REF!</v>
      </c>
    </row>
    <row r="219" spans="1:14" x14ac:dyDescent="0.3">
      <c r="A219" s="40" t="s">
        <v>1568</v>
      </c>
      <c r="B219" s="40">
        <v>88</v>
      </c>
      <c r="C219" s="40" t="s">
        <v>2297</v>
      </c>
      <c r="E219" s="40">
        <f>B219</f>
        <v>88</v>
      </c>
      <c r="F219" s="40" t="s">
        <v>0</v>
      </c>
      <c r="G219" s="40" t="s">
        <v>2295</v>
      </c>
      <c r="I219" s="40" t="s">
        <v>1565</v>
      </c>
      <c r="K219" s="40" t="s">
        <v>2296</v>
      </c>
      <c r="L219" s="42">
        <f>B219</f>
        <v>88</v>
      </c>
      <c r="M219" s="40" t="s">
        <v>1</v>
      </c>
      <c r="N219" s="40" t="e">
        <f>CONCATENATE(A219,B219,C219,#REF!,#REF!,D219,E219,F219,G219,H219,I219,J219,K219,L219,M219)</f>
        <v>#REF!</v>
      </c>
    </row>
    <row r="220" spans="1:14" ht="15" thickBot="1" x14ac:dyDescent="0.35">
      <c r="A220" s="40" t="s">
        <v>1568</v>
      </c>
      <c r="B220" s="40">
        <v>89</v>
      </c>
      <c r="C220" s="40" t="s">
        <v>2297</v>
      </c>
      <c r="E220" s="40">
        <f>B220</f>
        <v>89</v>
      </c>
      <c r="F220" s="40" t="s">
        <v>0</v>
      </c>
      <c r="G220" s="40" t="s">
        <v>2295</v>
      </c>
      <c r="I220" s="40" t="s">
        <v>1565</v>
      </c>
      <c r="K220" s="40" t="s">
        <v>2296</v>
      </c>
      <c r="L220" s="42">
        <f>B220</f>
        <v>89</v>
      </c>
      <c r="M220" s="40" t="s">
        <v>1</v>
      </c>
      <c r="N220" s="40" t="e">
        <f>CONCATENATE(A220,B220,C220,#REF!,#REF!,D220,E220,F220,G220,H220,I220,J220,K220,L220,M220)</f>
        <v>#REF!</v>
      </c>
    </row>
    <row r="221" spans="1:14" x14ac:dyDescent="0.3">
      <c r="A221" s="43" t="s">
        <v>1568</v>
      </c>
      <c r="B221" s="44">
        <v>90</v>
      </c>
      <c r="C221" s="44" t="s">
        <v>2297</v>
      </c>
      <c r="D221" s="44"/>
      <c r="E221" s="44">
        <f>B221</f>
        <v>90</v>
      </c>
      <c r="F221" s="44" t="s">
        <v>0</v>
      </c>
      <c r="G221" s="44" t="s">
        <v>2295</v>
      </c>
      <c r="H221" s="44"/>
      <c r="I221" s="44" t="s">
        <v>1565</v>
      </c>
      <c r="J221" s="44"/>
      <c r="K221" s="44" t="s">
        <v>2296</v>
      </c>
      <c r="L221" s="46">
        <f>B221</f>
        <v>90</v>
      </c>
      <c r="M221" s="44" t="s">
        <v>1051</v>
      </c>
      <c r="N221" s="47"/>
    </row>
    <row r="222" spans="1:14" x14ac:dyDescent="0.3">
      <c r="A222" s="53" t="s">
        <v>1568</v>
      </c>
      <c r="B222" s="40" t="s">
        <v>1049</v>
      </c>
      <c r="C222" s="40" t="s">
        <v>2297</v>
      </c>
      <c r="G222" s="40" t="s">
        <v>1738</v>
      </c>
      <c r="I222" s="40" t="s">
        <v>1565</v>
      </c>
      <c r="K222" s="40" t="s">
        <v>2296</v>
      </c>
      <c r="L222" s="42" t="str">
        <f>CONCATENATE(B221,".1")</f>
        <v>90.1</v>
      </c>
      <c r="M222" s="40" t="s">
        <v>1</v>
      </c>
      <c r="N222" s="54"/>
    </row>
    <row r="223" spans="1:14" ht="15" thickBot="1" x14ac:dyDescent="0.35">
      <c r="A223" s="48" t="s">
        <v>1568</v>
      </c>
      <c r="B223" s="49" t="s">
        <v>1049</v>
      </c>
      <c r="C223" s="49" t="s">
        <v>2297</v>
      </c>
      <c r="D223" s="49"/>
      <c r="E223" s="49"/>
      <c r="F223" s="49"/>
      <c r="G223" s="49" t="s">
        <v>1738</v>
      </c>
      <c r="H223" s="49"/>
      <c r="I223" s="49" t="s">
        <v>1565</v>
      </c>
      <c r="J223" s="49"/>
      <c r="K223" s="49" t="s">
        <v>2296</v>
      </c>
      <c r="L223" s="51" t="str">
        <f>CONCATENATE(B221,".2")</f>
        <v>90.2</v>
      </c>
      <c r="M223" s="49" t="s">
        <v>1076</v>
      </c>
      <c r="N223" s="52" t="e">
        <f>CONCATENATE(A221,B221,C221,#REF!,#REF!,D221,E221,F221,G221,H221,I221,J221,K221,L221,M221,A222,B222,C222,#REF!,#REF!,D222,E222,F222,G222,H222,I222,J222,K222,L222,M222,A223,B223,C223,#REF!,#REF!,D223,E223,F223,G223,H223,I223,J223,K223,L223,M223)</f>
        <v>#REF!</v>
      </c>
    </row>
    <row r="224" spans="1:14" x14ac:dyDescent="0.3">
      <c r="A224" s="40" t="s">
        <v>1568</v>
      </c>
      <c r="B224" s="40">
        <v>91</v>
      </c>
      <c r="C224" s="40" t="s">
        <v>2297</v>
      </c>
      <c r="E224" s="40">
        <f>B224</f>
        <v>91</v>
      </c>
      <c r="F224" s="40" t="s">
        <v>0</v>
      </c>
      <c r="G224" s="40" t="s">
        <v>2295</v>
      </c>
      <c r="I224" s="40" t="s">
        <v>1565</v>
      </c>
      <c r="K224" s="40" t="s">
        <v>2296</v>
      </c>
      <c r="L224" s="42">
        <f>B224</f>
        <v>91</v>
      </c>
      <c r="M224" s="40" t="s">
        <v>1</v>
      </c>
      <c r="N224" s="40" t="e">
        <f>CONCATENATE(A224,B224,C224,#REF!,#REF!,D224,E224,F224,G224,H224,I224,J224,K224,L224,M224)</f>
        <v>#REF!</v>
      </c>
    </row>
    <row r="225" spans="14:14" x14ac:dyDescent="0.3">
      <c r="N225" s="40" t="s">
        <v>1929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dimension ref="A2:P181"/>
  <sheetViews>
    <sheetView tabSelected="1" workbookViewId="0">
      <selection activeCell="C3" sqref="C3"/>
    </sheetView>
  </sheetViews>
  <sheetFormatPr baseColWidth="10" defaultColWidth="11.5546875" defaultRowHeight="14.4" x14ac:dyDescent="0.3"/>
  <cols>
    <col min="1" max="2" width="4" style="40" bestFit="1" customWidth="1"/>
    <col min="3" max="3" width="25.88671875" style="40" bestFit="1" customWidth="1"/>
    <col min="4" max="4" width="7.88671875" style="41" bestFit="1" customWidth="1"/>
    <col min="5" max="5" width="16.77734375" style="40" bestFit="1" customWidth="1"/>
    <col min="6" max="6" width="2" style="40" bestFit="1" customWidth="1"/>
    <col min="7" max="7" width="4" style="40" bestFit="1" customWidth="1"/>
    <col min="8" max="8" width="1.6640625" style="40" bestFit="1" customWidth="1"/>
    <col min="9" max="9" width="19.77734375" style="40" bestFit="1" customWidth="1"/>
    <col min="10" max="10" width="4.88671875" style="40" bestFit="1" customWidth="1"/>
    <col min="11" max="11" width="14.88671875" style="40" bestFit="1" customWidth="1"/>
    <col min="12" max="12" width="53.44140625" style="40" customWidth="1"/>
    <col min="13" max="13" width="35.88671875" style="40" bestFit="1" customWidth="1"/>
    <col min="14" max="14" width="4.5546875" style="42" bestFit="1" customWidth="1"/>
    <col min="15" max="15" width="15.6640625" style="40" bestFit="1" customWidth="1"/>
    <col min="16" max="16384" width="11.5546875" style="40"/>
  </cols>
  <sheetData>
    <row r="2" spans="1:16" ht="15" thickBot="1" x14ac:dyDescent="0.35">
      <c r="P2" s="40" t="s">
        <v>2119</v>
      </c>
    </row>
    <row r="3" spans="1:16" x14ac:dyDescent="0.3">
      <c r="A3" s="43" t="s">
        <v>1568</v>
      </c>
      <c r="B3" s="44">
        <v>1</v>
      </c>
      <c r="C3" s="44" t="s">
        <v>2120</v>
      </c>
      <c r="D3" s="45" t="s">
        <v>1031</v>
      </c>
      <c r="E3" s="44" t="s">
        <v>1735</v>
      </c>
      <c r="F3" s="44">
        <v>0</v>
      </c>
      <c r="G3" s="44">
        <f>B3</f>
        <v>1</v>
      </c>
      <c r="H3" s="44" t="s">
        <v>0</v>
      </c>
      <c r="I3" s="44" t="s">
        <v>2121</v>
      </c>
      <c r="J3" s="44" t="str">
        <f t="shared" ref="J3:J161" si="0">MID(D3,4,3)</f>
        <v>ENE</v>
      </c>
      <c r="K3" s="44" t="s">
        <v>1565</v>
      </c>
      <c r="L3" s="44" t="s">
        <v>2123</v>
      </c>
      <c r="M3" s="44" t="s">
        <v>2122</v>
      </c>
      <c r="N3" s="46">
        <f>B3</f>
        <v>1</v>
      </c>
      <c r="O3" s="44" t="s">
        <v>1051</v>
      </c>
      <c r="P3" s="47"/>
    </row>
    <row r="4" spans="1:16" ht="15" thickBot="1" x14ac:dyDescent="0.35">
      <c r="A4" s="48" t="s">
        <v>1568</v>
      </c>
      <c r="B4" s="49" t="s">
        <v>1049</v>
      </c>
      <c r="C4" s="49" t="s">
        <v>2120</v>
      </c>
      <c r="D4" s="50"/>
      <c r="E4" s="49" t="s">
        <v>1736</v>
      </c>
      <c r="F4" s="49"/>
      <c r="G4" s="49"/>
      <c r="H4" s="49"/>
      <c r="I4" s="49" t="s">
        <v>1738</v>
      </c>
      <c r="J4" s="49" t="str">
        <f t="shared" si="0"/>
        <v/>
      </c>
      <c r="K4" s="49" t="s">
        <v>1565</v>
      </c>
      <c r="L4" s="49" t="s">
        <v>2124</v>
      </c>
      <c r="M4" s="49" t="s">
        <v>2122</v>
      </c>
      <c r="N4" s="51">
        <v>1.1000000000000001</v>
      </c>
      <c r="O4" s="49" t="s">
        <v>1076</v>
      </c>
      <c r="P4" s="52" t="str">
        <f>CONCATENATE(A3,B3,C3,D3,E3,F3,G3,H3,I3,J3,K3,L3,M3,N3,O3,A4,B4,C4,D4,E4,F4,G4,H4,I4,J4,K4,L4,M4,N4,O4)</f>
        <v>{id:1,year: "2020",dateAcuerdo:"15-ENE",numAcuerdo:"CG 01-2020",monthAcuerdo:"ENE",nameAcuerdo:"ACUERDO ADECUACIÓN DE PRESUPUESTO 2020",link: Acuerdos__pdfpath(`./${"2020/"}${"1.pdf"}`),subRows:[{id:"",year: "2020",dateAcuerdo:"",numAcuerdo:"",monthAcuerdo:"",nameAcuerdo:"ANEXO 1 ADECUACIÓN DE PRESUPUESTO 2020",link: Acuerdos__pdfpath(`./${"2020/"}${"1.1.pdf"}`),},],},</v>
      </c>
    </row>
    <row r="5" spans="1:16" x14ac:dyDescent="0.3">
      <c r="A5" s="43" t="s">
        <v>1568</v>
      </c>
      <c r="B5" s="44">
        <v>2</v>
      </c>
      <c r="C5" s="44" t="s">
        <v>2120</v>
      </c>
      <c r="D5" s="45" t="s">
        <v>1031</v>
      </c>
      <c r="E5" s="44" t="s">
        <v>1735</v>
      </c>
      <c r="F5" s="44">
        <v>0</v>
      </c>
      <c r="G5" s="44">
        <f t="shared" ref="G5" si="1">B5</f>
        <v>2</v>
      </c>
      <c r="H5" s="44" t="s">
        <v>0</v>
      </c>
      <c r="I5" s="44" t="s">
        <v>2121</v>
      </c>
      <c r="J5" s="44" t="str">
        <f t="shared" ref="J5:J8" si="2">MID(D5,4,3)</f>
        <v>ENE</v>
      </c>
      <c r="K5" s="44" t="s">
        <v>1565</v>
      </c>
      <c r="L5" s="44" t="s">
        <v>2125</v>
      </c>
      <c r="M5" s="44" t="s">
        <v>2122</v>
      </c>
      <c r="N5" s="46">
        <f>B5</f>
        <v>2</v>
      </c>
      <c r="O5" s="44" t="s">
        <v>1051</v>
      </c>
      <c r="P5" s="47"/>
    </row>
    <row r="6" spans="1:16" x14ac:dyDescent="0.3">
      <c r="A6" s="53" t="s">
        <v>1568</v>
      </c>
      <c r="B6" s="40" t="s">
        <v>1049</v>
      </c>
      <c r="C6" s="40" t="s">
        <v>2120</v>
      </c>
      <c r="E6" s="40" t="s">
        <v>1736</v>
      </c>
      <c r="I6" s="40" t="s">
        <v>1738</v>
      </c>
      <c r="J6" s="40" t="str">
        <f t="shared" si="2"/>
        <v/>
      </c>
      <c r="K6" s="40" t="s">
        <v>1565</v>
      </c>
      <c r="L6" s="40" t="s">
        <v>2126</v>
      </c>
      <c r="M6" s="40" t="s">
        <v>2122</v>
      </c>
      <c r="N6" s="42" t="str">
        <f>CONCATENATE(B5,".1")</f>
        <v>2.1</v>
      </c>
      <c r="O6" s="40" t="s">
        <v>1</v>
      </c>
      <c r="P6" s="54"/>
    </row>
    <row r="7" spans="1:16" ht="15" thickBot="1" x14ac:dyDescent="0.35">
      <c r="A7" s="48" t="s">
        <v>1568</v>
      </c>
      <c r="B7" s="49" t="s">
        <v>1049</v>
      </c>
      <c r="C7" s="49" t="s">
        <v>2120</v>
      </c>
      <c r="D7" s="50"/>
      <c r="E7" s="49" t="s">
        <v>1736</v>
      </c>
      <c r="F7" s="49"/>
      <c r="G7" s="49"/>
      <c r="H7" s="49"/>
      <c r="I7" s="49" t="s">
        <v>1738</v>
      </c>
      <c r="J7" s="49" t="str">
        <f t="shared" si="2"/>
        <v/>
      </c>
      <c r="K7" s="49" t="s">
        <v>1565</v>
      </c>
      <c r="L7" s="49" t="s">
        <v>2127</v>
      </c>
      <c r="M7" s="49" t="s">
        <v>2122</v>
      </c>
      <c r="N7" s="51" t="str">
        <f>CONCATENATE(B5,".2")</f>
        <v>2.2</v>
      </c>
      <c r="O7" s="49" t="s">
        <v>1076</v>
      </c>
      <c r="P7" s="52" t="str">
        <f>CONCATENATE(A5,B5,C5,D5,E5,F5,G5,H5,I5,J5,K5,L5,M5,N5,O5,A6,B6,C6,D6,E6,F6,G6,H6,I6,J6,K6,L6,M6,N6,O6,A7,B7,C7,D7,E7,F7,G7,H7,I7,J7,K7,L7,M7,N7,O7)</f>
        <v>{id:2,year: "2020",dateAcuerdo:"15-ENE",numAcuerdo:"CG 02-2020",monthAcuerdo:"ENE",nameAcuerdo:"ACUERDO ACTUALIZACIÓN DE MULTAS",link: Acuerdos__pdfpath(`./${"2020/"}${"2.pdf"}`),subRows:[{id:"",year: "2020",dateAcuerdo:"",numAcuerdo:"",monthAcuerdo:"",nameAcuerdo:"ANEXO 1 ACTUALIZACIÓN DE MULTAS",link: Acuerdos__pdfpath(`./${"2020/"}${"2.1.pdf"}`),},{id:"",year: "2020",dateAcuerdo:"",numAcuerdo:"",monthAcuerdo:"",nameAcuerdo:"ANEXO 2 ACTUALIZACIÓN DE MULTAS",link: Acuerdos__pdfpath(`./${"2020/"}${"2.2.pdf"}`),},],},</v>
      </c>
    </row>
    <row r="8" spans="1:16" ht="15" thickBot="1" x14ac:dyDescent="0.35">
      <c r="A8" s="40" t="s">
        <v>1568</v>
      </c>
      <c r="B8" s="40">
        <v>3</v>
      </c>
      <c r="C8" s="40" t="s">
        <v>2120</v>
      </c>
      <c r="D8" s="41" t="s">
        <v>1031</v>
      </c>
      <c r="E8" s="40" t="s">
        <v>1735</v>
      </c>
      <c r="F8" s="40">
        <v>0</v>
      </c>
      <c r="G8" s="40">
        <f t="shared" ref="G8" si="3">B8</f>
        <v>3</v>
      </c>
      <c r="H8" s="40" t="s">
        <v>0</v>
      </c>
      <c r="I8" s="40" t="s">
        <v>2121</v>
      </c>
      <c r="J8" s="40" t="str">
        <f t="shared" si="2"/>
        <v>ENE</v>
      </c>
      <c r="K8" s="40" t="s">
        <v>1565</v>
      </c>
      <c r="L8" s="40" t="s">
        <v>2128</v>
      </c>
      <c r="M8" s="40" t="s">
        <v>2122</v>
      </c>
      <c r="N8" s="42">
        <f>B8</f>
        <v>3</v>
      </c>
      <c r="O8" s="40" t="s">
        <v>1</v>
      </c>
      <c r="P8" s="40" t="str">
        <f>CONCATENATE(A8,B8,C8,D8,E8,F8,G8,H8,I8,J8,K8,L8,M8,N8,O8)</f>
        <v>{id:3,year: "2020",dateAcuerdo:"15-ENE",numAcuerdo:"CG 03-2020",monthAcuerdo:"ENE",nameAcuerdo:"ACUERDO RESPUESTA A FRANCISCO SOSA HERNÁNDEZ",link: Acuerdos__pdfpath(`./${"2020/"}${"3.pdf"}`),},</v>
      </c>
    </row>
    <row r="9" spans="1:16" x14ac:dyDescent="0.3">
      <c r="A9" s="43" t="s">
        <v>1568</v>
      </c>
      <c r="B9" s="44">
        <v>4</v>
      </c>
      <c r="C9" s="44" t="s">
        <v>2120</v>
      </c>
      <c r="D9" s="45" t="s">
        <v>1032</v>
      </c>
      <c r="E9" s="44" t="s">
        <v>1735</v>
      </c>
      <c r="F9" s="44">
        <v>0</v>
      </c>
      <c r="G9" s="44">
        <f t="shared" ref="G9:G159" si="4">B9</f>
        <v>4</v>
      </c>
      <c r="H9" s="44" t="s">
        <v>0</v>
      </c>
      <c r="I9" s="44" t="s">
        <v>2121</v>
      </c>
      <c r="J9" s="44" t="str">
        <f t="shared" si="0"/>
        <v>ENE</v>
      </c>
      <c r="K9" s="44" t="s">
        <v>1565</v>
      </c>
      <c r="L9" s="44" t="s">
        <v>2129</v>
      </c>
      <c r="M9" s="44" t="s">
        <v>2122</v>
      </c>
      <c r="N9" s="46">
        <f>B9</f>
        <v>4</v>
      </c>
      <c r="O9" s="44" t="s">
        <v>1051</v>
      </c>
      <c r="P9" s="47"/>
    </row>
    <row r="10" spans="1:16" ht="15" thickBot="1" x14ac:dyDescent="0.35">
      <c r="A10" s="48" t="s">
        <v>1568</v>
      </c>
      <c r="B10" s="49" t="s">
        <v>1049</v>
      </c>
      <c r="C10" s="49" t="s">
        <v>2120</v>
      </c>
      <c r="D10" s="50"/>
      <c r="E10" s="49" t="s">
        <v>1736</v>
      </c>
      <c r="F10" s="49"/>
      <c r="G10" s="49"/>
      <c r="H10" s="49"/>
      <c r="I10" s="49" t="s">
        <v>1738</v>
      </c>
      <c r="J10" s="49" t="str">
        <f t="shared" si="0"/>
        <v/>
      </c>
      <c r="K10" s="49" t="s">
        <v>1565</v>
      </c>
      <c r="L10" s="49" t="s">
        <v>2130</v>
      </c>
      <c r="M10" s="49" t="s">
        <v>2122</v>
      </c>
      <c r="N10" s="51">
        <v>2.1</v>
      </c>
      <c r="O10" s="49" t="s">
        <v>1076</v>
      </c>
      <c r="P10" s="52" t="str">
        <f>CONCATENATE(A9,B9,C9,D9,E9,F9,G9,H9,I9,J9,K9,L9,M9,N9,O9,A10,B10,C10,D10,E10,F10,G10,H10,I10,J10,K10,L10,M10,N10,O10)</f>
        <v>{id:4,year: "2020",dateAcuerdo:"30-ENE",numAcuerdo:"CG 04-2020",monthAcuerdo:"ENE",nameAcuerdo:"ACUERDO FORMA DE EJECUTAR MULTAS",link: Acuerdos__pdfpath(`./${"2020/"}${"4.pdf"}`),subRows:[{id:"",year: "2020",dateAcuerdo:"",numAcuerdo:"",monthAcuerdo:"",nameAcuerdo:"ANEXO ÚNICO MULTAS",link: Acuerdos__pdfpath(`./${"2020/"}${"2.1.pdf"}`),},],},</v>
      </c>
    </row>
    <row r="11" spans="1:16" x14ac:dyDescent="0.3">
      <c r="A11" s="43" t="s">
        <v>1568</v>
      </c>
      <c r="B11" s="44">
        <v>5</v>
      </c>
      <c r="C11" s="44" t="s">
        <v>2120</v>
      </c>
      <c r="D11" s="45" t="s">
        <v>1032</v>
      </c>
      <c r="E11" s="44" t="s">
        <v>1735</v>
      </c>
      <c r="F11" s="44">
        <v>0</v>
      </c>
      <c r="G11" s="44">
        <f t="shared" si="4"/>
        <v>5</v>
      </c>
      <c r="H11" s="44" t="s">
        <v>0</v>
      </c>
      <c r="I11" s="44" t="s">
        <v>2121</v>
      </c>
      <c r="J11" s="44" t="str">
        <f t="shared" si="0"/>
        <v>ENE</v>
      </c>
      <c r="K11" s="44" t="s">
        <v>1565</v>
      </c>
      <c r="L11" s="44" t="s">
        <v>2055</v>
      </c>
      <c r="M11" s="44" t="s">
        <v>2122</v>
      </c>
      <c r="N11" s="46">
        <f>B11</f>
        <v>5</v>
      </c>
      <c r="O11" s="44" t="s">
        <v>1051</v>
      </c>
      <c r="P11" s="47"/>
    </row>
    <row r="12" spans="1:16" ht="15" thickBot="1" x14ac:dyDescent="0.35">
      <c r="A12" s="48" t="s">
        <v>1568</v>
      </c>
      <c r="B12" s="49" t="s">
        <v>1049</v>
      </c>
      <c r="C12" s="49" t="s">
        <v>2120</v>
      </c>
      <c r="D12" s="50"/>
      <c r="E12" s="49" t="s">
        <v>1736</v>
      </c>
      <c r="F12" s="49"/>
      <c r="G12" s="49"/>
      <c r="H12" s="49"/>
      <c r="I12" s="49" t="s">
        <v>1738</v>
      </c>
      <c r="J12" s="49" t="str">
        <f t="shared" si="0"/>
        <v/>
      </c>
      <c r="K12" s="49" t="s">
        <v>1565</v>
      </c>
      <c r="L12" s="49" t="s">
        <v>2131</v>
      </c>
      <c r="M12" s="49" t="s">
        <v>2122</v>
      </c>
      <c r="N12" s="51">
        <v>6.1</v>
      </c>
      <c r="O12" s="49" t="s">
        <v>1076</v>
      </c>
      <c r="P12" s="52" t="str">
        <f>CONCATENATE(A11,B11,C11,D11,E11,F11,G11,H11,I11,J11,K11,L11,M11,N11,O11,A12,B12,C12,D12,E12,F12,G12,H12,I12,J12,K12,L12,M12,N12,O12)</f>
        <v>{id:5,year: "2020",dateAcuerdo:"30-ENE",numAcuerdo:"CG 05-2020",monthAcuerdo:"ENE",nameAcuerdo:"ACUERDO APROBACIÓN DE PROGRAMA DE IMPARTICIÓN DE CURSOS",link: Acuerdos__pdfpath(`./${"2020/"}${"5.pdf"}`),subRows:[{id:"",year: "2020",dateAcuerdo:"",numAcuerdo:"",monthAcuerdo:"",nameAcuerdo:"ANEXO ÚNICO PROGRAMA DE CAPACITACION 2020",link: Acuerdos__pdfpath(`./${"2020/"}${"6.1.pdf"}`),},],},</v>
      </c>
    </row>
    <row r="13" spans="1:16" x14ac:dyDescent="0.3">
      <c r="A13" s="43" t="s">
        <v>1568</v>
      </c>
      <c r="B13" s="44">
        <v>6</v>
      </c>
      <c r="C13" s="44" t="s">
        <v>2120</v>
      </c>
      <c r="D13" s="45" t="s">
        <v>1032</v>
      </c>
      <c r="E13" s="44" t="s">
        <v>1735</v>
      </c>
      <c r="F13" s="44">
        <v>0</v>
      </c>
      <c r="G13" s="44">
        <f t="shared" si="4"/>
        <v>6</v>
      </c>
      <c r="H13" s="44" t="s">
        <v>0</v>
      </c>
      <c r="I13" s="44" t="s">
        <v>2121</v>
      </c>
      <c r="J13" s="44" t="str">
        <f t="shared" si="0"/>
        <v>ENE</v>
      </c>
      <c r="K13" s="44" t="s">
        <v>1565</v>
      </c>
      <c r="L13" s="44" t="s">
        <v>2132</v>
      </c>
      <c r="M13" s="44" t="s">
        <v>2122</v>
      </c>
      <c r="N13" s="46">
        <f>B13</f>
        <v>6</v>
      </c>
      <c r="O13" s="44" t="s">
        <v>1051</v>
      </c>
      <c r="P13" s="47"/>
    </row>
    <row r="14" spans="1:16" ht="15" thickBot="1" x14ac:dyDescent="0.35">
      <c r="A14" s="48" t="s">
        <v>1568</v>
      </c>
      <c r="B14" s="49" t="s">
        <v>1049</v>
      </c>
      <c r="C14" s="49" t="s">
        <v>2120</v>
      </c>
      <c r="D14" s="50"/>
      <c r="E14" s="49" t="s">
        <v>1736</v>
      </c>
      <c r="F14" s="49"/>
      <c r="G14" s="49"/>
      <c r="H14" s="49"/>
      <c r="I14" s="49" t="s">
        <v>1738</v>
      </c>
      <c r="J14" s="49" t="str">
        <f t="shared" si="0"/>
        <v/>
      </c>
      <c r="K14" s="49" t="s">
        <v>1565</v>
      </c>
      <c r="L14" s="49" t="s">
        <v>2133</v>
      </c>
      <c r="M14" s="49" t="s">
        <v>2122</v>
      </c>
      <c r="N14" s="51" t="str">
        <f>CONCATENATE(B13,".1")</f>
        <v>6.1</v>
      </c>
      <c r="O14" s="49" t="s">
        <v>1076</v>
      </c>
      <c r="P14" s="52" t="str">
        <f>CONCATENATE(A13,B13,C13,D13,E13,F13,G13,H13,I13,J13,K13,L13,M13,N13,O13,A14,B14,C14,D14,E14,F14,G14,H14,I14,J14,K14,L14,M14,N14,O14)</f>
        <v>{id:6,year: "2020",dateAcuerdo:"30-ENE",numAcuerdo:"CG 06-2020",monthAcuerdo:"ENE",nameAcuerdo:"ACUERDO PLAN ANUAL DE DESARROLLO ARCHIVÍSTICO",link: Acuerdos__pdfpath(`./${"2020/"}${"6.pdf"}`),subRows:[{id:"",year: "2020",dateAcuerdo:"",numAcuerdo:"",monthAcuerdo:"",nameAcuerdo:"ANEXO ÚNICO PLAN ANUAL DE DESARROLLO ARCHIVÍSTICO",link: Acuerdos__pdfpath(`./${"2020/"}${"6.1.pdf"}`),},],},</v>
      </c>
    </row>
    <row r="15" spans="1:16" x14ac:dyDescent="0.3">
      <c r="A15" s="40" t="s">
        <v>1568</v>
      </c>
      <c r="B15" s="40">
        <v>7</v>
      </c>
      <c r="C15" s="40" t="s">
        <v>2120</v>
      </c>
      <c r="D15" s="41" t="s">
        <v>1618</v>
      </c>
      <c r="E15" s="40" t="s">
        <v>1735</v>
      </c>
      <c r="F15" s="40">
        <v>0</v>
      </c>
      <c r="G15" s="40">
        <f t="shared" ref="G15:G19" si="5">B15</f>
        <v>7</v>
      </c>
      <c r="H15" s="40" t="s">
        <v>0</v>
      </c>
      <c r="I15" s="40" t="s">
        <v>2121</v>
      </c>
      <c r="J15" s="40" t="str">
        <f t="shared" ref="J15:J19" si="6">MID(D15,4,3)</f>
        <v>FEB</v>
      </c>
      <c r="K15" s="40" t="s">
        <v>1565</v>
      </c>
      <c r="L15" s="40" t="s">
        <v>2143</v>
      </c>
      <c r="M15" s="40" t="s">
        <v>2122</v>
      </c>
      <c r="N15" s="42">
        <f t="shared" ref="N15:N25" si="7">B15</f>
        <v>7</v>
      </c>
      <c r="O15" s="40" t="s">
        <v>1</v>
      </c>
      <c r="P15" s="40" t="str">
        <f t="shared" ref="P15:P19" si="8">CONCATENATE(A15,B15,C15,D15,E15,F15,G15,H15,I15,J15,K15,L15,M15,N15,O15)</f>
        <v>{id:7,year: "2020",dateAcuerdo:"27-FEB",numAcuerdo:"CG 07-2020",monthAcuerdo:"FEB",nameAcuerdo:"RESOLUCIÓN CQD Q CG 001 2019",link: Acuerdos__pdfpath(`./${"2020/"}${"7.pdf"}`),},</v>
      </c>
    </row>
    <row r="16" spans="1:16" x14ac:dyDescent="0.3">
      <c r="A16" s="40" t="s">
        <v>1568</v>
      </c>
      <c r="B16" s="40">
        <v>8</v>
      </c>
      <c r="C16" s="40" t="s">
        <v>2120</v>
      </c>
      <c r="D16" s="41" t="s">
        <v>1618</v>
      </c>
      <c r="E16" s="40" t="s">
        <v>1735</v>
      </c>
      <c r="F16" s="40">
        <v>0</v>
      </c>
      <c r="G16" s="40">
        <f t="shared" si="5"/>
        <v>8</v>
      </c>
      <c r="H16" s="40" t="s">
        <v>0</v>
      </c>
      <c r="I16" s="40" t="s">
        <v>2121</v>
      </c>
      <c r="J16" s="40" t="str">
        <f t="shared" si="6"/>
        <v>FEB</v>
      </c>
      <c r="K16" s="40" t="s">
        <v>1565</v>
      </c>
      <c r="L16" s="40" t="s">
        <v>2144</v>
      </c>
      <c r="M16" s="40" t="s">
        <v>2122</v>
      </c>
      <c r="N16" s="42">
        <f t="shared" si="7"/>
        <v>8</v>
      </c>
      <c r="O16" s="40" t="s">
        <v>1</v>
      </c>
      <c r="P16" s="40" t="str">
        <f t="shared" si="8"/>
        <v>{id:8,year: "2020",dateAcuerdo:"27-FEB",numAcuerdo:"CG 08-2020",monthAcuerdo:"FEB",nameAcuerdo:"RESOLUCIÓN CQD Q CG 002 2019",link: Acuerdos__pdfpath(`./${"2020/"}${"8.pdf"}`),},</v>
      </c>
    </row>
    <row r="17" spans="1:16" x14ac:dyDescent="0.3">
      <c r="A17" s="40" t="s">
        <v>1568</v>
      </c>
      <c r="B17" s="40">
        <v>9</v>
      </c>
      <c r="C17" s="40" t="s">
        <v>2120</v>
      </c>
      <c r="D17" s="41" t="s">
        <v>1618</v>
      </c>
      <c r="E17" s="40" t="s">
        <v>1735</v>
      </c>
      <c r="F17" s="40">
        <v>0</v>
      </c>
      <c r="G17" s="40">
        <f t="shared" si="5"/>
        <v>9</v>
      </c>
      <c r="H17" s="40" t="s">
        <v>0</v>
      </c>
      <c r="I17" s="40" t="s">
        <v>2121</v>
      </c>
      <c r="J17" s="40" t="str">
        <f t="shared" si="6"/>
        <v>FEB</v>
      </c>
      <c r="K17" s="40" t="s">
        <v>1565</v>
      </c>
      <c r="L17" s="40" t="s">
        <v>2145</v>
      </c>
      <c r="M17" s="40" t="s">
        <v>2122</v>
      </c>
      <c r="N17" s="42">
        <f t="shared" si="7"/>
        <v>9</v>
      </c>
      <c r="O17" s="40" t="s">
        <v>1</v>
      </c>
      <c r="P17" s="40" t="str">
        <f t="shared" si="8"/>
        <v>{id:9,year: "2020",dateAcuerdo:"27-FEB",numAcuerdo:"CG 09-2020",monthAcuerdo:"FEB",nameAcuerdo:"RESOLUCIÓN CQD Q CG 003 2019",link: Acuerdos__pdfpath(`./${"2020/"}${"9.pdf"}`),},</v>
      </c>
    </row>
    <row r="18" spans="1:16" x14ac:dyDescent="0.3">
      <c r="A18" s="40" t="s">
        <v>1568</v>
      </c>
      <c r="B18" s="40">
        <v>10</v>
      </c>
      <c r="C18" s="40" t="s">
        <v>2120</v>
      </c>
      <c r="D18" s="41" t="s">
        <v>1618</v>
      </c>
      <c r="E18" s="40" t="s">
        <v>1735</v>
      </c>
      <c r="G18" s="40">
        <f t="shared" si="5"/>
        <v>10</v>
      </c>
      <c r="H18" s="40" t="s">
        <v>0</v>
      </c>
      <c r="I18" s="40" t="s">
        <v>2121</v>
      </c>
      <c r="J18" s="40" t="str">
        <f t="shared" si="6"/>
        <v>FEB</v>
      </c>
      <c r="K18" s="40" t="s">
        <v>1565</v>
      </c>
      <c r="L18" s="40" t="s">
        <v>2146</v>
      </c>
      <c r="M18" s="40" t="s">
        <v>2122</v>
      </c>
      <c r="N18" s="42">
        <f t="shared" si="7"/>
        <v>10</v>
      </c>
      <c r="O18" s="40" t="s">
        <v>1</v>
      </c>
      <c r="P18" s="40" t="str">
        <f t="shared" si="8"/>
        <v>{id:10,year: "2020",dateAcuerdo:"27-FEB",numAcuerdo:"CG 10-2020",monthAcuerdo:"FEB",nameAcuerdo:"RESOLUCIÓN CQD Q CG 004 2019",link: Acuerdos__pdfpath(`./${"2020/"}${"10.pdf"}`),},</v>
      </c>
    </row>
    <row r="19" spans="1:16" x14ac:dyDescent="0.3">
      <c r="A19" s="40" t="s">
        <v>1568</v>
      </c>
      <c r="B19" s="40">
        <v>11</v>
      </c>
      <c r="C19" s="40" t="s">
        <v>2120</v>
      </c>
      <c r="D19" s="41" t="s">
        <v>1618</v>
      </c>
      <c r="E19" s="40" t="s">
        <v>1735</v>
      </c>
      <c r="G19" s="40">
        <f t="shared" si="5"/>
        <v>11</v>
      </c>
      <c r="H19" s="40" t="s">
        <v>0</v>
      </c>
      <c r="I19" s="40" t="s">
        <v>2121</v>
      </c>
      <c r="J19" s="40" t="str">
        <f t="shared" si="6"/>
        <v>FEB</v>
      </c>
      <c r="K19" s="40" t="s">
        <v>1565</v>
      </c>
      <c r="L19" s="40" t="s">
        <v>2147</v>
      </c>
      <c r="M19" s="40" t="s">
        <v>2122</v>
      </c>
      <c r="N19" s="42">
        <f t="shared" si="7"/>
        <v>11</v>
      </c>
      <c r="O19" s="40" t="s">
        <v>1</v>
      </c>
      <c r="P19" s="40" t="str">
        <f t="shared" si="8"/>
        <v>{id:11,year: "2020",dateAcuerdo:"27-FEB",numAcuerdo:"CG 11-2020",monthAcuerdo:"FEB",nameAcuerdo:"RESOLUCIÓN CQD Q CG 005 2019",link: Acuerdos__pdfpath(`./${"2020/"}${"11.pdf"}`),},</v>
      </c>
    </row>
    <row r="20" spans="1:16" x14ac:dyDescent="0.3">
      <c r="A20" s="40" t="s">
        <v>1568</v>
      </c>
      <c r="B20" s="40">
        <v>12</v>
      </c>
      <c r="C20" s="40" t="s">
        <v>2120</v>
      </c>
      <c r="D20" s="41" t="s">
        <v>1618</v>
      </c>
      <c r="E20" s="40" t="s">
        <v>1735</v>
      </c>
      <c r="G20" s="40">
        <f t="shared" si="4"/>
        <v>12</v>
      </c>
      <c r="H20" s="40" t="s">
        <v>0</v>
      </c>
      <c r="I20" s="40" t="s">
        <v>2121</v>
      </c>
      <c r="J20" s="40" t="str">
        <f t="shared" si="0"/>
        <v>FEB</v>
      </c>
      <c r="K20" s="40" t="s">
        <v>1565</v>
      </c>
      <c r="L20" s="40" t="s">
        <v>2148</v>
      </c>
      <c r="M20" s="40" t="s">
        <v>2122</v>
      </c>
      <c r="N20" s="42">
        <f t="shared" si="7"/>
        <v>12</v>
      </c>
      <c r="O20" s="40" t="s">
        <v>1</v>
      </c>
      <c r="P20" s="40" t="str">
        <f t="shared" ref="P20" si="9">CONCATENATE(A20,B20,C20,D20,E20,F20,G20,H20,I20,J20,K20,L20,M20,N20,O20)</f>
        <v>{id:12,year: "2020",dateAcuerdo:"27-FEB",numAcuerdo:"CG 12-2020",monthAcuerdo:"FEB",nameAcuerdo:"RESOLUCIÓN CQD Q CG 006 2019",link: Acuerdos__pdfpath(`./${"2020/"}${"12.pdf"}`),},</v>
      </c>
    </row>
    <row r="21" spans="1:16" x14ac:dyDescent="0.3">
      <c r="A21" s="40" t="s">
        <v>1568</v>
      </c>
      <c r="B21" s="40">
        <v>13</v>
      </c>
      <c r="C21" s="40" t="s">
        <v>2120</v>
      </c>
      <c r="D21" s="41" t="s">
        <v>1618</v>
      </c>
      <c r="E21" s="40" t="s">
        <v>1735</v>
      </c>
      <c r="G21" s="40">
        <f t="shared" ref="G21:G22" si="10">B21</f>
        <v>13</v>
      </c>
      <c r="H21" s="40" t="s">
        <v>0</v>
      </c>
      <c r="I21" s="40" t="s">
        <v>2121</v>
      </c>
      <c r="J21" s="40" t="str">
        <f t="shared" ref="J21:J22" si="11">MID(D21,4,3)</f>
        <v>FEB</v>
      </c>
      <c r="K21" s="40" t="s">
        <v>1565</v>
      </c>
      <c r="L21" s="40" t="s">
        <v>2149</v>
      </c>
      <c r="M21" s="40" t="s">
        <v>2122</v>
      </c>
      <c r="N21" s="42">
        <f t="shared" si="7"/>
        <v>13</v>
      </c>
      <c r="O21" s="40" t="s">
        <v>1</v>
      </c>
      <c r="P21" s="40" t="str">
        <f t="shared" ref="P21:P22" si="12">CONCATENATE(A21,B21,C21,D21,E21,F21,G21,H21,I21,J21,K21,L21,M21,N21,O21)</f>
        <v>{id:13,year: "2020",dateAcuerdo:"27-FEB",numAcuerdo:"CG 13-2020",monthAcuerdo:"FEB",nameAcuerdo:"RESOLUCIÓN CQD Q CG 007 2019",link: Acuerdos__pdfpath(`./${"2020/"}${"13.pdf"}`),},</v>
      </c>
    </row>
    <row r="22" spans="1:16" x14ac:dyDescent="0.3">
      <c r="A22" s="40" t="s">
        <v>1568</v>
      </c>
      <c r="B22" s="40">
        <v>14</v>
      </c>
      <c r="C22" s="40" t="s">
        <v>2120</v>
      </c>
      <c r="D22" s="41" t="s">
        <v>1618</v>
      </c>
      <c r="E22" s="40" t="s">
        <v>1735</v>
      </c>
      <c r="G22" s="40">
        <f t="shared" si="10"/>
        <v>14</v>
      </c>
      <c r="H22" s="40" t="s">
        <v>0</v>
      </c>
      <c r="I22" s="40" t="s">
        <v>2121</v>
      </c>
      <c r="J22" s="40" t="str">
        <f t="shared" si="11"/>
        <v>FEB</v>
      </c>
      <c r="K22" s="40" t="s">
        <v>1565</v>
      </c>
      <c r="L22" s="40" t="s">
        <v>2150</v>
      </c>
      <c r="M22" s="40" t="s">
        <v>2122</v>
      </c>
      <c r="N22" s="42">
        <f t="shared" si="7"/>
        <v>14</v>
      </c>
      <c r="O22" s="40" t="s">
        <v>1</v>
      </c>
      <c r="P22" s="40" t="str">
        <f t="shared" si="12"/>
        <v>{id:14,year: "2020",dateAcuerdo:"27-FEB",numAcuerdo:"CG 14-2020",monthAcuerdo:"FEB",nameAcuerdo:"ACUERDO IT ANO ENLACE",link: Acuerdos__pdfpath(`./${"2020/"}${"14.pdf"}`),},</v>
      </c>
    </row>
    <row r="23" spans="1:16" x14ac:dyDescent="0.3">
      <c r="A23" s="40" t="s">
        <v>1568</v>
      </c>
      <c r="B23" s="40">
        <v>15</v>
      </c>
      <c r="C23" s="40" t="s">
        <v>2120</v>
      </c>
      <c r="D23" s="41" t="s">
        <v>1618</v>
      </c>
      <c r="E23" s="40" t="s">
        <v>1735</v>
      </c>
      <c r="G23" s="40">
        <f t="shared" si="4"/>
        <v>15</v>
      </c>
      <c r="H23" s="40" t="s">
        <v>0</v>
      </c>
      <c r="I23" s="40" t="s">
        <v>2121</v>
      </c>
      <c r="J23" s="40" t="str">
        <f t="shared" si="0"/>
        <v>FEB</v>
      </c>
      <c r="K23" s="40" t="s">
        <v>1565</v>
      </c>
      <c r="L23" s="40" t="s">
        <v>379</v>
      </c>
      <c r="M23" s="40" t="s">
        <v>2122</v>
      </c>
      <c r="N23" s="42">
        <f t="shared" si="7"/>
        <v>15</v>
      </c>
      <c r="O23" s="40" t="s">
        <v>1</v>
      </c>
      <c r="P23" s="40" t="str">
        <f t="shared" ref="P23" si="13">CONCATENATE(A23,B23,C23,D23,E23,F23,G23,H23,I23,J23,K23,L23,M23,N23,O23)</f>
        <v>{id:15,year: "2020",dateAcuerdo:"27-FEB",numAcuerdo:"CG 15-2020",monthAcuerdo:"FEB",nameAcuerdo:"RESOLUCIÓN PS",link: Acuerdos__pdfpath(`./${"2020/"}${"15.pdf"}`),},</v>
      </c>
    </row>
    <row r="24" spans="1:16" ht="15" thickBot="1" x14ac:dyDescent="0.35">
      <c r="A24" s="40" t="s">
        <v>1568</v>
      </c>
      <c r="B24" s="40">
        <v>16</v>
      </c>
      <c r="C24" s="40" t="s">
        <v>2120</v>
      </c>
      <c r="D24" s="41" t="s">
        <v>2152</v>
      </c>
      <c r="E24" s="40" t="s">
        <v>1735</v>
      </c>
      <c r="G24" s="40">
        <f t="shared" si="4"/>
        <v>16</v>
      </c>
      <c r="H24" s="40" t="s">
        <v>0</v>
      </c>
      <c r="I24" s="40" t="s">
        <v>2121</v>
      </c>
      <c r="J24" s="40" t="str">
        <f t="shared" ref="J24" si="14">MID(D24,4,3)</f>
        <v>MAR</v>
      </c>
      <c r="K24" s="40" t="s">
        <v>1565</v>
      </c>
      <c r="L24" s="40" t="s">
        <v>2151</v>
      </c>
      <c r="M24" s="40" t="s">
        <v>2122</v>
      </c>
      <c r="N24" s="42">
        <f t="shared" si="7"/>
        <v>16</v>
      </c>
      <c r="O24" s="40" t="s">
        <v>1</v>
      </c>
      <c r="P24" s="49" t="str">
        <f>CONCATENATE(A24,B24,C24,D24,E24,F24,G24,H24,I24,J24,K24,L24,M24,N24,O24)</f>
        <v>{id:16,year: "2020",dateAcuerdo:"19-MAR",numAcuerdo:"CG 16-2020",monthAcuerdo:"MAR",nameAcuerdo:"ACUERDO COVID-19",link: Acuerdos__pdfpath(`./${"2020/"}${"16.pdf"}`),},</v>
      </c>
    </row>
    <row r="25" spans="1:16" x14ac:dyDescent="0.3">
      <c r="A25" s="43" t="s">
        <v>1568</v>
      </c>
      <c r="B25" s="44">
        <v>17</v>
      </c>
      <c r="C25" s="44" t="s">
        <v>2120</v>
      </c>
      <c r="D25" s="45" t="s">
        <v>2153</v>
      </c>
      <c r="E25" s="44" t="s">
        <v>1735</v>
      </c>
      <c r="F25" s="44"/>
      <c r="G25" s="44">
        <f t="shared" si="4"/>
        <v>17</v>
      </c>
      <c r="H25" s="44" t="s">
        <v>0</v>
      </c>
      <c r="I25" s="44" t="s">
        <v>2121</v>
      </c>
      <c r="J25" s="44" t="str">
        <f t="shared" si="0"/>
        <v>ABR</v>
      </c>
      <c r="K25" s="44" t="s">
        <v>1565</v>
      </c>
      <c r="L25" s="44" t="s">
        <v>2154</v>
      </c>
      <c r="M25" s="44" t="s">
        <v>2122</v>
      </c>
      <c r="N25" s="46">
        <f t="shared" si="7"/>
        <v>17</v>
      </c>
      <c r="O25" s="44" t="s">
        <v>1051</v>
      </c>
      <c r="P25" s="47"/>
    </row>
    <row r="26" spans="1:16" ht="15" thickBot="1" x14ac:dyDescent="0.35">
      <c r="A26" s="48" t="s">
        <v>1568</v>
      </c>
      <c r="B26" s="49" t="s">
        <v>1049</v>
      </c>
      <c r="C26" s="49" t="s">
        <v>2120</v>
      </c>
      <c r="D26" s="50"/>
      <c r="E26" s="49" t="s">
        <v>1736</v>
      </c>
      <c r="F26" s="49"/>
      <c r="G26" s="49"/>
      <c r="H26" s="49"/>
      <c r="I26" s="49" t="s">
        <v>1738</v>
      </c>
      <c r="J26" s="49" t="str">
        <f t="shared" si="0"/>
        <v/>
      </c>
      <c r="K26" s="49" t="s">
        <v>1565</v>
      </c>
      <c r="L26" s="49" t="s">
        <v>1591</v>
      </c>
      <c r="M26" s="49" t="s">
        <v>2122</v>
      </c>
      <c r="N26" s="51" t="str">
        <f>CONCATENATE(B25,".1")</f>
        <v>17.1</v>
      </c>
      <c r="O26" s="49" t="s">
        <v>1076</v>
      </c>
      <c r="P26" s="52" t="str">
        <f>CONCATENATE(A25,B25,C25,D25,E25,F25,G25,H25,I25,J25,K25,L25,M25,N25,O25,A26,B26,C26,D26,E26,F26,G26,H26,I26,J26,K26,L26,M26,N26,O26)</f>
        <v>{id:17,year: "2020",dateAcuerdo:"16-ABR",numAcuerdo:"CG 17-2020",monthAcuerdo:"ABR",nameAcuerdo:"ACUERDO AMPLIACIÓN DE MEDIDAS COVID-19",link: Acuerdos__pdfpath(`./${"2020/"}${"17.pdf"}`),subRows:[{id:"",year: "2020",dateAcuerdo:"",numAcuerdo:"",monthAcuerdo:"",nameAcuerdo:"ANEXO ÚNICO",link: Acuerdos__pdfpath(`./${"2020/"}${"17.1.pdf"}`),},],},</v>
      </c>
    </row>
    <row r="27" spans="1:16" x14ac:dyDescent="0.3">
      <c r="A27" s="40" t="s">
        <v>1568</v>
      </c>
      <c r="B27" s="40">
        <v>18</v>
      </c>
      <c r="C27" s="40" t="s">
        <v>2120</v>
      </c>
      <c r="D27" s="41" t="s">
        <v>69</v>
      </c>
      <c r="E27" s="40" t="s">
        <v>1735</v>
      </c>
      <c r="G27" s="40">
        <f t="shared" ref="G27" si="15">B27</f>
        <v>18</v>
      </c>
      <c r="H27" s="40" t="s">
        <v>0</v>
      </c>
      <c r="I27" s="40" t="s">
        <v>2121</v>
      </c>
      <c r="J27" s="40" t="str">
        <f t="shared" ref="J27" si="16">MID(D27,4,3)</f>
        <v>MAY</v>
      </c>
      <c r="K27" s="40" t="s">
        <v>1565</v>
      </c>
      <c r="L27" s="40" t="s">
        <v>2155</v>
      </c>
      <c r="M27" s="40" t="s">
        <v>2122</v>
      </c>
      <c r="N27" s="42">
        <f>B27</f>
        <v>18</v>
      </c>
      <c r="O27" s="40" t="s">
        <v>1</v>
      </c>
      <c r="P27" s="40" t="str">
        <f t="shared" ref="P27" si="17">CONCATENATE(A27,B27,C27,D27,E27,F27,G27,H27,I27,J27,K27,L27,M27,N27,O27)</f>
        <v>{id:18,year: "2020",dateAcuerdo:"13-MAY",numAcuerdo:"CG 18-2020",monthAcuerdo:"MAY",nameAcuerdo:"ACUERDO RESPUESTA OFICIO DEL PVEM",link: Acuerdos__pdfpath(`./${"2020/"}${"18.pdf"}`),},</v>
      </c>
    </row>
    <row r="28" spans="1:16" ht="15" thickBot="1" x14ac:dyDescent="0.35">
      <c r="A28" s="40" t="s">
        <v>1568</v>
      </c>
      <c r="B28" s="40">
        <v>19</v>
      </c>
      <c r="C28" s="40" t="s">
        <v>2120</v>
      </c>
      <c r="D28" s="41" t="s">
        <v>69</v>
      </c>
      <c r="E28" s="40" t="s">
        <v>1735</v>
      </c>
      <c r="G28" s="40">
        <f t="shared" ref="G28:G29" si="18">B28</f>
        <v>19</v>
      </c>
      <c r="H28" s="40" t="s">
        <v>0</v>
      </c>
      <c r="I28" s="40" t="s">
        <v>2121</v>
      </c>
      <c r="J28" s="40" t="str">
        <f t="shared" si="0"/>
        <v>MAY</v>
      </c>
      <c r="K28" s="40" t="s">
        <v>1565</v>
      </c>
      <c r="L28" s="40" t="s">
        <v>2156</v>
      </c>
      <c r="M28" s="40" t="s">
        <v>2122</v>
      </c>
      <c r="N28" s="42">
        <f>B28</f>
        <v>19</v>
      </c>
      <c r="O28" s="40" t="s">
        <v>1</v>
      </c>
      <c r="P28" s="40" t="str">
        <f t="shared" ref="P28" si="19">CONCATENATE(A28,B28,C28,D28,E28,F28,G28,H28,I28,J28,K28,L28,M28,N28,O28)</f>
        <v>{id:19,year: "2020",dateAcuerdo:"13-MAY",numAcuerdo:"CG 19-2020",monthAcuerdo:"MAY",nameAcuerdo:"ACUERDO CRITERIOS PARA RENUNCIA DE FINANCIAMIENTO PÚBLICO",link: Acuerdos__pdfpath(`./${"2020/"}${"19.pdf"}`),},</v>
      </c>
    </row>
    <row r="29" spans="1:16" x14ac:dyDescent="0.3">
      <c r="A29" s="43" t="s">
        <v>1568</v>
      </c>
      <c r="B29" s="44">
        <v>20</v>
      </c>
      <c r="C29" s="44" t="s">
        <v>2120</v>
      </c>
      <c r="D29" s="45" t="s">
        <v>69</v>
      </c>
      <c r="E29" s="44" t="s">
        <v>1735</v>
      </c>
      <c r="F29" s="44"/>
      <c r="G29" s="44">
        <f t="shared" si="18"/>
        <v>20</v>
      </c>
      <c r="H29" s="44" t="s">
        <v>0</v>
      </c>
      <c r="I29" s="44" t="s">
        <v>2121</v>
      </c>
      <c r="J29" s="44" t="str">
        <f t="shared" si="0"/>
        <v>MAY</v>
      </c>
      <c r="K29" s="44" t="s">
        <v>1565</v>
      </c>
      <c r="L29" s="44" t="s">
        <v>2157</v>
      </c>
      <c r="M29" s="44" t="s">
        <v>2122</v>
      </c>
      <c r="N29" s="46">
        <f>B29</f>
        <v>20</v>
      </c>
      <c r="O29" s="44" t="s">
        <v>1051</v>
      </c>
      <c r="P29" s="47"/>
    </row>
    <row r="30" spans="1:16" ht="15" thickBot="1" x14ac:dyDescent="0.35">
      <c r="A30" s="48" t="s">
        <v>1568</v>
      </c>
      <c r="B30" s="49" t="s">
        <v>1049</v>
      </c>
      <c r="C30" s="49" t="s">
        <v>2120</v>
      </c>
      <c r="D30" s="50"/>
      <c r="E30" s="49" t="s">
        <v>1736</v>
      </c>
      <c r="F30" s="49"/>
      <c r="G30" s="49"/>
      <c r="H30" s="49"/>
      <c r="I30" s="49" t="s">
        <v>1738</v>
      </c>
      <c r="J30" s="49" t="str">
        <f t="shared" si="0"/>
        <v/>
      </c>
      <c r="K30" s="49" t="s">
        <v>1565</v>
      </c>
      <c r="L30" s="49" t="s">
        <v>2158</v>
      </c>
      <c r="M30" s="49" t="s">
        <v>2122</v>
      </c>
      <c r="N30" s="51" t="str">
        <f>CONCATENATE(B29,".1")</f>
        <v>20.1</v>
      </c>
      <c r="O30" s="49" t="s">
        <v>1076</v>
      </c>
      <c r="P30" s="52" t="str">
        <f>CONCATENATE(A29,B29,C29,D29,E29,F29,G29,H29,I29,J29,K29,L29,M29,N29,O29,A30,B30,C30,D30,E30,F30,G30,H30,I30,J30,K30,L30,M30,N30,O30)</f>
        <v>{id:20,year: "2020",dateAcuerdo:"13-MAY",numAcuerdo:"CG 20-2020",monthAcuerdo:"MAY",nameAcuerdo:"ACUERDO MODIFICACIÓN AL PROGRAMA DE CAPACITACIÓN 2020",link: Acuerdos__pdfpath(`./${"2020/"}${"20.pdf"}`),subRows:[{id:"",year: "2020",dateAcuerdo:"",numAcuerdo:"",monthAcuerdo:"",nameAcuerdo:"ANEXO 1 PROGRAMA DE CAPACITACION 2020",link: Acuerdos__pdfpath(`./${"2020/"}${"20.1.pdf"}`),},],},</v>
      </c>
    </row>
    <row r="31" spans="1:16" x14ac:dyDescent="0.3">
      <c r="A31" s="40" t="s">
        <v>1568</v>
      </c>
      <c r="B31" s="40">
        <v>21</v>
      </c>
      <c r="C31" s="40" t="s">
        <v>2120</v>
      </c>
      <c r="D31" s="41" t="s">
        <v>1281</v>
      </c>
      <c r="E31" s="40" t="s">
        <v>1735</v>
      </c>
      <c r="G31" s="40">
        <f t="shared" ref="G31:G33" si="20">B31</f>
        <v>21</v>
      </c>
      <c r="H31" s="40" t="s">
        <v>0</v>
      </c>
      <c r="I31" s="40" t="s">
        <v>2121</v>
      </c>
      <c r="J31" s="40" t="str">
        <f t="shared" si="0"/>
        <v>MAY</v>
      </c>
      <c r="K31" s="40" t="s">
        <v>1565</v>
      </c>
      <c r="L31" s="40" t="s">
        <v>2159</v>
      </c>
      <c r="M31" s="40" t="s">
        <v>2122</v>
      </c>
      <c r="N31" s="42">
        <f>B31</f>
        <v>21</v>
      </c>
      <c r="O31" s="40" t="s">
        <v>1</v>
      </c>
      <c r="P31" s="40" t="str">
        <f t="shared" ref="P31:P32" si="21">CONCATENATE(A31,B31,C31,D31,E31,F31,G31,H31,I31,J31,K31,L31,M31,N31,O31)</f>
        <v>{id:21,year: "2020",dateAcuerdo:"22-MAY",numAcuerdo:"CG 21-2020",monthAcuerdo:"MAY",nameAcuerdo:"RESOLUCIÓN MEDIDAS CAUTELARES CQD-Q-PRD-CG-009-2020",link: Acuerdos__pdfpath(`./${"2020/"}${"21.pdf"}`),},</v>
      </c>
    </row>
    <row r="32" spans="1:16" x14ac:dyDescent="0.3">
      <c r="A32" s="40" t="s">
        <v>1568</v>
      </c>
      <c r="B32" s="40">
        <v>22</v>
      </c>
      <c r="C32" s="40" t="s">
        <v>2120</v>
      </c>
      <c r="D32" s="41" t="s">
        <v>1281</v>
      </c>
      <c r="E32" s="40" t="s">
        <v>1735</v>
      </c>
      <c r="G32" s="40">
        <f t="shared" si="20"/>
        <v>22</v>
      </c>
      <c r="H32" s="40" t="s">
        <v>0</v>
      </c>
      <c r="I32" s="40" t="s">
        <v>2121</v>
      </c>
      <c r="J32" s="40" t="str">
        <f t="shared" ref="J32:J33" si="22">MID(D32,4,3)</f>
        <v>MAY</v>
      </c>
      <c r="K32" s="40" t="s">
        <v>1565</v>
      </c>
      <c r="L32" s="40" t="s">
        <v>2160</v>
      </c>
      <c r="M32" s="40" t="s">
        <v>2122</v>
      </c>
      <c r="N32" s="42">
        <f>B32</f>
        <v>22</v>
      </c>
      <c r="O32" s="40" t="s">
        <v>1</v>
      </c>
      <c r="P32" s="40" t="str">
        <f t="shared" si="21"/>
        <v>{id:22,year: "2020",dateAcuerdo:"22-MAY",numAcuerdo:"CG 22-2020",monthAcuerdo:"MAY",nameAcuerdo:"RESOLUCIÓN MEDIDAS CAUTELARES CQD-Q-PRD-CG-010-2020",link: Acuerdos__pdfpath(`./${"2020/"}${"22.pdf"}`),},</v>
      </c>
    </row>
    <row r="33" spans="1:16" ht="15" thickBot="1" x14ac:dyDescent="0.35">
      <c r="A33" s="40" t="s">
        <v>1568</v>
      </c>
      <c r="B33" s="40">
        <v>23</v>
      </c>
      <c r="C33" s="40" t="s">
        <v>2120</v>
      </c>
      <c r="D33" s="41" t="s">
        <v>493</v>
      </c>
      <c r="E33" s="40" t="s">
        <v>1735</v>
      </c>
      <c r="G33" s="40">
        <f t="shared" si="20"/>
        <v>23</v>
      </c>
      <c r="H33" s="40" t="s">
        <v>0</v>
      </c>
      <c r="I33" s="40" t="s">
        <v>2121</v>
      </c>
      <c r="J33" s="40" t="str">
        <f t="shared" si="22"/>
        <v>MAY</v>
      </c>
      <c r="K33" s="40" t="s">
        <v>1565</v>
      </c>
      <c r="M33" s="40" t="s">
        <v>2122</v>
      </c>
      <c r="N33" s="42">
        <f>B33</f>
        <v>23</v>
      </c>
      <c r="O33" s="40" t="s">
        <v>1</v>
      </c>
      <c r="P33" s="49" t="str">
        <f>CONCATENATE(A33,B33,C33,D33,E33,F33,G33,H33,I33,J33,K33,L33,M33,N33,O33)</f>
        <v>{id:23,year: "2020",dateAcuerdo:"28-MAY",numAcuerdo:"CG 23-2020",monthAcuerdo:"MAY",nameAcuerdo:"",link: Acuerdos__pdfpath(`./${"2020/"}${"23.pdf"}`),},</v>
      </c>
    </row>
    <row r="34" spans="1:16" x14ac:dyDescent="0.3">
      <c r="A34" s="43" t="s">
        <v>1568</v>
      </c>
      <c r="B34" s="44">
        <v>24</v>
      </c>
      <c r="C34" s="44" t="s">
        <v>2120</v>
      </c>
      <c r="D34" s="45" t="s">
        <v>2161</v>
      </c>
      <c r="E34" s="44" t="s">
        <v>1735</v>
      </c>
      <c r="F34" s="44"/>
      <c r="G34" s="44">
        <f t="shared" ref="G34" si="23">B34</f>
        <v>24</v>
      </c>
      <c r="H34" s="44" t="s">
        <v>0</v>
      </c>
      <c r="I34" s="44" t="s">
        <v>2121</v>
      </c>
      <c r="J34" s="44" t="str">
        <f t="shared" si="0"/>
        <v>JUN</v>
      </c>
      <c r="K34" s="44" t="s">
        <v>1565</v>
      </c>
      <c r="L34" s="44" t="s">
        <v>2163</v>
      </c>
      <c r="M34" s="44" t="s">
        <v>2122</v>
      </c>
      <c r="N34" s="46">
        <f>B34</f>
        <v>24</v>
      </c>
      <c r="O34" s="44" t="s">
        <v>1051</v>
      </c>
      <c r="P34" s="47"/>
    </row>
    <row r="35" spans="1:16" ht="15" thickBot="1" x14ac:dyDescent="0.35">
      <c r="A35" s="48" t="s">
        <v>1568</v>
      </c>
      <c r="B35" s="49" t="s">
        <v>1049</v>
      </c>
      <c r="C35" s="49" t="s">
        <v>2120</v>
      </c>
      <c r="D35" s="50"/>
      <c r="E35" s="49" t="s">
        <v>1736</v>
      </c>
      <c r="F35" s="49"/>
      <c r="G35" s="49"/>
      <c r="H35" s="49"/>
      <c r="I35" s="49" t="s">
        <v>1738</v>
      </c>
      <c r="J35" s="49" t="str">
        <f t="shared" si="0"/>
        <v/>
      </c>
      <c r="K35" s="49" t="s">
        <v>1565</v>
      </c>
      <c r="L35" s="49" t="s">
        <v>1414</v>
      </c>
      <c r="M35" s="49" t="s">
        <v>2122</v>
      </c>
      <c r="N35" s="51" t="str">
        <f>CONCATENATE(B34,".1")</f>
        <v>24.1</v>
      </c>
      <c r="O35" s="49" t="s">
        <v>1076</v>
      </c>
      <c r="P35" s="52" t="str">
        <f>CONCATENATE(A34,B34,C34,D34,E34,F34,G34,H34,I34,J34,K34,L34,M34,N34,O34,A35,B35,C35,D35,E35,F35,G35,H35,I35,J35,K35,L35,M35,N35,O35)</f>
        <v>{id:24,year: "2020",dateAcuerdo:"16-JUN",numAcuerdo:"CG 24-2020",monthAcuerdo:"JUN",nameAcuerdo:"ACUERDO READECUACIÓN AL PRESUPUESTO",link: Acuerdos__pdfpath(`./${"2020/"}${"24.pdf"}`),subRows:[{id:"",year: "2020",dateAcuerdo:"",numAcuerdo:"",monthAcuerdo:"",nameAcuerdo:"ANEXO 1",link: Acuerdos__pdfpath(`./${"2020/"}${"24.1.pdf"}`),},],},</v>
      </c>
    </row>
    <row r="36" spans="1:16" x14ac:dyDescent="0.3">
      <c r="A36" s="43" t="s">
        <v>1568</v>
      </c>
      <c r="B36" s="44">
        <v>25</v>
      </c>
      <c r="C36" s="44" t="s">
        <v>2120</v>
      </c>
      <c r="D36" s="45" t="s">
        <v>30</v>
      </c>
      <c r="E36" s="44" t="s">
        <v>1735</v>
      </c>
      <c r="F36" s="44"/>
      <c r="G36" s="44">
        <f t="shared" ref="G36" si="24">B36</f>
        <v>25</v>
      </c>
      <c r="H36" s="44" t="s">
        <v>0</v>
      </c>
      <c r="I36" s="44" t="s">
        <v>2121</v>
      </c>
      <c r="J36" s="44" t="str">
        <f t="shared" ref="J36:J37" si="25">MID(D36,4,3)</f>
        <v>JUN</v>
      </c>
      <c r="K36" s="44" t="s">
        <v>1565</v>
      </c>
      <c r="L36" s="44" t="s">
        <v>2164</v>
      </c>
      <c r="M36" s="44" t="s">
        <v>2122</v>
      </c>
      <c r="N36" s="46">
        <f>B36</f>
        <v>25</v>
      </c>
      <c r="O36" s="44" t="s">
        <v>1051</v>
      </c>
      <c r="P36" s="47"/>
    </row>
    <row r="37" spans="1:16" ht="15" thickBot="1" x14ac:dyDescent="0.35">
      <c r="A37" s="48" t="s">
        <v>1568</v>
      </c>
      <c r="B37" s="49" t="s">
        <v>1049</v>
      </c>
      <c r="C37" s="49" t="s">
        <v>2120</v>
      </c>
      <c r="D37" s="50"/>
      <c r="E37" s="49" t="s">
        <v>1736</v>
      </c>
      <c r="F37" s="49"/>
      <c r="G37" s="49"/>
      <c r="H37" s="49"/>
      <c r="I37" s="49" t="s">
        <v>1738</v>
      </c>
      <c r="J37" s="49" t="str">
        <f t="shared" si="25"/>
        <v/>
      </c>
      <c r="K37" s="49" t="s">
        <v>1565</v>
      </c>
      <c r="L37" s="49" t="s">
        <v>2162</v>
      </c>
      <c r="M37" s="49" t="s">
        <v>2122</v>
      </c>
      <c r="N37" s="51" t="str">
        <f>CONCATENATE(B36,".1")</f>
        <v>25.1</v>
      </c>
      <c r="O37" s="49" t="s">
        <v>1076</v>
      </c>
      <c r="P37" s="52" t="str">
        <f>CONCATENATE(A36,B36,C36,D36,E36,F36,G36,H36,I36,J36,K36,L36,M36,N36,O36,A37,B37,C37,D37,E37,F37,G37,H37,I37,J37,K37,L37,M37,N37,O37)</f>
        <v>{id:25,year: "2020",dateAcuerdo:"30-JUN",numAcuerdo:"CG 25-2020",monthAcuerdo:"JUN",nameAcuerdo:"ACUERDO RESULTADOS DE EVALUACIÓN SPEN",link: Acuerdos__pdfpath(`./${"2020/"}${"25.pdf"}`),subRows:[{id:"",year: "2020",dateAcuerdo:"",numAcuerdo:"",monthAcuerdo:"",nameAcuerdo:"ANEXO ÚNICO RESULTADOS DE EVALUACIÓN SPEN",link: Acuerdos__pdfpath(`./${"2020/"}${"25.1.pdf"}`),},],},</v>
      </c>
    </row>
    <row r="38" spans="1:16" x14ac:dyDescent="0.3">
      <c r="A38" s="43" t="s">
        <v>1568</v>
      </c>
      <c r="B38" s="44">
        <v>26</v>
      </c>
      <c r="C38" s="44" t="s">
        <v>2120</v>
      </c>
      <c r="D38" s="45" t="s">
        <v>2093</v>
      </c>
      <c r="E38" s="44" t="s">
        <v>1735</v>
      </c>
      <c r="F38" s="44"/>
      <c r="G38" s="44">
        <f t="shared" ref="G38" si="26">B38</f>
        <v>26</v>
      </c>
      <c r="H38" s="44" t="s">
        <v>0</v>
      </c>
      <c r="I38" s="44" t="s">
        <v>2121</v>
      </c>
      <c r="J38" s="44" t="str">
        <f t="shared" si="0"/>
        <v>AGO</v>
      </c>
      <c r="K38" s="44" t="s">
        <v>1565</v>
      </c>
      <c r="L38" s="44" t="s">
        <v>2165</v>
      </c>
      <c r="M38" s="44" t="s">
        <v>2122</v>
      </c>
      <c r="N38" s="46">
        <f>B38</f>
        <v>26</v>
      </c>
      <c r="O38" s="44" t="s">
        <v>1051</v>
      </c>
      <c r="P38" s="47"/>
    </row>
    <row r="39" spans="1:16" ht="15" thickBot="1" x14ac:dyDescent="0.35">
      <c r="A39" s="48" t="s">
        <v>1568</v>
      </c>
      <c r="B39" s="49" t="s">
        <v>1049</v>
      </c>
      <c r="C39" s="49" t="s">
        <v>2120</v>
      </c>
      <c r="D39" s="50"/>
      <c r="E39" s="49" t="s">
        <v>1736</v>
      </c>
      <c r="F39" s="49"/>
      <c r="G39" s="49"/>
      <c r="H39" s="49"/>
      <c r="I39" s="49" t="s">
        <v>1738</v>
      </c>
      <c r="J39" s="49" t="str">
        <f t="shared" si="0"/>
        <v/>
      </c>
      <c r="K39" s="49" t="s">
        <v>1565</v>
      </c>
      <c r="L39" s="49" t="s">
        <v>1414</v>
      </c>
      <c r="M39" s="49" t="s">
        <v>2122</v>
      </c>
      <c r="N39" s="51" t="str">
        <f>CONCATENATE(B38,".1")</f>
        <v>26.1</v>
      </c>
      <c r="O39" s="49" t="s">
        <v>1076</v>
      </c>
      <c r="P39" s="52" t="str">
        <f>CONCATENATE(A38,B38,C38,D38,E38,F38,G38,H38,I38,J38,K38,L38,M38,N38,O38,A39,B39,C39,D39,E39,F39,G39,H39,I39,J39,K39,L39,M39,N39,O39)</f>
        <v>{id:26,year: "2020",dateAcuerdo:"14-AGO",numAcuerdo:"CG 26-2020",monthAcuerdo:"AGO",nameAcuerdo:"APROBACIÓN DE LINEAMIENTOS PARA EL DESARROLLO DE AUDIENCIAS POR VIDEOCONFERENCIA",link: Acuerdos__pdfpath(`./${"2020/"}${"26.pdf"}`),subRows:[{id:"",year: "2020",dateAcuerdo:"",numAcuerdo:"",monthAcuerdo:"",nameAcuerdo:"ANEXO 1",link: Acuerdos__pdfpath(`./${"2020/"}${"26.1.pdf"}`),},],},</v>
      </c>
    </row>
    <row r="40" spans="1:16" x14ac:dyDescent="0.3">
      <c r="A40" s="43" t="s">
        <v>1568</v>
      </c>
      <c r="B40" s="44">
        <v>27</v>
      </c>
      <c r="C40" s="44" t="s">
        <v>2120</v>
      </c>
      <c r="D40" s="45" t="s">
        <v>2093</v>
      </c>
      <c r="E40" s="44" t="s">
        <v>1735</v>
      </c>
      <c r="F40" s="44"/>
      <c r="G40" s="44">
        <f t="shared" ref="G40" si="27">B40</f>
        <v>27</v>
      </c>
      <c r="H40" s="44" t="s">
        <v>0</v>
      </c>
      <c r="I40" s="44" t="s">
        <v>2121</v>
      </c>
      <c r="J40" s="44" t="str">
        <f t="shared" si="0"/>
        <v>AGO</v>
      </c>
      <c r="K40" s="44" t="s">
        <v>1565</v>
      </c>
      <c r="L40" s="44" t="s">
        <v>2166</v>
      </c>
      <c r="M40" s="44" t="s">
        <v>2122</v>
      </c>
      <c r="N40" s="46">
        <f>B40</f>
        <v>27</v>
      </c>
      <c r="O40" s="44" t="s">
        <v>1051</v>
      </c>
      <c r="P40" s="47"/>
    </row>
    <row r="41" spans="1:16" ht="15" thickBot="1" x14ac:dyDescent="0.35">
      <c r="A41" s="48" t="s">
        <v>1568</v>
      </c>
      <c r="B41" s="49" t="s">
        <v>1049</v>
      </c>
      <c r="C41" s="49" t="s">
        <v>2120</v>
      </c>
      <c r="D41" s="50"/>
      <c r="E41" s="49" t="s">
        <v>1736</v>
      </c>
      <c r="F41" s="49"/>
      <c r="G41" s="49"/>
      <c r="H41" s="49"/>
      <c r="I41" s="49" t="s">
        <v>1738</v>
      </c>
      <c r="J41" s="49" t="str">
        <f t="shared" si="0"/>
        <v/>
      </c>
      <c r="K41" s="49" t="s">
        <v>1565</v>
      </c>
      <c r="L41" s="49" t="s">
        <v>1414</v>
      </c>
      <c r="M41" s="49" t="s">
        <v>2122</v>
      </c>
      <c r="N41" s="51" t="str">
        <f>CONCATENATE(B40,".1")</f>
        <v>27.1</v>
      </c>
      <c r="O41" s="49" t="s">
        <v>1076</v>
      </c>
      <c r="P41" s="52" t="str">
        <f>CONCATENATE(A40,B40,C40,D40,E40,F40,G40,H40,I40,J40,K40,L40,M40,N40,O40,A41,B41,C41,D41,E41,F41,G41,H41,I41,J41,K41,L41,M41,N41,O41)</f>
        <v>{id:27,year: "2020",dateAcuerdo:"14-AGO",numAcuerdo:"CG 27-2020",monthAcuerdo:"AGO",nameAcuerdo:"READECUACIÓN DEL PRESUPUESTO DE EGRESOS",link: Acuerdos__pdfpath(`./${"2020/"}${"27.pdf"}`),subRows:[{id:"",year: "2020",dateAcuerdo:"",numAcuerdo:"",monthAcuerdo:"",nameAcuerdo:"ANEXO 1",link: Acuerdos__pdfpath(`./${"2020/"}${"27.1.pdf"}`),},],},</v>
      </c>
    </row>
    <row r="42" spans="1:16" x14ac:dyDescent="0.3">
      <c r="A42" s="43" t="s">
        <v>1568</v>
      </c>
      <c r="B42" s="44">
        <v>28</v>
      </c>
      <c r="C42" s="44" t="s">
        <v>2120</v>
      </c>
      <c r="D42" s="45" t="s">
        <v>2093</v>
      </c>
      <c r="E42" s="44" t="s">
        <v>1735</v>
      </c>
      <c r="F42" s="44"/>
      <c r="G42" s="44">
        <f t="shared" ref="G42" si="28">B42</f>
        <v>28</v>
      </c>
      <c r="H42" s="44" t="s">
        <v>0</v>
      </c>
      <c r="I42" s="44" t="s">
        <v>2121</v>
      </c>
      <c r="J42" s="44" t="str">
        <f t="shared" si="0"/>
        <v>AGO</v>
      </c>
      <c r="K42" s="44" t="s">
        <v>1565</v>
      </c>
      <c r="L42" s="44" t="s">
        <v>2167</v>
      </c>
      <c r="M42" s="44" t="s">
        <v>1576</v>
      </c>
      <c r="N42" s="46"/>
      <c r="O42" s="44" t="s">
        <v>1577</v>
      </c>
      <c r="P42" s="47"/>
    </row>
    <row r="43" spans="1:16" ht="15" thickBot="1" x14ac:dyDescent="0.35">
      <c r="A43" s="48" t="s">
        <v>1568</v>
      </c>
      <c r="B43" s="49" t="s">
        <v>1049</v>
      </c>
      <c r="C43" s="49" t="s">
        <v>2120</v>
      </c>
      <c r="D43" s="50"/>
      <c r="E43" s="49" t="s">
        <v>1736</v>
      </c>
      <c r="F43" s="49"/>
      <c r="G43" s="49"/>
      <c r="H43" s="49"/>
      <c r="I43" s="49" t="s">
        <v>1738</v>
      </c>
      <c r="J43" s="49" t="str">
        <f t="shared" si="0"/>
        <v/>
      </c>
      <c r="K43" s="49" t="s">
        <v>1565</v>
      </c>
      <c r="L43" s="49" t="s">
        <v>1414</v>
      </c>
      <c r="M43" s="49" t="s">
        <v>2122</v>
      </c>
      <c r="N43" s="51" t="str">
        <f>CONCATENATE(B42,".1")</f>
        <v>28.1</v>
      </c>
      <c r="O43" s="49" t="s">
        <v>1076</v>
      </c>
      <c r="P43" s="52" t="str">
        <f>CONCATENATE(A42,B42,C42,D42,E42,F42,G42,H42,I42,J42,K42,L42,M42,N42,O42,A43,B43,C43,D43,E43,F43,G43,H43,I43,J43,K43,L43,M43,N43,O43)</f>
        <v>{id:28,year: "2020",dateAcuerdo:"14-AGO",numAcuerdo:"CG 28-2020",monthAcuerdo:"AGO",nameAcuerdo:"MANUAL DE ELECCIONES ESCOLARES",link: "",subRows:[{id:"",year: "2020",dateAcuerdo:"",numAcuerdo:"",monthAcuerdo:"",nameAcuerdo:"ANEXO 1",link: Acuerdos__pdfpath(`./${"2020/"}${"28.1.pdf"}`),},],},</v>
      </c>
    </row>
    <row r="44" spans="1:16" x14ac:dyDescent="0.3">
      <c r="A44" s="40" t="s">
        <v>1568</v>
      </c>
      <c r="B44" s="40">
        <v>29</v>
      </c>
      <c r="C44" s="40" t="s">
        <v>2120</v>
      </c>
      <c r="D44" s="41" t="s">
        <v>2168</v>
      </c>
      <c r="E44" s="40" t="s">
        <v>1735</v>
      </c>
      <c r="G44" s="40">
        <f t="shared" ref="G44:G50" si="29">B44</f>
        <v>29</v>
      </c>
      <c r="H44" s="40" t="s">
        <v>0</v>
      </c>
      <c r="I44" s="40" t="s">
        <v>2121</v>
      </c>
      <c r="J44" s="40" t="str">
        <f t="shared" si="0"/>
        <v>SEP</v>
      </c>
      <c r="K44" s="40" t="s">
        <v>1565</v>
      </c>
      <c r="L44" s="40" t="s">
        <v>2170</v>
      </c>
      <c r="M44" s="40" t="s">
        <v>2122</v>
      </c>
      <c r="N44" s="42">
        <f>B44</f>
        <v>29</v>
      </c>
      <c r="O44" s="40" t="s">
        <v>1</v>
      </c>
      <c r="P44" s="44" t="str">
        <f>CONCATENATE(A44,B44,C44,D44,E44,F44,G44,H44,I44,J44,K44,L44,M44,N44,O44)</f>
        <v>{id:29,year: "2020",dateAcuerdo:"10-SEP",numAcuerdo:"CG 29-2020",monthAcuerdo:"SEP",nameAcuerdo:"RATIFICACIÓN DE LA INSTANCIA INTERNA PREP",link: Acuerdos__pdfpath(`./${"2020/"}${"29.pdf"}`),},</v>
      </c>
    </row>
    <row r="45" spans="1:16" ht="15" thickBot="1" x14ac:dyDescent="0.35">
      <c r="A45" s="40" t="s">
        <v>1568</v>
      </c>
      <c r="B45" s="40">
        <v>30</v>
      </c>
      <c r="C45" s="40" t="s">
        <v>2120</v>
      </c>
      <c r="D45" s="41" t="s">
        <v>2168</v>
      </c>
      <c r="E45" s="40" t="s">
        <v>1735</v>
      </c>
      <c r="G45" s="40">
        <f t="shared" ref="G45:G46" si="30">B45</f>
        <v>30</v>
      </c>
      <c r="H45" s="40" t="s">
        <v>0</v>
      </c>
      <c r="I45" s="40" t="s">
        <v>2121</v>
      </c>
      <c r="J45" s="40" t="str">
        <f t="shared" ref="J45:J48" si="31">MID(D45,4,3)</f>
        <v>SEP</v>
      </c>
      <c r="K45" s="40" t="s">
        <v>1565</v>
      </c>
      <c r="L45" s="40" t="s">
        <v>2171</v>
      </c>
      <c r="M45" s="40" t="s">
        <v>2122</v>
      </c>
      <c r="N45" s="42">
        <f>B45</f>
        <v>30</v>
      </c>
      <c r="O45" s="40" t="s">
        <v>1</v>
      </c>
      <c r="P45" s="49" t="str">
        <f>CONCATENATE(A45,B45,C45,D45,E45,F45,G45,H45,I45,J45,K45,L45,M45,N45,O45)</f>
        <v>{id:30,year: "2020",dateAcuerdo:"10-SEP",numAcuerdo:"CG 30-2020",monthAcuerdo:"SEP",nameAcuerdo:"MEDIDAS CAUTELARES CQD-Q-RACF-CG-014-2020",link: Acuerdos__pdfpath(`./${"2020/"}${"30.pdf"}`),},</v>
      </c>
    </row>
    <row r="46" spans="1:16" x14ac:dyDescent="0.3">
      <c r="A46" s="43" t="s">
        <v>1568</v>
      </c>
      <c r="B46" s="44">
        <v>31</v>
      </c>
      <c r="C46" s="44" t="s">
        <v>2120</v>
      </c>
      <c r="D46" s="45" t="s">
        <v>1403</v>
      </c>
      <c r="E46" s="44" t="s">
        <v>1735</v>
      </c>
      <c r="F46" s="44"/>
      <c r="G46" s="44">
        <f t="shared" si="30"/>
        <v>31</v>
      </c>
      <c r="H46" s="44" t="s">
        <v>0</v>
      </c>
      <c r="I46" s="44" t="s">
        <v>2121</v>
      </c>
      <c r="J46" s="44" t="str">
        <f t="shared" si="31"/>
        <v>SEP</v>
      </c>
      <c r="K46" s="44" t="s">
        <v>1565</v>
      </c>
      <c r="L46" s="44" t="s">
        <v>2172</v>
      </c>
      <c r="M46" s="44" t="s">
        <v>2122</v>
      </c>
      <c r="N46" s="46">
        <f>B46</f>
        <v>31</v>
      </c>
      <c r="O46" s="44" t="s">
        <v>1051</v>
      </c>
      <c r="P46" s="47"/>
    </row>
    <row r="47" spans="1:16" x14ac:dyDescent="0.3">
      <c r="A47" s="53" t="s">
        <v>1568</v>
      </c>
      <c r="B47" s="40" t="s">
        <v>1049</v>
      </c>
      <c r="C47" s="40" t="s">
        <v>2120</v>
      </c>
      <c r="E47" s="40" t="s">
        <v>1736</v>
      </c>
      <c r="I47" s="40" t="s">
        <v>1738</v>
      </c>
      <c r="J47" s="40" t="str">
        <f t="shared" si="31"/>
        <v/>
      </c>
      <c r="K47" s="40" t="s">
        <v>1565</v>
      </c>
      <c r="L47" s="40" t="s">
        <v>2173</v>
      </c>
      <c r="M47" s="40" t="s">
        <v>2122</v>
      </c>
      <c r="N47" s="42" t="str">
        <f>CONCATENATE(B46,".1")</f>
        <v>31.1</v>
      </c>
      <c r="O47" s="40" t="s">
        <v>1</v>
      </c>
      <c r="P47" s="54"/>
    </row>
    <row r="48" spans="1:16" ht="15" thickBot="1" x14ac:dyDescent="0.35">
      <c r="A48" s="48" t="s">
        <v>1568</v>
      </c>
      <c r="B48" s="49" t="s">
        <v>1049</v>
      </c>
      <c r="C48" s="49" t="s">
        <v>2120</v>
      </c>
      <c r="D48" s="50"/>
      <c r="E48" s="49" t="s">
        <v>1736</v>
      </c>
      <c r="F48" s="49"/>
      <c r="G48" s="49"/>
      <c r="H48" s="49"/>
      <c r="I48" s="49" t="s">
        <v>1738</v>
      </c>
      <c r="J48" s="49" t="str">
        <f t="shared" si="31"/>
        <v/>
      </c>
      <c r="K48" s="49" t="s">
        <v>1565</v>
      </c>
      <c r="L48" s="49" t="s">
        <v>2066</v>
      </c>
      <c r="M48" s="49" t="s">
        <v>2122</v>
      </c>
      <c r="N48" s="51" t="str">
        <f>CONCATENATE(B46,".2")</f>
        <v>31.2</v>
      </c>
      <c r="O48" s="49" t="s">
        <v>1076</v>
      </c>
      <c r="P48" s="52" t="str">
        <f>CONCATENATE(A46,B46,C46,D46,E46,F46,G46,H46,I46,J46,K46,L46,M46,N46,O46,A47,B47,C47,D47,E47,F47,G47,H47,I47,J47,K47,L47,M47,N47,O47,A48,B48,C48,D48,E48,F48,G48,H48,I48,J48,K48,L48,M48,N48,O48)</f>
        <v>{id:31,year: "2020",dateAcuerdo:"17-SEP",numAcuerdo:"CG 31-2020",monthAcuerdo:"SEP",nameAcuerdo:"REFORMAS REGLAMENTO USOS Y COSTUMBRES",link: Acuerdos__pdfpath(`./${"2020/"}${"31.pdf"}`),subRows:[{id:"",year: "2020",dateAcuerdo:"",numAcuerdo:"",monthAcuerdo:"",nameAcuerdo:"ANEXO 1 REGLAMENTO DE USOS Y COSTUMBRES",link: Acuerdos__pdfpath(`./${"2020/"}${"31.1.pdf"}`),},{id:"",year: "2020",dateAcuerdo:"",numAcuerdo:"",monthAcuerdo:"",nameAcuerdo:"VOTO PARTICULAR",link: Acuerdos__pdfpath(`./${"2020/"}${"31.2.pdf"}`),},],},</v>
      </c>
    </row>
    <row r="49" spans="1:16" ht="15" thickBot="1" x14ac:dyDescent="0.35">
      <c r="A49" s="40" t="s">
        <v>1568</v>
      </c>
      <c r="B49" s="40">
        <v>32</v>
      </c>
      <c r="C49" s="40" t="s">
        <v>2120</v>
      </c>
      <c r="D49" s="41" t="s">
        <v>2169</v>
      </c>
      <c r="E49" s="40" t="s">
        <v>1735</v>
      </c>
      <c r="G49" s="40">
        <f t="shared" ref="G49" si="32">B49</f>
        <v>32</v>
      </c>
      <c r="H49" s="40" t="s">
        <v>0</v>
      </c>
      <c r="I49" s="40" t="s">
        <v>2121</v>
      </c>
      <c r="J49" s="40" t="str">
        <f t="shared" ref="J49" si="33">MID(D49,4,3)</f>
        <v>SEP</v>
      </c>
      <c r="K49" s="40" t="s">
        <v>1565</v>
      </c>
      <c r="L49" s="40" t="s">
        <v>2174</v>
      </c>
      <c r="M49" s="40" t="s">
        <v>2122</v>
      </c>
      <c r="N49" s="42">
        <f>B49</f>
        <v>32</v>
      </c>
      <c r="O49" s="40" t="s">
        <v>1</v>
      </c>
      <c r="P49" s="55" t="str">
        <f>CONCATENATE(A49,B49,C49,D49,E49,F49,G49,H49,I49,J49,K49,L49,M49,N49,O49)</f>
        <v>{id:32,year: "2020",dateAcuerdo:"24-SEP",numAcuerdo:"CG 32-2020",monthAcuerdo:"SEP",nameAcuerdo:"DESIGNACION DEL TITULAR DE LA UTCE",link: Acuerdos__pdfpath(`./${"2020/"}${"32.pdf"}`),},</v>
      </c>
    </row>
    <row r="50" spans="1:16" x14ac:dyDescent="0.3">
      <c r="A50" s="43" t="s">
        <v>1568</v>
      </c>
      <c r="B50" s="44">
        <v>33</v>
      </c>
      <c r="C50" s="44" t="s">
        <v>2120</v>
      </c>
      <c r="D50" s="45" t="s">
        <v>383</v>
      </c>
      <c r="E50" s="44" t="s">
        <v>1735</v>
      </c>
      <c r="F50" s="44"/>
      <c r="G50" s="44">
        <f t="shared" si="29"/>
        <v>33</v>
      </c>
      <c r="H50" s="44" t="s">
        <v>0</v>
      </c>
      <c r="I50" s="44" t="s">
        <v>2121</v>
      </c>
      <c r="J50" s="44" t="str">
        <f t="shared" si="0"/>
        <v>SEP</v>
      </c>
      <c r="K50" s="44" t="s">
        <v>1565</v>
      </c>
      <c r="L50" s="44" t="s">
        <v>2175</v>
      </c>
      <c r="M50" s="44" t="s">
        <v>2122</v>
      </c>
      <c r="N50" s="46">
        <f>B50</f>
        <v>33</v>
      </c>
      <c r="O50" s="44" t="s">
        <v>1051</v>
      </c>
      <c r="P50" s="47"/>
    </row>
    <row r="51" spans="1:16" ht="15" thickBot="1" x14ac:dyDescent="0.35">
      <c r="A51" s="48" t="s">
        <v>1568</v>
      </c>
      <c r="B51" s="49" t="s">
        <v>1049</v>
      </c>
      <c r="C51" s="49" t="s">
        <v>2120</v>
      </c>
      <c r="D51" s="50"/>
      <c r="E51" s="49" t="s">
        <v>1736</v>
      </c>
      <c r="F51" s="49"/>
      <c r="G51" s="49"/>
      <c r="H51" s="49"/>
      <c r="I51" s="49" t="s">
        <v>1738</v>
      </c>
      <c r="J51" s="49" t="str">
        <f t="shared" si="0"/>
        <v/>
      </c>
      <c r="K51" s="49" t="s">
        <v>1565</v>
      </c>
      <c r="L51" s="49" t="s">
        <v>2176</v>
      </c>
      <c r="M51" s="49" t="s">
        <v>2122</v>
      </c>
      <c r="N51" s="51" t="str">
        <f>CONCATENATE(B50,".1")</f>
        <v>33.1</v>
      </c>
      <c r="O51" s="49" t="s">
        <v>1076</v>
      </c>
      <c r="P51" s="52" t="str">
        <f>CONCATENATE(A50,B50,C50,D50,E50,F50,G50,H50,I50,J50,K50,L50,M50,N50,O50,A51,B51,C51,D51,E51,F51,G51,H51,I51,J51,K51,L51,M51,N51,O51)</f>
        <v>{id:33,year: "2020",dateAcuerdo:"29-SEP",numAcuerdo:"CG 33-2020",monthAcuerdo:"SEP",nameAcuerdo:"PROYECTO DE PRESUPUESTO DE EGRESOS 2021",link: Acuerdos__pdfpath(`./${"2020/"}${"33.pdf"}`),subRows:[{id:"",year: "2020",dateAcuerdo:"",numAcuerdo:"",monthAcuerdo:"",nameAcuerdo:"ANEXO ÚNICO PRESUPUESTO DE EGRESOS 2021",link: Acuerdos__pdfpath(`./${"2020/"}${"33.1.pdf"}`),},],},</v>
      </c>
    </row>
    <row r="52" spans="1:16" x14ac:dyDescent="0.3">
      <c r="A52" s="43" t="s">
        <v>1568</v>
      </c>
      <c r="B52" s="44">
        <v>34</v>
      </c>
      <c r="C52" s="44" t="s">
        <v>2120</v>
      </c>
      <c r="D52" s="45" t="s">
        <v>383</v>
      </c>
      <c r="E52" s="44" t="s">
        <v>1735</v>
      </c>
      <c r="F52" s="44"/>
      <c r="G52" s="44">
        <f t="shared" ref="G52" si="34">B52</f>
        <v>34</v>
      </c>
      <c r="H52" s="44" t="s">
        <v>0</v>
      </c>
      <c r="I52" s="44" t="s">
        <v>2121</v>
      </c>
      <c r="J52" s="44" t="str">
        <f t="shared" ref="J52:J54" si="35">MID(D52,4,3)</f>
        <v>SEP</v>
      </c>
      <c r="K52" s="44" t="s">
        <v>1565</v>
      </c>
      <c r="L52" s="44" t="s">
        <v>2177</v>
      </c>
      <c r="M52" s="44" t="s">
        <v>2122</v>
      </c>
      <c r="N52" s="46">
        <f>B52</f>
        <v>34</v>
      </c>
      <c r="O52" s="44" t="s">
        <v>1051</v>
      </c>
      <c r="P52" s="47"/>
    </row>
    <row r="53" spans="1:16" x14ac:dyDescent="0.3">
      <c r="A53" s="53" t="s">
        <v>1568</v>
      </c>
      <c r="B53" s="40" t="s">
        <v>1049</v>
      </c>
      <c r="C53" s="40" t="s">
        <v>2120</v>
      </c>
      <c r="E53" s="40" t="s">
        <v>1736</v>
      </c>
      <c r="I53" s="40" t="s">
        <v>1738</v>
      </c>
      <c r="J53" s="40" t="str">
        <f t="shared" si="35"/>
        <v/>
      </c>
      <c r="K53" s="40" t="s">
        <v>1565</v>
      </c>
      <c r="L53" s="40" t="s">
        <v>2178</v>
      </c>
      <c r="M53" s="40" t="s">
        <v>2122</v>
      </c>
      <c r="N53" s="42" t="str">
        <f>CONCATENATE(B52,".1")</f>
        <v>34.1</v>
      </c>
      <c r="O53" s="40" t="s">
        <v>1</v>
      </c>
      <c r="P53" s="54"/>
    </row>
    <row r="54" spans="1:16" ht="15" thickBot="1" x14ac:dyDescent="0.35">
      <c r="A54" s="48" t="s">
        <v>1568</v>
      </c>
      <c r="B54" s="49" t="s">
        <v>1049</v>
      </c>
      <c r="C54" s="49" t="s">
        <v>2120</v>
      </c>
      <c r="D54" s="50"/>
      <c r="E54" s="49" t="s">
        <v>1736</v>
      </c>
      <c r="F54" s="49"/>
      <c r="G54" s="49"/>
      <c r="H54" s="49"/>
      <c r="I54" s="49" t="s">
        <v>1738</v>
      </c>
      <c r="J54" s="49" t="str">
        <f t="shared" si="35"/>
        <v/>
      </c>
      <c r="K54" s="49" t="s">
        <v>1565</v>
      </c>
      <c r="L54" s="49" t="s">
        <v>2066</v>
      </c>
      <c r="M54" s="49" t="s">
        <v>2122</v>
      </c>
      <c r="N54" s="51" t="str">
        <f>CONCATENATE(B52,".2")</f>
        <v>34.2</v>
      </c>
      <c r="O54" s="49" t="s">
        <v>1076</v>
      </c>
      <c r="P54" s="52" t="str">
        <f>CONCATENATE(A52,B52,C52,D52,E52,F52,G52,H52,I52,J52,K52,L52,M52,N52,O52,A53,B53,C53,D53,E53,F53,G53,H53,I53,J53,K53,L53,M53,N53,O53,A54,B54,C54,D54,E54,F54,G54,H54,I54,J54,K54,L54,M54,N54,O54)</f>
        <v>{id:34,year: "2020",dateAcuerdo:"29-SEP",numAcuerdo:"CG 34-2020",monthAcuerdo:"SEP",nameAcuerdo:"PROPUESTA DE PAQUETE ELECTORAL DISTRITAL Y MUNICIPAL",link: Acuerdos__pdfpath(`./${"2020/"}${"34.pdf"}`),subRows:[{id:"",year: "2020",dateAcuerdo:"",numAcuerdo:"",monthAcuerdo:"",nameAcuerdo:"DICTAMEN COECyEC_PROPUESTA DE PAQUETE ELECTORAL Y DISTRITAL",link: Acuerdos__pdfpath(`./${"2020/"}${"34.1.pdf"}`),},{id:"",year: "2020",dateAcuerdo:"",numAcuerdo:"",monthAcuerdo:"",nameAcuerdo:"VOTO PARTICULAR",link: Acuerdos__pdfpath(`./${"2020/"}${"34.2.pdf"}`),},],},</v>
      </c>
    </row>
    <row r="55" spans="1:16" x14ac:dyDescent="0.3">
      <c r="A55" s="43" t="s">
        <v>1568</v>
      </c>
      <c r="B55" s="44">
        <v>35</v>
      </c>
      <c r="C55" s="44" t="s">
        <v>2120</v>
      </c>
      <c r="D55" s="45" t="s">
        <v>383</v>
      </c>
      <c r="E55" s="44" t="s">
        <v>1735</v>
      </c>
      <c r="F55" s="44"/>
      <c r="G55" s="44">
        <f t="shared" ref="G55" si="36">B55</f>
        <v>35</v>
      </c>
      <c r="H55" s="44" t="s">
        <v>0</v>
      </c>
      <c r="I55" s="44" t="s">
        <v>2121</v>
      </c>
      <c r="J55" s="44" t="str">
        <f t="shared" si="0"/>
        <v>SEP</v>
      </c>
      <c r="K55" s="44" t="s">
        <v>1565</v>
      </c>
      <c r="L55" s="44" t="s">
        <v>2179</v>
      </c>
      <c r="M55" s="44" t="s">
        <v>2122</v>
      </c>
      <c r="N55" s="46">
        <f>B55</f>
        <v>35</v>
      </c>
      <c r="O55" s="44" t="s">
        <v>1051</v>
      </c>
      <c r="P55" s="47"/>
    </row>
    <row r="56" spans="1:16" ht="15" thickBot="1" x14ac:dyDescent="0.35">
      <c r="A56" s="48" t="s">
        <v>1568</v>
      </c>
      <c r="B56" s="49" t="s">
        <v>1049</v>
      </c>
      <c r="C56" s="49" t="s">
        <v>2120</v>
      </c>
      <c r="D56" s="50"/>
      <c r="E56" s="49" t="s">
        <v>1736</v>
      </c>
      <c r="F56" s="49"/>
      <c r="G56" s="49"/>
      <c r="H56" s="49"/>
      <c r="I56" s="49" t="s">
        <v>1738</v>
      </c>
      <c r="J56" s="49" t="str">
        <f t="shared" si="0"/>
        <v/>
      </c>
      <c r="K56" s="49" t="s">
        <v>1565</v>
      </c>
      <c r="L56" s="49" t="s">
        <v>2180</v>
      </c>
      <c r="M56" s="49" t="s">
        <v>2122</v>
      </c>
      <c r="N56" s="51" t="str">
        <f>CONCATENATE(B55,".1")</f>
        <v>35.1</v>
      </c>
      <c r="O56" s="49" t="s">
        <v>1076</v>
      </c>
      <c r="P56" s="52" t="str">
        <f>CONCATENATE(A55,B55,C55,D55,E55,F55,G55,H55,I55,J55,K55,L55,M55,N55,O55,A56,B56,C56,D56,E56,F56,G56,H56,I56,J56,K56,L56,M56,N56,O56)</f>
        <v>{id:35,year: "2020",dateAcuerdo:"29-SEP",numAcuerdo:"CG 35-2020",monthAcuerdo:"SEP",nameAcuerdo:"ESTATUTO CANDIDATURAS INDEPENDIENTES",link: Acuerdos__pdfpath(`./${"2020/"}${"35.pdf"}`),subRows:[{id:"",year: "2020",dateAcuerdo:"",numAcuerdo:"",monthAcuerdo:"",nameAcuerdo:"ESTATUTO DE CANDIDATURAS INDEPENDIENTES",link: Acuerdos__pdfpath(`./${"2020/"}${"35.1.pdf"}`),},],},</v>
      </c>
    </row>
    <row r="57" spans="1:16" ht="15" thickBot="1" x14ac:dyDescent="0.35">
      <c r="A57" s="40" t="s">
        <v>1568</v>
      </c>
      <c r="B57" s="40">
        <v>36</v>
      </c>
      <c r="C57" s="40" t="s">
        <v>2120</v>
      </c>
      <c r="D57" s="41" t="s">
        <v>160</v>
      </c>
      <c r="E57" s="40" t="s">
        <v>1735</v>
      </c>
      <c r="G57" s="40">
        <f t="shared" ref="G57" si="37">B57</f>
        <v>36</v>
      </c>
      <c r="H57" s="40" t="s">
        <v>0</v>
      </c>
      <c r="I57" s="40" t="s">
        <v>2121</v>
      </c>
      <c r="J57" s="40" t="str">
        <f t="shared" ref="J57" si="38">MID(D57,4,3)</f>
        <v>OCT</v>
      </c>
      <c r="K57" s="40" t="s">
        <v>1565</v>
      </c>
      <c r="L57" s="40" t="s">
        <v>2181</v>
      </c>
      <c r="M57" s="40" t="s">
        <v>2122</v>
      </c>
      <c r="N57" s="42">
        <f>B57</f>
        <v>36</v>
      </c>
      <c r="O57" s="40" t="s">
        <v>1</v>
      </c>
      <c r="P57" s="55" t="str">
        <f>CONCATENATE(A57,B57,C57,D57,E57,F57,G57,H57,I57,J57,K57,L57,M57,N57,O57)</f>
        <v>{id:36,year: "2020",dateAcuerdo:"12-OCT",numAcuerdo:"CG 36-2020",monthAcuerdo:"OCT",nameAcuerdo:"INTEGRACIÓN Y ADECUACIÓN COMISIONES",link: Acuerdos__pdfpath(`./${"2020/"}${"36.pdf"}`),},</v>
      </c>
    </row>
    <row r="58" spans="1:16" x14ac:dyDescent="0.3">
      <c r="A58" s="43" t="s">
        <v>1568</v>
      </c>
      <c r="B58" s="44">
        <v>37</v>
      </c>
      <c r="C58" s="44" t="s">
        <v>2120</v>
      </c>
      <c r="D58" s="45" t="s">
        <v>160</v>
      </c>
      <c r="E58" s="44" t="s">
        <v>1735</v>
      </c>
      <c r="F58" s="44"/>
      <c r="G58" s="44">
        <f t="shared" ref="G58" si="39">B58</f>
        <v>37</v>
      </c>
      <c r="H58" s="44" t="s">
        <v>0</v>
      </c>
      <c r="I58" s="44" t="s">
        <v>2121</v>
      </c>
      <c r="J58" s="44" t="str">
        <f t="shared" si="0"/>
        <v>OCT</v>
      </c>
      <c r="K58" s="44" t="s">
        <v>1565</v>
      </c>
      <c r="L58" s="44" t="s">
        <v>2182</v>
      </c>
      <c r="M58" s="44" t="s">
        <v>2122</v>
      </c>
      <c r="N58" s="46"/>
      <c r="O58" s="44" t="s">
        <v>1577</v>
      </c>
      <c r="P58" s="47"/>
    </row>
    <row r="59" spans="1:16" ht="15" thickBot="1" x14ac:dyDescent="0.35">
      <c r="A59" s="48" t="s">
        <v>1568</v>
      </c>
      <c r="B59" s="49" t="s">
        <v>1049</v>
      </c>
      <c r="C59" s="49" t="s">
        <v>2120</v>
      </c>
      <c r="D59" s="50"/>
      <c r="E59" s="49" t="s">
        <v>1736</v>
      </c>
      <c r="F59" s="49"/>
      <c r="G59" s="49"/>
      <c r="H59" s="49"/>
      <c r="I59" s="49" t="s">
        <v>1738</v>
      </c>
      <c r="J59" s="49" t="str">
        <f t="shared" si="0"/>
        <v/>
      </c>
      <c r="K59" s="49" t="s">
        <v>1565</v>
      </c>
      <c r="L59" s="49" t="s">
        <v>2183</v>
      </c>
      <c r="M59" s="49" t="s">
        <v>2122</v>
      </c>
      <c r="N59" s="51" t="str">
        <f>CONCATENATE(B58,".1")</f>
        <v>37.1</v>
      </c>
      <c r="O59" s="49" t="s">
        <v>1076</v>
      </c>
      <c r="P59" s="52" t="str">
        <f>CONCATENATE(A58,B58,C58,D58,E58,F58,G58,H58,I58,J58,K58,L58,M58,N58,O58,A59,B59,C59,D59,E59,F59,G59,H59,I59,J59,K59,L59,M59,N59,O59)</f>
        <v>{id:37,year: "2020",dateAcuerdo:"12-OCT",numAcuerdo:"CG 37-2020",monthAcuerdo:"OCT",nameAcuerdo:"INFORME VERIFICACIÓN DE CUMPLIMIENTO DE NÚMERO MÍINIMO DE AFILIADOS PPL",link: Acuerdos__pdfpath(`./${"2020/"}${"",subRows:[{id:"",year: "2020",dateAcuerdo:"",numAcuerdo:"",monthAcuerdo:"",nameAcuerdo:"ANEXO ÚNICO VERIFICACIÓN DE CUMPLIMIENTO DE NÚMERO MÍINIMO DE AFILIADOS PARTIDOS LOCALES",link: Acuerdos__pdfpath(`./${"2020/"}${"37.1.pdf"}`),},],},</v>
      </c>
    </row>
    <row r="60" spans="1:16" x14ac:dyDescent="0.3">
      <c r="A60" s="43" t="s">
        <v>1568</v>
      </c>
      <c r="B60" s="44">
        <v>38</v>
      </c>
      <c r="C60" s="44" t="s">
        <v>2120</v>
      </c>
      <c r="D60" s="45" t="s">
        <v>160</v>
      </c>
      <c r="E60" s="44" t="s">
        <v>1735</v>
      </c>
      <c r="F60" s="44"/>
      <c r="G60" s="44">
        <f t="shared" ref="G60" si="40">B60</f>
        <v>38</v>
      </c>
      <c r="H60" s="44" t="s">
        <v>0</v>
      </c>
      <c r="I60" s="44" t="s">
        <v>2121</v>
      </c>
      <c r="J60" s="44" t="str">
        <f t="shared" si="0"/>
        <v>OCT</v>
      </c>
      <c r="K60" s="44" t="s">
        <v>1565</v>
      </c>
      <c r="L60" s="44" t="s">
        <v>2184</v>
      </c>
      <c r="M60" s="44" t="s">
        <v>2122</v>
      </c>
      <c r="N60" s="46">
        <f>B60</f>
        <v>38</v>
      </c>
      <c r="O60" s="44" t="s">
        <v>1051</v>
      </c>
      <c r="P60" s="47"/>
    </row>
    <row r="61" spans="1:16" ht="15" thickBot="1" x14ac:dyDescent="0.35">
      <c r="A61" s="48" t="s">
        <v>1568</v>
      </c>
      <c r="B61" s="49" t="s">
        <v>1049</v>
      </c>
      <c r="C61" s="49" t="s">
        <v>2120</v>
      </c>
      <c r="D61" s="50"/>
      <c r="E61" s="49" t="s">
        <v>1736</v>
      </c>
      <c r="F61" s="49"/>
      <c r="G61" s="49"/>
      <c r="H61" s="49"/>
      <c r="I61" s="49" t="s">
        <v>1738</v>
      </c>
      <c r="J61" s="49" t="str">
        <f t="shared" si="0"/>
        <v/>
      </c>
      <c r="K61" s="49" t="s">
        <v>1565</v>
      </c>
      <c r="L61" s="49" t="s">
        <v>2185</v>
      </c>
      <c r="M61" s="49" t="s">
        <v>2122</v>
      </c>
      <c r="N61" s="51" t="str">
        <f>CONCATENATE(B60,".1")</f>
        <v>38.1</v>
      </c>
      <c r="O61" s="49" t="s">
        <v>1076</v>
      </c>
      <c r="P61" s="52" t="str">
        <f>CONCATENATE(A60,B60,C60,D60,E60,F60,G60,H60,I60,J60,K60,L60,M60,N60,O60,A61,B61,C61,D61,E61,F61,G61,H61,I61,J61,K61,L61,M61,N61,O61)</f>
        <v>{id:38,year: "2020",dateAcuerdo:"12-OCT",numAcuerdo:"CG 38-2020",monthAcuerdo:"OCT",nameAcuerdo:"REGLAMENTO DE TRANSPARENCIA",link: Acuerdos__pdfpath(`./${"2020/"}${"38.pdf"}`),subRows:[{id:"",year: "2020",dateAcuerdo:"",numAcuerdo:"",monthAcuerdo:"",nameAcuerdo:"ANEXO ACUERDO ITE-CG 38-2020 12-OCTUBRE-2020 REGLAMENTO DE TRANSPARENCIA Y ACCESO A LA INFORMACIÓN PÚBLICA",link: Acuerdos__pdfpath(`./${"2020/"}${"38.1.pdf"}`),},],},</v>
      </c>
    </row>
    <row r="62" spans="1:16" x14ac:dyDescent="0.3">
      <c r="A62" s="40" t="s">
        <v>1568</v>
      </c>
      <c r="B62" s="40">
        <v>39</v>
      </c>
      <c r="C62" s="40" t="s">
        <v>2120</v>
      </c>
      <c r="D62" s="41" t="s">
        <v>160</v>
      </c>
      <c r="E62" s="40" t="s">
        <v>1735</v>
      </c>
      <c r="G62" s="40">
        <f t="shared" ref="G62:G64" si="41">B62</f>
        <v>39</v>
      </c>
      <c r="H62" s="40" t="s">
        <v>0</v>
      </c>
      <c r="I62" s="40" t="s">
        <v>2121</v>
      </c>
      <c r="J62" s="40" t="str">
        <f t="shared" si="0"/>
        <v>OCT</v>
      </c>
      <c r="K62" s="40" t="s">
        <v>1565</v>
      </c>
      <c r="L62" s="40" t="s">
        <v>2186</v>
      </c>
      <c r="M62" s="40" t="s">
        <v>2122</v>
      </c>
      <c r="N62" s="42">
        <f>B62</f>
        <v>39</v>
      </c>
      <c r="O62" s="40" t="s">
        <v>1</v>
      </c>
      <c r="P62" s="44" t="str">
        <f>CONCATENATE(A62,B62,C62,D62,E62,F62,G62,H62,I62,J62,K62,L62,M62,N62,O62)</f>
        <v>{id:39,year: "2020",dateAcuerdo:"12-OCT",numAcuerdo:"CG 39-2020",monthAcuerdo:"OCT",nameAcuerdo:"DESIGNACIÓN DE TITULAR CONSULTA CIUDADANA",link: Acuerdos__pdfpath(`./${"2020/"}${"39.pdf"}`),},</v>
      </c>
    </row>
    <row r="63" spans="1:16" ht="15" thickBot="1" x14ac:dyDescent="0.35">
      <c r="A63" s="40" t="s">
        <v>1568</v>
      </c>
      <c r="B63" s="40">
        <v>40</v>
      </c>
      <c r="C63" s="40" t="s">
        <v>2120</v>
      </c>
      <c r="D63" s="41" t="s">
        <v>2218</v>
      </c>
      <c r="E63" s="40" t="s">
        <v>1735</v>
      </c>
      <c r="G63" s="40">
        <f t="shared" si="41"/>
        <v>40</v>
      </c>
      <c r="H63" s="40" t="s">
        <v>0</v>
      </c>
      <c r="I63" s="40" t="s">
        <v>2121</v>
      </c>
      <c r="J63" s="40" t="str">
        <f t="shared" ref="J63" si="42">MID(D63,4,3)</f>
        <v>---</v>
      </c>
      <c r="K63" s="40" t="s">
        <v>1565</v>
      </c>
      <c r="L63" s="40" t="s">
        <v>2187</v>
      </c>
      <c r="M63" s="40" t="s">
        <v>2122</v>
      </c>
      <c r="N63" s="42">
        <f>B63</f>
        <v>40</v>
      </c>
      <c r="O63" s="40" t="s">
        <v>1</v>
      </c>
      <c r="P63" s="49" t="str">
        <f>CONCATENATE(A63,B63,C63,D63,E63,F63,G63,H63,I63,J63,K63,L63,M63,N63,O63)</f>
        <v>{id:40,year: "2020",dateAcuerdo:"------",numAcuerdo:"CG 40-2020",monthAcuerdo:"---",nameAcuerdo:"RESOLUCIÓN ACREDITACIÓN ENCUENTRO SOLIDARIO",link: Acuerdos__pdfpath(`./${"2020/"}${"40.pdf"}`),},</v>
      </c>
    </row>
    <row r="64" spans="1:16" x14ac:dyDescent="0.3">
      <c r="A64" s="43" t="s">
        <v>1568</v>
      </c>
      <c r="B64" s="44">
        <v>41</v>
      </c>
      <c r="C64" s="44" t="s">
        <v>2120</v>
      </c>
      <c r="D64" s="45" t="s">
        <v>220</v>
      </c>
      <c r="E64" s="44" t="s">
        <v>1735</v>
      </c>
      <c r="F64" s="44"/>
      <c r="G64" s="44">
        <f t="shared" si="41"/>
        <v>41</v>
      </c>
      <c r="H64" s="44" t="s">
        <v>0</v>
      </c>
      <c r="I64" s="44" t="s">
        <v>2121</v>
      </c>
      <c r="J64" s="44" t="str">
        <f t="shared" si="0"/>
        <v>OCT</v>
      </c>
      <c r="K64" s="44" t="s">
        <v>1565</v>
      </c>
      <c r="L64" s="44" t="s">
        <v>2188</v>
      </c>
      <c r="M64" s="44" t="s">
        <v>2122</v>
      </c>
      <c r="N64" s="46">
        <f>B64</f>
        <v>41</v>
      </c>
      <c r="O64" s="44" t="s">
        <v>1051</v>
      </c>
      <c r="P64" s="47"/>
    </row>
    <row r="65" spans="1:16" x14ac:dyDescent="0.3">
      <c r="A65" s="53" t="s">
        <v>1568</v>
      </c>
      <c r="B65" s="40" t="s">
        <v>1049</v>
      </c>
      <c r="C65" s="40" t="s">
        <v>2120</v>
      </c>
      <c r="E65" s="40" t="s">
        <v>1736</v>
      </c>
      <c r="I65" s="40" t="s">
        <v>1738</v>
      </c>
      <c r="J65" s="40" t="str">
        <f t="shared" si="0"/>
        <v/>
      </c>
      <c r="K65" s="40" t="s">
        <v>1565</v>
      </c>
      <c r="L65" s="40" t="s">
        <v>2189</v>
      </c>
      <c r="M65" s="40" t="s">
        <v>2122</v>
      </c>
      <c r="N65" s="42" t="str">
        <f>CONCATENATE(B64,".1")</f>
        <v>41.1</v>
      </c>
      <c r="O65" s="40" t="s">
        <v>1</v>
      </c>
      <c r="P65" s="54"/>
    </row>
    <row r="66" spans="1:16" ht="15" thickBot="1" x14ac:dyDescent="0.35">
      <c r="A66" s="48" t="s">
        <v>1568</v>
      </c>
      <c r="B66" s="49" t="s">
        <v>1049</v>
      </c>
      <c r="C66" s="49" t="s">
        <v>2120</v>
      </c>
      <c r="D66" s="50"/>
      <c r="E66" s="49" t="s">
        <v>1736</v>
      </c>
      <c r="F66" s="49"/>
      <c r="G66" s="49"/>
      <c r="H66" s="49"/>
      <c r="I66" s="49" t="s">
        <v>1738</v>
      </c>
      <c r="J66" s="49" t="str">
        <f t="shared" si="0"/>
        <v/>
      </c>
      <c r="K66" s="49" t="s">
        <v>1565</v>
      </c>
      <c r="L66" s="49" t="s">
        <v>2190</v>
      </c>
      <c r="M66" s="49" t="s">
        <v>2122</v>
      </c>
      <c r="N66" s="51" t="str">
        <f>CONCATENATE(B64,".2")</f>
        <v>41.2</v>
      </c>
      <c r="O66" s="49" t="s">
        <v>1076</v>
      </c>
      <c r="P66" s="52" t="str">
        <f>CONCATENATE(A64,B64,C64,D64,E64,F64,G64,H64,I64,J64,K64,L64,M64,N64,O64,A65,B65,C65,D65,E65,F65,G65,H65,I65,J65,K65,L65,M65,N65,O65,A66,B66,C66,D66,E66,F66,G66,H66,I66,J66,K66,L66,M66,N66,O66)</f>
        <v>{id:41,year: "2020",dateAcuerdo:"15-OCT",numAcuerdo:"CG 41-2020",monthAcuerdo:"OCT",nameAcuerdo:"READECUACIÓN DE PRERROGATIVAS PARTIDOS",link: Acuerdos__pdfpath(`./${"2020/"}${"41.pdf"}`),subRows:[{id:"",year: "2020",dateAcuerdo:"",numAcuerdo:"",monthAcuerdo:"",nameAcuerdo:"ANEXO 1 ACUERDO ITE-CG 41-2020 15-OCTUBRE-2020 READECUACIÓN DE PRERROGATIVAS PARTIDOS 2020",link: Acuerdos__pdfpath(`./${"2020/"}${"41.1.pdf"}`),},{id:"",year: "2020",dateAcuerdo:"",numAcuerdo:"",monthAcuerdo:"",nameAcuerdo:"ANEXO 2 ACUERDO ITE-CG 41-2020 15-OCTUBRE-2020 READECUACIÓN DE PRERROGATIVAS PARTIDOS 2020",link: Acuerdos__pdfpath(`./${"2020/"}${"41.2.pdf"}`),},],},</v>
      </c>
    </row>
    <row r="67" spans="1:16" x14ac:dyDescent="0.3">
      <c r="A67" s="43" t="s">
        <v>1568</v>
      </c>
      <c r="B67" s="44">
        <v>42</v>
      </c>
      <c r="C67" s="44" t="s">
        <v>2120</v>
      </c>
      <c r="D67" s="45" t="s">
        <v>220</v>
      </c>
      <c r="E67" s="44" t="s">
        <v>1735</v>
      </c>
      <c r="F67" s="44"/>
      <c r="G67" s="44">
        <f t="shared" ref="G67" si="43">B67</f>
        <v>42</v>
      </c>
      <c r="H67" s="44" t="s">
        <v>0</v>
      </c>
      <c r="I67" s="44" t="s">
        <v>2121</v>
      </c>
      <c r="J67" s="44" t="str">
        <f t="shared" ref="J67:J74" si="44">MID(D67,4,3)</f>
        <v>OCT</v>
      </c>
      <c r="K67" s="44" t="s">
        <v>1565</v>
      </c>
      <c r="L67" s="44" t="s">
        <v>2191</v>
      </c>
      <c r="M67" s="44" t="s">
        <v>2122</v>
      </c>
      <c r="N67" s="46">
        <f>B67</f>
        <v>42</v>
      </c>
      <c r="O67" s="44" t="s">
        <v>1051</v>
      </c>
      <c r="P67" s="47"/>
    </row>
    <row r="68" spans="1:16" ht="15" thickBot="1" x14ac:dyDescent="0.35">
      <c r="A68" s="48" t="s">
        <v>1568</v>
      </c>
      <c r="B68" s="49" t="s">
        <v>1049</v>
      </c>
      <c r="C68" s="49" t="s">
        <v>2120</v>
      </c>
      <c r="D68" s="50" t="s">
        <v>2218</v>
      </c>
      <c r="E68" s="49" t="s">
        <v>1736</v>
      </c>
      <c r="F68" s="49"/>
      <c r="G68" s="49"/>
      <c r="H68" s="49"/>
      <c r="I68" s="49" t="s">
        <v>1738</v>
      </c>
      <c r="J68" s="49" t="str">
        <f t="shared" si="44"/>
        <v>---</v>
      </c>
      <c r="K68" s="49" t="s">
        <v>1565</v>
      </c>
      <c r="L68" s="49" t="s">
        <v>2192</v>
      </c>
      <c r="M68" s="49" t="s">
        <v>2122</v>
      </c>
      <c r="N68" s="51" t="str">
        <f>CONCATENATE(B67,".1")</f>
        <v>42.1</v>
      </c>
      <c r="O68" s="49" t="s">
        <v>1076</v>
      </c>
      <c r="P68" s="52" t="str">
        <f>CONCATENATE(A67,B67,C67,D67,E67,F67,G67,H67,I67,J67,K67,L67,M67,N67,O67,A68,B68,C68,D68,E68,F68,G68,H68,I68,J68,K68,L68,M68,N68,O68)</f>
        <v>{id:42,year: "2020",dateAcuerdo:"15-OCT",numAcuerdo:"CG 42-2020",monthAcuerdo:"OCT",nameAcuerdo:"ACTUALIZACIÓN DE MULTAS",link: Acuerdos__pdfpath(`./${"2020/"}${"42.pdf"}`),subRows:[{id:"",year: "2020",dateAcuerdo:"------",numAcuerdo:"",monthAcuerdo:"---",nameAcuerdo:"ANEXO ÚNICO ACUERDO ITE-CG 42-2020 15-OCTUBRE-2020 ACTUALIZACIÓN DE MULTAS 2020",link: Acuerdos__pdfpath(`./${"2020/"}${"42.1.pdf"}`),},],},</v>
      </c>
    </row>
    <row r="69" spans="1:16" x14ac:dyDescent="0.3">
      <c r="A69" s="43" t="s">
        <v>1568</v>
      </c>
      <c r="B69" s="44">
        <v>43</v>
      </c>
      <c r="C69" s="44" t="s">
        <v>2120</v>
      </c>
      <c r="D69" s="45" t="s">
        <v>220</v>
      </c>
      <c r="E69" s="44" t="s">
        <v>1735</v>
      </c>
      <c r="F69" s="44"/>
      <c r="G69" s="44">
        <f t="shared" ref="G69" si="45">B69</f>
        <v>43</v>
      </c>
      <c r="H69" s="44" t="s">
        <v>0</v>
      </c>
      <c r="I69" s="44" t="s">
        <v>2121</v>
      </c>
      <c r="J69" s="44" t="str">
        <f t="shared" si="44"/>
        <v>OCT</v>
      </c>
      <c r="K69" s="44" t="s">
        <v>1565</v>
      </c>
      <c r="L69" s="44" t="s">
        <v>2193</v>
      </c>
      <c r="M69" s="44" t="s">
        <v>2122</v>
      </c>
      <c r="N69" s="46">
        <f>B69</f>
        <v>43</v>
      </c>
      <c r="O69" s="44" t="s">
        <v>1051</v>
      </c>
      <c r="P69" s="47"/>
    </row>
    <row r="70" spans="1:16" ht="15" thickBot="1" x14ac:dyDescent="0.35">
      <c r="A70" s="48" t="s">
        <v>1568</v>
      </c>
      <c r="B70" s="49" t="s">
        <v>1049</v>
      </c>
      <c r="C70" s="49" t="s">
        <v>2120</v>
      </c>
      <c r="D70" s="50"/>
      <c r="E70" s="49" t="s">
        <v>1736</v>
      </c>
      <c r="F70" s="49"/>
      <c r="G70" s="49"/>
      <c r="H70" s="49"/>
      <c r="I70" s="49" t="s">
        <v>1738</v>
      </c>
      <c r="J70" s="49" t="str">
        <f t="shared" si="44"/>
        <v/>
      </c>
      <c r="K70" s="49" t="s">
        <v>1565</v>
      </c>
      <c r="L70" s="49" t="s">
        <v>2194</v>
      </c>
      <c r="M70" s="49" t="s">
        <v>2122</v>
      </c>
      <c r="N70" s="51" t="str">
        <f>CONCATENATE(B69,".1")</f>
        <v>43.1</v>
      </c>
      <c r="O70" s="49" t="s">
        <v>1076</v>
      </c>
      <c r="P70" s="52" t="str">
        <f>CONCATENATE(A69,B69,C69,D69,E69,F69,G69,H69,I69,J69,K69,L69,M69,N69,O69,A70,B70,C70,D70,E70,F70,G70,H70,I70,J70,K70,L70,M70,N70,O70)</f>
        <v>{id:43,year: "2020",dateAcuerdo:"15-OCT",numAcuerdo:"CG 43-2020",monthAcuerdo:"OCT",nameAcuerdo:"APROBACIÓN DE CALENDARIO ELECTORAL 2020-2021",link: Acuerdos__pdfpath(`./${"2020/"}${"43.pdf"}`),subRows:[{id:"",year: "2020",dateAcuerdo:"",numAcuerdo:"",monthAcuerdo:"",nameAcuerdo:"ANEXO ÚNICO ACUERDO ITE-CG 43-2020 15-OCTUBRE-2020 CALENDARIO ELECTORAL LEGAL 2020-2021",link: Acuerdos__pdfpath(`./${"2020/"}${"43.1.pdf"}`),},],},</v>
      </c>
    </row>
    <row r="71" spans="1:16" x14ac:dyDescent="0.3">
      <c r="A71" s="43" t="s">
        <v>1568</v>
      </c>
      <c r="B71" s="44">
        <v>44</v>
      </c>
      <c r="C71" s="44" t="s">
        <v>2120</v>
      </c>
      <c r="D71" s="45" t="s">
        <v>220</v>
      </c>
      <c r="E71" s="44" t="s">
        <v>1735</v>
      </c>
      <c r="F71" s="44"/>
      <c r="G71" s="44">
        <f t="shared" ref="G71" si="46">B71</f>
        <v>44</v>
      </c>
      <c r="H71" s="44" t="s">
        <v>0</v>
      </c>
      <c r="I71" s="44" t="s">
        <v>2121</v>
      </c>
      <c r="J71" s="44" t="str">
        <f t="shared" si="44"/>
        <v>OCT</v>
      </c>
      <c r="K71" s="44" t="s">
        <v>1565</v>
      </c>
      <c r="L71" s="44" t="s">
        <v>2195</v>
      </c>
      <c r="M71" s="44" t="s">
        <v>2122</v>
      </c>
      <c r="N71" s="46"/>
      <c r="O71" s="44" t="s">
        <v>1577</v>
      </c>
      <c r="P71" s="47"/>
    </row>
    <row r="72" spans="1:16" ht="15" thickBot="1" x14ac:dyDescent="0.35">
      <c r="A72" s="48" t="s">
        <v>1568</v>
      </c>
      <c r="B72" s="49" t="s">
        <v>1049</v>
      </c>
      <c r="C72" s="49" t="s">
        <v>2120</v>
      </c>
      <c r="D72" s="50" t="s">
        <v>2218</v>
      </c>
      <c r="E72" s="49" t="s">
        <v>1736</v>
      </c>
      <c r="F72" s="49"/>
      <c r="G72" s="49"/>
      <c r="H72" s="49"/>
      <c r="I72" s="49" t="s">
        <v>1738</v>
      </c>
      <c r="J72" s="49" t="str">
        <f t="shared" si="44"/>
        <v>---</v>
      </c>
      <c r="K72" s="49" t="s">
        <v>1565</v>
      </c>
      <c r="L72" s="49" t="s">
        <v>2196</v>
      </c>
      <c r="M72" s="49" t="s">
        <v>2122</v>
      </c>
      <c r="N72" s="51" t="str">
        <f>CONCATENATE(B71,".1")</f>
        <v>44.1</v>
      </c>
      <c r="O72" s="49" t="s">
        <v>1076</v>
      </c>
      <c r="P72" s="52" t="str">
        <f>CONCATENATE(A71,B71,C71,D71,E71,F71,G71,H71,I71,J71,K71,L71,M71,N71,O71,A72,B72,C72,D72,E72,F72,G72,H72,I72,J72,K72,L72,M72,N72,O72)</f>
        <v>{id:44,year: "2020",dateAcuerdo:"15-OCT",numAcuerdo:"CG 44-2020",monthAcuerdo:"OCT",nameAcuerdo:"APROBACIÓN DE METODOLOGÍA PARA MONITOREO DE MEDIOS DE COMUNICACIÓN",link: Acuerdos__pdfpath(`./${"2020/"}${"",subRows:[{id:"",year: "2020",dateAcuerdo:"------",numAcuerdo:"",monthAcuerdo:"---",nameAcuerdo:"ANEXO ÚNICO ACUERDO ITE-CG 44-2020 15 DE OCTUBRE-2020 METODOLOGÍA PARA MONITOREO",link: Acuerdos__pdfpath(`./${"2020/"}${"44.1.pdf"}`),},],},</v>
      </c>
    </row>
    <row r="73" spans="1:16" x14ac:dyDescent="0.3">
      <c r="A73" s="43" t="s">
        <v>1568</v>
      </c>
      <c r="B73" s="44">
        <v>45</v>
      </c>
      <c r="C73" s="44" t="s">
        <v>2120</v>
      </c>
      <c r="D73" s="45" t="s">
        <v>273</v>
      </c>
      <c r="E73" s="44" t="s">
        <v>1735</v>
      </c>
      <c r="F73" s="44"/>
      <c r="G73" s="44">
        <f t="shared" ref="G73" si="47">B73</f>
        <v>45</v>
      </c>
      <c r="H73" s="44" t="s">
        <v>0</v>
      </c>
      <c r="I73" s="44" t="s">
        <v>2121</v>
      </c>
      <c r="J73" s="44" t="str">
        <f t="shared" si="44"/>
        <v>OCT</v>
      </c>
      <c r="K73" s="44" t="s">
        <v>1565</v>
      </c>
      <c r="L73" s="44" t="s">
        <v>2197</v>
      </c>
      <c r="M73" s="44" t="s">
        <v>2122</v>
      </c>
      <c r="N73" s="46">
        <f>B73</f>
        <v>45</v>
      </c>
      <c r="O73" s="44" t="s">
        <v>1051</v>
      </c>
      <c r="P73" s="47"/>
    </row>
    <row r="74" spans="1:16" ht="15" thickBot="1" x14ac:dyDescent="0.35">
      <c r="A74" s="48" t="s">
        <v>1568</v>
      </c>
      <c r="B74" s="49" t="s">
        <v>1049</v>
      </c>
      <c r="C74" s="49" t="s">
        <v>2120</v>
      </c>
      <c r="D74" s="50" t="s">
        <v>2218</v>
      </c>
      <c r="E74" s="49" t="s">
        <v>1736</v>
      </c>
      <c r="F74" s="49"/>
      <c r="G74" s="49"/>
      <c r="H74" s="49"/>
      <c r="I74" s="49" t="s">
        <v>1738</v>
      </c>
      <c r="J74" s="49" t="str">
        <f t="shared" si="44"/>
        <v>---</v>
      </c>
      <c r="K74" s="49" t="s">
        <v>1565</v>
      </c>
      <c r="L74" s="49" t="s">
        <v>2198</v>
      </c>
      <c r="M74" s="49" t="s">
        <v>2122</v>
      </c>
      <c r="N74" s="51" t="str">
        <f>CONCATENATE(B73,".1")</f>
        <v>45.1</v>
      </c>
      <c r="O74" s="49" t="s">
        <v>1076</v>
      </c>
      <c r="P74" s="52" t="str">
        <f>CONCATENATE(A73,B73,C73,D73,E73,F73,G73,H73,I73,J73,K73,L73,M73,N73,O73,A74,B74,C74,D74,E74,F74,G74,H74,I74,J74,K74,L74,M74,N74,O74)</f>
        <v>{id:45,year: "2020",dateAcuerdo:"23-OCT",numAcuerdo:"CG 45-2020",monthAcuerdo:"OCT",nameAcuerdo:"CONVOCATORIA A ELECCIONES PELO 2021",link: Acuerdos__pdfpath(`./${"2020/"}${"45.pdf"}`),subRows:[{id:"",year: "2020",dateAcuerdo:"------",numAcuerdo:"",monthAcuerdo:"---",nameAcuerdo:"ANEXO ÚNICO ACUERDO ITE-CG 45-2020 CONVOCATORIA PROCESO ELECTORAL LOCAL ORDINARIO 2020-2021",link: Acuerdos__pdfpath(`./${"2020/"}${"45.1.pdf"}`),},],},</v>
      </c>
    </row>
    <row r="75" spans="1:16" x14ac:dyDescent="0.3">
      <c r="A75" s="43" t="s">
        <v>1568</v>
      </c>
      <c r="B75" s="44">
        <v>46</v>
      </c>
      <c r="C75" s="44" t="s">
        <v>2120</v>
      </c>
      <c r="D75" s="45" t="s">
        <v>273</v>
      </c>
      <c r="E75" s="44" t="s">
        <v>1735</v>
      </c>
      <c r="F75" s="44"/>
      <c r="G75" s="44">
        <f t="shared" si="4"/>
        <v>46</v>
      </c>
      <c r="H75" s="44" t="s">
        <v>0</v>
      </c>
      <c r="I75" s="44" t="s">
        <v>2121</v>
      </c>
      <c r="J75" s="44" t="str">
        <f t="shared" si="0"/>
        <v>OCT</v>
      </c>
      <c r="K75" s="44" t="s">
        <v>1565</v>
      </c>
      <c r="L75" s="44" t="s">
        <v>2199</v>
      </c>
      <c r="M75" s="44" t="s">
        <v>2122</v>
      </c>
      <c r="N75" s="46">
        <f>B75</f>
        <v>46</v>
      </c>
      <c r="O75" s="44" t="s">
        <v>1051</v>
      </c>
      <c r="P75" s="47"/>
    </row>
    <row r="76" spans="1:16" x14ac:dyDescent="0.3">
      <c r="A76" s="53" t="s">
        <v>1568</v>
      </c>
      <c r="B76" s="40" t="s">
        <v>1049</v>
      </c>
      <c r="C76" s="40" t="s">
        <v>2120</v>
      </c>
      <c r="E76" s="40" t="s">
        <v>1736</v>
      </c>
      <c r="I76" s="40" t="s">
        <v>1738</v>
      </c>
      <c r="J76" s="40" t="str">
        <f t="shared" si="0"/>
        <v/>
      </c>
      <c r="K76" s="40" t="s">
        <v>1565</v>
      </c>
      <c r="L76" s="40" t="s">
        <v>2200</v>
      </c>
      <c r="M76" s="40" t="s">
        <v>2122</v>
      </c>
      <c r="N76" s="42" t="str">
        <f>CONCATENATE(B75,".1")</f>
        <v>46.1</v>
      </c>
      <c r="O76" s="40" t="s">
        <v>1</v>
      </c>
      <c r="P76" s="54"/>
    </row>
    <row r="77" spans="1:16" x14ac:dyDescent="0.3">
      <c r="A77" s="53" t="s">
        <v>1568</v>
      </c>
      <c r="B77" s="40" t="s">
        <v>1049</v>
      </c>
      <c r="C77" s="40" t="s">
        <v>2120</v>
      </c>
      <c r="E77" s="40" t="s">
        <v>1736</v>
      </c>
      <c r="I77" s="40" t="s">
        <v>1738</v>
      </c>
      <c r="J77" s="40" t="str">
        <f t="shared" ref="J77:J78" si="48">MID(D77,4,3)</f>
        <v/>
      </c>
      <c r="K77" s="40" t="s">
        <v>1565</v>
      </c>
      <c r="L77" s="40" t="s">
        <v>2201</v>
      </c>
      <c r="M77" s="40" t="s">
        <v>2122</v>
      </c>
      <c r="N77" s="42" t="str">
        <f>CONCATENATE(B75,".2")</f>
        <v>46.2</v>
      </c>
      <c r="O77" s="40" t="s">
        <v>1</v>
      </c>
      <c r="P77" s="54"/>
    </row>
    <row r="78" spans="1:16" x14ac:dyDescent="0.3">
      <c r="A78" s="53" t="s">
        <v>1568</v>
      </c>
      <c r="B78" s="40" t="s">
        <v>1049</v>
      </c>
      <c r="C78" s="40" t="s">
        <v>2120</v>
      </c>
      <c r="E78" s="40" t="s">
        <v>1736</v>
      </c>
      <c r="I78" s="40" t="s">
        <v>1738</v>
      </c>
      <c r="J78" s="40" t="str">
        <f t="shared" si="48"/>
        <v/>
      </c>
      <c r="K78" s="40" t="s">
        <v>1565</v>
      </c>
      <c r="L78" s="40" t="s">
        <v>2202</v>
      </c>
      <c r="M78" s="40" t="s">
        <v>2122</v>
      </c>
      <c r="N78" s="42" t="str">
        <f>CONCATENATE(B75,".3")</f>
        <v>46.3</v>
      </c>
      <c r="O78" s="40" t="s">
        <v>1</v>
      </c>
      <c r="P78" s="54"/>
    </row>
    <row r="79" spans="1:16" x14ac:dyDescent="0.3">
      <c r="A79" s="53" t="s">
        <v>1568</v>
      </c>
      <c r="B79" s="40" t="s">
        <v>1049</v>
      </c>
      <c r="C79" s="40" t="s">
        <v>2120</v>
      </c>
      <c r="E79" s="40" t="s">
        <v>1736</v>
      </c>
      <c r="I79" s="40" t="s">
        <v>1738</v>
      </c>
      <c r="J79" s="40" t="str">
        <f t="shared" ref="J79:J80" si="49">MID(D79,4,3)</f>
        <v/>
      </c>
      <c r="K79" s="40" t="s">
        <v>1565</v>
      </c>
      <c r="L79" s="40" t="s">
        <v>2203</v>
      </c>
      <c r="M79" s="40" t="s">
        <v>2122</v>
      </c>
      <c r="N79" s="42" t="str">
        <f>CONCATENATE(B75,".4")</f>
        <v>46.4</v>
      </c>
      <c r="O79" s="40" t="s">
        <v>1</v>
      </c>
      <c r="P79" s="54"/>
    </row>
    <row r="80" spans="1:16" x14ac:dyDescent="0.3">
      <c r="A80" s="53" t="s">
        <v>1568</v>
      </c>
      <c r="B80" s="40" t="s">
        <v>1049</v>
      </c>
      <c r="C80" s="40" t="s">
        <v>2120</v>
      </c>
      <c r="E80" s="40" t="s">
        <v>1736</v>
      </c>
      <c r="I80" s="40" t="s">
        <v>1738</v>
      </c>
      <c r="J80" s="40" t="str">
        <f t="shared" si="49"/>
        <v/>
      </c>
      <c r="K80" s="40" t="s">
        <v>1565</v>
      </c>
      <c r="L80" s="40" t="s">
        <v>2204</v>
      </c>
      <c r="M80" s="40" t="s">
        <v>2122</v>
      </c>
      <c r="N80" s="42" t="str">
        <f>CONCATENATE(B75,".5")</f>
        <v>46.5</v>
      </c>
      <c r="O80" s="40" t="s">
        <v>1</v>
      </c>
      <c r="P80" s="54"/>
    </row>
    <row r="81" spans="1:16" x14ac:dyDescent="0.3">
      <c r="A81" s="53" t="s">
        <v>1568</v>
      </c>
      <c r="B81" s="40" t="s">
        <v>1049</v>
      </c>
      <c r="C81" s="40" t="s">
        <v>2120</v>
      </c>
      <c r="E81" s="40" t="s">
        <v>1736</v>
      </c>
      <c r="I81" s="40" t="s">
        <v>1738</v>
      </c>
      <c r="J81" s="40" t="str">
        <f t="shared" si="0"/>
        <v/>
      </c>
      <c r="K81" s="40" t="s">
        <v>1565</v>
      </c>
      <c r="L81" s="40" t="s">
        <v>2205</v>
      </c>
      <c r="M81" s="40" t="s">
        <v>2122</v>
      </c>
      <c r="N81" s="42" t="str">
        <f>CONCATENATE(B75,".6")</f>
        <v>46.6</v>
      </c>
      <c r="O81" s="40" t="s">
        <v>1</v>
      </c>
      <c r="P81" s="54"/>
    </row>
    <row r="82" spans="1:16" x14ac:dyDescent="0.3">
      <c r="A82" s="53" t="s">
        <v>1568</v>
      </c>
      <c r="B82" s="40" t="s">
        <v>1049</v>
      </c>
      <c r="C82" s="40" t="s">
        <v>2120</v>
      </c>
      <c r="E82" s="40" t="s">
        <v>1736</v>
      </c>
      <c r="I82" s="40" t="s">
        <v>1738</v>
      </c>
      <c r="J82" s="40" t="str">
        <f t="shared" si="0"/>
        <v/>
      </c>
      <c r="K82" s="40" t="s">
        <v>1565</v>
      </c>
      <c r="L82" s="40" t="s">
        <v>2206</v>
      </c>
      <c r="M82" s="40" t="s">
        <v>2122</v>
      </c>
      <c r="N82" s="42" t="str">
        <f>CONCATENATE(B75,".7")</f>
        <v>46.7</v>
      </c>
      <c r="O82" s="40" t="s">
        <v>1</v>
      </c>
      <c r="P82" s="54"/>
    </row>
    <row r="83" spans="1:16" ht="15" thickBot="1" x14ac:dyDescent="0.35">
      <c r="A83" s="48" t="s">
        <v>1568</v>
      </c>
      <c r="B83" s="49" t="s">
        <v>1049</v>
      </c>
      <c r="C83" s="49" t="s">
        <v>2120</v>
      </c>
      <c r="D83" s="50"/>
      <c r="E83" s="49" t="s">
        <v>1736</v>
      </c>
      <c r="F83" s="49"/>
      <c r="G83" s="49"/>
      <c r="H83" s="49"/>
      <c r="I83" s="49" t="s">
        <v>1738</v>
      </c>
      <c r="J83" s="49" t="str">
        <f t="shared" si="0"/>
        <v/>
      </c>
      <c r="K83" s="49" t="s">
        <v>1565</v>
      </c>
      <c r="L83" s="49" t="s">
        <v>2207</v>
      </c>
      <c r="M83" s="49" t="s">
        <v>2122</v>
      </c>
      <c r="N83" s="51" t="str">
        <f>CONCATENATE(B75,".8")</f>
        <v>46.8</v>
      </c>
      <c r="O83" s="49" t="s">
        <v>1076</v>
      </c>
      <c r="P83" s="52" t="str">
        <f>CONCATENATE(A75,B75,C75,D75,E75,F75,G75,H75,I75,J75,K75,L75,M75,N75,O75,A76,B76,C76,D76,E76,F76,G76,H76,I76,J76,K76,L76,M76,N76,O76,A77,B77,C77,D77,E77,F77,G77,H77,I77,J77,K77,L77,M77,N77,O77,A78,B78,C78,D78,E78,F78,G78,H78,I78,J78,K78,L78,M78,N78,O78,A79,B79,C79,D79,E79,F79,G79,H79,I79,J79,K79,L79,M79,N79,O79,A80,B80,C80,D80,E80,F80,G80,H80,I80,J80,K80,L80,M80,N80,O80,A81,B81,C81,D81,E81,F81,G81,H81,I81,J81,K81,L81,M81,N81,O81,A82,B82,C82,D82,E82,F82,G82,H82,I82,J82,K82,L82,M82,N82,O82,A83,B83,C83,D83,E83,F83,G83,H83,I83,J83,K83,L83,M83,N83,O83)</f>
        <v>{id:46,year: "2020",dateAcuerdo:"23-OCT",numAcuerdo:"CG 46-2020",monthAcuerdo:"OCT",nameAcuerdo:"CONVOCATORIA CANDIDATURAS INDEPENDIENTES PELO 2020-2021",link: Acuerdos__pdfpath(`./${"2020/"}${"46.pdf"}`),subRows:[{id:"",year: "2020",dateAcuerdo:"",numAcuerdo:"",monthAcuerdo:"",nameAcuerdo:"ANEXO UNO CONVOCATORIA",link: Acuerdos__pdfpath(`./${"2020/"}${"46.1.pdf"}`),},{id:"",year: "2020",dateAcuerdo:"",numAcuerdo:"",monthAcuerdo:"",nameAcuerdo:"ANEXO 1 DE CONVOCATORIA ORMATO DE MANIFESTACIÓN DE INTENCIÓN",link: Acuerdos__pdfpath(`./${"2020/"}${"46.2.pdf"}`),},{id:"",year: "2020",dateAcuerdo:"",numAcuerdo:"",monthAcuerdo:"",nameAcuerdo:"ANEXO 2 DE CONVOCATORIA FORMATO DE SOLICITUD DE REGISTRO DE CANDIDATURA INDEPENDIENTE",link: Acuerdos__pdfpath(`./${"2020/"}${"46.3.pdf"}`),},{id:"",year: "2020",dateAcuerdo:"",numAcuerdo:"",monthAcuerdo:"",nameAcuerdo:"ANEXO 3 DE CONVOCATORIA FORMATO DE MANIFESTACIÓN DE VOLUNTAD",link: Acuerdos__pdfpath(`./${"2020/"}${"46.4.pdf"}`),},{id:"",year: "2020",dateAcuerdo:"",numAcuerdo:"",monthAcuerdo:"",nameAcuerdo:"ANEXO 4 DE CONVOCATORIA FORMATO DE NO ACEPTACIÓN DE RECURSOS ILÍCITOS",link: Acuerdos__pdfpath(`./${"2020/"}${"46.5.pdf"}`),},{id:"",year: "2020",dateAcuerdo:"",numAcuerdo:"",monthAcuerdo:"",nameAcuerdo:"ANEXO 5 DE CONVOCATORIA FORMATO DE ESCRITO DE CONFORMIDAD PARA LA FISCALIZACIÓN",link: Acuerdos__pdfpath(`./${"2020/"}${"46.6.pdf"}`),},{id:"",year: "2020",dateAcuerdo:"",numAcuerdo:"",monthAcuerdo:"",nameAcuerdo:"ANEXO 6 DE CONVOCATORIA FORMATO ESCRITO NO CONDENADO POR VIOLENCIA POLÍTICA EN CONTRA DE LAS MUJERES",link: Acuerdos__pdfpath(`./${"2020/"}${"46.7.pdf"}`),},{id:"",year: "2020",dateAcuerdo:"",numAcuerdo:"",monthAcuerdo:"",nameAcuerdo:"ANEXO DOS PORCENTAJE DE APOYO CIUDADANO",link: Acuerdos__pdfpath(`./${"2020/"}${"46.8.pdf"}`),},],},</v>
      </c>
    </row>
    <row r="84" spans="1:16" x14ac:dyDescent="0.3">
      <c r="A84" s="43" t="s">
        <v>1568</v>
      </c>
      <c r="B84" s="44">
        <v>47</v>
      </c>
      <c r="C84" s="44" t="s">
        <v>2120</v>
      </c>
      <c r="D84" s="45" t="s">
        <v>1047</v>
      </c>
      <c r="E84" s="44" t="s">
        <v>1735</v>
      </c>
      <c r="F84" s="44"/>
      <c r="G84" s="44">
        <f t="shared" si="4"/>
        <v>47</v>
      </c>
      <c r="H84" s="44" t="s">
        <v>0</v>
      </c>
      <c r="I84" s="44" t="s">
        <v>2121</v>
      </c>
      <c r="J84" s="44" t="str">
        <f t="shared" si="0"/>
        <v>OCT</v>
      </c>
      <c r="K84" s="44" t="s">
        <v>1565</v>
      </c>
      <c r="L84" s="44" t="s">
        <v>2208</v>
      </c>
      <c r="M84" s="44" t="s">
        <v>2122</v>
      </c>
      <c r="N84" s="46">
        <f>B84</f>
        <v>47</v>
      </c>
      <c r="O84" s="44" t="s">
        <v>1051</v>
      </c>
      <c r="P84" s="47"/>
    </row>
    <row r="85" spans="1:16" x14ac:dyDescent="0.3">
      <c r="A85" s="53" t="s">
        <v>1568</v>
      </c>
      <c r="B85" s="40" t="s">
        <v>1049</v>
      </c>
      <c r="C85" s="40" t="s">
        <v>2120</v>
      </c>
      <c r="E85" s="40" t="s">
        <v>1736</v>
      </c>
      <c r="I85" s="40" t="s">
        <v>1738</v>
      </c>
      <c r="J85" s="40" t="str">
        <f t="shared" ref="J85" si="50">MID(D85,4,3)</f>
        <v/>
      </c>
      <c r="K85" s="40" t="s">
        <v>1565</v>
      </c>
      <c r="L85" s="40" t="s">
        <v>2209</v>
      </c>
      <c r="M85" s="40" t="s">
        <v>2122</v>
      </c>
      <c r="N85" s="42" t="str">
        <f>CONCATENATE(B84,".1")</f>
        <v>47.1</v>
      </c>
      <c r="O85" s="40" t="s">
        <v>1</v>
      </c>
      <c r="P85" s="54"/>
    </row>
    <row r="86" spans="1:16" x14ac:dyDescent="0.3">
      <c r="A86" s="53" t="s">
        <v>1568</v>
      </c>
      <c r="B86" s="40" t="s">
        <v>1049</v>
      </c>
      <c r="C86" s="40" t="s">
        <v>2120</v>
      </c>
      <c r="E86" s="40" t="s">
        <v>1736</v>
      </c>
      <c r="I86" s="40" t="s">
        <v>1738</v>
      </c>
      <c r="J86" s="40" t="str">
        <f t="shared" si="0"/>
        <v/>
      </c>
      <c r="K86" s="40" t="s">
        <v>1565</v>
      </c>
      <c r="L86" s="40" t="s">
        <v>2210</v>
      </c>
      <c r="M86" s="40" t="s">
        <v>2122</v>
      </c>
      <c r="N86" s="42" t="str">
        <f>CONCATENATE(B84,".2")</f>
        <v>47.2</v>
      </c>
      <c r="O86" s="40" t="s">
        <v>1</v>
      </c>
      <c r="P86" s="54"/>
    </row>
    <row r="87" spans="1:16" ht="15" thickBot="1" x14ac:dyDescent="0.35">
      <c r="A87" s="48" t="s">
        <v>1568</v>
      </c>
      <c r="B87" s="49" t="s">
        <v>1049</v>
      </c>
      <c r="C87" s="49" t="s">
        <v>2120</v>
      </c>
      <c r="D87" s="50"/>
      <c r="E87" s="49" t="s">
        <v>1736</v>
      </c>
      <c r="F87" s="49"/>
      <c r="G87" s="49"/>
      <c r="H87" s="49"/>
      <c r="I87" s="49" t="s">
        <v>1738</v>
      </c>
      <c r="J87" s="49" t="str">
        <f t="shared" si="0"/>
        <v/>
      </c>
      <c r="K87" s="49" t="s">
        <v>1565</v>
      </c>
      <c r="L87" s="49" t="s">
        <v>2096</v>
      </c>
      <c r="M87" s="49" t="s">
        <v>2122</v>
      </c>
      <c r="N87" s="51" t="str">
        <f>CONCATENATE(B84,".3")</f>
        <v>47.3</v>
      </c>
      <c r="O87" s="49" t="s">
        <v>1076</v>
      </c>
      <c r="P87" s="52" t="str">
        <f>CONCATENATE(A84,B84,C84,D84,E84,F84,G84,H84,I84,J84,K84,L84,M84,N84,O84,A85,B85,C85,D85,E85,F85,G85,H85,I85,J85,K85,L85,M85,N85,O85,A86,B86,C86,D86,E86,F86,G86,H86,I86,J86,K86,L86,M86,N86,O86,A87,B87,C87,D87,E87,F87,G87,H87,I87,J87,K87,L87,M87,N87,O87)</f>
        <v>{id:47,year: "2020",dateAcuerdo:"30-OCT",numAcuerdo:"CG 47-2020",monthAcuerdo:"OCT",nameAcuerdo:"LINEAMIENTOS DE PARIDAD DE GÉNERO",link: Acuerdos__pdfpath(`./${"2020/"}${"47.pdf"}`),subRows:[{id:"",year: "2020",dateAcuerdo:"",numAcuerdo:"",monthAcuerdo:"",nameAcuerdo:"ANEXO 1 LINEAMIENTOS DE PARIDAD DE GÉNERO",link: Acuerdos__pdfpath(`./${"2020/"}${"47.1.pdf"}`),},{id:"",year: "2020",dateAcuerdo:"",numAcuerdo:"",monthAcuerdo:"",nameAcuerdo:"ANEXO ÚNICO DE LOS LINEAMIENTOS DE PARIDAD DE GÉNERO",link: Acuerdos__pdfpath(`./${"2020/"}${"47.2.pdf"}`),},{id:"",year: "2020",dateAcuerdo:"",numAcuerdo:"",monthAcuerdo:"",nameAcuerdo:"VOTO CONCURRENTE",link: Acuerdos__pdfpath(`./${"2020/"}${"47.3.pdf"}`),},],},</v>
      </c>
    </row>
    <row r="88" spans="1:16" x14ac:dyDescent="0.3">
      <c r="A88" s="43" t="s">
        <v>1568</v>
      </c>
      <c r="B88" s="44">
        <v>48</v>
      </c>
      <c r="C88" s="44" t="s">
        <v>2120</v>
      </c>
      <c r="D88" s="45" t="s">
        <v>1047</v>
      </c>
      <c r="E88" s="44" t="s">
        <v>1735</v>
      </c>
      <c r="F88" s="44"/>
      <c r="G88" s="44">
        <f t="shared" ref="G88" si="51">B88</f>
        <v>48</v>
      </c>
      <c r="H88" s="44" t="s">
        <v>0</v>
      </c>
      <c r="I88" s="44" t="s">
        <v>2121</v>
      </c>
      <c r="J88" s="44" t="str">
        <f t="shared" si="0"/>
        <v>OCT</v>
      </c>
      <c r="K88" s="44" t="s">
        <v>1565</v>
      </c>
      <c r="L88" s="44" t="s">
        <v>2211</v>
      </c>
      <c r="M88" s="44" t="s">
        <v>2122</v>
      </c>
      <c r="N88" s="46">
        <f>B88</f>
        <v>48</v>
      </c>
      <c r="O88" s="44" t="s">
        <v>1051</v>
      </c>
      <c r="P88" s="47"/>
    </row>
    <row r="89" spans="1:16" x14ac:dyDescent="0.3">
      <c r="A89" s="53" t="s">
        <v>1568</v>
      </c>
      <c r="B89" s="40" t="s">
        <v>1049</v>
      </c>
      <c r="C89" s="40" t="s">
        <v>2120</v>
      </c>
      <c r="E89" s="40" t="s">
        <v>1736</v>
      </c>
      <c r="I89" s="40" t="s">
        <v>1738</v>
      </c>
      <c r="J89" s="40" t="str">
        <f t="shared" si="0"/>
        <v/>
      </c>
      <c r="K89" s="40" t="s">
        <v>1565</v>
      </c>
      <c r="L89" s="40" t="s">
        <v>1414</v>
      </c>
      <c r="M89" s="40" t="s">
        <v>2122</v>
      </c>
      <c r="N89" s="42" t="str">
        <f>CONCATENATE(B88,".1")</f>
        <v>48.1</v>
      </c>
      <c r="O89" s="40" t="s">
        <v>1</v>
      </c>
      <c r="P89" s="54"/>
    </row>
    <row r="90" spans="1:16" ht="15" thickBot="1" x14ac:dyDescent="0.35">
      <c r="A90" s="48" t="s">
        <v>1568</v>
      </c>
      <c r="B90" s="49" t="s">
        <v>1049</v>
      </c>
      <c r="C90" s="49" t="s">
        <v>2120</v>
      </c>
      <c r="D90" s="50"/>
      <c r="E90" s="49" t="s">
        <v>1736</v>
      </c>
      <c r="F90" s="49"/>
      <c r="G90" s="49"/>
      <c r="H90" s="49"/>
      <c r="I90" s="49" t="s">
        <v>1738</v>
      </c>
      <c r="J90" s="49" t="str">
        <f t="shared" si="0"/>
        <v/>
      </c>
      <c r="K90" s="49" t="s">
        <v>1565</v>
      </c>
      <c r="L90" s="49" t="s">
        <v>1461</v>
      </c>
      <c r="M90" s="49" t="s">
        <v>2122</v>
      </c>
      <c r="N90" s="51" t="str">
        <f>CONCATENATE(B88,".2")</f>
        <v>48.2</v>
      </c>
      <c r="O90" s="49" t="s">
        <v>1076</v>
      </c>
      <c r="P90" s="52"/>
    </row>
    <row r="91" spans="1:16" ht="15" thickBot="1" x14ac:dyDescent="0.35">
      <c r="A91" s="40" t="s">
        <v>1568</v>
      </c>
      <c r="B91" s="40">
        <v>49</v>
      </c>
      <c r="C91" s="40" t="s">
        <v>2120</v>
      </c>
      <c r="D91" s="41" t="s">
        <v>1047</v>
      </c>
      <c r="E91" s="40" t="s">
        <v>1735</v>
      </c>
      <c r="G91" s="40">
        <f t="shared" ref="G91:G94" si="52">B91</f>
        <v>49</v>
      </c>
      <c r="H91" s="40" t="s">
        <v>0</v>
      </c>
      <c r="I91" s="40" t="s">
        <v>2121</v>
      </c>
      <c r="J91" s="40" t="str">
        <f t="shared" si="0"/>
        <v>OCT</v>
      </c>
      <c r="K91" s="40" t="s">
        <v>1565</v>
      </c>
      <c r="L91" s="40" t="s">
        <v>2212</v>
      </c>
      <c r="M91" s="40" t="s">
        <v>2122</v>
      </c>
      <c r="N91" s="42">
        <f>B91</f>
        <v>49</v>
      </c>
      <c r="O91" s="40" t="s">
        <v>1</v>
      </c>
      <c r="P91" s="49" t="str">
        <f>CONCATENATE(A91,B91,C91,D91,E91,F91,G91,H91,I91,J91,K91,L91,M91,N91,O91)</f>
        <v>{id:49,year: "2020",dateAcuerdo:"30-OCT",numAcuerdo:"CG 49-2020",monthAcuerdo:"OCT",nameAcuerdo:"ROTACIÓN JGE",link: Acuerdos__pdfpath(`./${"2020/"}${"49.pdf"}`),},</v>
      </c>
    </row>
    <row r="92" spans="1:16" x14ac:dyDescent="0.3">
      <c r="A92" s="43" t="s">
        <v>1568</v>
      </c>
      <c r="B92" s="44">
        <v>50</v>
      </c>
      <c r="C92" s="44" t="s">
        <v>2120</v>
      </c>
      <c r="D92" s="45" t="s">
        <v>1047</v>
      </c>
      <c r="E92" s="44" t="s">
        <v>1735</v>
      </c>
      <c r="F92" s="44"/>
      <c r="G92" s="44">
        <f t="shared" si="52"/>
        <v>50</v>
      </c>
      <c r="H92" s="44" t="s">
        <v>0</v>
      </c>
      <c r="I92" s="44" t="s">
        <v>2121</v>
      </c>
      <c r="J92" s="44" t="str">
        <f t="shared" ref="J92:J93" si="53">MID(D92,4,3)</f>
        <v>OCT</v>
      </c>
      <c r="K92" s="44" t="s">
        <v>1565</v>
      </c>
      <c r="L92" s="44" t="s">
        <v>2213</v>
      </c>
      <c r="M92" s="44" t="s">
        <v>2122</v>
      </c>
      <c r="N92" s="46">
        <f>B92</f>
        <v>50</v>
      </c>
      <c r="O92" s="44" t="s">
        <v>1051</v>
      </c>
      <c r="P92" s="47"/>
    </row>
    <row r="93" spans="1:16" ht="15" thickBot="1" x14ac:dyDescent="0.35">
      <c r="A93" s="48" t="s">
        <v>1568</v>
      </c>
      <c r="B93" s="49" t="s">
        <v>1049</v>
      </c>
      <c r="C93" s="49" t="s">
        <v>2120</v>
      </c>
      <c r="D93" s="50"/>
      <c r="E93" s="49" t="s">
        <v>1736</v>
      </c>
      <c r="F93" s="49"/>
      <c r="G93" s="49"/>
      <c r="H93" s="49"/>
      <c r="I93" s="49" t="s">
        <v>1738</v>
      </c>
      <c r="J93" s="49" t="str">
        <f t="shared" si="53"/>
        <v/>
      </c>
      <c r="K93" s="49" t="s">
        <v>1565</v>
      </c>
      <c r="L93" s="49" t="s">
        <v>2066</v>
      </c>
      <c r="M93" s="49" t="s">
        <v>2122</v>
      </c>
      <c r="N93" s="51" t="str">
        <f>CONCATENATE(B92,".1")</f>
        <v>50.1</v>
      </c>
      <c r="O93" s="49" t="s">
        <v>1076</v>
      </c>
      <c r="P93" s="52" t="str">
        <f>CONCATENATE(A92,B92,C92,D92,E92,F92,G92,H92,I92,J92,K92,L92,M92,N92,O92,A93,B93,C93,D93,E93,F93,G93,H93,I93,J93,K93,L93,M93,N93,O93)</f>
        <v>{id:50,year: "2020",dateAcuerdo:"30-OCT",numAcuerdo:"CG 50-2020",monthAcuerdo:"OCT",nameAcuerdo:"RESPUESTA OFICIO IXCOTLA",link: Acuerdos__pdfpath(`./${"2020/"}${"50.pdf"}`),subRows:[{id:"",year: "2020",dateAcuerdo:"",numAcuerdo:"",monthAcuerdo:"",nameAcuerdo:"VOTO PARTICULAR",link: Acuerdos__pdfpath(`./${"2020/"}${"50.1.pdf"}`),},],},</v>
      </c>
    </row>
    <row r="94" spans="1:16" x14ac:dyDescent="0.3">
      <c r="A94" s="43" t="s">
        <v>1568</v>
      </c>
      <c r="B94" s="44">
        <v>51</v>
      </c>
      <c r="C94" s="44" t="s">
        <v>2120</v>
      </c>
      <c r="D94" s="45" t="s">
        <v>1047</v>
      </c>
      <c r="E94" s="44" t="s">
        <v>1735</v>
      </c>
      <c r="F94" s="44"/>
      <c r="G94" s="44">
        <f t="shared" si="52"/>
        <v>51</v>
      </c>
      <c r="H94" s="44" t="s">
        <v>0</v>
      </c>
      <c r="I94" s="44" t="s">
        <v>2121</v>
      </c>
      <c r="J94" s="44" t="str">
        <f t="shared" ref="J94:J109" si="54">MID(D94,4,3)</f>
        <v>OCT</v>
      </c>
      <c r="K94" s="44" t="s">
        <v>1565</v>
      </c>
      <c r="L94" s="44" t="s">
        <v>2214</v>
      </c>
      <c r="M94" s="44" t="s">
        <v>2122</v>
      </c>
      <c r="N94" s="46">
        <f>B94</f>
        <v>51</v>
      </c>
      <c r="O94" s="44" t="s">
        <v>1051</v>
      </c>
      <c r="P94" s="47"/>
    </row>
    <row r="95" spans="1:16" x14ac:dyDescent="0.3">
      <c r="A95" s="53" t="s">
        <v>1568</v>
      </c>
      <c r="B95" s="40" t="s">
        <v>1049</v>
      </c>
      <c r="C95" s="40" t="s">
        <v>2120</v>
      </c>
      <c r="E95" s="40" t="s">
        <v>1736</v>
      </c>
      <c r="I95" s="40" t="s">
        <v>1738</v>
      </c>
      <c r="J95" s="40" t="str">
        <f t="shared" si="54"/>
        <v/>
      </c>
      <c r="K95" s="40" t="s">
        <v>1565</v>
      </c>
      <c r="L95" s="40" t="s">
        <v>2215</v>
      </c>
      <c r="M95" s="40" t="s">
        <v>2122</v>
      </c>
      <c r="N95" s="42" t="str">
        <f>CONCATENATE(B94,".1")</f>
        <v>51.1</v>
      </c>
      <c r="O95" s="40" t="s">
        <v>1</v>
      </c>
      <c r="P95" s="54"/>
    </row>
    <row r="96" spans="1:16" ht="15" thickBot="1" x14ac:dyDescent="0.35">
      <c r="A96" s="48" t="s">
        <v>1568</v>
      </c>
      <c r="B96" s="49" t="s">
        <v>1049</v>
      </c>
      <c r="C96" s="49" t="s">
        <v>2120</v>
      </c>
      <c r="D96" s="50"/>
      <c r="E96" s="49" t="s">
        <v>1736</v>
      </c>
      <c r="F96" s="49"/>
      <c r="G96" s="49"/>
      <c r="H96" s="49"/>
      <c r="I96" s="49" t="s">
        <v>1738</v>
      </c>
      <c r="J96" s="49" t="str">
        <f t="shared" si="54"/>
        <v/>
      </c>
      <c r="K96" s="49" t="s">
        <v>1565</v>
      </c>
      <c r="L96" s="49" t="s">
        <v>2216</v>
      </c>
      <c r="M96" s="49" t="s">
        <v>2122</v>
      </c>
      <c r="N96" s="51" t="str">
        <f>CONCATENATE(B94,".2")</f>
        <v>51.2</v>
      </c>
      <c r="O96" s="49" t="s">
        <v>1076</v>
      </c>
      <c r="P96" s="52"/>
    </row>
    <row r="97" spans="1:16" ht="15" thickBot="1" x14ac:dyDescent="0.35">
      <c r="A97" s="40" t="s">
        <v>1568</v>
      </c>
      <c r="B97" s="40">
        <v>52</v>
      </c>
      <c r="C97" s="40" t="s">
        <v>2120</v>
      </c>
      <c r="D97" s="41" t="s">
        <v>1047</v>
      </c>
      <c r="E97" s="40" t="s">
        <v>1735</v>
      </c>
      <c r="G97" s="40">
        <f t="shared" ref="G97:G98" si="55">B97</f>
        <v>52</v>
      </c>
      <c r="H97" s="40" t="s">
        <v>0</v>
      </c>
      <c r="I97" s="40" t="s">
        <v>2121</v>
      </c>
      <c r="J97" s="40" t="str">
        <f t="shared" si="54"/>
        <v>OCT</v>
      </c>
      <c r="K97" s="40" t="s">
        <v>1565</v>
      </c>
      <c r="L97" s="40" t="s">
        <v>2217</v>
      </c>
      <c r="M97" s="40" t="s">
        <v>2122</v>
      </c>
      <c r="N97" s="42">
        <f>B97</f>
        <v>52</v>
      </c>
      <c r="O97" s="40" t="s">
        <v>1</v>
      </c>
      <c r="P97" s="55" t="str">
        <f>CONCATENATE(A97,B97,C97,D97,E97,F97,G97,H97,I97,J97,K97,L97,M97,N97,O97)</f>
        <v>{id:52,year: "2020",dateAcuerdo:"30-OCT",numAcuerdo:"CG 52-2020",monthAcuerdo:"OCT",nameAcuerdo:"PONDERACIONES SPEN",link: Acuerdos__pdfpath(`./${"2020/"}${"52.pdf"}`),},</v>
      </c>
    </row>
    <row r="98" spans="1:16" x14ac:dyDescent="0.3">
      <c r="A98" s="43" t="s">
        <v>1568</v>
      </c>
      <c r="B98" s="44">
        <v>53</v>
      </c>
      <c r="C98" s="44" t="s">
        <v>2120</v>
      </c>
      <c r="D98" s="45" t="s">
        <v>984</v>
      </c>
      <c r="E98" s="44" t="s">
        <v>1735</v>
      </c>
      <c r="F98" s="44"/>
      <c r="G98" s="44">
        <f t="shared" si="55"/>
        <v>53</v>
      </c>
      <c r="H98" s="44" t="s">
        <v>0</v>
      </c>
      <c r="I98" s="44" t="s">
        <v>2121</v>
      </c>
      <c r="J98" s="44" t="str">
        <f t="shared" si="54"/>
        <v>NOV</v>
      </c>
      <c r="K98" s="44" t="s">
        <v>1565</v>
      </c>
      <c r="L98" s="44" t="s">
        <v>2219</v>
      </c>
      <c r="M98" s="44" t="s">
        <v>2122</v>
      </c>
      <c r="N98" s="46">
        <f>B98</f>
        <v>53</v>
      </c>
      <c r="O98" s="44" t="s">
        <v>1051</v>
      </c>
      <c r="P98" s="47"/>
    </row>
    <row r="99" spans="1:16" x14ac:dyDescent="0.3">
      <c r="A99" s="53" t="s">
        <v>1568</v>
      </c>
      <c r="B99" s="40" t="s">
        <v>1049</v>
      </c>
      <c r="C99" s="40" t="s">
        <v>2120</v>
      </c>
      <c r="E99" s="40" t="s">
        <v>1736</v>
      </c>
      <c r="I99" s="40" t="s">
        <v>1738</v>
      </c>
      <c r="J99" s="40" t="str">
        <f t="shared" si="54"/>
        <v/>
      </c>
      <c r="K99" s="40" t="s">
        <v>1565</v>
      </c>
      <c r="L99" s="40" t="s">
        <v>2220</v>
      </c>
      <c r="M99" s="40" t="s">
        <v>2122</v>
      </c>
      <c r="N99" s="42" t="str">
        <f>CONCATENATE(B98,".1")</f>
        <v>53.1</v>
      </c>
      <c r="O99" s="40" t="s">
        <v>1</v>
      </c>
      <c r="P99" s="54"/>
    </row>
    <row r="100" spans="1:16" x14ac:dyDescent="0.3">
      <c r="A100" s="53" t="s">
        <v>1568</v>
      </c>
      <c r="B100" s="40" t="s">
        <v>1049</v>
      </c>
      <c r="C100" s="40" t="s">
        <v>2120</v>
      </c>
      <c r="E100" s="40" t="s">
        <v>1736</v>
      </c>
      <c r="I100" s="40" t="s">
        <v>1738</v>
      </c>
      <c r="J100" s="40" t="str">
        <f t="shared" si="54"/>
        <v/>
      </c>
      <c r="K100" s="40" t="s">
        <v>1565</v>
      </c>
      <c r="L100" s="40" t="s">
        <v>2221</v>
      </c>
      <c r="M100" s="40" t="s">
        <v>2122</v>
      </c>
      <c r="N100" s="42" t="str">
        <f>CONCATENATE(B98,".2")</f>
        <v>53.2</v>
      </c>
      <c r="O100" s="40" t="s">
        <v>1</v>
      </c>
      <c r="P100" s="54"/>
    </row>
    <row r="101" spans="1:16" x14ac:dyDescent="0.3">
      <c r="A101" s="53" t="s">
        <v>1568</v>
      </c>
      <c r="B101" s="40" t="s">
        <v>1049</v>
      </c>
      <c r="C101" s="40" t="s">
        <v>2120</v>
      </c>
      <c r="E101" s="40" t="s">
        <v>1736</v>
      </c>
      <c r="I101" s="40" t="s">
        <v>1738</v>
      </c>
      <c r="J101" s="40" t="str">
        <f t="shared" si="54"/>
        <v/>
      </c>
      <c r="K101" s="40" t="s">
        <v>1565</v>
      </c>
      <c r="L101" s="40" t="s">
        <v>2222</v>
      </c>
      <c r="M101" s="40" t="s">
        <v>2122</v>
      </c>
      <c r="N101" s="42" t="str">
        <f>CONCATENATE(B98,".3")</f>
        <v>53.3</v>
      </c>
      <c r="O101" s="40" t="s">
        <v>1</v>
      </c>
      <c r="P101" s="54"/>
    </row>
    <row r="102" spans="1:16" x14ac:dyDescent="0.3">
      <c r="A102" s="53" t="s">
        <v>1568</v>
      </c>
      <c r="B102" s="40" t="s">
        <v>1049</v>
      </c>
      <c r="C102" s="40" t="s">
        <v>2120</v>
      </c>
      <c r="E102" s="40" t="s">
        <v>1736</v>
      </c>
      <c r="I102" s="40" t="s">
        <v>1738</v>
      </c>
      <c r="J102" s="40" t="str">
        <f t="shared" si="54"/>
        <v/>
      </c>
      <c r="K102" s="40" t="s">
        <v>1565</v>
      </c>
      <c r="L102" s="40" t="s">
        <v>2223</v>
      </c>
      <c r="M102" s="40" t="s">
        <v>2122</v>
      </c>
      <c r="N102" s="42" t="str">
        <f>CONCATENATE(B98,".4")</f>
        <v>53.4</v>
      </c>
      <c r="O102" s="40" t="s">
        <v>1</v>
      </c>
      <c r="P102" s="54"/>
    </row>
    <row r="103" spans="1:16" x14ac:dyDescent="0.3">
      <c r="A103" s="53" t="s">
        <v>1568</v>
      </c>
      <c r="B103" s="40" t="s">
        <v>1049</v>
      </c>
      <c r="C103" s="40" t="s">
        <v>2120</v>
      </c>
      <c r="E103" s="40" t="s">
        <v>1736</v>
      </c>
      <c r="I103" s="40" t="s">
        <v>1738</v>
      </c>
      <c r="J103" s="40" t="str">
        <f t="shared" si="54"/>
        <v/>
      </c>
      <c r="K103" s="40" t="s">
        <v>1565</v>
      </c>
      <c r="L103" s="40" t="s">
        <v>2224</v>
      </c>
      <c r="M103" s="40" t="s">
        <v>2122</v>
      </c>
      <c r="N103" s="42" t="str">
        <f>CONCATENATE(B98,".5")</f>
        <v>53.5</v>
      </c>
      <c r="O103" s="40" t="s">
        <v>1</v>
      </c>
      <c r="P103" s="54"/>
    </row>
    <row r="104" spans="1:16" x14ac:dyDescent="0.3">
      <c r="A104" s="53" t="s">
        <v>1568</v>
      </c>
      <c r="B104" s="40" t="s">
        <v>1049</v>
      </c>
      <c r="C104" s="40" t="s">
        <v>2120</v>
      </c>
      <c r="E104" s="40" t="s">
        <v>1736</v>
      </c>
      <c r="I104" s="40" t="s">
        <v>1738</v>
      </c>
      <c r="J104" s="40" t="str">
        <f t="shared" si="54"/>
        <v/>
      </c>
      <c r="K104" s="40" t="s">
        <v>1565</v>
      </c>
      <c r="L104" s="40" t="s">
        <v>2225</v>
      </c>
      <c r="M104" s="40" t="s">
        <v>2122</v>
      </c>
      <c r="N104" s="42" t="str">
        <f>CONCATENATE(B98,".6")</f>
        <v>53.6</v>
      </c>
      <c r="O104" s="40" t="s">
        <v>1</v>
      </c>
      <c r="P104" s="54"/>
    </row>
    <row r="105" spans="1:16" x14ac:dyDescent="0.3">
      <c r="A105" s="53" t="s">
        <v>1568</v>
      </c>
      <c r="B105" s="40" t="s">
        <v>1049</v>
      </c>
      <c r="C105" s="40" t="s">
        <v>2120</v>
      </c>
      <c r="E105" s="40" t="s">
        <v>1736</v>
      </c>
      <c r="I105" s="40" t="s">
        <v>1738</v>
      </c>
      <c r="J105" s="40" t="str">
        <f t="shared" si="54"/>
        <v/>
      </c>
      <c r="K105" s="40" t="s">
        <v>1565</v>
      </c>
      <c r="L105" s="40" t="s">
        <v>2226</v>
      </c>
      <c r="M105" s="40" t="s">
        <v>2122</v>
      </c>
      <c r="N105" s="42" t="str">
        <f>CONCATENATE(B98,".7")</f>
        <v>53.7</v>
      </c>
      <c r="O105" s="40" t="s">
        <v>1</v>
      </c>
      <c r="P105" s="54"/>
    </row>
    <row r="106" spans="1:16" ht="15" thickBot="1" x14ac:dyDescent="0.35">
      <c r="A106" s="48" t="s">
        <v>1568</v>
      </c>
      <c r="B106" s="49" t="s">
        <v>1049</v>
      </c>
      <c r="C106" s="49" t="s">
        <v>2120</v>
      </c>
      <c r="D106" s="50"/>
      <c r="E106" s="49" t="s">
        <v>1736</v>
      </c>
      <c r="F106" s="49"/>
      <c r="G106" s="49"/>
      <c r="H106" s="49"/>
      <c r="I106" s="49" t="s">
        <v>1738</v>
      </c>
      <c r="J106" s="49" t="str">
        <f t="shared" si="54"/>
        <v/>
      </c>
      <c r="K106" s="49" t="s">
        <v>1565</v>
      </c>
      <c r="L106" s="49" t="s">
        <v>2227</v>
      </c>
      <c r="M106" s="49" t="s">
        <v>2122</v>
      </c>
      <c r="N106" s="51" t="str">
        <f>CONCATENATE(B98,".8")</f>
        <v>53.8</v>
      </c>
      <c r="O106" s="49" t="s">
        <v>1076</v>
      </c>
      <c r="P106" s="52" t="str">
        <f>CONCATENATE(A98,B98,C98,D98,E98,F98,G98,H98,I98,J98,K98,L98,M98,N98,O98,A99,B99,C99,D99,E99,F99,G99,H99,I99,J99,K99,L99,M99,N99,O99,A100,B100,C100,D100,E100,F100,G100,H100,I100,J100,K100,L100,M100,N100,O100,A101,B101,C101,D101,E101,F101,G101,H101,I101,J101,K101,L101,M101,N101,O101,A102,B102,C102,D102,E102,F102,G102,H102,I102,J102,K102,L102,M102,N102,O102,A103,B103,C103,D103,E103,F103,G103,H103,I103,J103,K103,L103,M103,N103,O103,A104,B104,C104,D104,E104,F104,G104,H104,I104,J104,K104,L104,M104,N104,O104,A105,B105,C105,D105,E105,F105,G105,H105,I105,J105,K105,L105,M105,N105,O105,A106,B106,C106,D106,E106,F106,G106,H106,I106,J106,K106,L106,M106,N106,O106)</f>
        <v>{id:53,year: "2020",dateAcuerdo:"06-NOV",numAcuerdo:"CG 53-2020",monthAcuerdo:"NOV",nameAcuerdo:"INTEGRACIÓN COTAPREP 2020",link: Acuerdos__pdfpath(`./${"2020/"}${"53.pdf"}`),subRows:[{id:"",year: "2020",dateAcuerdo:"",numAcuerdo:"",monthAcuerdo:"",nameAcuerdo:"ANEXO ACUERDO ITE-CG 53-2020 CV JUAN FELIPE M.L.",link: Acuerdos__pdfpath(`./${"2020/"}${"53.1.pdf"}`),},{id:"",year: "2020",dateAcuerdo:"",numAcuerdo:"",monthAcuerdo:"",nameAcuerdo:"ANEXO ACUERDO ITE-CG 53-2020 CV AVECITA ALEJANDRA FRAGOSO SANCHEZ",link: Acuerdos__pdfpath(`./${"2020/"}${"53.2.pdf"}`),},{id:"",year: "2020",dateAcuerdo:"",numAcuerdo:"",monthAcuerdo:"",nameAcuerdo:"ANEXO ACUERDO ITE-CG 53-2020 CV CANDY ATONAL NOLASCO",link: Acuerdos__pdfpath(`./${"2020/"}${"53.3.pdf"}`),},{id:"",year: "2020",dateAcuerdo:"",numAcuerdo:"",monthAcuerdo:"",nameAcuerdo:"ANEXO ACUERDO ITE-CG 53-2020 CV ENRIQUE HERRERA FERNÁNDEZ",link: Acuerdos__pdfpath(`./${"2020/"}${"53.4.pdf"}`),},{id:"",year: "2020",dateAcuerdo:"",numAcuerdo:"",monthAcuerdo:"",nameAcuerdo:"ANEXO ACUERDO ITE-CG 53-2020 CV GERARDO GRACIA RODRÍGUEZ",link: Acuerdos__pdfpath(`./${"2020/"}${"53.5.pdf"}`),},{id:"",year: "2020",dateAcuerdo:"",numAcuerdo:"",monthAcuerdo:"",nameAcuerdo:"ANEXO ACUERDO ITE-CG 53-2020 CV AUGUSTO MELENDEZ",link: Acuerdos__pdfpath(`./${"2020/"}${"53.6.pdf"}`),},{id:"",year: "2020",dateAcuerdo:"",numAcuerdo:"",monthAcuerdo:"",nameAcuerdo:"ANEXO ACUERDO ITE-CG 53-2020 CV CRISTÓBAL MEDINA",link: Acuerdos__pdfpath(`./${"2020/"}${"53.7.pdf"}`),},{id:"",year: "2020",dateAcuerdo:"",numAcuerdo:"",monthAcuerdo:"",nameAcuerdo:"ANEXO ACUERDO ITE-CG 53-2020 CV JORGE EDUARDO XALTENO",link: Acuerdos__pdfpath(`./${"2020/"}${"53.8.pdf"}`),},],},</v>
      </c>
    </row>
    <row r="107" spans="1:16" x14ac:dyDescent="0.3">
      <c r="A107" s="43" t="s">
        <v>1568</v>
      </c>
      <c r="B107" s="44">
        <v>54</v>
      </c>
      <c r="C107" s="44" t="s">
        <v>2120</v>
      </c>
      <c r="D107" s="45" t="s">
        <v>1416</v>
      </c>
      <c r="E107" s="44" t="s">
        <v>1735</v>
      </c>
      <c r="F107" s="44"/>
      <c r="G107" s="44">
        <f t="shared" ref="G107" si="56">B107</f>
        <v>54</v>
      </c>
      <c r="H107" s="44" t="s">
        <v>0</v>
      </c>
      <c r="I107" s="44" t="s">
        <v>2121</v>
      </c>
      <c r="J107" s="44" t="str">
        <f t="shared" si="54"/>
        <v>NOV</v>
      </c>
      <c r="K107" s="44" t="s">
        <v>1565</v>
      </c>
      <c r="L107" s="44" t="s">
        <v>2255</v>
      </c>
      <c r="M107" s="44" t="s">
        <v>2122</v>
      </c>
      <c r="N107" s="46">
        <f>B107</f>
        <v>54</v>
      </c>
      <c r="O107" s="44" t="s">
        <v>1051</v>
      </c>
      <c r="P107" s="47"/>
    </row>
    <row r="108" spans="1:16" x14ac:dyDescent="0.3">
      <c r="A108" s="53" t="s">
        <v>1568</v>
      </c>
      <c r="B108" s="40" t="s">
        <v>1049</v>
      </c>
      <c r="C108" s="40" t="s">
        <v>2120</v>
      </c>
      <c r="E108" s="40" t="s">
        <v>1736</v>
      </c>
      <c r="I108" s="40" t="s">
        <v>1738</v>
      </c>
      <c r="J108" s="40" t="str">
        <f t="shared" si="54"/>
        <v/>
      </c>
      <c r="K108" s="40" t="s">
        <v>1565</v>
      </c>
      <c r="L108" s="40" t="s">
        <v>2228</v>
      </c>
      <c r="M108" s="40" t="s">
        <v>2122</v>
      </c>
      <c r="N108" s="42" t="str">
        <f>CONCATENATE(B107,".1")</f>
        <v>54.1</v>
      </c>
      <c r="O108" s="40" t="s">
        <v>1</v>
      </c>
      <c r="P108" s="54"/>
    </row>
    <row r="109" spans="1:16" ht="15" thickBot="1" x14ac:dyDescent="0.35">
      <c r="A109" s="48" t="s">
        <v>1568</v>
      </c>
      <c r="B109" s="49" t="s">
        <v>1049</v>
      </c>
      <c r="C109" s="49" t="s">
        <v>2120</v>
      </c>
      <c r="D109" s="50"/>
      <c r="E109" s="49" t="s">
        <v>1736</v>
      </c>
      <c r="F109" s="49"/>
      <c r="G109" s="49"/>
      <c r="H109" s="49"/>
      <c r="I109" s="49" t="s">
        <v>1738</v>
      </c>
      <c r="J109" s="49" t="str">
        <f t="shared" si="54"/>
        <v/>
      </c>
      <c r="K109" s="49" t="s">
        <v>1565</v>
      </c>
      <c r="L109" s="49" t="s">
        <v>2066</v>
      </c>
      <c r="M109" s="49" t="s">
        <v>2122</v>
      </c>
      <c r="N109" s="51" t="str">
        <f>CONCATENATE(B107,".2")</f>
        <v>54.2</v>
      </c>
      <c r="O109" s="49" t="s">
        <v>1076</v>
      </c>
      <c r="P109" s="52" t="str">
        <f>CONCATENATE(A107,B107,C107,D107,E107,F107,G107,H107,I107,J107,K107,L107,M107,N107,O107,A108,B108,C108,D108,E108,F108,G108,H108,I108,J108,K108,L108,M108,N108,O108,A109,B109,C109,D109,E109,F109,G109,H109,I109,J109,K109,L109,M109,N109,O109)</f>
        <v>{id:54,year: "2020",dateAcuerdo:"11-NOV",numAcuerdo:"CG 54-2020",monthAcuerdo:"NOV",nameAcuerdo:"REFORMA AL REGLAMENTO DE ADQUISICIONES",link: Acuerdos__pdfpath(`./${"2020/"}${"54.pdf"}`),subRows:[{id:"",year: "2020",dateAcuerdo:"",numAcuerdo:"",monthAcuerdo:"",nameAcuerdo:"ANEXO 1 REGLAMENTO DE ADQUISICIONES",link: Acuerdos__pdfpath(`./${"2020/"}${"54.1.pdf"}`),},{id:"",year: "2020",dateAcuerdo:"",numAcuerdo:"",monthAcuerdo:"",nameAcuerdo:"VOTO PARTICULAR",link: Acuerdos__pdfpath(`./${"2020/"}${"54.2.pdf"}`),},],},</v>
      </c>
    </row>
    <row r="110" spans="1:16" ht="15" thickBot="1" x14ac:dyDescent="0.35">
      <c r="A110" s="40" t="s">
        <v>1568</v>
      </c>
      <c r="B110" s="40">
        <v>55</v>
      </c>
      <c r="C110" s="40" t="s">
        <v>2120</v>
      </c>
      <c r="D110" s="41" t="s">
        <v>1416</v>
      </c>
      <c r="E110" s="40" t="s">
        <v>1735</v>
      </c>
      <c r="G110" s="40">
        <f t="shared" ref="G110" si="57">B110</f>
        <v>55</v>
      </c>
      <c r="H110" s="40" t="s">
        <v>0</v>
      </c>
      <c r="I110" s="40" t="s">
        <v>2121</v>
      </c>
      <c r="J110" s="40" t="str">
        <f t="shared" ref="J110" si="58">MID(D110,4,3)</f>
        <v>NOV</v>
      </c>
      <c r="K110" s="40" t="s">
        <v>1565</v>
      </c>
      <c r="L110" s="40" t="s">
        <v>2229</v>
      </c>
      <c r="M110" s="40" t="s">
        <v>2122</v>
      </c>
      <c r="N110" s="42">
        <f>B110</f>
        <v>55</v>
      </c>
      <c r="O110" s="40" t="s">
        <v>1</v>
      </c>
      <c r="P110" s="55" t="str">
        <f>CONCATENATE(A110,B110,C110,D110,E110,F110,G110,H110,I110,J110,K110,L110,M110,N110,O110)</f>
        <v>{id:55,year: "2020",dateAcuerdo:"11-NOV",numAcuerdo:"CG 55-2020",monthAcuerdo:"NOV",nameAcuerdo:"RESOLUCIÓN ACREDITACIÓN REDES SOCIALES PROGRESISTAS",link: Acuerdos__pdfpath(`./${"2020/"}${"55.pdf"}`),},</v>
      </c>
    </row>
    <row r="111" spans="1:16" ht="15" thickBot="1" x14ac:dyDescent="0.35">
      <c r="A111" s="40" t="s">
        <v>1568</v>
      </c>
      <c r="B111" s="40">
        <v>56</v>
      </c>
      <c r="C111" s="40" t="s">
        <v>2120</v>
      </c>
      <c r="D111" s="41" t="s">
        <v>1416</v>
      </c>
      <c r="E111" s="40" t="s">
        <v>1735</v>
      </c>
      <c r="G111" s="40">
        <f t="shared" ref="G111:G112" si="59">B111</f>
        <v>56</v>
      </c>
      <c r="H111" s="40" t="s">
        <v>0</v>
      </c>
      <c r="I111" s="40" t="s">
        <v>2121</v>
      </c>
      <c r="J111" s="40" t="str">
        <f t="shared" ref="J111:J135" si="60">MID(D111,4,3)</f>
        <v>NOV</v>
      </c>
      <c r="K111" s="40" t="s">
        <v>1565</v>
      </c>
      <c r="L111" s="40" t="s">
        <v>2230</v>
      </c>
      <c r="M111" s="40" t="s">
        <v>2122</v>
      </c>
      <c r="N111" s="42">
        <f>B111</f>
        <v>56</v>
      </c>
      <c r="O111" s="40" t="s">
        <v>1</v>
      </c>
      <c r="P111" s="55" t="str">
        <f>CONCATENATE(A111,B111,C111,D111,E111,F111,G111,H111,I111,J111,K111,L111,M111,N111,O111)</f>
        <v>{id:56,year: "2020",dateAcuerdo:"11-NOV",numAcuerdo:"CG 56-2020",monthAcuerdo:"NOV",nameAcuerdo:"RESOLUCIÓN ACREDITACIÓN FUERZA SOCIAL POR MÉXICO",link: Acuerdos__pdfpath(`./${"2020/"}${"56.pdf"}`),},</v>
      </c>
    </row>
    <row r="112" spans="1:16" x14ac:dyDescent="0.3">
      <c r="A112" s="43" t="s">
        <v>1568</v>
      </c>
      <c r="B112" s="44">
        <v>57</v>
      </c>
      <c r="C112" s="44" t="s">
        <v>2120</v>
      </c>
      <c r="D112" s="45" t="s">
        <v>2258</v>
      </c>
      <c r="E112" s="44" t="s">
        <v>1735</v>
      </c>
      <c r="F112" s="44"/>
      <c r="G112" s="44">
        <f t="shared" si="59"/>
        <v>57</v>
      </c>
      <c r="H112" s="44" t="s">
        <v>0</v>
      </c>
      <c r="I112" s="44" t="s">
        <v>2121</v>
      </c>
      <c r="J112" s="44" t="str">
        <f t="shared" si="60"/>
        <v>NOV</v>
      </c>
      <c r="K112" s="44" t="s">
        <v>1565</v>
      </c>
      <c r="L112" s="44" t="s">
        <v>2231</v>
      </c>
      <c r="M112" s="44" t="s">
        <v>2122</v>
      </c>
      <c r="N112" s="46">
        <f>B112</f>
        <v>57</v>
      </c>
      <c r="O112" s="44" t="s">
        <v>1051</v>
      </c>
      <c r="P112" s="47"/>
    </row>
    <row r="113" spans="1:16" x14ac:dyDescent="0.3">
      <c r="A113" s="53" t="s">
        <v>1568</v>
      </c>
      <c r="B113" s="40" t="s">
        <v>1049</v>
      </c>
      <c r="C113" s="40" t="s">
        <v>2120</v>
      </c>
      <c r="E113" s="40" t="s">
        <v>1736</v>
      </c>
      <c r="I113" s="40" t="s">
        <v>1738</v>
      </c>
      <c r="J113" s="40" t="str">
        <f t="shared" si="60"/>
        <v/>
      </c>
      <c r="K113" s="40" t="s">
        <v>1565</v>
      </c>
      <c r="L113" s="40" t="s">
        <v>2232</v>
      </c>
      <c r="M113" s="40" t="s">
        <v>2122</v>
      </c>
      <c r="N113" s="42" t="str">
        <f>CONCATENATE(B112,".1")</f>
        <v>57.1</v>
      </c>
      <c r="O113" s="40" t="s">
        <v>1</v>
      </c>
      <c r="P113" s="54"/>
    </row>
    <row r="114" spans="1:16" x14ac:dyDescent="0.3">
      <c r="A114" s="53" t="s">
        <v>1568</v>
      </c>
      <c r="B114" s="40" t="s">
        <v>1049</v>
      </c>
      <c r="C114" s="40" t="s">
        <v>2120</v>
      </c>
      <c r="E114" s="40" t="s">
        <v>1736</v>
      </c>
      <c r="I114" s="40" t="s">
        <v>1738</v>
      </c>
      <c r="J114" s="40" t="str">
        <f t="shared" si="60"/>
        <v/>
      </c>
      <c r="K114" s="40" t="s">
        <v>1565</v>
      </c>
      <c r="L114" s="40" t="s">
        <v>2233</v>
      </c>
      <c r="M114" s="40" t="s">
        <v>2122</v>
      </c>
      <c r="N114" s="42" t="str">
        <f>CONCATENATE(B112,".2")</f>
        <v>57.2</v>
      </c>
      <c r="O114" s="40" t="s">
        <v>1</v>
      </c>
      <c r="P114" s="54"/>
    </row>
    <row r="115" spans="1:16" x14ac:dyDescent="0.3">
      <c r="A115" s="53" t="s">
        <v>1568</v>
      </c>
      <c r="B115" s="40" t="s">
        <v>1049</v>
      </c>
      <c r="C115" s="40" t="s">
        <v>2120</v>
      </c>
      <c r="E115" s="40" t="s">
        <v>1736</v>
      </c>
      <c r="I115" s="40" t="s">
        <v>1738</v>
      </c>
      <c r="J115" s="40" t="str">
        <f t="shared" si="60"/>
        <v/>
      </c>
      <c r="K115" s="40" t="s">
        <v>1565</v>
      </c>
      <c r="L115" s="40" t="s">
        <v>2234</v>
      </c>
      <c r="M115" s="40" t="s">
        <v>2122</v>
      </c>
      <c r="N115" s="42" t="str">
        <f>CONCATENATE(B112,".3")</f>
        <v>57.3</v>
      </c>
      <c r="O115" s="40" t="s">
        <v>1</v>
      </c>
      <c r="P115" s="54"/>
    </row>
    <row r="116" spans="1:16" x14ac:dyDescent="0.3">
      <c r="A116" s="53" t="s">
        <v>1568</v>
      </c>
      <c r="B116" s="40" t="s">
        <v>1049</v>
      </c>
      <c r="C116" s="40" t="s">
        <v>2120</v>
      </c>
      <c r="E116" s="40" t="s">
        <v>1736</v>
      </c>
      <c r="I116" s="40" t="s">
        <v>1738</v>
      </c>
      <c r="J116" s="40" t="str">
        <f t="shared" si="60"/>
        <v/>
      </c>
      <c r="K116" s="40" t="s">
        <v>1565</v>
      </c>
      <c r="L116" s="40" t="s">
        <v>2235</v>
      </c>
      <c r="M116" s="40" t="s">
        <v>2122</v>
      </c>
      <c r="N116" s="42" t="str">
        <f>CONCATENATE(B112,".4")</f>
        <v>57.4</v>
      </c>
      <c r="O116" s="40" t="s">
        <v>1</v>
      </c>
      <c r="P116" s="54"/>
    </row>
    <row r="117" spans="1:16" ht="15" thickBot="1" x14ac:dyDescent="0.35">
      <c r="A117" s="48" t="s">
        <v>1568</v>
      </c>
      <c r="B117" s="49" t="s">
        <v>1049</v>
      </c>
      <c r="C117" s="49" t="s">
        <v>2120</v>
      </c>
      <c r="D117" s="50"/>
      <c r="E117" s="49" t="s">
        <v>1736</v>
      </c>
      <c r="F117" s="49"/>
      <c r="G117" s="49"/>
      <c r="H117" s="49"/>
      <c r="I117" s="49" t="s">
        <v>1738</v>
      </c>
      <c r="J117" s="49" t="str">
        <f t="shared" si="60"/>
        <v/>
      </c>
      <c r="K117" s="49" t="s">
        <v>1565</v>
      </c>
      <c r="L117" s="49" t="s">
        <v>2236</v>
      </c>
      <c r="M117" s="49" t="s">
        <v>2122</v>
      </c>
      <c r="N117" s="51" t="str">
        <f>CONCATENATE(B112,".5")</f>
        <v>57.5</v>
      </c>
      <c r="O117" s="49" t="s">
        <v>1076</v>
      </c>
      <c r="P117" s="52" t="str">
        <f>CONCATENATE(A112,B112,C112,D112,E112,F112,G112,H112,I112,J112,K112,L112,M112,N112,O112,A113,B113,C113,D113,E113,F113,G113,H113,I113,J113,K113,L113,M113,N113,O113,A114,B114,C114,D114,E114,F114,G114,H114,I114,J114,K114,L114,M114,N114,O114,A115,B115,C115,D115,E115,F115,G115,H115,I115,J115,K115,L115,M115,N115,O115,A116,B116,C116,D116,E116,F116,G116,H116,I116,J116,K116,L116,M116,N116,O116,A117,B117,C117,D117,E117,F117,G117,H117,I117,J117,K117,L117,M117,N117,O117)</f>
        <v>{id:57,year: "2020",dateAcuerdo:"12-NOV",numAcuerdo:"CG 57-2020",monthAcuerdo:"NOV",nameAcuerdo:"ACUERDO PAUTAS DE RADIO Y TV",link: Acuerdos__pdfpath(`./${"2020/"}${"57.pdf"}`),subRows:[{id:"",year: "2020",dateAcuerdo:"",numAcuerdo:"",monthAcuerdo:"",nameAcuerdo:"ANEXO 1 ",link: Acuerdos__pdfpath(`./${"2020/"}${"57.1.pdf"}`),},{id:"",year: "2020",dateAcuerdo:"",numAcuerdo:"",monthAcuerdo:"",nameAcuerdo:"ANEXO 2 ",link: Acuerdos__pdfpath(`./${"2020/"}${"57.2.pdf"}`),},{id:"",year: "2020",dateAcuerdo:"",numAcuerdo:"",monthAcuerdo:"",nameAcuerdo:"ANEXO 3 ",link: Acuerdos__pdfpath(`./${"2020/"}${"57.3.pdf"}`),},{id:"",year: "2020",dateAcuerdo:"",numAcuerdo:"",monthAcuerdo:"",nameAcuerdo:"ANEXO 4 ",link: Acuerdos__pdfpath(`./${"2020/"}${"57.4.pdf"}`),},{id:"",year: "2020",dateAcuerdo:"",numAcuerdo:"",monthAcuerdo:"",nameAcuerdo:"ANEXO 5 ",link: Acuerdos__pdfpath(`./${"2020/"}${"57.5.pdf"}`),},],},</v>
      </c>
    </row>
    <row r="118" spans="1:16" x14ac:dyDescent="0.3">
      <c r="A118" s="43" t="s">
        <v>1568</v>
      </c>
      <c r="B118" s="44">
        <v>58</v>
      </c>
      <c r="C118" s="44" t="s">
        <v>2120</v>
      </c>
      <c r="D118" s="45" t="s">
        <v>2259</v>
      </c>
      <c r="E118" s="44" t="s">
        <v>1735</v>
      </c>
      <c r="F118" s="44"/>
      <c r="G118" s="44">
        <f t="shared" ref="G118" si="61">B118</f>
        <v>58</v>
      </c>
      <c r="H118" s="44" t="s">
        <v>0</v>
      </c>
      <c r="I118" s="44" t="s">
        <v>2121</v>
      </c>
      <c r="J118" s="44" t="str">
        <f t="shared" si="60"/>
        <v>NOV</v>
      </c>
      <c r="K118" s="44" t="s">
        <v>1565</v>
      </c>
      <c r="L118" s="44" t="s">
        <v>2237</v>
      </c>
      <c r="M118" s="44" t="s">
        <v>2122</v>
      </c>
      <c r="N118" s="46">
        <f>B118</f>
        <v>58</v>
      </c>
      <c r="O118" s="44" t="s">
        <v>1051</v>
      </c>
      <c r="P118" s="47"/>
    </row>
    <row r="119" spans="1:16" x14ac:dyDescent="0.3">
      <c r="A119" s="53" t="s">
        <v>1568</v>
      </c>
      <c r="B119" s="40" t="s">
        <v>1049</v>
      </c>
      <c r="C119" s="40" t="s">
        <v>2120</v>
      </c>
      <c r="E119" s="40" t="s">
        <v>1736</v>
      </c>
      <c r="I119" s="40" t="s">
        <v>1738</v>
      </c>
      <c r="J119" s="40" t="str">
        <f t="shared" si="60"/>
        <v/>
      </c>
      <c r="K119" s="40" t="s">
        <v>1565</v>
      </c>
      <c r="L119" s="40" t="s">
        <v>2238</v>
      </c>
      <c r="M119" s="40" t="s">
        <v>2122</v>
      </c>
      <c r="N119" s="42" t="str">
        <f>CONCATENATE(B118,".1")</f>
        <v>58.1</v>
      </c>
      <c r="O119" s="40" t="s">
        <v>1</v>
      </c>
      <c r="P119" s="54"/>
    </row>
    <row r="120" spans="1:16" ht="15" thickBot="1" x14ac:dyDescent="0.35">
      <c r="A120" s="48" t="s">
        <v>1568</v>
      </c>
      <c r="B120" s="49" t="s">
        <v>1049</v>
      </c>
      <c r="C120" s="49" t="s">
        <v>2120</v>
      </c>
      <c r="D120" s="50"/>
      <c r="E120" s="49" t="s">
        <v>1736</v>
      </c>
      <c r="F120" s="49"/>
      <c r="G120" s="49"/>
      <c r="H120" s="49"/>
      <c r="I120" s="49" t="s">
        <v>1738</v>
      </c>
      <c r="J120" s="49" t="str">
        <f t="shared" si="60"/>
        <v/>
      </c>
      <c r="K120" s="49" t="s">
        <v>1565</v>
      </c>
      <c r="L120" s="49" t="s">
        <v>2096</v>
      </c>
      <c r="M120" s="49" t="s">
        <v>2122</v>
      </c>
      <c r="N120" s="51" t="str">
        <f>CONCATENATE(B118,".2")</f>
        <v>58.2</v>
      </c>
      <c r="O120" s="49" t="s">
        <v>1076</v>
      </c>
      <c r="P120" s="52" t="str">
        <f>CONCATENATE(A118,B118,C118,D118,E118,F118,G118,H118,I118,J118,K118,L118,M118,N118,O118,A119,B119,C119,D119,E119,F119,G119,H119,I119,J119,K119,L119,M119,N119,O119,A120,B120,C120,D120,E120,F120,G120,H120,I120,J120,K120,L120,M120,N120,O120)</f>
        <v>{id:58,year: "2020",dateAcuerdo:"26-NOV",numAcuerdo:"CG 58-2020",monthAcuerdo:"NOV",nameAcuerdo:"LINEAMIENTOS LIBERTAD DE EXPRESIÓN",link: Acuerdos__pdfpath(`./${"2020/"}${"58.pdf"}`),subRows:[{id:"",year: "2020",dateAcuerdo:"",numAcuerdo:"",monthAcuerdo:"",nameAcuerdo:"ANEXO ÚNICO LINEAMIENTOS",link: Acuerdos__pdfpath(`./${"2020/"}${"58.1.pdf"}`),},{id:"",year: "2020",dateAcuerdo:"",numAcuerdo:"",monthAcuerdo:"",nameAcuerdo:"VOTO CONCURRENTE",link: Acuerdos__pdfpath(`./${"2020/"}${"58.2.pdf"}`),},],},</v>
      </c>
    </row>
    <row r="121" spans="1:16" ht="15" thickBot="1" x14ac:dyDescent="0.35">
      <c r="A121" s="40" t="s">
        <v>1568</v>
      </c>
      <c r="B121" s="40">
        <v>59</v>
      </c>
      <c r="C121" s="40" t="s">
        <v>2120</v>
      </c>
      <c r="D121" s="41" t="s">
        <v>2259</v>
      </c>
      <c r="E121" s="40" t="s">
        <v>1735</v>
      </c>
      <c r="G121" s="40">
        <f t="shared" ref="G121:G128" si="62">B121</f>
        <v>59</v>
      </c>
      <c r="H121" s="40" t="s">
        <v>0</v>
      </c>
      <c r="I121" s="40" t="s">
        <v>2121</v>
      </c>
      <c r="J121" s="40" t="str">
        <f t="shared" si="60"/>
        <v>NOV</v>
      </c>
      <c r="K121" s="40" t="s">
        <v>1565</v>
      </c>
      <c r="L121" s="40" t="s">
        <v>2239</v>
      </c>
      <c r="M121" s="40" t="s">
        <v>2122</v>
      </c>
      <c r="N121" s="42">
        <f>B121</f>
        <v>59</v>
      </c>
      <c r="O121" s="40" t="s">
        <v>1</v>
      </c>
      <c r="P121" s="44" t="str">
        <f>CONCATENATE(A121,B121,C121,D121,E121,F121,G121,H121,I121,J121,K121,L121,M121,N121,O121)</f>
        <v>{id:59,year: "2020",dateAcuerdo:"26-NOV",numAcuerdo:"CG 59-2020",monthAcuerdo:"NOV",nameAcuerdo:"CATALOGO DE PROGRAMAS DE RADIO Y TELEVISIÓN",link: Acuerdos__pdfpath(`./${"2020/"}${"59.pdf"}`),},</v>
      </c>
    </row>
    <row r="122" spans="1:16" x14ac:dyDescent="0.3">
      <c r="A122" s="43" t="s">
        <v>1568</v>
      </c>
      <c r="B122" s="44">
        <v>60</v>
      </c>
      <c r="C122" s="44" t="s">
        <v>2120</v>
      </c>
      <c r="D122" s="45" t="s">
        <v>2259</v>
      </c>
      <c r="E122" s="44" t="s">
        <v>1735</v>
      </c>
      <c r="F122" s="44"/>
      <c r="G122" s="44">
        <f t="shared" si="62"/>
        <v>60</v>
      </c>
      <c r="H122" s="44" t="s">
        <v>0</v>
      </c>
      <c r="I122" s="44" t="s">
        <v>2121</v>
      </c>
      <c r="J122" s="44" t="str">
        <f t="shared" si="60"/>
        <v>NOV</v>
      </c>
      <c r="K122" s="44" t="s">
        <v>1565</v>
      </c>
      <c r="L122" s="44" t="s">
        <v>2240</v>
      </c>
      <c r="M122" s="44" t="s">
        <v>2122</v>
      </c>
      <c r="N122" s="46">
        <f>B122</f>
        <v>60</v>
      </c>
      <c r="O122" s="44" t="s">
        <v>1051</v>
      </c>
      <c r="P122" s="47"/>
    </row>
    <row r="123" spans="1:16" x14ac:dyDescent="0.3">
      <c r="A123" s="53" t="s">
        <v>1568</v>
      </c>
      <c r="B123" s="40" t="s">
        <v>1049</v>
      </c>
      <c r="C123" s="40" t="s">
        <v>2120</v>
      </c>
      <c r="E123" s="40" t="s">
        <v>1736</v>
      </c>
      <c r="I123" s="40" t="s">
        <v>1738</v>
      </c>
      <c r="J123" s="40" t="str">
        <f t="shared" si="60"/>
        <v/>
      </c>
      <c r="K123" s="40" t="s">
        <v>1565</v>
      </c>
      <c r="L123" s="40" t="s">
        <v>2241</v>
      </c>
      <c r="M123" s="40" t="s">
        <v>2122</v>
      </c>
      <c r="N123" s="42" t="str">
        <f>CONCATENATE(B122,".1")</f>
        <v>60.1</v>
      </c>
      <c r="O123" s="40" t="s">
        <v>1</v>
      </c>
      <c r="P123" s="54"/>
    </row>
    <row r="124" spans="1:16" ht="15" thickBot="1" x14ac:dyDescent="0.35">
      <c r="A124" s="53" t="s">
        <v>1568</v>
      </c>
      <c r="B124" s="40" t="s">
        <v>1049</v>
      </c>
      <c r="C124" s="40" t="s">
        <v>2120</v>
      </c>
      <c r="E124" s="40" t="s">
        <v>1736</v>
      </c>
      <c r="I124" s="40" t="s">
        <v>1738</v>
      </c>
      <c r="J124" s="40" t="str">
        <f t="shared" si="60"/>
        <v/>
      </c>
      <c r="K124" s="40" t="s">
        <v>1565</v>
      </c>
      <c r="L124" s="40" t="s">
        <v>2207</v>
      </c>
      <c r="M124" s="40" t="s">
        <v>2122</v>
      </c>
      <c r="N124" s="42" t="str">
        <f>CONCATENATE(B122,".2")</f>
        <v>60.2</v>
      </c>
      <c r="O124" s="40" t="s">
        <v>1076</v>
      </c>
      <c r="P124" s="54" t="str">
        <f>CONCATENATE(A122,B122,C122,D122,E122,F122,G122,H122,I122,J122,K122,L122,M122,N122,O122,A123,B123,C123,D123,E123,F123,G123,H123,I123,J123,K123,L123,M123,N123,O123,A124,B124,C124,D124,E124,F124,G124,H124,I124,J124,K124,L124,M124,N124,O124)</f>
        <v>{id:60,year: "2020",dateAcuerdo:"26-NOV",numAcuerdo:"CG 60-2020",monthAcuerdo:"NOV",nameAcuerdo:"SENTENCIA TET-JE-43-2020 Y ACUMULADOS",link: Acuerdos__pdfpath(`./${"2020/"}${"60.pdf"}`),subRows:[{id:"",year: "2020",dateAcuerdo:"",numAcuerdo:"",monthAcuerdo:"",nameAcuerdo:"ANEXO UNO CONVOCATORIA CANDIDATURAS INDEPENDIENTES",link: Acuerdos__pdfpath(`./${"2020/"}${"60.1.pdf"}`),},{id:"",year: "2020",dateAcuerdo:"",numAcuerdo:"",monthAcuerdo:"",nameAcuerdo:"ANEXO DOS PORCENTAJE DE APOYO CIUDADANO",link: Acuerdos__pdfpath(`./${"2020/"}${"60.2.pdf"}`),},],},</v>
      </c>
    </row>
    <row r="125" spans="1:16" x14ac:dyDescent="0.3">
      <c r="A125" s="43" t="s">
        <v>1568</v>
      </c>
      <c r="B125" s="44">
        <v>61</v>
      </c>
      <c r="C125" s="44" t="s">
        <v>2120</v>
      </c>
      <c r="D125" s="45" t="s">
        <v>2259</v>
      </c>
      <c r="E125" s="44" t="s">
        <v>1735</v>
      </c>
      <c r="F125" s="44"/>
      <c r="G125" s="44">
        <f t="shared" ref="G125" si="63">B125</f>
        <v>61</v>
      </c>
      <c r="H125" s="44" t="s">
        <v>0</v>
      </c>
      <c r="I125" s="44" t="s">
        <v>2121</v>
      </c>
      <c r="J125" s="44" t="str">
        <f t="shared" ref="J125:J127" si="64">MID(D125,4,3)</f>
        <v>NOV</v>
      </c>
      <c r="K125" s="44" t="s">
        <v>1565</v>
      </c>
      <c r="L125" s="44" t="s">
        <v>2242</v>
      </c>
      <c r="M125" s="44" t="s">
        <v>2122</v>
      </c>
      <c r="N125" s="46">
        <f>B125</f>
        <v>61</v>
      </c>
      <c r="O125" s="44" t="s">
        <v>1051</v>
      </c>
      <c r="P125" s="47"/>
    </row>
    <row r="126" spans="1:16" x14ac:dyDescent="0.3">
      <c r="A126" s="53" t="s">
        <v>1568</v>
      </c>
      <c r="B126" s="40" t="s">
        <v>1049</v>
      </c>
      <c r="C126" s="40" t="s">
        <v>2120</v>
      </c>
      <c r="E126" s="40" t="s">
        <v>1736</v>
      </c>
      <c r="I126" s="40" t="s">
        <v>1738</v>
      </c>
      <c r="J126" s="40" t="str">
        <f t="shared" si="64"/>
        <v/>
      </c>
      <c r="K126" s="40" t="s">
        <v>1565</v>
      </c>
      <c r="L126" s="40" t="s">
        <v>2243</v>
      </c>
      <c r="M126" s="40" t="s">
        <v>2122</v>
      </c>
      <c r="N126" s="42" t="str">
        <f>CONCATENATE(B125,".1")</f>
        <v>61.1</v>
      </c>
      <c r="O126" s="40" t="s">
        <v>1</v>
      </c>
      <c r="P126" s="54"/>
    </row>
    <row r="127" spans="1:16" ht="15" thickBot="1" x14ac:dyDescent="0.35">
      <c r="A127" s="53" t="s">
        <v>1568</v>
      </c>
      <c r="B127" s="40" t="s">
        <v>1049</v>
      </c>
      <c r="C127" s="40" t="s">
        <v>2120</v>
      </c>
      <c r="E127" s="40" t="s">
        <v>1736</v>
      </c>
      <c r="I127" s="40" t="s">
        <v>1738</v>
      </c>
      <c r="J127" s="40" t="str">
        <f t="shared" si="64"/>
        <v/>
      </c>
      <c r="K127" s="40" t="s">
        <v>1565</v>
      </c>
      <c r="L127" s="40" t="s">
        <v>2244</v>
      </c>
      <c r="M127" s="40" t="s">
        <v>2122</v>
      </c>
      <c r="N127" s="42" t="str">
        <f>CONCATENATE(B125,".2")</f>
        <v>61.2</v>
      </c>
      <c r="O127" s="40" t="s">
        <v>1076</v>
      </c>
      <c r="P127" s="54" t="str">
        <f>CONCATENATE(A125,B125,C125,D125,E125,F125,G125,H125,I125,J125,K125,L125,M125,N125,O125,A126,B126,C126,D126,E126,F126,G126,H126,I126,J126,K126,L126,M126,N126,O126,A127,B127,C127,D127,E127,F127,G127,H127,I127,J127,K127,L127,M127,N127,O127)</f>
        <v>{id:61,year: "2020",dateAcuerdo:"26-NOV",numAcuerdo:"CG 61-2020",monthAcuerdo:"NOV",nameAcuerdo:"READECUACIÓN PRERROGATIVAS PARTIDOS 2020",link: Acuerdos__pdfpath(`./${"2020/"}${"61.pdf"}`),subRows:[{id:"",year: "2020",dateAcuerdo:"",numAcuerdo:"",monthAcuerdo:"",nameAcuerdo:"ANEXO 1 ACUERDO ITE-CG 61-2020 READECUACIÓN PRERROGATIVAS PARTIDOS 2020",link: Acuerdos__pdfpath(`./${"2020/"}${"61.1.pdf"}`),},{id:"",year: "2020",dateAcuerdo:"",numAcuerdo:"",monthAcuerdo:"",nameAcuerdo:"ANEXO 2 ACUERDO ITE-CG 61-2020 READECUACIÓN PRERROGATIVAS PARTIDOS 2020",link: Acuerdos__pdfpath(`./${"2020/"}${"61.2.pdf"}`),},],},</v>
      </c>
    </row>
    <row r="128" spans="1:16" x14ac:dyDescent="0.3">
      <c r="A128" s="43" t="s">
        <v>1568</v>
      </c>
      <c r="B128" s="44">
        <v>62</v>
      </c>
      <c r="C128" s="44" t="s">
        <v>2120</v>
      </c>
      <c r="D128" s="45" t="s">
        <v>2259</v>
      </c>
      <c r="E128" s="44" t="s">
        <v>1735</v>
      </c>
      <c r="F128" s="44"/>
      <c r="G128" s="44">
        <f t="shared" si="62"/>
        <v>62</v>
      </c>
      <c r="H128" s="44" t="s">
        <v>0</v>
      </c>
      <c r="I128" s="44" t="s">
        <v>2121</v>
      </c>
      <c r="J128" s="44" t="str">
        <f t="shared" si="60"/>
        <v>NOV</v>
      </c>
      <c r="K128" s="44" t="s">
        <v>1565</v>
      </c>
      <c r="L128" s="44" t="s">
        <v>2191</v>
      </c>
      <c r="M128" s="44" t="s">
        <v>2122</v>
      </c>
      <c r="N128" s="46">
        <f>B128</f>
        <v>62</v>
      </c>
      <c r="O128" s="44" t="s">
        <v>1051</v>
      </c>
      <c r="P128" s="47"/>
    </row>
    <row r="129" spans="1:16" ht="15" thickBot="1" x14ac:dyDescent="0.35">
      <c r="A129" s="48" t="s">
        <v>1568</v>
      </c>
      <c r="B129" s="49" t="s">
        <v>1049</v>
      </c>
      <c r="C129" s="49" t="s">
        <v>2120</v>
      </c>
      <c r="D129" s="50"/>
      <c r="E129" s="49" t="s">
        <v>1736</v>
      </c>
      <c r="F129" s="49"/>
      <c r="G129" s="49"/>
      <c r="H129" s="49"/>
      <c r="I129" s="49" t="s">
        <v>1738</v>
      </c>
      <c r="J129" s="49" t="str">
        <f t="shared" si="60"/>
        <v/>
      </c>
      <c r="K129" s="49" t="s">
        <v>1565</v>
      </c>
      <c r="L129" s="49" t="s">
        <v>2245</v>
      </c>
      <c r="M129" s="49" t="s">
        <v>2122</v>
      </c>
      <c r="N129" s="51" t="str">
        <f>CONCATENATE(B128,".1")</f>
        <v>62.1</v>
      </c>
      <c r="O129" s="49" t="s">
        <v>1076</v>
      </c>
      <c r="P129" s="52" t="str">
        <f>CONCATENATE(A128,B128,C128,D128,E128,F128,G128,H128,I128,J128,K128,L128,M128,N128,O128,A129,B129,C129,D129,E129,F129,G129,H129,I129,J129,K129,L129,M129,N129,O129)</f>
        <v>{id:62,year: "2020",dateAcuerdo:"26-NOV",numAcuerdo:"CG 62-2020",monthAcuerdo:"NOV",nameAcuerdo:"ACTUALIZACIÓN DE MULTAS",link: Acuerdos__pdfpath(`./${"2020/"}${"62.pdf"}`),subRows:[{id:"",year: "2020",dateAcuerdo:"",numAcuerdo:"",monthAcuerdo:"",nameAcuerdo:"ANEXO ÙNICO ACUERDO ITE-CG 62-2020 ACTUALIZACIÓN DE MULTAS",link: Acuerdos__pdfpath(`./${"2020/"}${"62.1.pdf"}`),},],},</v>
      </c>
    </row>
    <row r="130" spans="1:16" x14ac:dyDescent="0.3">
      <c r="A130" s="43" t="s">
        <v>1568</v>
      </c>
      <c r="B130" s="44">
        <v>63</v>
      </c>
      <c r="C130" s="44" t="s">
        <v>2120</v>
      </c>
      <c r="D130" s="45" t="s">
        <v>2260</v>
      </c>
      <c r="E130" s="44" t="s">
        <v>1735</v>
      </c>
      <c r="F130" s="44"/>
      <c r="G130" s="44">
        <f t="shared" ref="G130" si="65">B130</f>
        <v>63</v>
      </c>
      <c r="H130" s="44" t="s">
        <v>0</v>
      </c>
      <c r="I130" s="44" t="s">
        <v>2121</v>
      </c>
      <c r="J130" s="44" t="str">
        <f t="shared" si="60"/>
        <v>NOV</v>
      </c>
      <c r="K130" s="44" t="s">
        <v>1565</v>
      </c>
      <c r="L130" s="44" t="s">
        <v>2246</v>
      </c>
      <c r="M130" s="44" t="s">
        <v>2122</v>
      </c>
      <c r="N130" s="46">
        <f>B130</f>
        <v>63</v>
      </c>
      <c r="O130" s="44" t="s">
        <v>1051</v>
      </c>
      <c r="P130" s="47"/>
    </row>
    <row r="131" spans="1:16" x14ac:dyDescent="0.3">
      <c r="A131" s="53" t="s">
        <v>1568</v>
      </c>
      <c r="B131" s="40" t="s">
        <v>1049</v>
      </c>
      <c r="C131" s="40" t="s">
        <v>2120</v>
      </c>
      <c r="E131" s="40" t="s">
        <v>1736</v>
      </c>
      <c r="I131" s="40" t="s">
        <v>1738</v>
      </c>
      <c r="J131" s="40" t="str">
        <f t="shared" si="60"/>
        <v/>
      </c>
      <c r="K131" s="40" t="s">
        <v>1565</v>
      </c>
      <c r="L131" s="40" t="s">
        <v>2247</v>
      </c>
      <c r="M131" s="40" t="s">
        <v>2122</v>
      </c>
      <c r="N131" s="42" t="str">
        <f>CONCATENATE(B130,".1")</f>
        <v>63.1</v>
      </c>
      <c r="O131" s="40" t="s">
        <v>1</v>
      </c>
      <c r="P131" s="54"/>
    </row>
    <row r="132" spans="1:16" x14ac:dyDescent="0.3">
      <c r="A132" s="53" t="s">
        <v>1568</v>
      </c>
      <c r="B132" s="40" t="s">
        <v>1049</v>
      </c>
      <c r="C132" s="40" t="s">
        <v>2120</v>
      </c>
      <c r="E132" s="40" t="s">
        <v>1736</v>
      </c>
      <c r="I132" s="40" t="s">
        <v>1738</v>
      </c>
      <c r="J132" s="40" t="str">
        <f t="shared" si="60"/>
        <v/>
      </c>
      <c r="K132" s="40" t="s">
        <v>1565</v>
      </c>
      <c r="L132" s="40" t="s">
        <v>2248</v>
      </c>
      <c r="M132" s="40" t="s">
        <v>2122</v>
      </c>
      <c r="N132" s="42" t="str">
        <f>CONCATENATE(B130,".2")</f>
        <v>63.2</v>
      </c>
      <c r="O132" s="40" t="s">
        <v>1</v>
      </c>
      <c r="P132" s="54"/>
    </row>
    <row r="133" spans="1:16" ht="15" thickBot="1" x14ac:dyDescent="0.35">
      <c r="A133" s="48" t="s">
        <v>1568</v>
      </c>
      <c r="B133" s="49" t="s">
        <v>1049</v>
      </c>
      <c r="C133" s="49" t="s">
        <v>2120</v>
      </c>
      <c r="D133" s="50"/>
      <c r="E133" s="49" t="s">
        <v>1736</v>
      </c>
      <c r="F133" s="49"/>
      <c r="G133" s="49"/>
      <c r="H133" s="49"/>
      <c r="I133" s="49" t="s">
        <v>1738</v>
      </c>
      <c r="J133" s="49" t="str">
        <f t="shared" si="60"/>
        <v/>
      </c>
      <c r="K133" s="49" t="s">
        <v>1565</v>
      </c>
      <c r="L133" s="49" t="s">
        <v>2249</v>
      </c>
      <c r="M133" s="49" t="s">
        <v>2122</v>
      </c>
      <c r="N133" s="51" t="str">
        <f>CONCATENATE(B130,".3")</f>
        <v>63.3</v>
      </c>
      <c r="O133" s="49" t="s">
        <v>1076</v>
      </c>
      <c r="P133" s="52" t="str">
        <f>CONCATENATE(A130,B130,C130,D130,E130,F130,G130,H130,I130,J130,K130,L130,M130,N130,O130,A131,B131,C131,D131,E131,F131,G131,H131,I131,J131,K131,L131,M131,N131,O131,A132,B132,C132,D132,E132,F132,G132,H132,I132,J132,K132,L132,M132,N132,O132,A133,B133,C133,D133,E133,F133,G133,H133,I133,J133,K133,L133,M133,N133,O133)</f>
        <v>{id:63,year: "2020",dateAcuerdo:"28-NOV",numAcuerdo:"CG 63-2020",monthAcuerdo:"NOV",nameAcuerdo:"ACCIÓN AFIRMATIVA",link: Acuerdos__pdfpath(`./${"2020/"}${"63.pdf"}`),subRows:[{id:"",year: "2020",dateAcuerdo:"",numAcuerdo:"",monthAcuerdo:"",nameAcuerdo:"ANEXO 1 ADSCRIPCION INDIGENA POR MUNICIPIOS",link: Acuerdos__pdfpath(`./${"2020/"}${"63.1.pdf"}`),},{id:"",year: "2020",dateAcuerdo:"",numAcuerdo:"",monthAcuerdo:"",nameAcuerdo:"ANEXO 2 ESTUDIO DE POBLACIÓN INDÍGENA EN TLAXCALA",link: Acuerdos__pdfpath(`./${"2020/"}${"63.2.pdf"}`),},{id:"",year: "2020",dateAcuerdo:"",numAcuerdo:"",monthAcuerdo:"",nameAcuerdo:"ANEXO 3 CATALOGO DE COMUNIDADES INDÍGENAS IMPI",link: Acuerdos__pdfpath(`./${"2020/"}${"63.3.pdf"}`),},],},</v>
      </c>
    </row>
    <row r="134" spans="1:16" x14ac:dyDescent="0.3">
      <c r="A134" s="43" t="s">
        <v>1568</v>
      </c>
      <c r="B134" s="44">
        <v>64</v>
      </c>
      <c r="C134" s="44" t="s">
        <v>2120</v>
      </c>
      <c r="D134" s="45" t="s">
        <v>2260</v>
      </c>
      <c r="E134" s="44" t="s">
        <v>1735</v>
      </c>
      <c r="F134" s="44"/>
      <c r="G134" s="44">
        <f t="shared" ref="G134" si="66">B134</f>
        <v>64</v>
      </c>
      <c r="H134" s="44" t="s">
        <v>0</v>
      </c>
      <c r="I134" s="44" t="s">
        <v>2121</v>
      </c>
      <c r="J134" s="44" t="str">
        <f t="shared" si="60"/>
        <v>NOV</v>
      </c>
      <c r="K134" s="44" t="s">
        <v>1565</v>
      </c>
      <c r="L134" s="44" t="s">
        <v>2250</v>
      </c>
      <c r="M134" s="44" t="s">
        <v>2122</v>
      </c>
      <c r="N134" s="46">
        <f>B134</f>
        <v>64</v>
      </c>
      <c r="O134" s="44" t="s">
        <v>1051</v>
      </c>
      <c r="P134" s="47"/>
    </row>
    <row r="135" spans="1:16" ht="15" thickBot="1" x14ac:dyDescent="0.35">
      <c r="A135" s="48" t="s">
        <v>1568</v>
      </c>
      <c r="B135" s="49" t="s">
        <v>1049</v>
      </c>
      <c r="C135" s="49" t="s">
        <v>2120</v>
      </c>
      <c r="D135" s="50"/>
      <c r="E135" s="49" t="s">
        <v>1736</v>
      </c>
      <c r="F135" s="49"/>
      <c r="G135" s="49"/>
      <c r="H135" s="49"/>
      <c r="I135" s="49" t="s">
        <v>1738</v>
      </c>
      <c r="J135" s="49" t="str">
        <f t="shared" si="60"/>
        <v/>
      </c>
      <c r="K135" s="49" t="s">
        <v>1565</v>
      </c>
      <c r="L135" s="49" t="s">
        <v>2251</v>
      </c>
      <c r="M135" s="49" t="s">
        <v>2122</v>
      </c>
      <c r="N135" s="51" t="str">
        <f>CONCATENATE(B134,".1")</f>
        <v>64.1</v>
      </c>
      <c r="O135" s="49" t="s">
        <v>1076</v>
      </c>
      <c r="P135" s="52" t="str">
        <f>CONCATENATE(A134,B134,C134,D134,E134,F134,G134,H134,I134,J134,K134,L134,M134,N134,O134,A135,B135,C135,D135,E135,F135,G135,H135,I135,J135,K135,L135,M135,N135,O135)</f>
        <v>{id:64,year: "2020",dateAcuerdo:"28-NOV",numAcuerdo:"CG 64-2020",monthAcuerdo:"NOV",nameAcuerdo:"LINEAMIENTOS DE REGISTRO",link: Acuerdos__pdfpath(`./${"2020/"}${"64.pdf"}`),subRows:[{id:"",year: "2020",dateAcuerdo:"",numAcuerdo:"",monthAcuerdo:"",nameAcuerdo:"ANEXO 1 LINEAMIENTOS DE REGISTRO DE CANDIDATURAS",link: Acuerdos__pdfpath(`./${"2020/"}${"64.1.pdf"}`),},],},</v>
      </c>
    </row>
    <row r="136" spans="1:16" x14ac:dyDescent="0.3">
      <c r="A136" s="43" t="s">
        <v>1568</v>
      </c>
      <c r="B136" s="44">
        <v>65</v>
      </c>
      <c r="C136" s="44" t="s">
        <v>2120</v>
      </c>
      <c r="D136" s="45" t="s">
        <v>1974</v>
      </c>
      <c r="E136" s="44" t="s">
        <v>1735</v>
      </c>
      <c r="F136" s="44"/>
      <c r="G136" s="44">
        <f t="shared" ref="G136" si="67">B136</f>
        <v>65</v>
      </c>
      <c r="H136" s="44" t="s">
        <v>0</v>
      </c>
      <c r="I136" s="44" t="s">
        <v>2121</v>
      </c>
      <c r="J136" s="44" t="str">
        <f t="shared" ref="J136:J138" si="68">MID(D136,4,3)</f>
        <v>NOV</v>
      </c>
      <c r="K136" s="44" t="s">
        <v>1565</v>
      </c>
      <c r="L136" s="44" t="s">
        <v>2252</v>
      </c>
      <c r="M136" s="44" t="s">
        <v>2122</v>
      </c>
      <c r="N136" s="46">
        <f>B136</f>
        <v>65</v>
      </c>
      <c r="O136" s="44" t="s">
        <v>1051</v>
      </c>
      <c r="P136" s="47"/>
    </row>
    <row r="137" spans="1:16" x14ac:dyDescent="0.3">
      <c r="A137" s="53" t="s">
        <v>1568</v>
      </c>
      <c r="B137" s="40" t="s">
        <v>1049</v>
      </c>
      <c r="C137" s="40" t="s">
        <v>2120</v>
      </c>
      <c r="E137" s="40" t="s">
        <v>1736</v>
      </c>
      <c r="I137" s="40" t="s">
        <v>1738</v>
      </c>
      <c r="J137" s="40" t="str">
        <f t="shared" si="68"/>
        <v/>
      </c>
      <c r="K137" s="40" t="s">
        <v>1565</v>
      </c>
      <c r="L137" s="40" t="s">
        <v>2253</v>
      </c>
      <c r="M137" s="40" t="s">
        <v>2122</v>
      </c>
      <c r="N137" s="42" t="str">
        <f>CONCATENATE(B136,".1")</f>
        <v>65.1</v>
      </c>
      <c r="O137" s="40" t="s">
        <v>1</v>
      </c>
      <c r="P137" s="54"/>
    </row>
    <row r="138" spans="1:16" ht="15" thickBot="1" x14ac:dyDescent="0.35">
      <c r="A138" s="53" t="s">
        <v>1568</v>
      </c>
      <c r="B138" s="40" t="s">
        <v>1049</v>
      </c>
      <c r="C138" s="40" t="s">
        <v>2120</v>
      </c>
      <c r="E138" s="40" t="s">
        <v>1736</v>
      </c>
      <c r="I138" s="40" t="s">
        <v>1738</v>
      </c>
      <c r="J138" s="40" t="str">
        <f t="shared" si="68"/>
        <v/>
      </c>
      <c r="K138" s="40" t="s">
        <v>1565</v>
      </c>
      <c r="L138" s="40" t="s">
        <v>2254</v>
      </c>
      <c r="M138" s="40" t="s">
        <v>2122</v>
      </c>
      <c r="N138" s="42" t="str">
        <f>CONCATENATE(B136,".2")</f>
        <v>65.2</v>
      </c>
      <c r="O138" s="40" t="s">
        <v>1076</v>
      </c>
      <c r="P138" s="54" t="str">
        <f>CONCATENATE(A136,B136,C136,D136,E136,F136,G136,H136,I136,J136,K136,L136,M136,N136,O136,A137,B137,C137,D137,E137,F137,G137,H137,I137,J137,K137,L137,M137,N137,O137,A138,B138,C138,D138,E138,F138,G138,H138,I138,J138,K138,L138,M138,N138,O138)</f>
        <v>{id:65,year: "2020",dateAcuerdo:"29-NOV",numAcuerdo:"CG 65-2020",monthAcuerdo:"NOV",nameAcuerdo:"CONVOCATORIA OBSERVADORES ELECTORALES",link: Acuerdos__pdfpath(`./${"2020/"}${"65.pdf"}`),subRows:[{id:"",year: "2020",dateAcuerdo:"",numAcuerdo:"",monthAcuerdo:"",nameAcuerdo:"ANEXO UNO CONVOCATORIA OBSERVADORES ELECTORALES",link: Acuerdos__pdfpath(`./${"2020/"}${"65.1.pdf"}`),},{id:"",year: "2020",dateAcuerdo:"",numAcuerdo:"",monthAcuerdo:"",nameAcuerdo:"ANEXO DOS SOLICITUD DE ACREDITACIÓN",link: Acuerdos__pdfpath(`./${"2020/"}${"65.2.pdf"}`),},],},</v>
      </c>
    </row>
    <row r="139" spans="1:16" x14ac:dyDescent="0.3">
      <c r="A139" s="43" t="s">
        <v>1568</v>
      </c>
      <c r="B139" s="44">
        <v>66</v>
      </c>
      <c r="C139" s="44" t="s">
        <v>2120</v>
      </c>
      <c r="D139" s="45" t="s">
        <v>388</v>
      </c>
      <c r="E139" s="44" t="s">
        <v>1735</v>
      </c>
      <c r="F139" s="44"/>
      <c r="G139" s="44">
        <f t="shared" ref="G139" si="69">B139</f>
        <v>66</v>
      </c>
      <c r="H139" s="44" t="s">
        <v>0</v>
      </c>
      <c r="I139" s="44" t="s">
        <v>2121</v>
      </c>
      <c r="J139" s="44" t="str">
        <f t="shared" ref="J139:J140" si="70">MID(D139,4,3)</f>
        <v>NOV</v>
      </c>
      <c r="K139" s="44" t="s">
        <v>1565</v>
      </c>
      <c r="L139" s="44" t="s">
        <v>2256</v>
      </c>
      <c r="M139" s="44" t="s">
        <v>2122</v>
      </c>
      <c r="N139" s="46">
        <f>B139</f>
        <v>66</v>
      </c>
      <c r="O139" s="44" t="s">
        <v>1051</v>
      </c>
      <c r="P139" s="47"/>
    </row>
    <row r="140" spans="1:16" ht="15" thickBot="1" x14ac:dyDescent="0.35">
      <c r="A140" s="48" t="s">
        <v>1568</v>
      </c>
      <c r="B140" s="49" t="s">
        <v>1049</v>
      </c>
      <c r="C140" s="49" t="s">
        <v>2120</v>
      </c>
      <c r="D140" s="50"/>
      <c r="E140" s="49" t="s">
        <v>1736</v>
      </c>
      <c r="F140" s="49"/>
      <c r="G140" s="49"/>
      <c r="H140" s="49"/>
      <c r="I140" s="49" t="s">
        <v>1738</v>
      </c>
      <c r="J140" s="49" t="str">
        <f t="shared" si="70"/>
        <v/>
      </c>
      <c r="K140" s="49" t="s">
        <v>1565</v>
      </c>
      <c r="L140" s="49" t="s">
        <v>2257</v>
      </c>
      <c r="M140" s="49" t="s">
        <v>2122</v>
      </c>
      <c r="N140" s="51" t="str">
        <f>CONCATENATE(B139,".1")</f>
        <v>66.1</v>
      </c>
      <c r="O140" s="49" t="s">
        <v>1076</v>
      </c>
      <c r="P140" s="52" t="str">
        <f>CONCATENATE(A139,B139,C139,D139,E139,F139,G139,H139,I139,J139,K139,L139,M139,N139,O139,A140,B140,C140,D140,E140,F140,G140,H140,I140,J140,K140,L140,M140,N140,O140)</f>
        <v>{id:66,year: "2020",dateAcuerdo:"30-NOV",numAcuerdo:"CG 66-2020",monthAcuerdo:"NOV",nameAcuerdo:"READECUACIÓN AL PRESUPUESTO",link: Acuerdos__pdfpath(`./${"2020/"}${"66.pdf"}`),subRows:[{id:"",year: "2020",dateAcuerdo:"",numAcuerdo:"",monthAcuerdo:"",nameAcuerdo:"ANEXO ÚNICO READECUACIÓN AL PRESUPUESTO",link: Acuerdos__pdfpath(`./${"2020/"}${"66.1.pdf"}`),},],},</v>
      </c>
    </row>
    <row r="141" spans="1:16" x14ac:dyDescent="0.3">
      <c r="A141" s="43" t="s">
        <v>1568</v>
      </c>
      <c r="B141" s="44">
        <v>67</v>
      </c>
      <c r="C141" s="44" t="s">
        <v>2120</v>
      </c>
      <c r="D141" s="45" t="s">
        <v>995</v>
      </c>
      <c r="E141" s="44" t="s">
        <v>1735</v>
      </c>
      <c r="F141" s="44"/>
      <c r="G141" s="44">
        <f t="shared" si="4"/>
        <v>67</v>
      </c>
      <c r="H141" s="44" t="s">
        <v>0</v>
      </c>
      <c r="I141" s="44" t="s">
        <v>2121</v>
      </c>
      <c r="J141" s="44" t="str">
        <f t="shared" si="0"/>
        <v>DIC</v>
      </c>
      <c r="K141" s="44" t="s">
        <v>1565</v>
      </c>
      <c r="L141" s="44" t="s">
        <v>2261</v>
      </c>
      <c r="M141" s="44" t="s">
        <v>2122</v>
      </c>
      <c r="N141" s="46">
        <f>B141</f>
        <v>67</v>
      </c>
      <c r="O141" s="44" t="s">
        <v>1051</v>
      </c>
      <c r="P141" s="47"/>
    </row>
    <row r="142" spans="1:16" ht="15" thickBot="1" x14ac:dyDescent="0.35">
      <c r="A142" s="48" t="s">
        <v>1568</v>
      </c>
      <c r="B142" s="49" t="s">
        <v>1049</v>
      </c>
      <c r="C142" s="49" t="s">
        <v>2120</v>
      </c>
      <c r="D142" s="50"/>
      <c r="E142" s="49" t="s">
        <v>1736</v>
      </c>
      <c r="F142" s="49"/>
      <c r="G142" s="49"/>
      <c r="H142" s="49"/>
      <c r="I142" s="49" t="s">
        <v>1738</v>
      </c>
      <c r="J142" s="49" t="str">
        <f t="shared" si="0"/>
        <v/>
      </c>
      <c r="K142" s="49" t="s">
        <v>1565</v>
      </c>
      <c r="L142" s="49" t="s">
        <v>1591</v>
      </c>
      <c r="M142" s="49" t="s">
        <v>2122</v>
      </c>
      <c r="N142" s="51" t="str">
        <f>CONCATENATE(B141,".1")</f>
        <v>67.1</v>
      </c>
      <c r="O142" s="49" t="s">
        <v>1076</v>
      </c>
      <c r="P142" s="52" t="str">
        <f>CONCATENATE(A141,B141,C141,D141,E141,F141,G141,H141,I141,J141,K141,L141,M141,N141,O141,A142,B142,C142,D142,E142,F142,G142,H142,I142,J142,K142,L142,M142,N142,O142)</f>
        <v>{id:67,year: "2020",dateAcuerdo:"03-DIC",numAcuerdo:"CG 67-2020",monthAcuerdo:"DIC",nameAcuerdo:"ACUERDO TOPES DE PRECAMPAÑA 2020-2021",link: Acuerdos__pdfpath(`./${"2020/"}${"67.pdf"}`),subRows:[{id:"",year: "2020",dateAcuerdo:"",numAcuerdo:"",monthAcuerdo:"",nameAcuerdo:"ANEXO ÚNICO",link: Acuerdos__pdfpath(`./${"2020/"}${"67.1.pdf"}`),},],},</v>
      </c>
    </row>
    <row r="143" spans="1:16" ht="15" thickBot="1" x14ac:dyDescent="0.35">
      <c r="A143" s="40" t="s">
        <v>1568</v>
      </c>
      <c r="B143" s="40">
        <v>68</v>
      </c>
      <c r="C143" s="40" t="s">
        <v>2120</v>
      </c>
      <c r="D143" s="41" t="s">
        <v>1975</v>
      </c>
      <c r="E143" s="40" t="s">
        <v>1735</v>
      </c>
      <c r="G143" s="40">
        <f t="shared" ref="G143" si="71">B143</f>
        <v>68</v>
      </c>
      <c r="H143" s="40" t="s">
        <v>0</v>
      </c>
      <c r="I143" s="40" t="s">
        <v>2121</v>
      </c>
      <c r="J143" s="40" t="str">
        <f t="shared" ref="J143" si="72">MID(D143,4,3)</f>
        <v>DIC</v>
      </c>
      <c r="K143" s="40" t="s">
        <v>1565</v>
      </c>
      <c r="L143" s="40" t="s">
        <v>2262</v>
      </c>
      <c r="M143" s="40" t="s">
        <v>2122</v>
      </c>
      <c r="N143" s="42">
        <f>B143</f>
        <v>68</v>
      </c>
      <c r="O143" s="40" t="s">
        <v>1</v>
      </c>
      <c r="P143" s="55" t="str">
        <f>CONCATENATE(A143,B143,C143,D143,E143,F143,G143,H143,I143,J143,K143,L143,M143,N143,O143)</f>
        <v>{id:68,year: "2020",dateAcuerdo:"06-DIC",numAcuerdo:"CG 68-2020",monthAcuerdo:"DIC",nameAcuerdo:"RESOLUCIÓN PROCEDENCIA DE MANIFESTACIONES DE INTENCIÓN",link: Acuerdos__pdfpath(`./${"2020/"}${"68.pdf"}`),},</v>
      </c>
    </row>
    <row r="144" spans="1:16" x14ac:dyDescent="0.3">
      <c r="A144" s="43" t="s">
        <v>1568</v>
      </c>
      <c r="B144" s="44">
        <v>69</v>
      </c>
      <c r="C144" s="44" t="s">
        <v>2120</v>
      </c>
      <c r="D144" s="45" t="s">
        <v>2290</v>
      </c>
      <c r="E144" s="44" t="s">
        <v>1735</v>
      </c>
      <c r="F144" s="44"/>
      <c r="G144" s="44">
        <f t="shared" si="4"/>
        <v>69</v>
      </c>
      <c r="H144" s="44" t="s">
        <v>0</v>
      </c>
      <c r="I144" s="44" t="s">
        <v>2121</v>
      </c>
      <c r="J144" s="44" t="str">
        <f t="shared" si="0"/>
        <v>DIC</v>
      </c>
      <c r="K144" s="44" t="s">
        <v>1565</v>
      </c>
      <c r="L144" s="44" t="s">
        <v>2263</v>
      </c>
      <c r="M144" s="44" t="s">
        <v>2122</v>
      </c>
      <c r="N144" s="46">
        <f>B144</f>
        <v>69</v>
      </c>
      <c r="O144" s="44" t="s">
        <v>1051</v>
      </c>
      <c r="P144" s="47"/>
    </row>
    <row r="145" spans="1:16" ht="15" thickBot="1" x14ac:dyDescent="0.35">
      <c r="A145" s="48" t="s">
        <v>1568</v>
      </c>
      <c r="B145" s="49" t="s">
        <v>1049</v>
      </c>
      <c r="C145" s="49" t="s">
        <v>2120</v>
      </c>
      <c r="D145" s="50"/>
      <c r="E145" s="49" t="s">
        <v>1736</v>
      </c>
      <c r="F145" s="49"/>
      <c r="G145" s="49"/>
      <c r="H145" s="49"/>
      <c r="I145" s="49" t="s">
        <v>1738</v>
      </c>
      <c r="J145" s="49" t="str">
        <f t="shared" si="0"/>
        <v/>
      </c>
      <c r="K145" s="49" t="s">
        <v>1565</v>
      </c>
      <c r="L145" s="49" t="s">
        <v>2096</v>
      </c>
      <c r="M145" s="49" t="s">
        <v>2122</v>
      </c>
      <c r="N145" s="51" t="str">
        <f>CONCATENATE(B144,".1")</f>
        <v>69.1</v>
      </c>
      <c r="O145" s="49" t="s">
        <v>1076</v>
      </c>
      <c r="P145" s="52" t="str">
        <f>CONCATENATE(A144,B144,C144,D144,E144,F144,G144,H144,I144,J144,K144,L144,M144,N144,O144,A145,B145,C145,D145,E145,F145,G145,H145,I145,J145,K145,L145,M145,N145,O145)</f>
        <v>{id:69,year: "2020",dateAcuerdo:"10-DIC",numAcuerdo:"CG 69-2020",monthAcuerdo:"DIC",nameAcuerdo:"RESOLUCIÓN MODIFICACIONES ESTATUTOS PAC",link: Acuerdos__pdfpath(`./${"2020/"}${"69.pdf"}`),subRows:[{id:"",year: "2020",dateAcuerdo:"",numAcuerdo:"",monthAcuerdo:"",nameAcuerdo:"VOTO CONCURRENTE",link: Acuerdos__pdfpath(`./${"2020/"}${"69.1.pdf"}`),},],},</v>
      </c>
    </row>
    <row r="146" spans="1:16" x14ac:dyDescent="0.3">
      <c r="A146" s="43" t="s">
        <v>1568</v>
      </c>
      <c r="B146" s="44">
        <v>70</v>
      </c>
      <c r="C146" s="44" t="s">
        <v>2120</v>
      </c>
      <c r="D146" s="45" t="s">
        <v>882</v>
      </c>
      <c r="E146" s="44" t="s">
        <v>1735</v>
      </c>
      <c r="F146" s="44"/>
      <c r="G146" s="44">
        <f t="shared" ref="G146" si="73">B146</f>
        <v>70</v>
      </c>
      <c r="H146" s="44" t="s">
        <v>0</v>
      </c>
      <c r="I146" s="44" t="s">
        <v>2121</v>
      </c>
      <c r="J146" s="44" t="str">
        <f t="shared" ref="J146:J149" si="74">MID(D146,4,3)</f>
        <v>DIC</v>
      </c>
      <c r="K146" s="44" t="s">
        <v>1565</v>
      </c>
      <c r="L146" s="44" t="s">
        <v>2264</v>
      </c>
      <c r="M146" s="44" t="s">
        <v>2122</v>
      </c>
      <c r="N146" s="46">
        <f>B146</f>
        <v>70</v>
      </c>
      <c r="O146" s="44" t="s">
        <v>1051</v>
      </c>
      <c r="P146" s="47"/>
    </row>
    <row r="147" spans="1:16" x14ac:dyDescent="0.3">
      <c r="A147" s="53" t="s">
        <v>1568</v>
      </c>
      <c r="B147" s="40" t="s">
        <v>1049</v>
      </c>
      <c r="C147" s="40" t="s">
        <v>2120</v>
      </c>
      <c r="E147" s="40" t="s">
        <v>1736</v>
      </c>
      <c r="I147" s="40" t="s">
        <v>1738</v>
      </c>
      <c r="J147" s="40" t="str">
        <f t="shared" si="74"/>
        <v/>
      </c>
      <c r="K147" s="40" t="s">
        <v>1565</v>
      </c>
      <c r="L147" s="40" t="s">
        <v>2200</v>
      </c>
      <c r="M147" s="40" t="s">
        <v>2122</v>
      </c>
      <c r="N147" s="42" t="str">
        <f>CONCATENATE(B146,".1")</f>
        <v>70.1</v>
      </c>
      <c r="O147" s="40" t="s">
        <v>1</v>
      </c>
      <c r="P147" s="54"/>
    </row>
    <row r="148" spans="1:16" x14ac:dyDescent="0.3">
      <c r="A148" s="53" t="s">
        <v>1568</v>
      </c>
      <c r="B148" s="40" t="s">
        <v>1049</v>
      </c>
      <c r="C148" s="40" t="s">
        <v>2120</v>
      </c>
      <c r="E148" s="40" t="s">
        <v>1736</v>
      </c>
      <c r="I148" s="40" t="s">
        <v>1738</v>
      </c>
      <c r="J148" s="40" t="str">
        <f t="shared" si="74"/>
        <v/>
      </c>
      <c r="K148" s="40" t="s">
        <v>1565</v>
      </c>
      <c r="L148" s="40" t="s">
        <v>2265</v>
      </c>
      <c r="M148" s="40" t="s">
        <v>2122</v>
      </c>
      <c r="N148" s="42" t="str">
        <f>CONCATENATE(B146,".2")</f>
        <v>70.2</v>
      </c>
      <c r="O148" s="40" t="s">
        <v>1</v>
      </c>
      <c r="P148" s="54"/>
    </row>
    <row r="149" spans="1:16" ht="15" thickBot="1" x14ac:dyDescent="0.35">
      <c r="A149" s="48" t="s">
        <v>1568</v>
      </c>
      <c r="B149" s="49" t="s">
        <v>1049</v>
      </c>
      <c r="C149" s="49" t="s">
        <v>2120</v>
      </c>
      <c r="D149" s="50"/>
      <c r="E149" s="49" t="s">
        <v>1736</v>
      </c>
      <c r="F149" s="49"/>
      <c r="G149" s="49"/>
      <c r="H149" s="49"/>
      <c r="I149" s="49" t="s">
        <v>1738</v>
      </c>
      <c r="J149" s="49" t="str">
        <f t="shared" si="74"/>
        <v/>
      </c>
      <c r="K149" s="49" t="s">
        <v>1565</v>
      </c>
      <c r="L149" s="49" t="s">
        <v>2096</v>
      </c>
      <c r="M149" s="49" t="s">
        <v>2122</v>
      </c>
      <c r="N149" s="51" t="str">
        <f>CONCATENATE(B146,".3")</f>
        <v>70.3</v>
      </c>
      <c r="O149" s="49" t="s">
        <v>1076</v>
      </c>
      <c r="P149" s="52" t="str">
        <f>CONCATENATE(A146,B146,C146,D146,E146,F146,G146,H146,I146,J146,K146,L146,M146,N146,O146,A147,B147,C147,D147,E147,F147,G147,H147,I147,J147,K147,L147,M147,N147,O147,A148,B148,C148,D148,E148,F148,G148,H148,I148,J148,K148,L148,M148,N148,O148,A149,B149,C149,D149,E149,F149,G149,H149,I149,J149,K149,L149,M149,N149,O149)</f>
        <v>{id:70,year: "2020",dateAcuerdo:"14-DIC",numAcuerdo:"CG 70-2020",monthAcuerdo:"DIC",nameAcuerdo:"ACUERDO CONVOCATORIA A CONSEJOS DISTRITALES Y MUNICIPALES",link: Acuerdos__pdfpath(`./${"2020/"}${"70.pdf"}`),subRows:[{id:"",year: "2020",dateAcuerdo:"",numAcuerdo:"",monthAcuerdo:"",nameAcuerdo:"ANEXO UNO CONVOCATORIA",link: Acuerdos__pdfpath(`./${"2020/"}${"70.1.pdf"}`),},{id:"",year: "2020",dateAcuerdo:"",numAcuerdo:"",monthAcuerdo:"",nameAcuerdo:"ANEXO DOS PROTOCOLO DE SEGURIDAD SANITARIA",link: Acuerdos__pdfpath(`./${"2020/"}${"70.2.pdf"}`),},{id:"",year: "2020",dateAcuerdo:"",numAcuerdo:"",monthAcuerdo:"",nameAcuerdo:"VOTO CONCURRENTE",link: Acuerdos__pdfpath(`./${"2020/"}${"70.3.pdf"}`),},],},</v>
      </c>
    </row>
    <row r="150" spans="1:16" x14ac:dyDescent="0.3">
      <c r="A150" s="43" t="s">
        <v>1568</v>
      </c>
      <c r="B150" s="44">
        <v>71</v>
      </c>
      <c r="C150" s="44" t="s">
        <v>2120</v>
      </c>
      <c r="D150" s="45" t="s">
        <v>882</v>
      </c>
      <c r="E150" s="44" t="s">
        <v>1735</v>
      </c>
      <c r="F150" s="44"/>
      <c r="G150" s="44">
        <f t="shared" si="4"/>
        <v>71</v>
      </c>
      <c r="H150" s="44" t="s">
        <v>0</v>
      </c>
      <c r="I150" s="44" t="s">
        <v>2121</v>
      </c>
      <c r="J150" s="44" t="str">
        <f t="shared" si="0"/>
        <v>DIC</v>
      </c>
      <c r="K150" s="44" t="s">
        <v>1565</v>
      </c>
      <c r="L150" s="44" t="s">
        <v>2266</v>
      </c>
      <c r="M150" s="44" t="s">
        <v>2122</v>
      </c>
      <c r="N150" s="46">
        <f>B150</f>
        <v>71</v>
      </c>
      <c r="O150" s="44" t="s">
        <v>1577</v>
      </c>
      <c r="P150" s="47"/>
    </row>
    <row r="151" spans="1:16" ht="15" thickBot="1" x14ac:dyDescent="0.35">
      <c r="A151" s="48" t="s">
        <v>1568</v>
      </c>
      <c r="B151" s="49" t="s">
        <v>1049</v>
      </c>
      <c r="C151" s="49" t="s">
        <v>2120</v>
      </c>
      <c r="D151" s="50"/>
      <c r="E151" s="49" t="s">
        <v>1736</v>
      </c>
      <c r="F151" s="49"/>
      <c r="G151" s="49"/>
      <c r="H151" s="49"/>
      <c r="I151" s="49" t="s">
        <v>1738</v>
      </c>
      <c r="J151" s="49" t="str">
        <f t="shared" si="0"/>
        <v/>
      </c>
      <c r="K151" s="49" t="s">
        <v>1565</v>
      </c>
      <c r="L151" s="49" t="s">
        <v>2267</v>
      </c>
      <c r="M151" s="49" t="s">
        <v>2122</v>
      </c>
      <c r="N151" s="51" t="str">
        <f>CONCATENATE(B150,".1")</f>
        <v>71.1</v>
      </c>
      <c r="O151" s="49" t="s">
        <v>1076</v>
      </c>
      <c r="P151" s="52" t="str">
        <f>CONCATENATE(A150,B150,C150,D150,E150,F150,G150,H150,I150,J150,K150,L150,M150,N150,O150,A151,B151,C151,D151,E151,F151,G151,H151,I151,J151,K151,L151,M151,N151,O151)</f>
        <v>{id:71,year: "2020",dateAcuerdo:"14-DIC",numAcuerdo:"CG 71-2020",monthAcuerdo:"DIC",nameAcuerdo:"ACUERDO POR EL QUE SE APRUEBA LA METODOLOGÍA PARA EL MONITOREO CON PERSPECTIVA DE GÉNERO",link: Acuerdos__pdfpath(`./${"2020/"}${"71",subRows:[{id:"",year: "2020",dateAcuerdo:"",numAcuerdo:"",monthAcuerdo:"",nameAcuerdo:"ANEXO ÚNICO METODOLOGÍA PARA MONITOREAR CON PERSPECTIVA DE GÉNERO",link: Acuerdos__pdfpath(`./${"2020/"}${"71.1.pdf"}`),},],},</v>
      </c>
    </row>
    <row r="152" spans="1:16" x14ac:dyDescent="0.3">
      <c r="A152" s="43" t="s">
        <v>1568</v>
      </c>
      <c r="B152" s="44">
        <v>72</v>
      </c>
      <c r="C152" s="44" t="s">
        <v>2120</v>
      </c>
      <c r="D152" s="45" t="s">
        <v>882</v>
      </c>
      <c r="E152" s="44" t="s">
        <v>1735</v>
      </c>
      <c r="F152" s="44"/>
      <c r="G152" s="44">
        <f t="shared" ref="G152" si="75">B152</f>
        <v>72</v>
      </c>
      <c r="H152" s="44" t="s">
        <v>0</v>
      </c>
      <c r="I152" s="44" t="s">
        <v>2121</v>
      </c>
      <c r="J152" s="44" t="str">
        <f t="shared" si="0"/>
        <v>DIC</v>
      </c>
      <c r="K152" s="44" t="s">
        <v>1565</v>
      </c>
      <c r="L152" s="44" t="s">
        <v>2268</v>
      </c>
      <c r="M152" s="44" t="s">
        <v>2122</v>
      </c>
      <c r="N152" s="46">
        <f>B152</f>
        <v>72</v>
      </c>
      <c r="O152" s="44" t="s">
        <v>1051</v>
      </c>
      <c r="P152" s="47"/>
    </row>
    <row r="153" spans="1:16" ht="15" thickBot="1" x14ac:dyDescent="0.35">
      <c r="A153" s="48" t="s">
        <v>1568</v>
      </c>
      <c r="B153" s="49" t="s">
        <v>1049</v>
      </c>
      <c r="C153" s="49" t="s">
        <v>2120</v>
      </c>
      <c r="D153" s="50"/>
      <c r="E153" s="49" t="s">
        <v>1736</v>
      </c>
      <c r="F153" s="49"/>
      <c r="G153" s="49"/>
      <c r="H153" s="49"/>
      <c r="I153" s="49" t="s">
        <v>1738</v>
      </c>
      <c r="J153" s="49" t="str">
        <f t="shared" si="0"/>
        <v/>
      </c>
      <c r="K153" s="49" t="s">
        <v>1565</v>
      </c>
      <c r="L153" s="49" t="s">
        <v>1591</v>
      </c>
      <c r="M153" s="49" t="s">
        <v>2122</v>
      </c>
      <c r="N153" s="51" t="str">
        <f>CONCATENATE(B152,".1")</f>
        <v>72.1</v>
      </c>
      <c r="O153" s="49" t="s">
        <v>1076</v>
      </c>
      <c r="P153" s="52" t="str">
        <f>CONCATENATE(A152,B152,C152,D152,E152,F152,G152,H152,I152,J152,K152,L152,M152,N152,O152,A153,B153,C153,D153,E153,F153,G153,H153,I153,J153,K153,L153,M153,N153,O153)</f>
        <v>{id:72,year: "2020",dateAcuerdo:"14-DIC",numAcuerdo:"CG 72-2020",monthAcuerdo:"DIC",nameAcuerdo:"ACUERDO POR EL QUE SE APRUEBA LA METODOLOGÍA PARA EL MONITOREO ESPACIOS RADIO Y TELEVISIÓN",link: Acuerdos__pdfpath(`./${"2020/"}${"72.pdf"}`),subRows:[{id:"",year: "2020",dateAcuerdo:"",numAcuerdo:"",monthAcuerdo:"",nameAcuerdo:"ANEXO ÚNICO",link: Acuerdos__pdfpath(`./${"2020/"}${"72.1.pdf"}`),},],},</v>
      </c>
    </row>
    <row r="154" spans="1:16" ht="15" thickBot="1" x14ac:dyDescent="0.35">
      <c r="A154" s="40" t="s">
        <v>1568</v>
      </c>
      <c r="B154" s="40">
        <v>73</v>
      </c>
      <c r="C154" s="40" t="s">
        <v>2120</v>
      </c>
      <c r="D154" s="41" t="s">
        <v>2291</v>
      </c>
      <c r="E154" s="40" t="s">
        <v>1735</v>
      </c>
      <c r="G154" s="40">
        <f t="shared" si="4"/>
        <v>73</v>
      </c>
      <c r="H154" s="40" t="s">
        <v>0</v>
      </c>
      <c r="I154" s="40" t="s">
        <v>2121</v>
      </c>
      <c r="J154" s="40" t="str">
        <f t="shared" si="0"/>
        <v>DIC</v>
      </c>
      <c r="K154" s="40" t="s">
        <v>1565</v>
      </c>
      <c r="L154" s="40" t="s">
        <v>2269</v>
      </c>
      <c r="M154" s="40" t="s">
        <v>2122</v>
      </c>
      <c r="N154" s="42">
        <f>B154</f>
        <v>73</v>
      </c>
      <c r="O154" s="40" t="s">
        <v>1</v>
      </c>
      <c r="P154" s="55" t="str">
        <f>CONCATENATE(A154,B154,C154,D154,E154,F154,G154,H154,I154,J154,K154,L154,M154,N154,O154)</f>
        <v>{id:73,year: "2020",dateAcuerdo:"17-DIC",numAcuerdo:"CG 73-2020",monthAcuerdo:"DIC",nameAcuerdo:"RESOLUCIÓN MEDIDAS CAUTELARES CQD-PE-MRR-CG-002-2020",link: Acuerdos__pdfpath(`./${"2020/"}${"73.pdf"}`),},</v>
      </c>
    </row>
    <row r="155" spans="1:16" x14ac:dyDescent="0.3">
      <c r="A155" s="43" t="s">
        <v>1568</v>
      </c>
      <c r="B155" s="44">
        <v>74</v>
      </c>
      <c r="C155" s="44" t="s">
        <v>2120</v>
      </c>
      <c r="D155" s="45" t="s">
        <v>2292</v>
      </c>
      <c r="E155" s="44" t="s">
        <v>1735</v>
      </c>
      <c r="F155" s="44"/>
      <c r="G155" s="44">
        <f t="shared" si="4"/>
        <v>74</v>
      </c>
      <c r="H155" s="44" t="s">
        <v>0</v>
      </c>
      <c r="I155" s="44" t="s">
        <v>2121</v>
      </c>
      <c r="J155" s="44" t="str">
        <f t="shared" si="0"/>
        <v>DIC</v>
      </c>
      <c r="K155" s="44" t="s">
        <v>1565</v>
      </c>
      <c r="L155" s="44" t="s">
        <v>2270</v>
      </c>
      <c r="M155" s="44" t="s">
        <v>2122</v>
      </c>
      <c r="N155" s="46">
        <f>B155</f>
        <v>74</v>
      </c>
      <c r="O155" s="44" t="s">
        <v>1051</v>
      </c>
      <c r="P155" s="47"/>
    </row>
    <row r="156" spans="1:16" ht="15" thickBot="1" x14ac:dyDescent="0.35">
      <c r="A156" s="48" t="s">
        <v>1568</v>
      </c>
      <c r="B156" s="49" t="s">
        <v>1049</v>
      </c>
      <c r="C156" s="49" t="s">
        <v>2120</v>
      </c>
      <c r="D156" s="50"/>
      <c r="E156" s="49" t="s">
        <v>1736</v>
      </c>
      <c r="F156" s="49"/>
      <c r="G156" s="49"/>
      <c r="H156" s="49"/>
      <c r="I156" s="49" t="s">
        <v>1738</v>
      </c>
      <c r="J156" s="49" t="str">
        <f t="shared" si="0"/>
        <v/>
      </c>
      <c r="K156" s="49" t="s">
        <v>1565</v>
      </c>
      <c r="L156" s="49" t="s">
        <v>2096</v>
      </c>
      <c r="M156" s="49" t="s">
        <v>2122</v>
      </c>
      <c r="N156" s="51" t="str">
        <f>CONCATENATE(B155,".1")</f>
        <v>74.1</v>
      </c>
      <c r="O156" s="49" t="s">
        <v>1076</v>
      </c>
      <c r="P156" s="52" t="str">
        <f>CONCATENATE(A155,B155,C155,D155,E155,F155,G155,H155,I155,J155,K155,L155,M155,N155,O155,A156,B156,C156,D156,E156,F156,G156,H156,I156,J156,K156,L156,M156,N156,O156)</f>
        <v>{id:74,year: "2020",dateAcuerdo:"20-DIC",numAcuerdo:"CG 74-2020",monthAcuerdo:"DIC",nameAcuerdo:"RESOLUCION ESTATUTOS PES TLAXCALA",link: Acuerdos__pdfpath(`./${"2020/"}${"74.pdf"}`),subRows:[{id:"",year: "2020",dateAcuerdo:"",numAcuerdo:"",monthAcuerdo:"",nameAcuerdo:"VOTO CONCURRENTE",link: Acuerdos__pdfpath(`./${"2020/"}${"74.1.pdf"}`),},],},</v>
      </c>
    </row>
    <row r="157" spans="1:16" x14ac:dyDescent="0.3">
      <c r="A157" s="40" t="s">
        <v>1568</v>
      </c>
      <c r="B157" s="40">
        <v>75</v>
      </c>
      <c r="C157" s="40" t="s">
        <v>2120</v>
      </c>
      <c r="D157" s="41" t="s">
        <v>386</v>
      </c>
      <c r="E157" s="40" t="s">
        <v>1735</v>
      </c>
      <c r="G157" s="40">
        <f t="shared" ref="G157" si="76">B157</f>
        <v>75</v>
      </c>
      <c r="H157" s="40" t="s">
        <v>0</v>
      </c>
      <c r="I157" s="40" t="s">
        <v>2121</v>
      </c>
      <c r="J157" s="40" t="str">
        <f t="shared" si="0"/>
        <v>DIC</v>
      </c>
      <c r="K157" s="40" t="s">
        <v>1565</v>
      </c>
      <c r="L157" s="40" t="s">
        <v>2271</v>
      </c>
      <c r="M157" s="40" t="s">
        <v>2122</v>
      </c>
      <c r="N157" s="42">
        <f t="shared" ref="N157" si="77">B157</f>
        <v>75</v>
      </c>
      <c r="O157" s="40" t="s">
        <v>1</v>
      </c>
      <c r="P157" s="40" t="str">
        <f t="shared" ref="P157" si="78">CONCATENATE(A157,B157,C157,D157,E157,F157,G157,H157,I157,J157,K157,L157,M157,N157,O157)</f>
        <v>{id:75,year: "2020",dateAcuerdo:"22-DIC",numAcuerdo:"CG 75-2020",monthAcuerdo:"DIC",nameAcuerdo:"ACUERDO DE ASIGNACIÓN REGIDURIAS",link: Acuerdos__pdfpath(`./${"2020/"}${"75.pdf"}`),},</v>
      </c>
    </row>
    <row r="158" spans="1:16" ht="15" thickBot="1" x14ac:dyDescent="0.35">
      <c r="A158" s="40" t="s">
        <v>1568</v>
      </c>
      <c r="B158" s="40">
        <v>76</v>
      </c>
      <c r="C158" s="40" t="s">
        <v>2120</v>
      </c>
      <c r="D158" s="41" t="s">
        <v>386</v>
      </c>
      <c r="E158" s="40" t="s">
        <v>1735</v>
      </c>
      <c r="G158" s="40">
        <f t="shared" ref="G158" si="79">B158</f>
        <v>76</v>
      </c>
      <c r="H158" s="40" t="s">
        <v>0</v>
      </c>
      <c r="I158" s="40" t="s">
        <v>2121</v>
      </c>
      <c r="J158" s="40" t="str">
        <f t="shared" ref="J158" si="80">MID(D158,4,3)</f>
        <v>DIC</v>
      </c>
      <c r="K158" s="40" t="s">
        <v>1565</v>
      </c>
      <c r="L158" s="40" t="s">
        <v>2272</v>
      </c>
      <c r="M158" s="40" t="s">
        <v>2122</v>
      </c>
      <c r="N158" s="42">
        <f t="shared" ref="N158" si="81">B158</f>
        <v>76</v>
      </c>
      <c r="O158" s="40" t="s">
        <v>1</v>
      </c>
      <c r="P158" s="40" t="str">
        <f t="shared" ref="P158" si="82">CONCATENATE(A158,B158,C158,D158,E158,F158,G158,H158,I158,J158,K158,L158,M158,N158,O158)</f>
        <v>{id:76,year: "2020",dateAcuerdo:"22-DIC",numAcuerdo:"CG 76-2020",monthAcuerdo:"DIC",nameAcuerdo:"ACUERDO REGLAS BÁSICAS DE DEBATES",link: Acuerdos__pdfpath(`./${"2020/"}${"76.pdf"}`),},</v>
      </c>
    </row>
    <row r="159" spans="1:16" x14ac:dyDescent="0.3">
      <c r="A159" s="43" t="s">
        <v>1568</v>
      </c>
      <c r="B159" s="44">
        <v>77</v>
      </c>
      <c r="C159" s="44" t="s">
        <v>2120</v>
      </c>
      <c r="D159" s="45" t="s">
        <v>386</v>
      </c>
      <c r="E159" s="44" t="s">
        <v>1735</v>
      </c>
      <c r="F159" s="44"/>
      <c r="G159" s="44">
        <f t="shared" si="4"/>
        <v>77</v>
      </c>
      <c r="H159" s="44" t="s">
        <v>0</v>
      </c>
      <c r="I159" s="44" t="s">
        <v>2121</v>
      </c>
      <c r="J159" s="44" t="str">
        <f t="shared" si="0"/>
        <v>DIC</v>
      </c>
      <c r="K159" s="44" t="s">
        <v>1565</v>
      </c>
      <c r="L159" s="44" t="s">
        <v>2273</v>
      </c>
      <c r="M159" s="44" t="s">
        <v>2122</v>
      </c>
      <c r="N159" s="46">
        <f>B159</f>
        <v>77</v>
      </c>
      <c r="O159" s="44" t="s">
        <v>1051</v>
      </c>
      <c r="P159" s="47"/>
    </row>
    <row r="160" spans="1:16" x14ac:dyDescent="0.3">
      <c r="A160" s="53" t="s">
        <v>1568</v>
      </c>
      <c r="B160" s="40" t="s">
        <v>1049</v>
      </c>
      <c r="C160" s="40" t="s">
        <v>2120</v>
      </c>
      <c r="E160" s="40" t="s">
        <v>1736</v>
      </c>
      <c r="I160" s="40" t="s">
        <v>1738</v>
      </c>
      <c r="J160" s="40" t="str">
        <f t="shared" si="0"/>
        <v/>
      </c>
      <c r="K160" s="40" t="s">
        <v>1565</v>
      </c>
      <c r="L160" s="40" t="s">
        <v>1591</v>
      </c>
      <c r="M160" s="40" t="s">
        <v>2122</v>
      </c>
      <c r="N160" s="42" t="str">
        <f>CONCATENATE(B159,".1")</f>
        <v>77.1</v>
      </c>
      <c r="O160" s="40" t="s">
        <v>1</v>
      </c>
      <c r="P160" s="54"/>
    </row>
    <row r="161" spans="1:16" ht="15" thickBot="1" x14ac:dyDescent="0.35">
      <c r="A161" s="48" t="s">
        <v>1568</v>
      </c>
      <c r="B161" s="49" t="s">
        <v>1049</v>
      </c>
      <c r="C161" s="49" t="s">
        <v>2120</v>
      </c>
      <c r="D161" s="50"/>
      <c r="E161" s="49" t="s">
        <v>1736</v>
      </c>
      <c r="F161" s="49"/>
      <c r="G161" s="49"/>
      <c r="H161" s="49"/>
      <c r="I161" s="49" t="s">
        <v>1738</v>
      </c>
      <c r="J161" s="49" t="str">
        <f t="shared" si="0"/>
        <v/>
      </c>
      <c r="K161" s="49" t="s">
        <v>1565</v>
      </c>
      <c r="L161" s="49" t="s">
        <v>2096</v>
      </c>
      <c r="M161" s="49" t="s">
        <v>2122</v>
      </c>
      <c r="N161" s="51" t="str">
        <f>CONCATENATE(B159,".2")</f>
        <v>77.2</v>
      </c>
      <c r="O161" s="49" t="s">
        <v>1076</v>
      </c>
      <c r="P161" s="52" t="str">
        <f>CONCATENATE(A159,B159,C159,D159,E159,F159,G159,H159,I159,J159,K159,L159,M159,N159,O159,A160,B160,C160,D160,E160,F160,G160,H160,I160,J160,K160,L160,M160,N160,O160,A161,B161,C161,D161,E161,F161,G161,H161,I161,J161,K161,L161,M161,N161,O161)</f>
        <v>{id:77,year: "2020",dateAcuerdo:"22-DIC",numAcuerdo:"CG 77-2020",monthAcuerdo:"DIC",nameAcuerdo:"ACUERDO QUE REFORMA EL REGLAMENTO DE QUEJAS Y DENUNCIAS DEL ITE",link: Acuerdos__pdfpath(`./${"2020/"}${"77.pdf"}`),subRows:[{id:"",year: "2020",dateAcuerdo:"",numAcuerdo:"",monthAcuerdo:"",nameAcuerdo:"ANEXO ÚNICO",link: Acuerdos__pdfpath(`./${"2020/"}${"77.1.pdf"}`),},{id:"",year: "2020",dateAcuerdo:"",numAcuerdo:"",monthAcuerdo:"",nameAcuerdo:"VOTO CONCURRENTE",link: Acuerdos__pdfpath(`./${"2020/"}${"77.2.pdf"}`),},],},</v>
      </c>
    </row>
    <row r="162" spans="1:16" x14ac:dyDescent="0.3">
      <c r="A162" s="40" t="s">
        <v>1568</v>
      </c>
      <c r="B162" s="40">
        <v>78</v>
      </c>
      <c r="C162" s="40" t="s">
        <v>2120</v>
      </c>
      <c r="D162" s="41" t="s">
        <v>386</v>
      </c>
      <c r="E162" s="40" t="s">
        <v>1735</v>
      </c>
      <c r="G162" s="40">
        <f t="shared" ref="G162" si="83">B162</f>
        <v>78</v>
      </c>
      <c r="H162" s="40" t="s">
        <v>0</v>
      </c>
      <c r="I162" s="40" t="s">
        <v>2121</v>
      </c>
      <c r="J162" s="40" t="str">
        <f t="shared" ref="J162" si="84">MID(D162,4,3)</f>
        <v>DIC</v>
      </c>
      <c r="K162" s="40" t="s">
        <v>1565</v>
      </c>
      <c r="L162" s="40" t="s">
        <v>2274</v>
      </c>
      <c r="M162" s="40" t="s">
        <v>2122</v>
      </c>
      <c r="N162" s="42">
        <f t="shared" ref="N162" si="85">B162</f>
        <v>78</v>
      </c>
      <c r="O162" s="40" t="s">
        <v>1</v>
      </c>
      <c r="P162" s="40" t="str">
        <f t="shared" ref="P162" si="86">CONCATENATE(A162,B162,C162,D162,E162,F162,G162,H162,I162,J162,K162,L162,M162,N162,O162)</f>
        <v>{id:78,year: "2020",dateAcuerdo:"22-DIC",numAcuerdo:"CG 78-2020",monthAcuerdo:"DIC",nameAcuerdo:"ACUERDO DESIGNACIÓN E INCORPORACIÓN GANADORAS SPEN 2020",link: Acuerdos__pdfpath(`./${"2020/"}${"78.pdf"}`),},</v>
      </c>
    </row>
    <row r="163" spans="1:16" ht="15" thickBot="1" x14ac:dyDescent="0.35">
      <c r="A163" s="40" t="s">
        <v>1568</v>
      </c>
      <c r="B163" s="40">
        <v>79</v>
      </c>
      <c r="C163" s="40" t="s">
        <v>2120</v>
      </c>
      <c r="D163" s="41" t="s">
        <v>1066</v>
      </c>
      <c r="E163" s="40" t="s">
        <v>1735</v>
      </c>
      <c r="G163" s="40">
        <f t="shared" ref="G163" si="87">B163</f>
        <v>79</v>
      </c>
      <c r="H163" s="40" t="s">
        <v>0</v>
      </c>
      <c r="I163" s="40" t="s">
        <v>2121</v>
      </c>
      <c r="J163" s="40" t="str">
        <f t="shared" ref="J163" si="88">MID(D163,4,3)</f>
        <v>DIC</v>
      </c>
      <c r="K163" s="40" t="s">
        <v>1565</v>
      </c>
      <c r="L163" s="40" t="s">
        <v>2275</v>
      </c>
      <c r="M163" s="40" t="s">
        <v>2122</v>
      </c>
      <c r="N163" s="42">
        <f t="shared" ref="N163" si="89">B163</f>
        <v>79</v>
      </c>
      <c r="O163" s="40" t="s">
        <v>1</v>
      </c>
      <c r="P163" s="40" t="str">
        <f t="shared" ref="P163" si="90">CONCATENATE(A163,B163,C163,D163,E163,F163,G163,H163,I163,J163,K163,L163,M163,N163,O163)</f>
        <v>{id:79,year: "2020",dateAcuerdo:"24-DIC",numAcuerdo:"CG 79-2020",monthAcuerdo:"DIC",nameAcuerdo:"RESOLUCIÓN PROCEDENCIA MANIFESTACIONES INDEPENDIENTES",link: Acuerdos__pdfpath(`./${"2020/"}${"79.pdf"}`),},</v>
      </c>
    </row>
    <row r="164" spans="1:16" x14ac:dyDescent="0.3">
      <c r="A164" s="43" t="s">
        <v>1568</v>
      </c>
      <c r="B164" s="44">
        <v>80</v>
      </c>
      <c r="C164" s="44" t="s">
        <v>2120</v>
      </c>
      <c r="D164" s="45" t="s">
        <v>1066</v>
      </c>
      <c r="E164" s="44" t="s">
        <v>1735</v>
      </c>
      <c r="F164" s="44"/>
      <c r="G164" s="44">
        <f t="shared" ref="G164" si="91">B164</f>
        <v>80</v>
      </c>
      <c r="H164" s="44" t="s">
        <v>0</v>
      </c>
      <c r="I164" s="44" t="s">
        <v>2121</v>
      </c>
      <c r="J164" s="44" t="str">
        <f t="shared" ref="J164:J171" si="92">MID(D164,4,3)</f>
        <v>DIC</v>
      </c>
      <c r="K164" s="44" t="s">
        <v>1565</v>
      </c>
      <c r="L164" s="44" t="s">
        <v>2276</v>
      </c>
      <c r="M164" s="44" t="s">
        <v>2122</v>
      </c>
      <c r="N164" s="46">
        <f>B164</f>
        <v>80</v>
      </c>
      <c r="O164" s="44" t="s">
        <v>1051</v>
      </c>
      <c r="P164" s="47"/>
    </row>
    <row r="165" spans="1:16" ht="15" thickBot="1" x14ac:dyDescent="0.35">
      <c r="A165" s="48" t="s">
        <v>1568</v>
      </c>
      <c r="B165" s="49" t="s">
        <v>1049</v>
      </c>
      <c r="C165" s="49" t="s">
        <v>2120</v>
      </c>
      <c r="D165" s="50"/>
      <c r="E165" s="49" t="s">
        <v>1736</v>
      </c>
      <c r="F165" s="49"/>
      <c r="G165" s="49"/>
      <c r="H165" s="49"/>
      <c r="I165" s="49" t="s">
        <v>1738</v>
      </c>
      <c r="J165" s="49" t="str">
        <f t="shared" si="92"/>
        <v/>
      </c>
      <c r="K165" s="49" t="s">
        <v>1565</v>
      </c>
      <c r="L165" s="49" t="s">
        <v>1414</v>
      </c>
      <c r="M165" s="49" t="s">
        <v>2122</v>
      </c>
      <c r="N165" s="51" t="str">
        <f>CONCATENATE(B164,".1")</f>
        <v>80.1</v>
      </c>
      <c r="O165" s="49" t="s">
        <v>1076</v>
      </c>
      <c r="P165" s="52" t="str">
        <f>CONCATENATE(A164,B164,C164,D164,E164,F164,G164,H164,I164,J164,K164,L164,M164,N164,O164,A165,B165,C165,D165,E165,F165,G165,H165,I165,J165,K165,L165,M165,N165,O165)</f>
        <v>{id:80,year: "2020",dateAcuerdo:"24-DIC",numAcuerdo:"CG 80-2020",monthAcuerdo:"DIC",nameAcuerdo:"ACUERDO RECOMENDACIONES SANITARIAS PRECAMPAÑAS Y CAPTACIÓN APOYO CIUDADANO",link: Acuerdos__pdfpath(`./${"2020/"}${"80.pdf"}`),subRows:[{id:"",year: "2020",dateAcuerdo:"",numAcuerdo:"",monthAcuerdo:"",nameAcuerdo:"ANEXO 1",link: Acuerdos__pdfpath(`./${"2020/"}${"80.1.pdf"}`),},],},</v>
      </c>
    </row>
    <row r="166" spans="1:16" x14ac:dyDescent="0.3">
      <c r="A166" s="43" t="s">
        <v>1568</v>
      </c>
      <c r="B166" s="44">
        <v>81</v>
      </c>
      <c r="C166" s="44" t="s">
        <v>2120</v>
      </c>
      <c r="D166" s="45" t="s">
        <v>1066</v>
      </c>
      <c r="E166" s="44" t="s">
        <v>1735</v>
      </c>
      <c r="F166" s="44"/>
      <c r="G166" s="44">
        <f t="shared" ref="G166" si="93">B166</f>
        <v>81</v>
      </c>
      <c r="H166" s="44" t="s">
        <v>0</v>
      </c>
      <c r="I166" s="44" t="s">
        <v>2121</v>
      </c>
      <c r="J166" s="44" t="str">
        <f t="shared" ref="J166:J168" si="94">MID(D166,4,3)</f>
        <v>DIC</v>
      </c>
      <c r="K166" s="44" t="s">
        <v>1565</v>
      </c>
      <c r="L166" s="44" t="s">
        <v>2277</v>
      </c>
      <c r="M166" s="44" t="s">
        <v>2122</v>
      </c>
      <c r="N166" s="46">
        <f>B166</f>
        <v>81</v>
      </c>
      <c r="O166" s="44" t="s">
        <v>1051</v>
      </c>
      <c r="P166" s="47"/>
    </row>
    <row r="167" spans="1:16" x14ac:dyDescent="0.3">
      <c r="A167" s="53" t="s">
        <v>1568</v>
      </c>
      <c r="B167" s="40" t="s">
        <v>1049</v>
      </c>
      <c r="C167" s="40" t="s">
        <v>2120</v>
      </c>
      <c r="E167" s="40" t="s">
        <v>1736</v>
      </c>
      <c r="I167" s="40" t="s">
        <v>1738</v>
      </c>
      <c r="J167" s="40" t="str">
        <f t="shared" si="94"/>
        <v/>
      </c>
      <c r="K167" s="40" t="s">
        <v>1565</v>
      </c>
      <c r="L167" s="40" t="s">
        <v>1414</v>
      </c>
      <c r="M167" s="40" t="s">
        <v>2122</v>
      </c>
      <c r="N167" s="42" t="str">
        <f>CONCATENATE(B166,".1")</f>
        <v>81.1</v>
      </c>
      <c r="O167" s="40" t="s">
        <v>1</v>
      </c>
      <c r="P167" s="54"/>
    </row>
    <row r="168" spans="1:16" ht="15" thickBot="1" x14ac:dyDescent="0.35">
      <c r="A168" s="48" t="s">
        <v>1568</v>
      </c>
      <c r="B168" s="49" t="s">
        <v>1049</v>
      </c>
      <c r="C168" s="49" t="s">
        <v>2120</v>
      </c>
      <c r="D168" s="50"/>
      <c r="E168" s="49" t="s">
        <v>1736</v>
      </c>
      <c r="F168" s="49"/>
      <c r="G168" s="49"/>
      <c r="H168" s="49"/>
      <c r="I168" s="49" t="s">
        <v>1738</v>
      </c>
      <c r="J168" s="49" t="str">
        <f t="shared" si="94"/>
        <v/>
      </c>
      <c r="K168" s="49" t="s">
        <v>1565</v>
      </c>
      <c r="L168" s="49" t="s">
        <v>1461</v>
      </c>
      <c r="M168" s="49" t="s">
        <v>2122</v>
      </c>
      <c r="N168" s="51" t="str">
        <f>CONCATENATE(B166,".2")</f>
        <v>81.2</v>
      </c>
      <c r="O168" s="49" t="s">
        <v>1076</v>
      </c>
      <c r="P168" s="52" t="str">
        <f>CONCATENATE(A166,B166,C166,D166,E166,F166,G166,H166,I166,J166,K166,L166,M166,N166,O166,A167,B167,C167,D167,E167,F167,G167,H167,I167,J167,K167,L167,M167,N167,O167,A168,B168,C168,D168,E168,F168,G168,H168,I168,J168,K168,L168,M168,N168,O168)</f>
        <v>{id:81,year: "2020",dateAcuerdo:"24-DIC",numAcuerdo:"CG 81-2020",monthAcuerdo:"DIC",nameAcuerdo:"ACUERDO READECUACION AL PRESUPUESTO",link: Acuerdos__pdfpath(`./${"2020/"}${"81.pdf"}`),subRows:[{id:"",year: "2020",dateAcuerdo:"",numAcuerdo:"",monthAcuerdo:"",nameAcuerdo:"ANEXO 1",link: Acuerdos__pdfpath(`./${"2020/"}${"81.1.pdf"}`),},{id:"",year: "2020",dateAcuerdo:"",numAcuerdo:"",monthAcuerdo:"",nameAcuerdo:"ANEXO 2",link: Acuerdos__pdfpath(`./${"2020/"}${"81.2.pdf"}`),},],},</v>
      </c>
    </row>
    <row r="169" spans="1:16" x14ac:dyDescent="0.3">
      <c r="A169" s="40" t="s">
        <v>1568</v>
      </c>
      <c r="B169" s="40">
        <v>82</v>
      </c>
      <c r="C169" s="40" t="s">
        <v>2120</v>
      </c>
      <c r="D169" s="41" t="s">
        <v>1066</v>
      </c>
      <c r="E169" s="40" t="s">
        <v>1735</v>
      </c>
      <c r="G169" s="40">
        <f t="shared" ref="G169:G171" si="95">B169</f>
        <v>82</v>
      </c>
      <c r="H169" s="40" t="s">
        <v>0</v>
      </c>
      <c r="I169" s="40" t="s">
        <v>2121</v>
      </c>
      <c r="J169" s="40" t="str">
        <f t="shared" si="92"/>
        <v>DIC</v>
      </c>
      <c r="K169" s="40" t="s">
        <v>1565</v>
      </c>
      <c r="L169" s="40" t="s">
        <v>2278</v>
      </c>
      <c r="M169" s="40" t="s">
        <v>2122</v>
      </c>
      <c r="N169" s="42">
        <f t="shared" ref="N169:N171" si="96">B169</f>
        <v>82</v>
      </c>
      <c r="O169" s="40" t="s">
        <v>1</v>
      </c>
      <c r="P169" s="40" t="str">
        <f t="shared" ref="P169:P171" si="97">CONCATENATE(A169,B169,C169,D169,E169,F169,G169,H169,I169,J169,K169,L169,M169,N169,O169)</f>
        <v>{id:82,year: "2020",dateAcuerdo:"24-DIC",numAcuerdo:"CG 82-2020",monthAcuerdo:"DIC",nameAcuerdo:"RESOLUCIÓN CQD-Q-CG-001-2020 PAN",link: Acuerdos__pdfpath(`./${"2020/"}${"82.pdf"}`),},</v>
      </c>
    </row>
    <row r="170" spans="1:16" x14ac:dyDescent="0.3">
      <c r="A170" s="40" t="s">
        <v>1568</v>
      </c>
      <c r="B170" s="40">
        <v>83</v>
      </c>
      <c r="C170" s="40" t="s">
        <v>2120</v>
      </c>
      <c r="D170" s="41" t="s">
        <v>1066</v>
      </c>
      <c r="E170" s="40" t="s">
        <v>1735</v>
      </c>
      <c r="G170" s="40">
        <f t="shared" si="95"/>
        <v>83</v>
      </c>
      <c r="H170" s="40" t="s">
        <v>0</v>
      </c>
      <c r="I170" s="40" t="s">
        <v>2121</v>
      </c>
      <c r="J170" s="40" t="str">
        <f t="shared" si="92"/>
        <v>DIC</v>
      </c>
      <c r="K170" s="40" t="s">
        <v>1565</v>
      </c>
      <c r="L170" s="40" t="s">
        <v>2279</v>
      </c>
      <c r="M170" s="40" t="s">
        <v>2122</v>
      </c>
      <c r="N170" s="42">
        <f t="shared" si="96"/>
        <v>83</v>
      </c>
      <c r="O170" s="40" t="s">
        <v>1</v>
      </c>
      <c r="P170" s="40" t="str">
        <f t="shared" si="97"/>
        <v>{id:83,year: "2020",dateAcuerdo:"24-DIC",numAcuerdo:"CG 83-2020",monthAcuerdo:"DIC",nameAcuerdo:"RESOLUCIÓN CQD-Q-CG-002-2020 PRI",link: Acuerdos__pdfpath(`./${"2020/"}${"83.pdf"}`),},</v>
      </c>
    </row>
    <row r="171" spans="1:16" x14ac:dyDescent="0.3">
      <c r="A171" s="40" t="s">
        <v>1568</v>
      </c>
      <c r="B171" s="40">
        <v>84</v>
      </c>
      <c r="C171" s="40" t="s">
        <v>2120</v>
      </c>
      <c r="D171" s="41" t="s">
        <v>1066</v>
      </c>
      <c r="E171" s="40" t="s">
        <v>1735</v>
      </c>
      <c r="G171" s="40">
        <f t="shared" si="95"/>
        <v>84</v>
      </c>
      <c r="H171" s="40" t="s">
        <v>0</v>
      </c>
      <c r="I171" s="40" t="s">
        <v>2121</v>
      </c>
      <c r="J171" s="40" t="str">
        <f t="shared" si="92"/>
        <v>DIC</v>
      </c>
      <c r="K171" s="40" t="s">
        <v>1565</v>
      </c>
      <c r="L171" s="40" t="s">
        <v>2280</v>
      </c>
      <c r="M171" s="40" t="s">
        <v>2122</v>
      </c>
      <c r="N171" s="42">
        <f t="shared" si="96"/>
        <v>84</v>
      </c>
      <c r="O171" s="40" t="s">
        <v>1</v>
      </c>
      <c r="P171" s="40" t="str">
        <f t="shared" si="97"/>
        <v>{id:84,year: "2020",dateAcuerdo:"24-DIC",numAcuerdo:"CG 84-2020",monthAcuerdo:"DIC",nameAcuerdo:"RESOLUCIÓN CQD-Q-CG-003-2020 PRD",link: Acuerdos__pdfpath(`./${"2020/"}${"84.pdf"}`),},</v>
      </c>
    </row>
    <row r="172" spans="1:16" x14ac:dyDescent="0.3">
      <c r="A172" s="40" t="s">
        <v>1568</v>
      </c>
      <c r="B172" s="40">
        <v>85</v>
      </c>
      <c r="C172" s="40" t="s">
        <v>2120</v>
      </c>
      <c r="D172" s="41" t="s">
        <v>1066</v>
      </c>
      <c r="E172" s="40" t="s">
        <v>1735</v>
      </c>
      <c r="G172" s="40">
        <f t="shared" ref="G172:G180" si="98">B172</f>
        <v>85</v>
      </c>
      <c r="H172" s="40" t="s">
        <v>0</v>
      </c>
      <c r="I172" s="40" t="s">
        <v>2121</v>
      </c>
      <c r="J172" s="40" t="str">
        <f t="shared" ref="J172:J180" si="99">MID(D172,4,3)</f>
        <v>DIC</v>
      </c>
      <c r="K172" s="40" t="s">
        <v>1565</v>
      </c>
      <c r="L172" s="40" t="s">
        <v>2281</v>
      </c>
      <c r="M172" s="40" t="s">
        <v>2122</v>
      </c>
      <c r="N172" s="42">
        <f t="shared" ref="N172:N180" si="100">B172</f>
        <v>85</v>
      </c>
      <c r="O172" s="40" t="s">
        <v>1</v>
      </c>
      <c r="P172" s="40" t="str">
        <f t="shared" ref="P172:P180" si="101">CONCATENATE(A172,B172,C172,D172,E172,F172,G172,H172,I172,J172,K172,L172,M172,N172,O172)</f>
        <v>{id:85,year: "2020",dateAcuerdo:"24-DIC",numAcuerdo:"CG 85-2020",monthAcuerdo:"DIC",nameAcuerdo:"RESOLUCION CQD-Q-CG-004-2020 PT",link: Acuerdos__pdfpath(`./${"2020/"}${"85.pdf"}`),},</v>
      </c>
    </row>
    <row r="173" spans="1:16" x14ac:dyDescent="0.3">
      <c r="A173" s="40" t="s">
        <v>1568</v>
      </c>
      <c r="B173" s="40">
        <v>86</v>
      </c>
      <c r="C173" s="40" t="s">
        <v>2120</v>
      </c>
      <c r="D173" s="41" t="s">
        <v>1066</v>
      </c>
      <c r="E173" s="40" t="s">
        <v>1735</v>
      </c>
      <c r="G173" s="40">
        <f t="shared" si="98"/>
        <v>86</v>
      </c>
      <c r="H173" s="40" t="s">
        <v>0</v>
      </c>
      <c r="I173" s="40" t="s">
        <v>2121</v>
      </c>
      <c r="J173" s="40" t="str">
        <f t="shared" si="99"/>
        <v>DIC</v>
      </c>
      <c r="K173" s="40" t="s">
        <v>1565</v>
      </c>
      <c r="L173" s="40" t="s">
        <v>2282</v>
      </c>
      <c r="M173" s="40" t="s">
        <v>2122</v>
      </c>
      <c r="N173" s="42">
        <f t="shared" si="100"/>
        <v>86</v>
      </c>
      <c r="O173" s="40" t="s">
        <v>1</v>
      </c>
      <c r="P173" s="40" t="str">
        <f t="shared" si="101"/>
        <v>{id:86,year: "2020",dateAcuerdo:"24-DIC",numAcuerdo:"CG 86-2020",monthAcuerdo:"DIC",nameAcuerdo:"RESOLUCIÓN CQD-Q-CG-005-2020 PVEM",link: Acuerdos__pdfpath(`./${"2020/"}${"86.pdf"}`),},</v>
      </c>
    </row>
    <row r="174" spans="1:16" x14ac:dyDescent="0.3">
      <c r="A174" s="40" t="s">
        <v>1568</v>
      </c>
      <c r="B174" s="40">
        <v>87</v>
      </c>
      <c r="C174" s="40" t="s">
        <v>2120</v>
      </c>
      <c r="D174" s="41" t="s">
        <v>1066</v>
      </c>
      <c r="E174" s="40" t="s">
        <v>1735</v>
      </c>
      <c r="G174" s="40">
        <f t="shared" si="98"/>
        <v>87</v>
      </c>
      <c r="H174" s="40" t="s">
        <v>0</v>
      </c>
      <c r="I174" s="40" t="s">
        <v>2121</v>
      </c>
      <c r="J174" s="40" t="str">
        <f t="shared" si="99"/>
        <v>DIC</v>
      </c>
      <c r="K174" s="40" t="s">
        <v>1565</v>
      </c>
      <c r="L174" s="40" t="s">
        <v>2283</v>
      </c>
      <c r="M174" s="40" t="s">
        <v>2122</v>
      </c>
      <c r="N174" s="42">
        <f t="shared" si="100"/>
        <v>87</v>
      </c>
      <c r="O174" s="40" t="s">
        <v>1</v>
      </c>
      <c r="P174" s="40" t="str">
        <f t="shared" si="101"/>
        <v>{id:87,year: "2020",dateAcuerdo:"24-DIC",numAcuerdo:"CG 87-2020",monthAcuerdo:"DIC",nameAcuerdo:"RESOLUCIÓN CQD-Q-CG-006-2020 NA TLAXCALA",link: Acuerdos__pdfpath(`./${"2020/"}${"87.pdf"}`),},</v>
      </c>
    </row>
    <row r="175" spans="1:16" x14ac:dyDescent="0.3">
      <c r="A175" s="40" t="s">
        <v>1568</v>
      </c>
      <c r="B175" s="40">
        <v>88</v>
      </c>
      <c r="C175" s="40" t="s">
        <v>2120</v>
      </c>
      <c r="D175" s="41" t="s">
        <v>1066</v>
      </c>
      <c r="E175" s="40" t="s">
        <v>1735</v>
      </c>
      <c r="G175" s="40">
        <f t="shared" si="98"/>
        <v>88</v>
      </c>
      <c r="H175" s="40" t="s">
        <v>0</v>
      </c>
      <c r="I175" s="40" t="s">
        <v>2121</v>
      </c>
      <c r="J175" s="40" t="str">
        <f t="shared" si="99"/>
        <v>DIC</v>
      </c>
      <c r="K175" s="40" t="s">
        <v>1565</v>
      </c>
      <c r="L175" s="40" t="s">
        <v>2284</v>
      </c>
      <c r="M175" s="40" t="s">
        <v>2122</v>
      </c>
      <c r="N175" s="42">
        <f t="shared" si="100"/>
        <v>88</v>
      </c>
      <c r="O175" s="40" t="s">
        <v>1</v>
      </c>
      <c r="P175" s="40" t="str">
        <f t="shared" si="101"/>
        <v>{id:88,year: "2020",dateAcuerdo:"24-DIC",numAcuerdo:"CG 88-2020",monthAcuerdo:"DIC",nameAcuerdo:"RESOLUCIÓN CQD-Q-CG-007-2020 MORENA",link: Acuerdos__pdfpath(`./${"2020/"}${"88.pdf"}`),},</v>
      </c>
    </row>
    <row r="176" spans="1:16" ht="15" thickBot="1" x14ac:dyDescent="0.35">
      <c r="A176" s="40" t="s">
        <v>1568</v>
      </c>
      <c r="B176" s="40">
        <v>89</v>
      </c>
      <c r="C176" s="40" t="s">
        <v>2120</v>
      </c>
      <c r="D176" s="41" t="s">
        <v>1066</v>
      </c>
      <c r="E176" s="40" t="s">
        <v>1735</v>
      </c>
      <c r="G176" s="40">
        <f t="shared" si="98"/>
        <v>89</v>
      </c>
      <c r="H176" s="40" t="s">
        <v>0</v>
      </c>
      <c r="I176" s="40" t="s">
        <v>2121</v>
      </c>
      <c r="J176" s="40" t="str">
        <f t="shared" si="99"/>
        <v>DIC</v>
      </c>
      <c r="K176" s="40" t="s">
        <v>1565</v>
      </c>
      <c r="L176" s="40" t="s">
        <v>2285</v>
      </c>
      <c r="M176" s="40" t="s">
        <v>2122</v>
      </c>
      <c r="N176" s="42">
        <f t="shared" si="100"/>
        <v>89</v>
      </c>
      <c r="O176" s="40" t="s">
        <v>1</v>
      </c>
      <c r="P176" s="40" t="str">
        <f t="shared" si="101"/>
        <v>{id:89,year: "2020",dateAcuerdo:"24-DIC",numAcuerdo:"CG 89-2020",monthAcuerdo:"DIC",nameAcuerdo:"RESOLUCIÓN CQD-Q-CG-008-2020 PES TLAXCALA",link: Acuerdos__pdfpath(`./${"2020/"}${"89.pdf"}`),},</v>
      </c>
    </row>
    <row r="177" spans="1:16" x14ac:dyDescent="0.3">
      <c r="A177" s="43" t="s">
        <v>1568</v>
      </c>
      <c r="B177" s="44">
        <v>90</v>
      </c>
      <c r="C177" s="44" t="s">
        <v>2120</v>
      </c>
      <c r="D177" s="45" t="s">
        <v>2293</v>
      </c>
      <c r="E177" s="44" t="s">
        <v>1735</v>
      </c>
      <c r="F177" s="44"/>
      <c r="G177" s="44">
        <f t="shared" si="98"/>
        <v>90</v>
      </c>
      <c r="H177" s="44" t="s">
        <v>0</v>
      </c>
      <c r="I177" s="44" t="s">
        <v>2121</v>
      </c>
      <c r="J177" s="44" t="str">
        <f t="shared" si="99"/>
        <v>DIC</v>
      </c>
      <c r="K177" s="44" t="s">
        <v>1565</v>
      </c>
      <c r="L177" s="44" t="s">
        <v>2286</v>
      </c>
      <c r="M177" s="44" t="s">
        <v>2122</v>
      </c>
      <c r="N177" s="46">
        <f>B177</f>
        <v>90</v>
      </c>
      <c r="O177" s="44" t="s">
        <v>1051</v>
      </c>
      <c r="P177" s="47"/>
    </row>
    <row r="178" spans="1:16" x14ac:dyDescent="0.3">
      <c r="A178" s="53" t="s">
        <v>1568</v>
      </c>
      <c r="B178" s="40" t="s">
        <v>1049</v>
      </c>
      <c r="C178" s="40" t="s">
        <v>2120</v>
      </c>
      <c r="E178" s="40" t="s">
        <v>1736</v>
      </c>
      <c r="I178" s="40" t="s">
        <v>1738</v>
      </c>
      <c r="J178" s="40" t="str">
        <f t="shared" si="99"/>
        <v/>
      </c>
      <c r="K178" s="40" t="s">
        <v>1565</v>
      </c>
      <c r="L178" s="40" t="s">
        <v>2287</v>
      </c>
      <c r="M178" s="40" t="s">
        <v>2122</v>
      </c>
      <c r="N178" s="42" t="str">
        <f>CONCATENATE(B177,".1")</f>
        <v>90.1</v>
      </c>
      <c r="O178" s="40" t="s">
        <v>1</v>
      </c>
      <c r="P178" s="54"/>
    </row>
    <row r="179" spans="1:16" ht="15" thickBot="1" x14ac:dyDescent="0.35">
      <c r="A179" s="48" t="s">
        <v>1568</v>
      </c>
      <c r="B179" s="49" t="s">
        <v>1049</v>
      </c>
      <c r="C179" s="49" t="s">
        <v>2120</v>
      </c>
      <c r="D179" s="50"/>
      <c r="E179" s="49" t="s">
        <v>1736</v>
      </c>
      <c r="F179" s="49"/>
      <c r="G179" s="49"/>
      <c r="H179" s="49"/>
      <c r="I179" s="49" t="s">
        <v>1738</v>
      </c>
      <c r="J179" s="49" t="str">
        <f t="shared" si="99"/>
        <v/>
      </c>
      <c r="K179" s="49" t="s">
        <v>1565</v>
      </c>
      <c r="L179" s="49" t="s">
        <v>2288</v>
      </c>
      <c r="M179" s="49" t="s">
        <v>2122</v>
      </c>
      <c r="N179" s="51" t="str">
        <f>CONCATENATE(B177,".2")</f>
        <v>90.2</v>
      </c>
      <c r="O179" s="49" t="s">
        <v>1076</v>
      </c>
      <c r="P179" s="52" t="str">
        <f>CONCATENATE(A177,B177,C177,D177,E177,F177,G177,H177,I177,J177,K177,L177,M177,N177,O177,A178,B178,C178,D178,E178,F178,G178,H178,I178,J178,K178,L178,M178,N178,O178,A179,B179,C179,D179,E179,F179,G179,H179,I179,J179,K179,L179,M179,N179,O179)</f>
        <v>{id:90,year: "2020",dateAcuerdo:"25-DIC",numAcuerdo:"CG 90-2020",monthAcuerdo:"DIC",nameAcuerdo:"ACUERDO POR EL QUE SE DA CUMPLIMIENTO A TET-JE-038-2020",link: Acuerdos__pdfpath(`./${"2020/"}${"90.pdf"}`),subRows:[{id:"",year: "2020",dateAcuerdo:"",numAcuerdo:"",monthAcuerdo:"",nameAcuerdo:"ANEXO ÚNICO LINEAMIENTOS DE PARIDAD DE GÉNERO",link: Acuerdos__pdfpath(`./${"2020/"}${"90.1.pdf"}`),},{id:"",year: "2020",dateAcuerdo:"",numAcuerdo:"",monthAcuerdo:"",nameAcuerdo:"ANEXO A LOS LINEAMIENTOS DE PARIDAD RESULTADOS ELECTORALES",link: Acuerdos__pdfpath(`./${"2020/"}${"90.2.pdf"}`),},],},</v>
      </c>
    </row>
    <row r="180" spans="1:16" x14ac:dyDescent="0.3">
      <c r="A180" s="40" t="s">
        <v>1568</v>
      </c>
      <c r="B180" s="40">
        <v>91</v>
      </c>
      <c r="C180" s="40" t="s">
        <v>2120</v>
      </c>
      <c r="D180" s="41" t="s">
        <v>690</v>
      </c>
      <c r="E180" s="40" t="s">
        <v>1735</v>
      </c>
      <c r="G180" s="40">
        <f t="shared" si="98"/>
        <v>91</v>
      </c>
      <c r="H180" s="40" t="s">
        <v>0</v>
      </c>
      <c r="I180" s="40" t="s">
        <v>2121</v>
      </c>
      <c r="J180" s="40" t="str">
        <f t="shared" si="99"/>
        <v>DIC</v>
      </c>
      <c r="K180" s="40" t="s">
        <v>1565</v>
      </c>
      <c r="L180" s="40" t="s">
        <v>2289</v>
      </c>
      <c r="M180" s="40" t="s">
        <v>2122</v>
      </c>
      <c r="N180" s="42">
        <f t="shared" si="100"/>
        <v>91</v>
      </c>
      <c r="O180" s="40" t="s">
        <v>1</v>
      </c>
      <c r="P180" s="40" t="str">
        <f t="shared" si="101"/>
        <v>{id:91,year: "2020",dateAcuerdo:"29-DIC",numAcuerdo:"CG 91-2020",monthAcuerdo:"DIC",nameAcuerdo:"ACUERDO POR EL QUE SE DA CUMPLIMIENTO A LA SENTENCIA TET-JE-055-2020",link: Acuerdos__pdfpath(`./${"2020/"}${"91.pdf"}`),},</v>
      </c>
    </row>
    <row r="181" spans="1:16" x14ac:dyDescent="0.3">
      <c r="P181" s="40" t="s">
        <v>1929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2:P85"/>
  <sheetViews>
    <sheetView topLeftCell="A45" workbookViewId="0">
      <selection activeCell="P85" sqref="P85"/>
    </sheetView>
  </sheetViews>
  <sheetFormatPr baseColWidth="10" defaultColWidth="11.5546875" defaultRowHeight="14.4" x14ac:dyDescent="0.3"/>
  <cols>
    <col min="1" max="2" width="4" style="40" bestFit="1" customWidth="1"/>
    <col min="3" max="3" width="25.88671875" style="40" bestFit="1" customWidth="1"/>
    <col min="4" max="4" width="7.88671875" style="41" bestFit="1" customWidth="1"/>
    <col min="5" max="5" width="18.33203125" style="40" bestFit="1" customWidth="1"/>
    <col min="6" max="6" width="2" style="40" bestFit="1" customWidth="1"/>
    <col min="7" max="7" width="4" style="40" bestFit="1" customWidth="1"/>
    <col min="8" max="8" width="1.6640625" style="40" bestFit="1" customWidth="1"/>
    <col min="9" max="9" width="21.44140625" style="40" bestFit="1" customWidth="1"/>
    <col min="10" max="10" width="5.109375" style="40" bestFit="1" customWidth="1"/>
    <col min="11" max="11" width="16.44140625" style="40" bestFit="1" customWidth="1"/>
    <col min="12" max="12" width="53.44140625" style="40" customWidth="1"/>
    <col min="13" max="13" width="39" style="40" bestFit="1" customWidth="1"/>
    <col min="14" max="14" width="6" style="42" bestFit="1" customWidth="1"/>
    <col min="15" max="15" width="17.33203125" style="40" bestFit="1" customWidth="1"/>
    <col min="16" max="16384" width="11.5546875" style="40"/>
  </cols>
  <sheetData>
    <row r="2" spans="1:16" ht="15" thickBot="1" x14ac:dyDescent="0.35">
      <c r="P2" s="40" t="s">
        <v>2047</v>
      </c>
    </row>
    <row r="3" spans="1:16" x14ac:dyDescent="0.3">
      <c r="A3" s="43" t="s">
        <v>1568</v>
      </c>
      <c r="B3" s="44">
        <v>1</v>
      </c>
      <c r="C3" s="44" t="s">
        <v>2048</v>
      </c>
      <c r="D3" s="45" t="s">
        <v>7</v>
      </c>
      <c r="E3" s="44" t="s">
        <v>1735</v>
      </c>
      <c r="F3" s="44">
        <v>0</v>
      </c>
      <c r="G3" s="44">
        <f>B3</f>
        <v>1</v>
      </c>
      <c r="H3" s="44" t="s">
        <v>0</v>
      </c>
      <c r="I3" s="44" t="s">
        <v>2049</v>
      </c>
      <c r="J3" s="44" t="str">
        <f t="shared" ref="J3:J68" si="0">MID(D3,4,3)</f>
        <v>ENE</v>
      </c>
      <c r="K3" s="44" t="s">
        <v>1565</v>
      </c>
      <c r="L3" s="44" t="s">
        <v>2051</v>
      </c>
      <c r="M3" s="44" t="s">
        <v>2050</v>
      </c>
      <c r="N3" s="46">
        <f>B3</f>
        <v>1</v>
      </c>
      <c r="O3" s="44" t="s">
        <v>1051</v>
      </c>
      <c r="P3" s="47"/>
    </row>
    <row r="4" spans="1:16" ht="15" thickBot="1" x14ac:dyDescent="0.35">
      <c r="A4" s="48" t="s">
        <v>1568</v>
      </c>
      <c r="B4" s="49" t="s">
        <v>1049</v>
      </c>
      <c r="C4" s="49" t="s">
        <v>2048</v>
      </c>
      <c r="D4" s="50"/>
      <c r="E4" s="49" t="s">
        <v>1736</v>
      </c>
      <c r="F4" s="49"/>
      <c r="G4" s="49"/>
      <c r="H4" s="49"/>
      <c r="I4" s="49" t="s">
        <v>1738</v>
      </c>
      <c r="J4" s="49" t="str">
        <f t="shared" si="0"/>
        <v/>
      </c>
      <c r="K4" s="49" t="s">
        <v>1565</v>
      </c>
      <c r="L4" s="49" t="s">
        <v>1414</v>
      </c>
      <c r="M4" s="49" t="s">
        <v>2050</v>
      </c>
      <c r="N4" s="51">
        <v>1.1000000000000001</v>
      </c>
      <c r="O4" s="49" t="s">
        <v>1076</v>
      </c>
      <c r="P4" s="52" t="str">
        <f>CONCATENATE(A3,B3,C3,D3,E3,F3,G3,H3,I3,J3,K3,L3,M3,N3,O3,A4,B4,C4,D4,E4,F4,G4,H4,I4,J4,K4,L4,M4,N4,O4)</f>
        <v>{id:1,year: "2019",dateAcuerdo:"31-ENE",numAcuerdo:"CG 01-2019",monthAcuerdo:"ENE",nameAcuerdo:"ACUERDO READECUACIÓN DE PRERROGATIVAS",link: Acuerdos__pdfpath(`./${"2019/"}${"1.pdf"}`),subRows:[{id:"",year: "2019",dateAcuerdo:"",numAcuerdo:"",monthAcuerdo:"",nameAcuerdo:"ANEXO 1",link: Acuerdos__pdfpath(`./${"2019/"}${"1.1.pdf"}`),},],},</v>
      </c>
    </row>
    <row r="5" spans="1:16" x14ac:dyDescent="0.3">
      <c r="A5" s="43" t="s">
        <v>1568</v>
      </c>
      <c r="B5" s="44">
        <v>2</v>
      </c>
      <c r="C5" s="44" t="s">
        <v>2048</v>
      </c>
      <c r="D5" s="45" t="s">
        <v>7</v>
      </c>
      <c r="E5" s="44" t="s">
        <v>1735</v>
      </c>
      <c r="F5" s="44">
        <v>0</v>
      </c>
      <c r="G5" s="44">
        <f t="shared" ref="G5:G66" si="1">B5</f>
        <v>2</v>
      </c>
      <c r="H5" s="44" t="s">
        <v>0</v>
      </c>
      <c r="I5" s="44" t="s">
        <v>2049</v>
      </c>
      <c r="J5" s="44" t="str">
        <f t="shared" si="0"/>
        <v>ENE</v>
      </c>
      <c r="K5" s="44" t="s">
        <v>1565</v>
      </c>
      <c r="L5" s="44" t="s">
        <v>2052</v>
      </c>
      <c r="M5" s="44" t="s">
        <v>2050</v>
      </c>
      <c r="N5" s="46">
        <f>B5</f>
        <v>2</v>
      </c>
      <c r="O5" s="44" t="s">
        <v>1051</v>
      </c>
      <c r="P5" s="47"/>
    </row>
    <row r="6" spans="1:16" ht="15" thickBot="1" x14ac:dyDescent="0.35">
      <c r="A6" s="48" t="s">
        <v>1568</v>
      </c>
      <c r="B6" s="49" t="s">
        <v>1049</v>
      </c>
      <c r="C6" s="49" t="s">
        <v>2048</v>
      </c>
      <c r="D6" s="50"/>
      <c r="E6" s="49" t="s">
        <v>1736</v>
      </c>
      <c r="F6" s="49"/>
      <c r="G6" s="49"/>
      <c r="H6" s="49"/>
      <c r="I6" s="49" t="s">
        <v>1738</v>
      </c>
      <c r="J6" s="49" t="str">
        <f t="shared" si="0"/>
        <v/>
      </c>
      <c r="K6" s="49" t="s">
        <v>1565</v>
      </c>
      <c r="L6" s="49" t="s">
        <v>1414</v>
      </c>
      <c r="M6" s="49" t="s">
        <v>2050</v>
      </c>
      <c r="N6" s="51">
        <v>2.1</v>
      </c>
      <c r="O6" s="49" t="s">
        <v>1076</v>
      </c>
      <c r="P6" s="52" t="str">
        <f>CONCATENATE(A5,B5,C5,D5,E5,F5,G5,H5,I5,J5,K5,L5,M5,N5,O5,A6,B6,C6,D6,E6,F6,G6,H6,I6,J6,K6,L6,M6,N6,O6)</f>
        <v>{id:2,year: "2019",dateAcuerdo:"31-ENE",numAcuerdo:"CG 02-2019",monthAcuerdo:"ENE",nameAcuerdo:"ACUERDO MULTAS PENDIENTES A PARTIDOS POLÍTICOS",link: Acuerdos__pdfpath(`./${"2019/"}${"2.pdf"}`),subRows:[{id:"",year: "2019",dateAcuerdo:"",numAcuerdo:"",monthAcuerdo:"",nameAcuerdo:"ANEXO 1",link: Acuerdos__pdfpath(`./${"2019/"}${"2.1.pdf"}`),},],},</v>
      </c>
    </row>
    <row r="7" spans="1:16" x14ac:dyDescent="0.3">
      <c r="A7" s="43" t="s">
        <v>1568</v>
      </c>
      <c r="B7" s="44">
        <v>3</v>
      </c>
      <c r="C7" s="44" t="s">
        <v>2048</v>
      </c>
      <c r="D7" s="45" t="s">
        <v>10</v>
      </c>
      <c r="E7" s="44" t="s">
        <v>1735</v>
      </c>
      <c r="F7" s="44">
        <v>0</v>
      </c>
      <c r="G7" s="44">
        <f t="shared" si="1"/>
        <v>3</v>
      </c>
      <c r="H7" s="44" t="s">
        <v>0</v>
      </c>
      <c r="I7" s="44" t="s">
        <v>2049</v>
      </c>
      <c r="J7" s="44" t="str">
        <f t="shared" ref="J7:J8" si="2">MID(D7,4,3)</f>
        <v>FEB</v>
      </c>
      <c r="K7" s="44" t="s">
        <v>1565</v>
      </c>
      <c r="L7" s="44" t="s">
        <v>2053</v>
      </c>
      <c r="M7" s="44" t="s">
        <v>2050</v>
      </c>
      <c r="N7" s="46">
        <f>B7</f>
        <v>3</v>
      </c>
      <c r="O7" s="44" t="s">
        <v>1051</v>
      </c>
      <c r="P7" s="47"/>
    </row>
    <row r="8" spans="1:16" ht="15" thickBot="1" x14ac:dyDescent="0.35">
      <c r="A8" s="48" t="s">
        <v>1568</v>
      </c>
      <c r="B8" s="49" t="s">
        <v>1049</v>
      </c>
      <c r="C8" s="49" t="s">
        <v>2048</v>
      </c>
      <c r="D8" s="50"/>
      <c r="E8" s="49" t="s">
        <v>1736</v>
      </c>
      <c r="F8" s="49"/>
      <c r="G8" s="49"/>
      <c r="H8" s="49"/>
      <c r="I8" s="49" t="s">
        <v>1738</v>
      </c>
      <c r="J8" s="49" t="str">
        <f t="shared" si="2"/>
        <v/>
      </c>
      <c r="K8" s="49" t="s">
        <v>1565</v>
      </c>
      <c r="L8" s="49" t="s">
        <v>1414</v>
      </c>
      <c r="M8" s="49" t="s">
        <v>2050</v>
      </c>
      <c r="N8" s="51">
        <v>6.1</v>
      </c>
      <c r="O8" s="49" t="s">
        <v>1076</v>
      </c>
      <c r="P8" s="52" t="str">
        <f>CONCATENATE(A7,B7,C7,D7,E7,F7,G7,H7,I7,J7,K7,L7,M7,N7,O7,A8,B8,C8,D8,E8,F8,G8,H8,I8,J8,K8,L8,M8,N8,O8)</f>
        <v>{id:3,year: "2019",dateAcuerdo:"14-FEB",numAcuerdo:"CG 03-2019",monthAcuerdo:"FEB",nameAcuerdo:"ACUERDO ADECUACIÓN PRESUPUESTO EJERCICIO FISCAL 2019",link: Acuerdos__pdfpath(`./${"2019/"}${"3.pdf"}`),subRows:[{id:"",year: "2019",dateAcuerdo:"",numAcuerdo:"",monthAcuerdo:"",nameAcuerdo:"ANEXO 1",link: Acuerdos__pdfpath(`./${"2019/"}${"6.1.pdf"}`),},],},</v>
      </c>
    </row>
    <row r="9" spans="1:16" ht="15" thickBot="1" x14ac:dyDescent="0.35">
      <c r="A9" s="40" t="s">
        <v>1568</v>
      </c>
      <c r="B9" s="40">
        <v>4</v>
      </c>
      <c r="C9" s="40" t="s">
        <v>2048</v>
      </c>
      <c r="D9" s="41" t="s">
        <v>10</v>
      </c>
      <c r="E9" s="40" t="s">
        <v>1735</v>
      </c>
      <c r="F9" s="40">
        <v>0</v>
      </c>
      <c r="G9" s="40">
        <f t="shared" si="1"/>
        <v>4</v>
      </c>
      <c r="H9" s="40" t="s">
        <v>0</v>
      </c>
      <c r="I9" s="40" t="s">
        <v>2049</v>
      </c>
      <c r="J9" s="40" t="str">
        <f t="shared" si="0"/>
        <v>FEB</v>
      </c>
      <c r="K9" s="40" t="s">
        <v>1565</v>
      </c>
      <c r="L9" s="40" t="s">
        <v>2054</v>
      </c>
      <c r="M9" s="40" t="s">
        <v>2050</v>
      </c>
      <c r="N9" s="42">
        <f>B9</f>
        <v>4</v>
      </c>
      <c r="O9" s="40" t="s">
        <v>1</v>
      </c>
      <c r="P9" s="40" t="str">
        <f>CONCATENATE(A9,B9,C9,D9,E9,F9,G9,H9,I9,J9,K9,L9,M9,N9,O9)</f>
        <v>{id:4,year: "2019",dateAcuerdo:"14-FEB",numAcuerdo:"CG 04-2019",monthAcuerdo:"FEB",nameAcuerdo:"ACUERDO DELEGACIÓN DE ESTUDIOS DOCUMENTACIÓN ELECTORAL",link: Acuerdos__pdfpath(`./${"2019/"}${"4.pdf"}`),},</v>
      </c>
    </row>
    <row r="10" spans="1:16" x14ac:dyDescent="0.3">
      <c r="A10" s="43" t="s">
        <v>1568</v>
      </c>
      <c r="B10" s="44">
        <v>5</v>
      </c>
      <c r="C10" s="44" t="s">
        <v>2048</v>
      </c>
      <c r="D10" s="45" t="s">
        <v>10</v>
      </c>
      <c r="E10" s="44" t="s">
        <v>1735</v>
      </c>
      <c r="F10" s="44">
        <v>0</v>
      </c>
      <c r="G10" s="44">
        <f t="shared" si="1"/>
        <v>5</v>
      </c>
      <c r="H10" s="44" t="s">
        <v>0</v>
      </c>
      <c r="I10" s="44" t="s">
        <v>2049</v>
      </c>
      <c r="J10" s="44" t="str">
        <f t="shared" ref="J10:J12" si="3">MID(D10,4,3)</f>
        <v>FEB</v>
      </c>
      <c r="K10" s="44" t="s">
        <v>1565</v>
      </c>
      <c r="L10" s="44" t="s">
        <v>2055</v>
      </c>
      <c r="M10" s="44" t="s">
        <v>2050</v>
      </c>
      <c r="N10" s="46">
        <f>B10</f>
        <v>5</v>
      </c>
      <c r="O10" s="44" t="s">
        <v>1051</v>
      </c>
      <c r="P10" s="47"/>
    </row>
    <row r="11" spans="1:16" ht="15" thickBot="1" x14ac:dyDescent="0.35">
      <c r="A11" s="48" t="s">
        <v>1568</v>
      </c>
      <c r="B11" s="49" t="s">
        <v>1049</v>
      </c>
      <c r="C11" s="49" t="s">
        <v>2048</v>
      </c>
      <c r="D11" s="50"/>
      <c r="E11" s="49" t="s">
        <v>1736</v>
      </c>
      <c r="F11" s="49"/>
      <c r="G11" s="49"/>
      <c r="H11" s="49"/>
      <c r="I11" s="49" t="s">
        <v>1738</v>
      </c>
      <c r="J11" s="49" t="str">
        <f t="shared" si="3"/>
        <v/>
      </c>
      <c r="K11" s="49" t="s">
        <v>1565</v>
      </c>
      <c r="L11" s="49" t="s">
        <v>1414</v>
      </c>
      <c r="M11" s="49" t="s">
        <v>2050</v>
      </c>
      <c r="N11" s="51" t="e" vm="1">
        <f ca="1">_xlfn.CONCAT(B10,".1")</f>
        <v>#NAME?</v>
      </c>
      <c r="O11" s="49" t="s">
        <v>1076</v>
      </c>
      <c r="P11" s="52" t="e" vm="2">
        <f ca="1">CONCATENATE(A10,B10,C10,D10,E10,F10,G10,H10,I10,J10,K10,L10,M10,N10,O10,A11,B11,C11,D11,E11,F11,G11,H11,I11,J11,K11,L11,M11,N11,O11)</f>
        <v>#NAME?</v>
      </c>
    </row>
    <row r="12" spans="1:16" ht="15" thickBot="1" x14ac:dyDescent="0.35">
      <c r="A12" s="40" t="s">
        <v>1568</v>
      </c>
      <c r="B12" s="40">
        <v>6</v>
      </c>
      <c r="C12" s="40" t="s">
        <v>2048</v>
      </c>
      <c r="D12" s="41" t="s">
        <v>10</v>
      </c>
      <c r="E12" s="40" t="s">
        <v>1735</v>
      </c>
      <c r="G12" s="40">
        <f t="shared" si="1"/>
        <v>6</v>
      </c>
      <c r="H12" s="40" t="s">
        <v>0</v>
      </c>
      <c r="I12" s="40" t="s">
        <v>2049</v>
      </c>
      <c r="J12" s="40" t="str">
        <f t="shared" si="3"/>
        <v>FEB</v>
      </c>
      <c r="K12" s="40" t="s">
        <v>1565</v>
      </c>
      <c r="L12" s="40" t="s">
        <v>2056</v>
      </c>
      <c r="M12" s="40" t="s">
        <v>2050</v>
      </c>
      <c r="N12" s="42">
        <f>B12</f>
        <v>6</v>
      </c>
      <c r="O12" s="40" t="s">
        <v>1</v>
      </c>
      <c r="P12" s="40" t="str">
        <f t="shared" ref="P12" si="4">CONCATENATE(A12,B12,C12,D12,E12,F12,G12,H12,I12,J12,K12,L12,M12,N12,O12)</f>
        <v>{id:6,year: "2019",dateAcuerdo:"14-FEB",numAcuerdo:"CG 6-2019",monthAcuerdo:"FEB",nameAcuerdo:"ACUERDO DESIGNACIÓN TITULARES ÁREA TÉCNICA",link: Acuerdos__pdfpath(`./${"2019/"}${"6.pdf"}`),},</v>
      </c>
    </row>
    <row r="13" spans="1:16" x14ac:dyDescent="0.3">
      <c r="A13" s="43" t="s">
        <v>1568</v>
      </c>
      <c r="B13" s="44">
        <v>7</v>
      </c>
      <c r="C13" s="44" t="s">
        <v>2048</v>
      </c>
      <c r="D13" s="45" t="s">
        <v>50</v>
      </c>
      <c r="E13" s="44" t="s">
        <v>1735</v>
      </c>
      <c r="F13" s="44">
        <v>0</v>
      </c>
      <c r="G13" s="44">
        <f t="shared" si="1"/>
        <v>7</v>
      </c>
      <c r="H13" s="44" t="s">
        <v>0</v>
      </c>
      <c r="I13" s="44" t="s">
        <v>2049</v>
      </c>
      <c r="J13" s="44" t="str">
        <f t="shared" ref="J13:J47" si="5">MID(D13,4,3)</f>
        <v>FEB</v>
      </c>
      <c r="K13" s="44" t="s">
        <v>1565</v>
      </c>
      <c r="L13" s="44" t="s">
        <v>2057</v>
      </c>
      <c r="M13" s="44" t="s">
        <v>2050</v>
      </c>
      <c r="N13" s="46">
        <f>B13</f>
        <v>7</v>
      </c>
      <c r="O13" s="44" t="s">
        <v>1051</v>
      </c>
      <c r="P13" s="47"/>
    </row>
    <row r="14" spans="1:16" ht="15" thickBot="1" x14ac:dyDescent="0.35">
      <c r="A14" s="48" t="s">
        <v>1568</v>
      </c>
      <c r="B14" s="49" t="s">
        <v>1049</v>
      </c>
      <c r="C14" s="49" t="s">
        <v>2048</v>
      </c>
      <c r="D14" s="50"/>
      <c r="E14" s="49" t="s">
        <v>1736</v>
      </c>
      <c r="F14" s="49"/>
      <c r="G14" s="49"/>
      <c r="H14" s="49"/>
      <c r="I14" s="49" t="s">
        <v>1738</v>
      </c>
      <c r="J14" s="49" t="str">
        <f t="shared" si="5"/>
        <v/>
      </c>
      <c r="K14" s="49" t="s">
        <v>1565</v>
      </c>
      <c r="L14" s="49" t="s">
        <v>2058</v>
      </c>
      <c r="M14" s="49" t="s">
        <v>2050</v>
      </c>
      <c r="N14" s="51" t="e" vm="1">
        <f ca="1">_xlfn.CONCAT(B13,".1")</f>
        <v>#NAME?</v>
      </c>
      <c r="O14" s="49" t="s">
        <v>1076</v>
      </c>
      <c r="P14" s="52" t="e" vm="2">
        <f ca="1">CONCATENATE(A13,B13,C13,D13,E13,F13,G13,H13,I13,J13,K13,L13,M13,N13,O13,A14,B14,C14,D14,E14,F14,G14,H14,I14,J14,K14,L14,M14,N14,O14)</f>
        <v>#NAME?</v>
      </c>
    </row>
    <row r="15" spans="1:16" x14ac:dyDescent="0.3">
      <c r="A15" s="40" t="s">
        <v>1568</v>
      </c>
      <c r="B15" s="40">
        <v>8</v>
      </c>
      <c r="C15" s="40" t="s">
        <v>2048</v>
      </c>
      <c r="D15" s="41" t="s">
        <v>50</v>
      </c>
      <c r="E15" s="40" t="s">
        <v>1735</v>
      </c>
      <c r="F15" s="40">
        <v>0</v>
      </c>
      <c r="G15" s="40">
        <f t="shared" si="1"/>
        <v>8</v>
      </c>
      <c r="H15" s="40" t="s">
        <v>0</v>
      </c>
      <c r="I15" s="40" t="s">
        <v>2049</v>
      </c>
      <c r="J15" s="40" t="str">
        <f t="shared" si="5"/>
        <v>FEB</v>
      </c>
      <c r="K15" s="40" t="s">
        <v>1565</v>
      </c>
      <c r="L15" s="40" t="s">
        <v>2059</v>
      </c>
      <c r="M15" s="40" t="s">
        <v>2050</v>
      </c>
      <c r="N15" s="42">
        <f>B15</f>
        <v>8</v>
      </c>
      <c r="O15" s="40" t="s">
        <v>1</v>
      </c>
      <c r="P15" s="40" t="str">
        <f t="shared" ref="P15:P16" si="6">CONCATENATE(A15,B15,C15,D15,E15,F15,G15,H15,I15,J15,K15,L15,M15,N15,O15)</f>
        <v>{id:8,year: "2019",dateAcuerdo:"28-FEB",numAcuerdo:"CG 08-2019",monthAcuerdo:"FEB",nameAcuerdo:"ACUERDO INTEGRACIÓN COMISIONES",link: Acuerdos__pdfpath(`./${"2019/"}${"8.pdf"}`),},</v>
      </c>
    </row>
    <row r="16" spans="1:16" ht="15" thickBot="1" x14ac:dyDescent="0.35">
      <c r="A16" s="40" t="s">
        <v>1568</v>
      </c>
      <c r="B16" s="40">
        <v>9</v>
      </c>
      <c r="C16" s="40" t="s">
        <v>2048</v>
      </c>
      <c r="D16" s="41" t="s">
        <v>50</v>
      </c>
      <c r="E16" s="40" t="s">
        <v>1735</v>
      </c>
      <c r="F16" s="40">
        <v>0</v>
      </c>
      <c r="G16" s="40">
        <f t="shared" si="1"/>
        <v>9</v>
      </c>
      <c r="H16" s="40" t="s">
        <v>0</v>
      </c>
      <c r="I16" s="40" t="s">
        <v>2049</v>
      </c>
      <c r="J16" s="40" t="str">
        <f t="shared" si="5"/>
        <v>FEB</v>
      </c>
      <c r="K16" s="40" t="s">
        <v>1565</v>
      </c>
      <c r="L16" s="40" t="s">
        <v>2060</v>
      </c>
      <c r="M16" s="40" t="s">
        <v>2050</v>
      </c>
      <c r="N16" s="42">
        <f>B16</f>
        <v>9</v>
      </c>
      <c r="O16" s="40" t="s">
        <v>1</v>
      </c>
      <c r="P16" s="40" t="str">
        <f t="shared" si="6"/>
        <v>{id:9,year: "2019",dateAcuerdo:"28-FEB",numAcuerdo:"CG 09-2019",monthAcuerdo:"FEB",nameAcuerdo:"ACUERDO COMITÉ DE ADQUISICIONES",link: Acuerdos__pdfpath(`./${"2019/"}${"9.pdf"}`),},</v>
      </c>
    </row>
    <row r="17" spans="1:16" x14ac:dyDescent="0.3">
      <c r="A17" s="43" t="s">
        <v>1568</v>
      </c>
      <c r="B17" s="44">
        <v>10</v>
      </c>
      <c r="C17" s="44" t="s">
        <v>2048</v>
      </c>
      <c r="D17" s="45" t="s">
        <v>2061</v>
      </c>
      <c r="E17" s="44" t="s">
        <v>1735</v>
      </c>
      <c r="F17" s="44"/>
      <c r="G17" s="44">
        <f t="shared" si="1"/>
        <v>10</v>
      </c>
      <c r="H17" s="44" t="s">
        <v>0</v>
      </c>
      <c r="I17" s="44" t="s">
        <v>2049</v>
      </c>
      <c r="J17" s="44" t="str">
        <f t="shared" si="5"/>
        <v>MAR</v>
      </c>
      <c r="K17" s="44" t="s">
        <v>1565</v>
      </c>
      <c r="L17" s="44" t="s">
        <v>2062</v>
      </c>
      <c r="M17" s="44" t="s">
        <v>2050</v>
      </c>
      <c r="N17" s="46">
        <f>B17</f>
        <v>10</v>
      </c>
      <c r="O17" s="44" t="s">
        <v>1051</v>
      </c>
      <c r="P17" s="47"/>
    </row>
    <row r="18" spans="1:16" ht="15" thickBot="1" x14ac:dyDescent="0.35">
      <c r="A18" s="48" t="s">
        <v>1568</v>
      </c>
      <c r="B18" s="49" t="s">
        <v>1049</v>
      </c>
      <c r="C18" s="49" t="s">
        <v>2048</v>
      </c>
      <c r="D18" s="50"/>
      <c r="E18" s="49" t="s">
        <v>1736</v>
      </c>
      <c r="F18" s="49"/>
      <c r="G18" s="49"/>
      <c r="H18" s="49"/>
      <c r="I18" s="49" t="s">
        <v>1738</v>
      </c>
      <c r="J18" s="49" t="str">
        <f t="shared" si="5"/>
        <v/>
      </c>
      <c r="K18" s="49" t="s">
        <v>1565</v>
      </c>
      <c r="L18" s="49" t="s">
        <v>2063</v>
      </c>
      <c r="M18" s="49" t="s">
        <v>2050</v>
      </c>
      <c r="N18" s="51" t="e" vm="1">
        <f ca="1">_xlfn.CONCAT(B17,".1")</f>
        <v>#NAME?</v>
      </c>
      <c r="O18" s="49" t="s">
        <v>1076</v>
      </c>
      <c r="P18" s="52" t="e" vm="2">
        <f ca="1">CONCATENATE(A17,B17,C17,D17,E17,F17,G17,H17,I17,J17,K17,L17,M17,N17,O17,A18,B18,C18,D18,E18,F18,G18,H18,I18,J18,K18,L18,M18,N18,O18)</f>
        <v>#NAME?</v>
      </c>
    </row>
    <row r="19" spans="1:16" ht="15" thickBot="1" x14ac:dyDescent="0.35">
      <c r="A19" s="40" t="s">
        <v>1568</v>
      </c>
      <c r="B19" s="40">
        <v>11</v>
      </c>
      <c r="C19" s="40" t="s">
        <v>2048</v>
      </c>
      <c r="D19" s="41" t="s">
        <v>1437</v>
      </c>
      <c r="E19" s="40" t="s">
        <v>1735</v>
      </c>
      <c r="G19" s="40">
        <f t="shared" ref="G19:G20" si="7">B19</f>
        <v>11</v>
      </c>
      <c r="H19" s="40" t="s">
        <v>0</v>
      </c>
      <c r="I19" s="40" t="s">
        <v>2049</v>
      </c>
      <c r="J19" s="40" t="str">
        <f t="shared" si="5"/>
        <v>MAR</v>
      </c>
      <c r="K19" s="40" t="s">
        <v>1565</v>
      </c>
      <c r="L19" s="40" t="s">
        <v>2064</v>
      </c>
      <c r="M19" s="40" t="s">
        <v>2050</v>
      </c>
      <c r="N19" s="42">
        <f>B19</f>
        <v>11</v>
      </c>
      <c r="O19" s="40" t="s">
        <v>1</v>
      </c>
      <c r="P19" s="40" t="str">
        <f t="shared" ref="P19" si="8">CONCATENATE(A19,B19,C19,D19,E19,F19,G19,H19,I19,J19,K19,L19,M19,N19,O19)</f>
        <v>{id:11,year: "2019",dateAcuerdo:"29-MAR",numAcuerdo:"CG 11-2019",monthAcuerdo:"MAR",nameAcuerdo:"RETENCIÓN POR RETIRO DE PROPAGANDA ELECTORAL",link: Acuerdos__pdfpath(`./${"2019/"}${"11.pdf"}`),},</v>
      </c>
    </row>
    <row r="20" spans="1:16" x14ac:dyDescent="0.3">
      <c r="A20" s="43" t="s">
        <v>1568</v>
      </c>
      <c r="B20" s="44">
        <v>12</v>
      </c>
      <c r="C20" s="44" t="s">
        <v>2048</v>
      </c>
      <c r="D20" s="45" t="s">
        <v>1437</v>
      </c>
      <c r="E20" s="44" t="s">
        <v>1735</v>
      </c>
      <c r="F20" s="44"/>
      <c r="G20" s="44">
        <f t="shared" si="7"/>
        <v>12</v>
      </c>
      <c r="H20" s="44" t="s">
        <v>0</v>
      </c>
      <c r="I20" s="44" t="s">
        <v>2049</v>
      </c>
      <c r="J20" s="44" t="str">
        <f t="shared" si="5"/>
        <v>MAR</v>
      </c>
      <c r="K20" s="44" t="s">
        <v>1565</v>
      </c>
      <c r="L20" s="44" t="s">
        <v>2065</v>
      </c>
      <c r="M20" s="44" t="s">
        <v>2050</v>
      </c>
      <c r="N20" s="46">
        <f>B20</f>
        <v>12</v>
      </c>
      <c r="O20" s="44" t="s">
        <v>1051</v>
      </c>
      <c r="P20" s="47"/>
    </row>
    <row r="21" spans="1:16" ht="15" thickBot="1" x14ac:dyDescent="0.35">
      <c r="A21" s="48" t="s">
        <v>1568</v>
      </c>
      <c r="B21" s="49" t="s">
        <v>1049</v>
      </c>
      <c r="C21" s="49" t="s">
        <v>2048</v>
      </c>
      <c r="D21" s="50"/>
      <c r="E21" s="49" t="s">
        <v>1736</v>
      </c>
      <c r="F21" s="49"/>
      <c r="G21" s="49"/>
      <c r="H21" s="49"/>
      <c r="I21" s="49" t="s">
        <v>1738</v>
      </c>
      <c r="J21" s="49" t="str">
        <f t="shared" si="5"/>
        <v/>
      </c>
      <c r="K21" s="49" t="s">
        <v>1565</v>
      </c>
      <c r="L21" s="49" t="s">
        <v>2066</v>
      </c>
      <c r="M21" s="49" t="s">
        <v>2050</v>
      </c>
      <c r="N21" s="51" t="e" vm="1">
        <f ca="1">_xlfn.CONCAT(B20,".1")</f>
        <v>#NAME?</v>
      </c>
      <c r="O21" s="49" t="s">
        <v>1076</v>
      </c>
      <c r="P21" s="52" t="e" vm="2">
        <f ca="1">CONCATENATE(A20,B20,C20,D20,E20,F20,G20,H20,I20,J20,K20,L20,M20,N20,O20,A21,B21,C21,D21,E21,F21,G21,H21,I21,J21,K21,L21,M21,N21,O21)</f>
        <v>#NAME?</v>
      </c>
    </row>
    <row r="22" spans="1:16" x14ac:dyDescent="0.3">
      <c r="A22" s="43" t="s">
        <v>1568</v>
      </c>
      <c r="B22" s="44">
        <v>13</v>
      </c>
      <c r="C22" s="44" t="s">
        <v>2048</v>
      </c>
      <c r="D22" s="45" t="s">
        <v>1437</v>
      </c>
      <c r="E22" s="44" t="s">
        <v>1735</v>
      </c>
      <c r="F22" s="44"/>
      <c r="G22" s="44">
        <f t="shared" ref="G22" si="9">B22</f>
        <v>13</v>
      </c>
      <c r="H22" s="44" t="s">
        <v>0</v>
      </c>
      <c r="I22" s="44" t="s">
        <v>2049</v>
      </c>
      <c r="J22" s="44" t="str">
        <f t="shared" si="5"/>
        <v>MAR</v>
      </c>
      <c r="K22" s="44" t="s">
        <v>1565</v>
      </c>
      <c r="L22" s="44" t="s">
        <v>2067</v>
      </c>
      <c r="M22" s="44" t="s">
        <v>2050</v>
      </c>
      <c r="N22" s="46">
        <f>B22</f>
        <v>13</v>
      </c>
      <c r="O22" s="44" t="s">
        <v>1051</v>
      </c>
      <c r="P22" s="47"/>
    </row>
    <row r="23" spans="1:16" ht="15" thickBot="1" x14ac:dyDescent="0.35">
      <c r="A23" s="48" t="s">
        <v>1568</v>
      </c>
      <c r="B23" s="49" t="s">
        <v>1049</v>
      </c>
      <c r="C23" s="49" t="s">
        <v>2048</v>
      </c>
      <c r="D23" s="50"/>
      <c r="E23" s="49" t="s">
        <v>1736</v>
      </c>
      <c r="F23" s="49"/>
      <c r="G23" s="49"/>
      <c r="H23" s="49"/>
      <c r="I23" s="49" t="s">
        <v>1738</v>
      </c>
      <c r="J23" s="49" t="str">
        <f t="shared" si="5"/>
        <v/>
      </c>
      <c r="K23" s="49" t="s">
        <v>1565</v>
      </c>
      <c r="L23" s="49" t="s">
        <v>1711</v>
      </c>
      <c r="M23" s="49" t="s">
        <v>2050</v>
      </c>
      <c r="N23" s="51" t="e" vm="1">
        <f ca="1">_xlfn.CONCAT(B22,".1")</f>
        <v>#NAME?</v>
      </c>
      <c r="O23" s="49" t="s">
        <v>1076</v>
      </c>
      <c r="P23" s="52" t="e" vm="2">
        <f ca="1">CONCATENATE(A22,B22,C22,D22,E22,F22,G22,H22,I22,J22,K22,L22,M22,N22,O22,A23,B23,C23,D23,E23,F23,G23,H23,I23,J23,K23,L23,M23,N23,O23)</f>
        <v>#NAME?</v>
      </c>
    </row>
    <row r="24" spans="1:16" x14ac:dyDescent="0.3">
      <c r="A24" s="43" t="s">
        <v>1568</v>
      </c>
      <c r="B24" s="44">
        <v>14</v>
      </c>
      <c r="C24" s="44" t="s">
        <v>2048</v>
      </c>
      <c r="D24" s="45" t="s">
        <v>760</v>
      </c>
      <c r="E24" s="44" t="s">
        <v>1735</v>
      </c>
      <c r="F24" s="44"/>
      <c r="G24" s="44">
        <f t="shared" ref="G24" si="10">B24</f>
        <v>14</v>
      </c>
      <c r="H24" s="44" t="s">
        <v>0</v>
      </c>
      <c r="I24" s="44" t="s">
        <v>2049</v>
      </c>
      <c r="J24" s="44" t="str">
        <f t="shared" si="5"/>
        <v>ABR</v>
      </c>
      <c r="K24" s="44" t="s">
        <v>1565</v>
      </c>
      <c r="L24" s="44" t="s">
        <v>2072</v>
      </c>
      <c r="M24" s="44" t="s">
        <v>2050</v>
      </c>
      <c r="N24" s="46">
        <f>B24</f>
        <v>14</v>
      </c>
      <c r="O24" s="44" t="s">
        <v>1051</v>
      </c>
      <c r="P24" s="47"/>
    </row>
    <row r="25" spans="1:16" ht="15" thickBot="1" x14ac:dyDescent="0.35">
      <c r="A25" s="48" t="s">
        <v>1568</v>
      </c>
      <c r="B25" s="49" t="s">
        <v>1049</v>
      </c>
      <c r="C25" s="49" t="s">
        <v>2048</v>
      </c>
      <c r="D25" s="50"/>
      <c r="E25" s="49" t="s">
        <v>1736</v>
      </c>
      <c r="F25" s="49"/>
      <c r="G25" s="49"/>
      <c r="H25" s="49"/>
      <c r="I25" s="49" t="s">
        <v>1738</v>
      </c>
      <c r="J25" s="49" t="str">
        <f t="shared" si="5"/>
        <v/>
      </c>
      <c r="K25" s="49" t="s">
        <v>1565</v>
      </c>
      <c r="L25" s="49" t="s">
        <v>2068</v>
      </c>
      <c r="M25" s="49" t="s">
        <v>2050</v>
      </c>
      <c r="N25" s="51" t="e" vm="1">
        <f ca="1">_xlfn.CONCAT(B24,".1")</f>
        <v>#NAME?</v>
      </c>
      <c r="O25" s="49" t="s">
        <v>1076</v>
      </c>
      <c r="P25" s="52" t="e" vm="2">
        <f ca="1">CONCATENATE(A24,B24,C24,D24,E24,F24,G24,H24,I24,J24,K24,L24,M24,N24,O24,A25,B25,C25,D25,E25,F25,G25,H25,I25,J25,K25,L25,M25,N25,O25)</f>
        <v>#NAME?</v>
      </c>
    </row>
    <row r="26" spans="1:16" x14ac:dyDescent="0.3">
      <c r="A26" s="43" t="s">
        <v>1568</v>
      </c>
      <c r="B26" s="44">
        <v>15</v>
      </c>
      <c r="C26" s="44" t="s">
        <v>2048</v>
      </c>
      <c r="D26" s="45" t="s">
        <v>25</v>
      </c>
      <c r="E26" s="44" t="s">
        <v>1735</v>
      </c>
      <c r="F26" s="44"/>
      <c r="G26" s="44">
        <f t="shared" ref="G26" si="11">B26</f>
        <v>15</v>
      </c>
      <c r="H26" s="44" t="s">
        <v>0</v>
      </c>
      <c r="I26" s="44" t="s">
        <v>2049</v>
      </c>
      <c r="J26" s="44" t="str">
        <f t="shared" si="5"/>
        <v>ABR</v>
      </c>
      <c r="K26" s="44" t="s">
        <v>1565</v>
      </c>
      <c r="L26" s="44" t="s">
        <v>2069</v>
      </c>
      <c r="M26" s="44" t="s">
        <v>2050</v>
      </c>
      <c r="N26" s="46">
        <f>B26</f>
        <v>15</v>
      </c>
      <c r="O26" s="44" t="s">
        <v>1051</v>
      </c>
      <c r="P26" s="47"/>
    </row>
    <row r="27" spans="1:16" x14ac:dyDescent="0.3">
      <c r="A27" s="53" t="s">
        <v>1568</v>
      </c>
      <c r="B27" s="40" t="s">
        <v>1049</v>
      </c>
      <c r="C27" s="40" t="s">
        <v>2048</v>
      </c>
      <c r="E27" s="40" t="s">
        <v>1736</v>
      </c>
      <c r="I27" s="40" t="s">
        <v>1738</v>
      </c>
      <c r="J27" s="40" t="str">
        <f t="shared" si="5"/>
        <v/>
      </c>
      <c r="K27" s="40" t="s">
        <v>1565</v>
      </c>
      <c r="L27" s="40" t="s">
        <v>1414</v>
      </c>
      <c r="M27" s="40" t="s">
        <v>2050</v>
      </c>
      <c r="N27" s="42" t="e" vm="1">
        <f t="shared" ref="N27" ca="1" si="12">_xlfn.CONCAT(B26,".1")</f>
        <v>#NAME?</v>
      </c>
      <c r="O27" s="40" t="s">
        <v>1</v>
      </c>
      <c r="P27" s="54"/>
    </row>
    <row r="28" spans="1:16" ht="15" thickBot="1" x14ac:dyDescent="0.35">
      <c r="A28" s="48" t="s">
        <v>1568</v>
      </c>
      <c r="B28" s="49" t="s">
        <v>1049</v>
      </c>
      <c r="C28" s="49" t="s">
        <v>2048</v>
      </c>
      <c r="D28" s="50"/>
      <c r="E28" s="49" t="s">
        <v>1736</v>
      </c>
      <c r="F28" s="49"/>
      <c r="G28" s="49"/>
      <c r="H28" s="49"/>
      <c r="I28" s="49" t="s">
        <v>1738</v>
      </c>
      <c r="J28" s="49" t="str">
        <f t="shared" si="5"/>
        <v/>
      </c>
      <c r="K28" s="49" t="s">
        <v>1565</v>
      </c>
      <c r="L28" s="49" t="s">
        <v>1461</v>
      </c>
      <c r="M28" s="49" t="s">
        <v>2050</v>
      </c>
      <c r="N28" s="51" t="e" vm="1">
        <f ca="1">_xlfn.CONCAT(B26,".2")</f>
        <v>#NAME?</v>
      </c>
      <c r="O28" s="49" t="s">
        <v>1076</v>
      </c>
      <c r="P28" s="52" t="e" vm="2">
        <f ca="1">CONCATENATE(A26,B26,C26,D26,E26,F26,G26,H26,I26,J26,K26,L26,M26,N26,O26,A27,B27,C27,D27,E27,F27,G27,H27,I27,J27,K27,L27,M27,N27,O27,A28,B28,C28,D28,E28,F28,G28,H28,I28,J28,K28,L28,M28,N28,O28)</f>
        <v>#NAME?</v>
      </c>
    </row>
    <row r="29" spans="1:16" x14ac:dyDescent="0.3">
      <c r="A29" s="43" t="s">
        <v>1568</v>
      </c>
      <c r="B29" s="44">
        <v>16</v>
      </c>
      <c r="C29" s="44" t="s">
        <v>2048</v>
      </c>
      <c r="D29" s="45" t="s">
        <v>25</v>
      </c>
      <c r="E29" s="44" t="s">
        <v>1735</v>
      </c>
      <c r="F29" s="44"/>
      <c r="G29" s="44">
        <f t="shared" ref="G29" si="13">B29</f>
        <v>16</v>
      </c>
      <c r="H29" s="44" t="s">
        <v>0</v>
      </c>
      <c r="I29" s="44" t="s">
        <v>2049</v>
      </c>
      <c r="J29" s="44" t="str">
        <f t="shared" si="5"/>
        <v>ABR</v>
      </c>
      <c r="K29" s="44" t="s">
        <v>1565</v>
      </c>
      <c r="L29" s="44" t="s">
        <v>2070</v>
      </c>
      <c r="M29" s="44" t="s">
        <v>2050</v>
      </c>
      <c r="N29" s="46">
        <f>B29</f>
        <v>16</v>
      </c>
      <c r="O29" s="44" t="s">
        <v>1051</v>
      </c>
      <c r="P29" s="47"/>
    </row>
    <row r="30" spans="1:16" ht="15" thickBot="1" x14ac:dyDescent="0.35">
      <c r="A30" s="48" t="s">
        <v>1568</v>
      </c>
      <c r="B30" s="49" t="s">
        <v>1049</v>
      </c>
      <c r="C30" s="49" t="s">
        <v>2048</v>
      </c>
      <c r="D30" s="50"/>
      <c r="E30" s="49" t="s">
        <v>1736</v>
      </c>
      <c r="F30" s="49"/>
      <c r="G30" s="49"/>
      <c r="H30" s="49"/>
      <c r="I30" s="49" t="s">
        <v>1738</v>
      </c>
      <c r="J30" s="49" t="str">
        <f t="shared" si="5"/>
        <v/>
      </c>
      <c r="K30" s="49" t="s">
        <v>1565</v>
      </c>
      <c r="L30" s="49" t="s">
        <v>1591</v>
      </c>
      <c r="M30" s="49" t="s">
        <v>2050</v>
      </c>
      <c r="N30" s="51" t="e" vm="1">
        <f ca="1">_xlfn.CONCAT(B29,".1")</f>
        <v>#NAME?</v>
      </c>
      <c r="O30" s="49" t="s">
        <v>1076</v>
      </c>
      <c r="P30" s="52" t="e" vm="2">
        <f ca="1">CONCATENATE(A29,B29,C29,D29,E29,F29,G29,H29,I29,J29,K29,L29,M29,N29,O29,A30,B30,C30,D30,E30,F30,G30,H30,I30,J30,K30,L30,M30,N30,O30)</f>
        <v>#NAME?</v>
      </c>
    </row>
    <row r="31" spans="1:16" x14ac:dyDescent="0.3">
      <c r="A31" s="43" t="s">
        <v>1568</v>
      </c>
      <c r="B31" s="44">
        <v>17</v>
      </c>
      <c r="C31" s="44" t="s">
        <v>2048</v>
      </c>
      <c r="D31" s="45" t="s">
        <v>25</v>
      </c>
      <c r="E31" s="44" t="s">
        <v>1735</v>
      </c>
      <c r="F31" s="44"/>
      <c r="G31" s="44">
        <f t="shared" ref="G31" si="14">B31</f>
        <v>17</v>
      </c>
      <c r="H31" s="44" t="s">
        <v>0</v>
      </c>
      <c r="I31" s="44" t="s">
        <v>2049</v>
      </c>
      <c r="J31" s="44" t="str">
        <f t="shared" si="5"/>
        <v>ABR</v>
      </c>
      <c r="K31" s="44" t="s">
        <v>1565</v>
      </c>
      <c r="L31" s="44" t="s">
        <v>2071</v>
      </c>
      <c r="M31" s="44" t="s">
        <v>2050</v>
      </c>
      <c r="N31" s="46">
        <f>B31</f>
        <v>17</v>
      </c>
      <c r="O31" s="44" t="s">
        <v>1051</v>
      </c>
      <c r="P31" s="47"/>
    </row>
    <row r="32" spans="1:16" ht="15" thickBot="1" x14ac:dyDescent="0.35">
      <c r="A32" s="48" t="s">
        <v>1568</v>
      </c>
      <c r="B32" s="49" t="s">
        <v>1049</v>
      </c>
      <c r="C32" s="49" t="s">
        <v>2048</v>
      </c>
      <c r="D32" s="50"/>
      <c r="E32" s="49" t="s">
        <v>1736</v>
      </c>
      <c r="F32" s="49"/>
      <c r="G32" s="49"/>
      <c r="H32" s="49"/>
      <c r="I32" s="49" t="s">
        <v>1738</v>
      </c>
      <c r="J32" s="49" t="str">
        <f t="shared" si="5"/>
        <v/>
      </c>
      <c r="K32" s="49" t="s">
        <v>1565</v>
      </c>
      <c r="L32" s="49" t="s">
        <v>1591</v>
      </c>
      <c r="M32" s="49" t="s">
        <v>2050</v>
      </c>
      <c r="N32" s="51" t="e" vm="1">
        <f ca="1">_xlfn.CONCAT(B31,".1")</f>
        <v>#NAME?</v>
      </c>
      <c r="O32" s="49" t="s">
        <v>1076</v>
      </c>
      <c r="P32" s="52" t="e" vm="2">
        <f ca="1">CONCATENATE(A31,B31,C31,D31,E31,F31,G31,H31,I31,J31,K31,L31,M31,N31,O31,A32,B32,C32,D32,E32,F32,G32,H32,I32,J32,K32,L32,M32,N32,O32)</f>
        <v>#NAME?</v>
      </c>
    </row>
    <row r="33" spans="1:16" x14ac:dyDescent="0.3">
      <c r="A33" s="43" t="s">
        <v>1568</v>
      </c>
      <c r="B33" s="44">
        <v>18</v>
      </c>
      <c r="C33" s="44" t="s">
        <v>2048</v>
      </c>
      <c r="D33" s="45" t="s">
        <v>1465</v>
      </c>
      <c r="E33" s="44" t="s">
        <v>1735</v>
      </c>
      <c r="F33" s="44"/>
      <c r="G33" s="44">
        <f t="shared" ref="G33" si="15">B33</f>
        <v>18</v>
      </c>
      <c r="H33" s="44" t="s">
        <v>0</v>
      </c>
      <c r="I33" s="44" t="s">
        <v>2049</v>
      </c>
      <c r="J33" s="44" t="str">
        <f t="shared" si="5"/>
        <v>MAY</v>
      </c>
      <c r="K33" s="44" t="s">
        <v>1565</v>
      </c>
      <c r="L33" s="44" t="s">
        <v>2073</v>
      </c>
      <c r="M33" s="44" t="s">
        <v>1576</v>
      </c>
      <c r="N33" s="46"/>
      <c r="O33" s="44" t="s">
        <v>1577</v>
      </c>
      <c r="P33" s="47"/>
    </row>
    <row r="34" spans="1:16" ht="15" thickBot="1" x14ac:dyDescent="0.35">
      <c r="A34" s="48" t="s">
        <v>1568</v>
      </c>
      <c r="B34" s="49" t="s">
        <v>1049</v>
      </c>
      <c r="C34" s="49" t="s">
        <v>2048</v>
      </c>
      <c r="D34" s="50"/>
      <c r="E34" s="49" t="s">
        <v>1736</v>
      </c>
      <c r="F34" s="49"/>
      <c r="G34" s="49"/>
      <c r="H34" s="49"/>
      <c r="I34" s="49" t="s">
        <v>1738</v>
      </c>
      <c r="J34" s="49" t="str">
        <f t="shared" si="5"/>
        <v/>
      </c>
      <c r="K34" s="49" t="s">
        <v>1565</v>
      </c>
      <c r="L34" s="49" t="s">
        <v>1414</v>
      </c>
      <c r="M34" s="49" t="s">
        <v>2050</v>
      </c>
      <c r="N34" s="51" t="e" vm="1">
        <f ca="1">_xlfn.CONCAT(B33,".1")</f>
        <v>#NAME?</v>
      </c>
      <c r="O34" s="49" t="s">
        <v>1076</v>
      </c>
      <c r="P34" s="52" t="e" vm="2">
        <f ca="1">CONCATENATE(A33,B33,C33,D33,E33,F33,G33,H33,I33,J33,K33,L33,M33,N33,O33,A34,B34,C34,D34,E34,F34,G34,H34,I34,J34,K34,L34,M34,N34,O34)</f>
        <v>#NAME?</v>
      </c>
    </row>
    <row r="35" spans="1:16" ht="15" thickBot="1" x14ac:dyDescent="0.35">
      <c r="A35" s="40" t="s">
        <v>1568</v>
      </c>
      <c r="B35" s="40">
        <v>19</v>
      </c>
      <c r="C35" s="40" t="s">
        <v>2048</v>
      </c>
      <c r="D35" s="41" t="s">
        <v>393</v>
      </c>
      <c r="E35" s="40" t="s">
        <v>1735</v>
      </c>
      <c r="G35" s="40">
        <f t="shared" ref="G35:G36" si="16">B35</f>
        <v>19</v>
      </c>
      <c r="H35" s="40" t="s">
        <v>0</v>
      </c>
      <c r="I35" s="40" t="s">
        <v>2049</v>
      </c>
      <c r="J35" s="40" t="str">
        <f t="shared" si="5"/>
        <v>MAY</v>
      </c>
      <c r="K35" s="40" t="s">
        <v>1565</v>
      </c>
      <c r="L35" s="40" t="s">
        <v>2074</v>
      </c>
      <c r="M35" s="40" t="s">
        <v>2050</v>
      </c>
      <c r="N35" s="42">
        <f>B35</f>
        <v>19</v>
      </c>
      <c r="O35" s="40" t="s">
        <v>1</v>
      </c>
      <c r="P35" s="55" t="str">
        <f>CONCATENATE(A35,B35,C35,D35,E35,F35,G35,H35,I35,J35,K35,L35,M35,N35,O35)</f>
        <v>{id:19,year: "2019",dateAcuerdo:"30-MAY",numAcuerdo:"CG 19-2019",monthAcuerdo:"MAY",nameAcuerdo:"ACUERDO POR EL QUE SE ADECÚAN COMISIONES",link: Acuerdos__pdfpath(`./${"2019/"}${"19.pdf"}`),},</v>
      </c>
    </row>
    <row r="36" spans="1:16" x14ac:dyDescent="0.3">
      <c r="A36" s="43" t="s">
        <v>1568</v>
      </c>
      <c r="B36" s="44">
        <v>20</v>
      </c>
      <c r="C36" s="44" t="s">
        <v>2048</v>
      </c>
      <c r="D36" s="45" t="s">
        <v>87</v>
      </c>
      <c r="E36" s="44" t="s">
        <v>1735</v>
      </c>
      <c r="F36" s="44"/>
      <c r="G36" s="44">
        <f t="shared" si="16"/>
        <v>20</v>
      </c>
      <c r="H36" s="44" t="s">
        <v>0</v>
      </c>
      <c r="I36" s="44" t="s">
        <v>2049</v>
      </c>
      <c r="J36" s="44" t="str">
        <f t="shared" si="5"/>
        <v>JUN</v>
      </c>
      <c r="K36" s="44" t="s">
        <v>1565</v>
      </c>
      <c r="L36" s="44" t="s">
        <v>2075</v>
      </c>
      <c r="M36" s="44" t="s">
        <v>2050</v>
      </c>
      <c r="N36" s="46">
        <f>B36</f>
        <v>20</v>
      </c>
      <c r="O36" s="44" t="s">
        <v>1051</v>
      </c>
      <c r="P36" s="47"/>
    </row>
    <row r="37" spans="1:16" ht="15" thickBot="1" x14ac:dyDescent="0.35">
      <c r="A37" s="48" t="s">
        <v>1568</v>
      </c>
      <c r="B37" s="49" t="s">
        <v>1049</v>
      </c>
      <c r="C37" s="49" t="s">
        <v>2048</v>
      </c>
      <c r="D37" s="50"/>
      <c r="E37" s="49" t="s">
        <v>1736</v>
      </c>
      <c r="F37" s="49"/>
      <c r="G37" s="49"/>
      <c r="H37" s="49"/>
      <c r="I37" s="49" t="s">
        <v>1738</v>
      </c>
      <c r="J37" s="49" t="str">
        <f t="shared" si="5"/>
        <v/>
      </c>
      <c r="K37" s="49" t="s">
        <v>1565</v>
      </c>
      <c r="L37" s="49" t="s">
        <v>2076</v>
      </c>
      <c r="M37" s="49" t="s">
        <v>2050</v>
      </c>
      <c r="N37" s="51" t="e" vm="1">
        <f ca="1">_xlfn.CONCAT(B36,".1")</f>
        <v>#NAME?</v>
      </c>
      <c r="O37" s="49" t="s">
        <v>1076</v>
      </c>
      <c r="P37" s="52" t="e" vm="2">
        <f ca="1">CONCATENATE(A36,B36,C36,D36,E36,F36,G36,H36,I36,J36,K36,L36,M36,N36,O36,A37,B37,C37,D37,E37,F37,G37,H37,I37,J37,K37,L37,M37,N37,O37)</f>
        <v>#NAME?</v>
      </c>
    </row>
    <row r="38" spans="1:16" x14ac:dyDescent="0.3">
      <c r="A38" s="43" t="s">
        <v>1568</v>
      </c>
      <c r="B38" s="44">
        <v>21</v>
      </c>
      <c r="C38" s="44" t="s">
        <v>2048</v>
      </c>
      <c r="D38" s="45" t="s">
        <v>87</v>
      </c>
      <c r="E38" s="44" t="s">
        <v>1735</v>
      </c>
      <c r="F38" s="44"/>
      <c r="G38" s="44">
        <f t="shared" ref="G38" si="17">B38</f>
        <v>21</v>
      </c>
      <c r="H38" s="44" t="s">
        <v>0</v>
      </c>
      <c r="I38" s="44" t="s">
        <v>2049</v>
      </c>
      <c r="J38" s="44" t="str">
        <f t="shared" si="5"/>
        <v>JUN</v>
      </c>
      <c r="K38" s="44" t="s">
        <v>1565</v>
      </c>
      <c r="L38" s="44" t="s">
        <v>2077</v>
      </c>
      <c r="M38" s="44" t="s">
        <v>2050</v>
      </c>
      <c r="N38" s="46">
        <f>B38</f>
        <v>21</v>
      </c>
      <c r="O38" s="44" t="s">
        <v>1051</v>
      </c>
      <c r="P38" s="47"/>
    </row>
    <row r="39" spans="1:16" ht="15" thickBot="1" x14ac:dyDescent="0.35">
      <c r="A39" s="48" t="s">
        <v>1568</v>
      </c>
      <c r="B39" s="49" t="s">
        <v>1049</v>
      </c>
      <c r="C39" s="49" t="s">
        <v>2048</v>
      </c>
      <c r="D39" s="50"/>
      <c r="E39" s="49" t="s">
        <v>1736</v>
      </c>
      <c r="F39" s="49"/>
      <c r="G39" s="49"/>
      <c r="H39" s="49"/>
      <c r="I39" s="49" t="s">
        <v>1738</v>
      </c>
      <c r="J39" s="49" t="str">
        <f t="shared" si="5"/>
        <v/>
      </c>
      <c r="K39" s="49" t="s">
        <v>1565</v>
      </c>
      <c r="L39" s="49" t="s">
        <v>2078</v>
      </c>
      <c r="M39" s="49" t="s">
        <v>2050</v>
      </c>
      <c r="N39" s="51" t="e" vm="1">
        <f ca="1">_xlfn.CONCAT(B38,".1")</f>
        <v>#NAME?</v>
      </c>
      <c r="O39" s="49" t="s">
        <v>1076</v>
      </c>
      <c r="P39" s="52" t="e" vm="2">
        <f ca="1">CONCATENATE(A38,B38,C38,D38,E38,F38,G38,H38,I38,J38,K38,L38,M38,N38,O38,A39,B39,C39,D39,E39,F39,G39,H39,I39,J39,K39,L39,M39,N39,O39)</f>
        <v>#NAME?</v>
      </c>
    </row>
    <row r="40" spans="1:16" x14ac:dyDescent="0.3">
      <c r="A40" s="43" t="s">
        <v>1568</v>
      </c>
      <c r="B40" s="44">
        <v>22</v>
      </c>
      <c r="C40" s="44" t="s">
        <v>2048</v>
      </c>
      <c r="D40" s="45" t="s">
        <v>87</v>
      </c>
      <c r="E40" s="44" t="s">
        <v>1735</v>
      </c>
      <c r="F40" s="44"/>
      <c r="G40" s="44">
        <f t="shared" ref="G40" si="18">B40</f>
        <v>22</v>
      </c>
      <c r="H40" s="44" t="s">
        <v>0</v>
      </c>
      <c r="I40" s="44" t="s">
        <v>2049</v>
      </c>
      <c r="J40" s="44" t="str">
        <f t="shared" si="5"/>
        <v>JUN</v>
      </c>
      <c r="K40" s="44" t="s">
        <v>1565</v>
      </c>
      <c r="L40" s="44" t="s">
        <v>2079</v>
      </c>
      <c r="M40" s="44" t="s">
        <v>1576</v>
      </c>
      <c r="N40" s="46"/>
      <c r="O40" s="44" t="s">
        <v>1577</v>
      </c>
      <c r="P40" s="47"/>
    </row>
    <row r="41" spans="1:16" ht="15" thickBot="1" x14ac:dyDescent="0.35">
      <c r="A41" s="48" t="s">
        <v>1568</v>
      </c>
      <c r="B41" s="49" t="s">
        <v>1049</v>
      </c>
      <c r="C41" s="49" t="s">
        <v>2048</v>
      </c>
      <c r="D41" s="50"/>
      <c r="E41" s="49" t="s">
        <v>1736</v>
      </c>
      <c r="F41" s="49"/>
      <c r="G41" s="49"/>
      <c r="H41" s="49"/>
      <c r="I41" s="49" t="s">
        <v>1738</v>
      </c>
      <c r="J41" s="49" t="str">
        <f t="shared" si="5"/>
        <v/>
      </c>
      <c r="K41" s="49" t="s">
        <v>1565</v>
      </c>
      <c r="L41" s="49" t="s">
        <v>2080</v>
      </c>
      <c r="M41" s="49" t="s">
        <v>2050</v>
      </c>
      <c r="N41" s="51" t="e" vm="1">
        <f ca="1">_xlfn.CONCAT(B40,".1")</f>
        <v>#NAME?</v>
      </c>
      <c r="O41" s="49" t="s">
        <v>1076</v>
      </c>
      <c r="P41" s="52" t="e" vm="2">
        <f ca="1">CONCATENATE(A40,B40,C40,D40,E40,F40,G40,H40,I40,J40,K40,L40,M40,N40,O40,A41,B41,C41,D41,E41,F41,G41,H41,I41,J41,K41,L41,M41,N41,O41)</f>
        <v>#NAME?</v>
      </c>
    </row>
    <row r="42" spans="1:16" x14ac:dyDescent="0.3">
      <c r="A42" s="43" t="s">
        <v>1568</v>
      </c>
      <c r="B42" s="44">
        <v>23</v>
      </c>
      <c r="C42" s="44" t="s">
        <v>2048</v>
      </c>
      <c r="D42" s="45" t="s">
        <v>87</v>
      </c>
      <c r="E42" s="44" t="s">
        <v>1735</v>
      </c>
      <c r="F42" s="44"/>
      <c r="G42" s="44">
        <f t="shared" ref="G42" si="19">B42</f>
        <v>23</v>
      </c>
      <c r="H42" s="44" t="s">
        <v>0</v>
      </c>
      <c r="I42" s="44" t="s">
        <v>2049</v>
      </c>
      <c r="J42" s="44" t="str">
        <f t="shared" si="5"/>
        <v>JUN</v>
      </c>
      <c r="K42" s="44" t="s">
        <v>1565</v>
      </c>
      <c r="L42" s="44" t="s">
        <v>2081</v>
      </c>
      <c r="M42" s="44" t="s">
        <v>2050</v>
      </c>
      <c r="N42" s="46">
        <f>B42</f>
        <v>23</v>
      </c>
      <c r="O42" s="44" t="s">
        <v>1051</v>
      </c>
      <c r="P42" s="47"/>
    </row>
    <row r="43" spans="1:16" ht="15" thickBot="1" x14ac:dyDescent="0.35">
      <c r="A43" s="48" t="s">
        <v>1568</v>
      </c>
      <c r="B43" s="49" t="s">
        <v>1049</v>
      </c>
      <c r="C43" s="49" t="s">
        <v>2048</v>
      </c>
      <c r="D43" s="50"/>
      <c r="E43" s="49" t="s">
        <v>1736</v>
      </c>
      <c r="F43" s="49"/>
      <c r="G43" s="49"/>
      <c r="H43" s="49"/>
      <c r="I43" s="49" t="s">
        <v>1738</v>
      </c>
      <c r="J43" s="49" t="str">
        <f t="shared" si="5"/>
        <v/>
      </c>
      <c r="K43" s="49" t="s">
        <v>1565</v>
      </c>
      <c r="L43" s="49" t="s">
        <v>2082</v>
      </c>
      <c r="M43" s="49" t="s">
        <v>2050</v>
      </c>
      <c r="N43" s="51" t="e" vm="1">
        <f ca="1">_xlfn.CONCAT(B42,".1")</f>
        <v>#NAME?</v>
      </c>
      <c r="O43" s="49" t="s">
        <v>1076</v>
      </c>
      <c r="P43" s="52" t="e" vm="2">
        <f ca="1">CONCATENATE(A42,B42,C42,D42,E42,F42,G42,H42,I42,J42,K42,L42,M42,N42,O42,A43,B43,C43,D43,E43,F43,G43,H43,I43,J43,K43,L43,M43,N43,O43)</f>
        <v>#NAME?</v>
      </c>
    </row>
    <row r="44" spans="1:16" ht="15" thickBot="1" x14ac:dyDescent="0.35">
      <c r="A44" s="40" t="s">
        <v>1568</v>
      </c>
      <c r="B44" s="40">
        <v>24</v>
      </c>
      <c r="C44" s="40" t="s">
        <v>2048</v>
      </c>
      <c r="D44" s="41" t="s">
        <v>2087</v>
      </c>
      <c r="E44" s="40" t="s">
        <v>1735</v>
      </c>
      <c r="G44" s="40">
        <f t="shared" ref="G44:G45" si="20">B44</f>
        <v>24</v>
      </c>
      <c r="H44" s="40" t="s">
        <v>0</v>
      </c>
      <c r="I44" s="40" t="s">
        <v>2049</v>
      </c>
      <c r="J44" s="40" t="str">
        <f t="shared" si="5"/>
        <v>jul</v>
      </c>
      <c r="K44" s="40" t="s">
        <v>1565</v>
      </c>
      <c r="L44" s="40" t="s">
        <v>2083</v>
      </c>
      <c r="M44" s="40" t="s">
        <v>2050</v>
      </c>
      <c r="N44" s="42">
        <f>B44</f>
        <v>24</v>
      </c>
      <c r="O44" s="40" t="s">
        <v>1</v>
      </c>
      <c r="P44" s="55" t="str">
        <f>CONCATENATE(A44,B44,C44,D44,E44,F44,G44,H44,I44,J44,K44,L44,M44,N44,O44)</f>
        <v>{id:24,year: "2019",dateAcuerdo:"04-jul",numAcuerdo:"CG 24-2019",monthAcuerdo:"jul",nameAcuerdo:"INTEGRACIÓN DE COMISION SPEN",link: Acuerdos__pdfpath(`./${"2019/"}${"24.pdf"}`),},</v>
      </c>
    </row>
    <row r="45" spans="1:16" x14ac:dyDescent="0.3">
      <c r="A45" s="43" t="s">
        <v>1568</v>
      </c>
      <c r="B45" s="44">
        <v>25</v>
      </c>
      <c r="C45" s="44" t="s">
        <v>2048</v>
      </c>
      <c r="D45" s="45" t="s">
        <v>2088</v>
      </c>
      <c r="E45" s="44" t="s">
        <v>1735</v>
      </c>
      <c r="F45" s="44"/>
      <c r="G45" s="44">
        <f t="shared" si="20"/>
        <v>25</v>
      </c>
      <c r="H45" s="44" t="s">
        <v>0</v>
      </c>
      <c r="I45" s="44" t="s">
        <v>2049</v>
      </c>
      <c r="J45" s="44" t="str">
        <f t="shared" si="5"/>
        <v>jul</v>
      </c>
      <c r="K45" s="44" t="s">
        <v>1565</v>
      </c>
      <c r="L45" s="44" t="s">
        <v>2084</v>
      </c>
      <c r="M45" s="44" t="s">
        <v>2050</v>
      </c>
      <c r="N45" s="46">
        <f>B45</f>
        <v>25</v>
      </c>
      <c r="O45" s="44" t="s">
        <v>1051</v>
      </c>
      <c r="P45" s="47"/>
    </row>
    <row r="46" spans="1:16" x14ac:dyDescent="0.3">
      <c r="A46" s="53" t="s">
        <v>1568</v>
      </c>
      <c r="B46" s="40" t="s">
        <v>1049</v>
      </c>
      <c r="C46" s="40" t="s">
        <v>2048</v>
      </c>
      <c r="E46" s="40" t="s">
        <v>1736</v>
      </c>
      <c r="I46" s="40" t="s">
        <v>1738</v>
      </c>
      <c r="J46" s="40" t="str">
        <f t="shared" si="5"/>
        <v/>
      </c>
      <c r="K46" s="40" t="s">
        <v>1565</v>
      </c>
      <c r="L46" s="40" t="s">
        <v>2085</v>
      </c>
      <c r="M46" s="40" t="s">
        <v>2050</v>
      </c>
      <c r="N46" s="42" t="e" vm="1">
        <f t="shared" ref="N46" ca="1" si="21">_xlfn.CONCAT(B45,".1")</f>
        <v>#NAME?</v>
      </c>
      <c r="O46" s="40" t="s">
        <v>1</v>
      </c>
      <c r="P46" s="54"/>
    </row>
    <row r="47" spans="1:16" ht="15" thickBot="1" x14ac:dyDescent="0.35">
      <c r="A47" s="48" t="s">
        <v>1568</v>
      </c>
      <c r="B47" s="49" t="s">
        <v>1049</v>
      </c>
      <c r="C47" s="49" t="s">
        <v>2048</v>
      </c>
      <c r="D47" s="50"/>
      <c r="E47" s="49" t="s">
        <v>1736</v>
      </c>
      <c r="F47" s="49"/>
      <c r="G47" s="49"/>
      <c r="H47" s="49"/>
      <c r="I47" s="49" t="s">
        <v>1738</v>
      </c>
      <c r="J47" s="49" t="str">
        <f t="shared" si="5"/>
        <v/>
      </c>
      <c r="K47" s="49" t="s">
        <v>1565</v>
      </c>
      <c r="L47" s="49" t="s">
        <v>2086</v>
      </c>
      <c r="M47" s="49" t="s">
        <v>2050</v>
      </c>
      <c r="N47" s="51" t="e" vm="1">
        <f ca="1">_xlfn.CONCAT(B45,".2")</f>
        <v>#NAME?</v>
      </c>
      <c r="O47" s="49" t="s">
        <v>1076</v>
      </c>
      <c r="P47" s="52" t="e" vm="2">
        <f ca="1">CONCATENATE(A45,B45,C45,D45,E45,F45,G45,H45,I45,J45,K45,L45,M45,N45,O45,A46,B46,C46,D46,E46,F46,G46,H46,I46,J46,K46,L46,M46,N46,O46,A47,B47,C47,D47,E47,F47,G47,H47,I47,J47,K47,L47,M47,N47,O47)</f>
        <v>#NAME?</v>
      </c>
    </row>
    <row r="48" spans="1:16" x14ac:dyDescent="0.3">
      <c r="A48" s="43" t="s">
        <v>1568</v>
      </c>
      <c r="B48" s="44">
        <v>26</v>
      </c>
      <c r="C48" s="44" t="s">
        <v>2048</v>
      </c>
      <c r="D48" s="45" t="s">
        <v>2093</v>
      </c>
      <c r="E48" s="44" t="s">
        <v>1735</v>
      </c>
      <c r="F48" s="44"/>
      <c r="G48" s="44">
        <f t="shared" si="1"/>
        <v>26</v>
      </c>
      <c r="H48" s="44" t="s">
        <v>0</v>
      </c>
      <c r="I48" s="44" t="s">
        <v>2049</v>
      </c>
      <c r="J48" s="44" t="str">
        <f t="shared" si="0"/>
        <v>AGO</v>
      </c>
      <c r="K48" s="44" t="s">
        <v>1565</v>
      </c>
      <c r="L48" s="44" t="s">
        <v>2089</v>
      </c>
      <c r="M48" s="44" t="s">
        <v>2050</v>
      </c>
      <c r="N48" s="46">
        <f>B48</f>
        <v>26</v>
      </c>
      <c r="O48" s="44" t="s">
        <v>1051</v>
      </c>
      <c r="P48" s="47"/>
    </row>
    <row r="49" spans="1:16" x14ac:dyDescent="0.3">
      <c r="A49" s="53" t="s">
        <v>1568</v>
      </c>
      <c r="B49" s="40" t="s">
        <v>1049</v>
      </c>
      <c r="C49" s="40" t="s">
        <v>2048</v>
      </c>
      <c r="E49" s="40" t="s">
        <v>1736</v>
      </c>
      <c r="I49" s="40" t="s">
        <v>1738</v>
      </c>
      <c r="J49" s="40" t="str">
        <f t="shared" si="0"/>
        <v/>
      </c>
      <c r="K49" s="40" t="s">
        <v>1565</v>
      </c>
      <c r="L49" s="40" t="s">
        <v>2090</v>
      </c>
      <c r="M49" s="40" t="s">
        <v>2050</v>
      </c>
      <c r="N49" s="42" t="e" vm="1">
        <f t="shared" ref="N49" ca="1" si="22">_xlfn.CONCAT(B48,".1")</f>
        <v>#NAME?</v>
      </c>
      <c r="O49" s="40" t="s">
        <v>1</v>
      </c>
      <c r="P49" s="54"/>
    </row>
    <row r="50" spans="1:16" x14ac:dyDescent="0.3">
      <c r="A50" s="53" t="s">
        <v>1568</v>
      </c>
      <c r="B50" s="40" t="s">
        <v>1049</v>
      </c>
      <c r="C50" s="40" t="s">
        <v>2048</v>
      </c>
      <c r="E50" s="40" t="s">
        <v>1736</v>
      </c>
      <c r="I50" s="40" t="s">
        <v>1738</v>
      </c>
      <c r="J50" s="40" t="str">
        <f t="shared" si="0"/>
        <v/>
      </c>
      <c r="K50" s="40" t="s">
        <v>1565</v>
      </c>
      <c r="L50" s="40" t="s">
        <v>2091</v>
      </c>
      <c r="M50" s="40" t="s">
        <v>2050</v>
      </c>
      <c r="N50" s="42" t="e" vm="1">
        <f ca="1">_xlfn.CONCAT(B48,".2")</f>
        <v>#NAME?</v>
      </c>
      <c r="O50" s="40" t="s">
        <v>1</v>
      </c>
      <c r="P50" s="54"/>
    </row>
    <row r="51" spans="1:16" ht="15" thickBot="1" x14ac:dyDescent="0.35">
      <c r="A51" s="48" t="s">
        <v>1568</v>
      </c>
      <c r="B51" s="49" t="s">
        <v>1049</v>
      </c>
      <c r="C51" s="49" t="s">
        <v>2048</v>
      </c>
      <c r="D51" s="50"/>
      <c r="E51" s="49" t="s">
        <v>1736</v>
      </c>
      <c r="F51" s="49"/>
      <c r="G51" s="49"/>
      <c r="H51" s="49"/>
      <c r="I51" s="49" t="s">
        <v>1738</v>
      </c>
      <c r="J51" s="49" t="str">
        <f t="shared" si="0"/>
        <v/>
      </c>
      <c r="K51" s="49" t="s">
        <v>1565</v>
      </c>
      <c r="L51" s="49" t="s">
        <v>2092</v>
      </c>
      <c r="M51" s="49" t="s">
        <v>2050</v>
      </c>
      <c r="N51" s="51" t="e" vm="1">
        <f ca="1">_xlfn.CONCAT(B48,".3")</f>
        <v>#NAME?</v>
      </c>
      <c r="O51" s="49" t="s">
        <v>1076</v>
      </c>
      <c r="P51" s="52" t="e" vm="2">
        <f ca="1">CONCATENATE(A48,B48,C48,D48,E48,F48,G48,H48,I48,J48,K48,L48,M48,N48,O48,A49,B49,C49,D49,E49,F49,G49,H49,I49,J49,K49,L49,M49,N49,O49,A50,B50,C50,D50,E50,F50,G50,H50,I50,J50,K50,L50,M50,N50,O50,A51,B51,C51,D51,E51,F51,G51,H51,I51,J51,K51,L51,M51,N51,O51)</f>
        <v>#NAME?</v>
      </c>
    </row>
    <row r="52" spans="1:16" x14ac:dyDescent="0.3">
      <c r="A52" s="43" t="s">
        <v>1568</v>
      </c>
      <c r="B52" s="44">
        <v>27</v>
      </c>
      <c r="C52" s="44" t="s">
        <v>2048</v>
      </c>
      <c r="D52" s="45" t="s">
        <v>1722</v>
      </c>
      <c r="E52" s="44" t="s">
        <v>1735</v>
      </c>
      <c r="F52" s="44"/>
      <c r="G52" s="44">
        <f t="shared" si="1"/>
        <v>27</v>
      </c>
      <c r="H52" s="44" t="s">
        <v>0</v>
      </c>
      <c r="I52" s="44" t="s">
        <v>2049</v>
      </c>
      <c r="J52" s="44" t="str">
        <f t="shared" si="0"/>
        <v>SEP</v>
      </c>
      <c r="K52" s="44" t="s">
        <v>1565</v>
      </c>
      <c r="L52" s="44" t="s">
        <v>2094</v>
      </c>
      <c r="M52" s="44" t="s">
        <v>2050</v>
      </c>
      <c r="N52" s="46">
        <f>B52</f>
        <v>27</v>
      </c>
      <c r="O52" s="44" t="s">
        <v>1051</v>
      </c>
      <c r="P52" s="47"/>
    </row>
    <row r="53" spans="1:16" x14ac:dyDescent="0.3">
      <c r="A53" s="53" t="s">
        <v>1568</v>
      </c>
      <c r="B53" s="40" t="s">
        <v>1049</v>
      </c>
      <c r="C53" s="40" t="s">
        <v>2048</v>
      </c>
      <c r="E53" s="40" t="s">
        <v>1736</v>
      </c>
      <c r="I53" s="40" t="s">
        <v>1738</v>
      </c>
      <c r="J53" s="40" t="str">
        <f t="shared" si="0"/>
        <v/>
      </c>
      <c r="K53" s="40" t="s">
        <v>1565</v>
      </c>
      <c r="L53" s="40" t="s">
        <v>2095</v>
      </c>
      <c r="M53" s="40" t="s">
        <v>2050</v>
      </c>
      <c r="N53" s="42" t="e" vm="1">
        <f t="shared" ref="N53" ca="1" si="23">_xlfn.CONCAT(B52,".1")</f>
        <v>#NAME?</v>
      </c>
      <c r="O53" s="40" t="s">
        <v>1</v>
      </c>
      <c r="P53" s="54"/>
    </row>
    <row r="54" spans="1:16" ht="15" thickBot="1" x14ac:dyDescent="0.35">
      <c r="A54" s="48" t="s">
        <v>1568</v>
      </c>
      <c r="B54" s="49" t="s">
        <v>1049</v>
      </c>
      <c r="C54" s="49" t="s">
        <v>2048</v>
      </c>
      <c r="D54" s="50"/>
      <c r="E54" s="49" t="s">
        <v>1736</v>
      </c>
      <c r="F54" s="49"/>
      <c r="G54" s="49"/>
      <c r="H54" s="49"/>
      <c r="I54" s="49" t="s">
        <v>1738</v>
      </c>
      <c r="J54" s="49" t="str">
        <f t="shared" si="0"/>
        <v/>
      </c>
      <c r="K54" s="49" t="s">
        <v>1565</v>
      </c>
      <c r="L54" s="49" t="s">
        <v>2096</v>
      </c>
      <c r="M54" s="49" t="s">
        <v>2050</v>
      </c>
      <c r="N54" s="51" t="e" vm="1">
        <f ca="1">_xlfn.CONCAT(B52,".2")</f>
        <v>#NAME?</v>
      </c>
      <c r="O54" s="49" t="s">
        <v>1076</v>
      </c>
      <c r="P54" s="52" t="e" vm="2">
        <f ca="1">CONCATENATE(A52,B52,C52,D52,E52,F52,G52,H52,I52,J52,K52,L52,M52,N52,O52,A53,B53,C53,D53,E53,F53,G53,H53,I53,J53,K53,L53,M53,N53,O53,A54,B54,C54,D54,E54,F54,G54,H54,I54,J54,K54,L54,M54,N54,O54)</f>
        <v>#NAME?</v>
      </c>
    </row>
    <row r="55" spans="1:16" ht="15" thickBot="1" x14ac:dyDescent="0.35">
      <c r="A55" s="40" t="s">
        <v>1568</v>
      </c>
      <c r="B55" s="40">
        <v>28</v>
      </c>
      <c r="C55" s="40" t="s">
        <v>2048</v>
      </c>
      <c r="D55" s="41" t="s">
        <v>129</v>
      </c>
      <c r="E55" s="40" t="s">
        <v>1735</v>
      </c>
      <c r="G55" s="40">
        <f t="shared" ref="G55:G56" si="24">B55</f>
        <v>28</v>
      </c>
      <c r="H55" s="40" t="s">
        <v>0</v>
      </c>
      <c r="I55" s="40" t="s">
        <v>2049</v>
      </c>
      <c r="J55" s="40" t="str">
        <f t="shared" ref="J55:J56" si="25">MID(D55,4,3)</f>
        <v>SEP</v>
      </c>
      <c r="K55" s="40" t="s">
        <v>1565</v>
      </c>
      <c r="L55" s="40" t="s">
        <v>2097</v>
      </c>
      <c r="M55" s="40" t="s">
        <v>2050</v>
      </c>
      <c r="N55" s="42">
        <f>B55</f>
        <v>28</v>
      </c>
      <c r="O55" s="40" t="s">
        <v>1</v>
      </c>
      <c r="P55" s="55" t="str">
        <f>CONCATENATE(A55,B55,C55,D55,E55,F55,G55,H55,I55,J55,K55,L55,M55,N55,O55)</f>
        <v>{id:28,year: "2019",dateAcuerdo:"28-SEP",numAcuerdo:"CG 28-2019",monthAcuerdo:"SEP",nameAcuerdo:"ACUERDO DEL COMITÉ DE IGUALDAD LABORAL",link: Acuerdos__pdfpath(`./${"2019/"}${"28.pdf"}`),},</v>
      </c>
    </row>
    <row r="56" spans="1:16" ht="15" thickBot="1" x14ac:dyDescent="0.35">
      <c r="A56" s="40" t="s">
        <v>1568</v>
      </c>
      <c r="B56" s="40">
        <v>29</v>
      </c>
      <c r="C56" s="40" t="s">
        <v>2048</v>
      </c>
      <c r="D56" s="41" t="s">
        <v>973</v>
      </c>
      <c r="E56" s="40" t="s">
        <v>1735</v>
      </c>
      <c r="G56" s="40">
        <f t="shared" si="24"/>
        <v>29</v>
      </c>
      <c r="H56" s="40" t="s">
        <v>0</v>
      </c>
      <c r="I56" s="40" t="s">
        <v>2049</v>
      </c>
      <c r="J56" s="40" t="str">
        <f t="shared" si="25"/>
        <v>OCT</v>
      </c>
      <c r="K56" s="40" t="s">
        <v>1565</v>
      </c>
      <c r="L56" s="40" t="s">
        <v>2098</v>
      </c>
      <c r="M56" s="40" t="s">
        <v>2050</v>
      </c>
      <c r="N56" s="42">
        <f>B56</f>
        <v>29</v>
      </c>
      <c r="O56" s="40" t="s">
        <v>1</v>
      </c>
      <c r="P56" s="55" t="str">
        <f>CONCATENATE(A56,B56,C56,D56,E56,F56,G56,H56,I56,J56,K56,L56,M56,N56,O56)</f>
        <v>{id:29,year: "2019",dateAcuerdo:"14-OCT",numAcuerdo:"CG 29-2019",monthAcuerdo:"OCT",nameAcuerdo:"RESOLUCIÓN DE LAS MODIFICACIONES DE LOS ESTATUTOS DEL PAC",link: Acuerdos__pdfpath(`./${"2019/"}${"29.pdf"}`),},</v>
      </c>
    </row>
    <row r="57" spans="1:16" x14ac:dyDescent="0.3">
      <c r="A57" s="43" t="s">
        <v>1568</v>
      </c>
      <c r="B57" s="44">
        <v>30</v>
      </c>
      <c r="C57" s="44" t="s">
        <v>2048</v>
      </c>
      <c r="D57" s="45" t="s">
        <v>973</v>
      </c>
      <c r="E57" s="44" t="s">
        <v>1735</v>
      </c>
      <c r="F57" s="44"/>
      <c r="G57" s="44">
        <f t="shared" si="1"/>
        <v>30</v>
      </c>
      <c r="H57" s="44" t="s">
        <v>0</v>
      </c>
      <c r="I57" s="44" t="s">
        <v>2049</v>
      </c>
      <c r="J57" s="44" t="str">
        <f t="shared" si="0"/>
        <v>OCT</v>
      </c>
      <c r="K57" s="44" t="s">
        <v>1565</v>
      </c>
      <c r="L57" s="44" t="s">
        <v>2099</v>
      </c>
      <c r="M57" s="44" t="s">
        <v>2050</v>
      </c>
      <c r="N57" s="46">
        <f>B57</f>
        <v>30</v>
      </c>
      <c r="O57" s="44" t="s">
        <v>1051</v>
      </c>
      <c r="P57" s="47"/>
    </row>
    <row r="58" spans="1:16" ht="15" thickBot="1" x14ac:dyDescent="0.35">
      <c r="A58" s="48" t="s">
        <v>1568</v>
      </c>
      <c r="B58" s="49" t="s">
        <v>1049</v>
      </c>
      <c r="C58" s="49" t="s">
        <v>2048</v>
      </c>
      <c r="D58" s="50"/>
      <c r="E58" s="49" t="s">
        <v>1736</v>
      </c>
      <c r="F58" s="49"/>
      <c r="G58" s="49"/>
      <c r="H58" s="49"/>
      <c r="I58" s="49" t="s">
        <v>1738</v>
      </c>
      <c r="J58" s="49" t="str">
        <f t="shared" si="0"/>
        <v/>
      </c>
      <c r="K58" s="49" t="s">
        <v>1565</v>
      </c>
      <c r="L58" s="49" t="s">
        <v>1591</v>
      </c>
      <c r="M58" s="49" t="s">
        <v>2050</v>
      </c>
      <c r="N58" s="51" t="e" vm="1">
        <f ca="1">_xlfn.CONCAT(B57,".1")</f>
        <v>#NAME?</v>
      </c>
      <c r="O58" s="49" t="s">
        <v>1076</v>
      </c>
      <c r="P58" s="52" t="e" vm="2">
        <f ca="1">CONCATENATE(A57,B57,C57,D57,E57,F57,G57,H57,I57,J57,K57,L57,M57,N57,O57,A58,B58,C58,D58,E58,F58,G58,H58,I58,J58,K58,L58,M58,N58,O58)</f>
        <v>#NAME?</v>
      </c>
    </row>
    <row r="59" spans="1:16" x14ac:dyDescent="0.3">
      <c r="A59" s="43" t="s">
        <v>1568</v>
      </c>
      <c r="B59" s="44">
        <v>31</v>
      </c>
      <c r="C59" s="44" t="s">
        <v>2048</v>
      </c>
      <c r="D59" s="45" t="s">
        <v>973</v>
      </c>
      <c r="E59" s="44" t="s">
        <v>1735</v>
      </c>
      <c r="F59" s="44"/>
      <c r="G59" s="44">
        <f t="shared" si="1"/>
        <v>31</v>
      </c>
      <c r="H59" s="44" t="s">
        <v>0</v>
      </c>
      <c r="I59" s="44" t="s">
        <v>2049</v>
      </c>
      <c r="J59" s="44" t="str">
        <f t="shared" si="0"/>
        <v>OCT</v>
      </c>
      <c r="K59" s="44" t="s">
        <v>1565</v>
      </c>
      <c r="L59" s="44" t="s">
        <v>2100</v>
      </c>
      <c r="M59" s="44" t="s">
        <v>2050</v>
      </c>
      <c r="N59" s="46">
        <f>B59</f>
        <v>31</v>
      </c>
      <c r="O59" s="44" t="s">
        <v>1051</v>
      </c>
      <c r="P59" s="47"/>
    </row>
    <row r="60" spans="1:16" ht="15" thickBot="1" x14ac:dyDescent="0.35">
      <c r="A60" s="48" t="s">
        <v>1568</v>
      </c>
      <c r="B60" s="49" t="s">
        <v>1049</v>
      </c>
      <c r="C60" s="49" t="s">
        <v>2048</v>
      </c>
      <c r="D60" s="50"/>
      <c r="E60" s="49" t="s">
        <v>1736</v>
      </c>
      <c r="F60" s="49"/>
      <c r="G60" s="49"/>
      <c r="H60" s="49"/>
      <c r="I60" s="49" t="s">
        <v>1738</v>
      </c>
      <c r="J60" s="49" t="str">
        <f t="shared" si="0"/>
        <v/>
      </c>
      <c r="K60" s="49" t="s">
        <v>1565</v>
      </c>
      <c r="L60" s="49" t="s">
        <v>1591</v>
      </c>
      <c r="M60" s="49" t="s">
        <v>2050</v>
      </c>
      <c r="N60" s="51" t="e" vm="1">
        <f ca="1">_xlfn.CONCAT(B59,".1")</f>
        <v>#NAME?</v>
      </c>
      <c r="O60" s="49" t="s">
        <v>1076</v>
      </c>
      <c r="P60" s="52" t="e" vm="2">
        <f ca="1">CONCATENATE(A59,B59,C59,D59,E59,F59,G59,H59,I59,J59,K59,L59,M59,N59,O59,A60,B60,C60,D60,E60,F60,G60,H60,I60,J60,K60,L60,M60,N60,O60)</f>
        <v>#NAME?</v>
      </c>
    </row>
    <row r="61" spans="1:16" x14ac:dyDescent="0.3">
      <c r="A61" s="43" t="s">
        <v>1568</v>
      </c>
      <c r="B61" s="44">
        <v>32</v>
      </c>
      <c r="C61" s="44" t="s">
        <v>2048</v>
      </c>
      <c r="D61" s="45" t="s">
        <v>973</v>
      </c>
      <c r="E61" s="44" t="s">
        <v>1735</v>
      </c>
      <c r="F61" s="44"/>
      <c r="G61" s="44">
        <f t="shared" si="1"/>
        <v>32</v>
      </c>
      <c r="H61" s="44" t="s">
        <v>0</v>
      </c>
      <c r="I61" s="44" t="s">
        <v>2049</v>
      </c>
      <c r="J61" s="44" t="str">
        <f t="shared" si="0"/>
        <v>OCT</v>
      </c>
      <c r="K61" s="44" t="s">
        <v>1565</v>
      </c>
      <c r="L61" s="44" t="s">
        <v>2101</v>
      </c>
      <c r="M61" s="44" t="s">
        <v>1576</v>
      </c>
      <c r="N61" s="46"/>
      <c r="O61" s="44" t="s">
        <v>1577</v>
      </c>
      <c r="P61" s="47"/>
    </row>
    <row r="62" spans="1:16" ht="15" thickBot="1" x14ac:dyDescent="0.35">
      <c r="A62" s="48" t="s">
        <v>1568</v>
      </c>
      <c r="B62" s="49" t="s">
        <v>1049</v>
      </c>
      <c r="C62" s="49" t="s">
        <v>2048</v>
      </c>
      <c r="D62" s="50"/>
      <c r="E62" s="49" t="s">
        <v>1736</v>
      </c>
      <c r="F62" s="49"/>
      <c r="G62" s="49"/>
      <c r="H62" s="49"/>
      <c r="I62" s="49" t="s">
        <v>1738</v>
      </c>
      <c r="J62" s="49" t="str">
        <f t="shared" si="0"/>
        <v/>
      </c>
      <c r="K62" s="49" t="s">
        <v>1565</v>
      </c>
      <c r="L62" s="49" t="s">
        <v>1414</v>
      </c>
      <c r="M62" s="49" t="s">
        <v>2050</v>
      </c>
      <c r="N62" s="51" t="e" vm="1">
        <f ca="1">_xlfn.CONCAT(B61,".1")</f>
        <v>#NAME?</v>
      </c>
      <c r="O62" s="49" t="s">
        <v>1076</v>
      </c>
      <c r="P62" s="52" t="e" vm="2">
        <f ca="1">CONCATENATE(A61,B61,C61,D61,E61,F61,G61,H61,I61,J61,K61,L61,M61,N61,O61,A62,B62,C62,D62,E62,F62,G62,H62,I62,J62,K62,L62,M62,N62,O62)</f>
        <v>#NAME?</v>
      </c>
    </row>
    <row r="63" spans="1:16" x14ac:dyDescent="0.3">
      <c r="A63" s="43" t="s">
        <v>1568</v>
      </c>
      <c r="B63" s="44">
        <v>33</v>
      </c>
      <c r="C63" s="44" t="s">
        <v>2048</v>
      </c>
      <c r="D63" s="45" t="s">
        <v>273</v>
      </c>
      <c r="E63" s="44" t="s">
        <v>1735</v>
      </c>
      <c r="F63" s="44"/>
      <c r="G63" s="44">
        <f t="shared" ref="G63" si="26">B63</f>
        <v>33</v>
      </c>
      <c r="H63" s="44" t="s">
        <v>0</v>
      </c>
      <c r="I63" s="44" t="s">
        <v>2049</v>
      </c>
      <c r="J63" s="44" t="str">
        <f t="shared" ref="J63:J64" si="27">MID(D63,4,3)</f>
        <v>OCT</v>
      </c>
      <c r="K63" s="44" t="s">
        <v>1565</v>
      </c>
      <c r="L63" s="44" t="s">
        <v>2102</v>
      </c>
      <c r="M63" s="44" t="s">
        <v>2050</v>
      </c>
      <c r="N63" s="46">
        <f>B63</f>
        <v>33</v>
      </c>
      <c r="O63" s="44" t="s">
        <v>1051</v>
      </c>
      <c r="P63" s="47"/>
    </row>
    <row r="64" spans="1:16" ht="15" thickBot="1" x14ac:dyDescent="0.35">
      <c r="A64" s="48" t="s">
        <v>1568</v>
      </c>
      <c r="B64" s="49" t="s">
        <v>1049</v>
      </c>
      <c r="C64" s="49" t="s">
        <v>2048</v>
      </c>
      <c r="D64" s="50"/>
      <c r="E64" s="49" t="s">
        <v>1736</v>
      </c>
      <c r="F64" s="49"/>
      <c r="G64" s="49"/>
      <c r="H64" s="49"/>
      <c r="I64" s="49" t="s">
        <v>1738</v>
      </c>
      <c r="J64" s="49" t="str">
        <f t="shared" si="27"/>
        <v/>
      </c>
      <c r="K64" s="49" t="s">
        <v>1565</v>
      </c>
      <c r="L64" s="49" t="s">
        <v>2066</v>
      </c>
      <c r="M64" s="49" t="s">
        <v>2050</v>
      </c>
      <c r="N64" s="51" t="e" vm="1">
        <f ca="1">_xlfn.CONCAT(B63,".1")</f>
        <v>#NAME?</v>
      </c>
      <c r="O64" s="49" t="s">
        <v>1076</v>
      </c>
      <c r="P64" s="52" t="e" vm="2">
        <f ca="1">CONCATENATE(A63,B63,C63,D63,E63,F63,G63,H63,I63,J63,K63,L63,M63,N63,O63,A64,B64,C64,D64,E64,F64,G64,H64,I64,J64,K64,L64,M64,N64,O64)</f>
        <v>#NAME?</v>
      </c>
    </row>
    <row r="65" spans="1:16" ht="15" thickBot="1" x14ac:dyDescent="0.35">
      <c r="A65" s="40" t="s">
        <v>1568</v>
      </c>
      <c r="B65" s="40">
        <v>34</v>
      </c>
      <c r="C65" s="40" t="s">
        <v>2048</v>
      </c>
      <c r="D65" s="41" t="s">
        <v>39</v>
      </c>
      <c r="E65" s="40" t="s">
        <v>1735</v>
      </c>
      <c r="G65" s="40">
        <f t="shared" si="1"/>
        <v>34</v>
      </c>
      <c r="H65" s="40" t="s">
        <v>0</v>
      </c>
      <c r="I65" s="40" t="s">
        <v>2049</v>
      </c>
      <c r="J65" s="40" t="str">
        <f t="shared" si="0"/>
        <v>OCT</v>
      </c>
      <c r="K65" s="40" t="s">
        <v>1565</v>
      </c>
      <c r="L65" s="40" t="s">
        <v>2103</v>
      </c>
      <c r="M65" s="40" t="s">
        <v>2050</v>
      </c>
      <c r="N65" s="42">
        <f>B65</f>
        <v>34</v>
      </c>
      <c r="O65" s="40" t="s">
        <v>1</v>
      </c>
      <c r="P65" s="55" t="str">
        <f>CONCATENATE(A65,B65,C65,D65,E65,F65,G65,H65,I65,J65,K65,L65,M65,N65,O65)</f>
        <v>{id:34,year: "2019",dateAcuerdo:"31-OCT",numAcuerdo:"CG 34-2019",monthAcuerdo:"OCT",nameAcuerdo:"ACUERDO DE LA JGE",link: Acuerdos__pdfpath(`./${"2019/"}${"34.pdf"}`),},</v>
      </c>
    </row>
    <row r="66" spans="1:16" x14ac:dyDescent="0.3">
      <c r="A66" s="43" t="s">
        <v>1568</v>
      </c>
      <c r="B66" s="44">
        <v>35</v>
      </c>
      <c r="C66" s="44" t="s">
        <v>2048</v>
      </c>
      <c r="D66" s="45" t="s">
        <v>39</v>
      </c>
      <c r="E66" s="44" t="s">
        <v>1735</v>
      </c>
      <c r="F66" s="44"/>
      <c r="G66" s="44">
        <f t="shared" si="1"/>
        <v>35</v>
      </c>
      <c r="H66" s="44" t="s">
        <v>0</v>
      </c>
      <c r="I66" s="44" t="s">
        <v>2049</v>
      </c>
      <c r="J66" s="44" t="str">
        <f t="shared" si="0"/>
        <v>OCT</v>
      </c>
      <c r="K66" s="44" t="s">
        <v>1565</v>
      </c>
      <c r="L66" s="44" t="s">
        <v>2104</v>
      </c>
      <c r="M66" s="44" t="s">
        <v>2050</v>
      </c>
      <c r="N66" s="46">
        <f>B66</f>
        <v>35</v>
      </c>
      <c r="O66" s="44" t="s">
        <v>1051</v>
      </c>
      <c r="P66" s="47"/>
    </row>
    <row r="67" spans="1:16" x14ac:dyDescent="0.3">
      <c r="A67" s="53" t="s">
        <v>1568</v>
      </c>
      <c r="B67" s="40" t="s">
        <v>1049</v>
      </c>
      <c r="C67" s="40" t="s">
        <v>2048</v>
      </c>
      <c r="E67" s="40" t="s">
        <v>1736</v>
      </c>
      <c r="I67" s="40" t="s">
        <v>1738</v>
      </c>
      <c r="J67" s="40" t="str">
        <f t="shared" si="0"/>
        <v/>
      </c>
      <c r="K67" s="40" t="s">
        <v>1565</v>
      </c>
      <c r="L67" s="40" t="s">
        <v>2105</v>
      </c>
      <c r="M67" s="40" t="s">
        <v>2050</v>
      </c>
      <c r="N67" s="42" t="e" vm="1">
        <f t="shared" ref="N67" ca="1" si="28">_xlfn.CONCAT(B66,".1")</f>
        <v>#NAME?</v>
      </c>
      <c r="O67" s="40" t="s">
        <v>1</v>
      </c>
      <c r="P67" s="54"/>
    </row>
    <row r="68" spans="1:16" ht="15" thickBot="1" x14ac:dyDescent="0.35">
      <c r="A68" s="48" t="s">
        <v>1568</v>
      </c>
      <c r="B68" s="49" t="s">
        <v>1049</v>
      </c>
      <c r="C68" s="49" t="s">
        <v>2048</v>
      </c>
      <c r="D68" s="50"/>
      <c r="E68" s="49" t="s">
        <v>1736</v>
      </c>
      <c r="F68" s="49"/>
      <c r="G68" s="49"/>
      <c r="H68" s="49"/>
      <c r="I68" s="49" t="s">
        <v>1738</v>
      </c>
      <c r="J68" s="49" t="str">
        <f t="shared" si="0"/>
        <v/>
      </c>
      <c r="K68" s="49" t="s">
        <v>1565</v>
      </c>
      <c r="L68" s="49" t="s">
        <v>2096</v>
      </c>
      <c r="M68" s="49" t="s">
        <v>2050</v>
      </c>
      <c r="N68" s="51" t="e" vm="1">
        <f ca="1">_xlfn.CONCAT(B66,".2")</f>
        <v>#NAME?</v>
      </c>
      <c r="O68" s="49" t="s">
        <v>1076</v>
      </c>
      <c r="P68" s="52" t="e" vm="2">
        <f ca="1">CONCATENATE(A66,B66,C66,D66,E66,F66,G66,H66,I66,J66,K66,L66,M66,N66,O66,A67,B67,C67,D67,E67,F67,G67,H67,I67,J67,K67,L67,M67,N67,O67,A68,B68,C68,D68,E68,F68,G68,H68,I68,J68,K68,L68,M68,N68,O68)</f>
        <v>#NAME?</v>
      </c>
    </row>
    <row r="69" spans="1:16" x14ac:dyDescent="0.3">
      <c r="A69" s="43" t="s">
        <v>1568</v>
      </c>
      <c r="B69" s="44">
        <v>36</v>
      </c>
      <c r="C69" s="44" t="s">
        <v>2048</v>
      </c>
      <c r="D69" s="45" t="s">
        <v>39</v>
      </c>
      <c r="E69" s="44" t="s">
        <v>1735</v>
      </c>
      <c r="F69" s="44"/>
      <c r="G69" s="44">
        <f t="shared" ref="G69" si="29">B69</f>
        <v>36</v>
      </c>
      <c r="H69" s="44" t="s">
        <v>0</v>
      </c>
      <c r="I69" s="44" t="s">
        <v>2049</v>
      </c>
      <c r="J69" s="44" t="str">
        <f t="shared" ref="J69:J84" si="30">MID(D69,4,3)</f>
        <v>OCT</v>
      </c>
      <c r="K69" s="44" t="s">
        <v>1565</v>
      </c>
      <c r="L69" s="44" t="s">
        <v>2106</v>
      </c>
      <c r="M69" s="44" t="s">
        <v>2050</v>
      </c>
      <c r="N69" s="46">
        <f>B69</f>
        <v>36</v>
      </c>
      <c r="O69" s="44" t="s">
        <v>1051</v>
      </c>
      <c r="P69" s="47"/>
    </row>
    <row r="70" spans="1:16" ht="15" thickBot="1" x14ac:dyDescent="0.35">
      <c r="A70" s="48" t="s">
        <v>1568</v>
      </c>
      <c r="B70" s="49" t="s">
        <v>1049</v>
      </c>
      <c r="C70" s="49" t="s">
        <v>2048</v>
      </c>
      <c r="D70" s="50"/>
      <c r="E70" s="49" t="s">
        <v>1736</v>
      </c>
      <c r="F70" s="49"/>
      <c r="G70" s="49"/>
      <c r="H70" s="49"/>
      <c r="I70" s="49" t="s">
        <v>1738</v>
      </c>
      <c r="J70" s="49" t="str">
        <f t="shared" si="30"/>
        <v/>
      </c>
      <c r="K70" s="49" t="s">
        <v>1565</v>
      </c>
      <c r="L70" s="49" t="s">
        <v>2066</v>
      </c>
      <c r="M70" s="49" t="s">
        <v>2050</v>
      </c>
      <c r="N70" s="51" t="e" vm="1">
        <f ca="1">_xlfn.CONCAT(B69,".1")</f>
        <v>#NAME?</v>
      </c>
      <c r="O70" s="49" t="s">
        <v>1076</v>
      </c>
      <c r="P70" s="52" t="e" vm="2">
        <f ca="1">CONCATENATE(A69,B69,C69,D69,E69,F69,G69,H69,I69,J69,K69,L69,M69,N69,O69,A70,B70,C70,D70,E70,F70,G70,H70,I70,J70,K70,L70,M70,N70,O70)</f>
        <v>#NAME?</v>
      </c>
    </row>
    <row r="71" spans="1:16" ht="15" thickBot="1" x14ac:dyDescent="0.35">
      <c r="A71" s="40" t="s">
        <v>1568</v>
      </c>
      <c r="B71" s="40">
        <v>37</v>
      </c>
      <c r="C71" s="40" t="s">
        <v>2048</v>
      </c>
      <c r="D71" s="41" t="s">
        <v>299</v>
      </c>
      <c r="E71" s="40" t="s">
        <v>1735</v>
      </c>
      <c r="G71" s="40">
        <f t="shared" ref="G71:G72" si="31">B71</f>
        <v>37</v>
      </c>
      <c r="H71" s="40" t="s">
        <v>0</v>
      </c>
      <c r="I71" s="40" t="s">
        <v>2049</v>
      </c>
      <c r="J71" s="40" t="str">
        <f t="shared" si="30"/>
        <v>NOV</v>
      </c>
      <c r="K71" s="40" t="s">
        <v>1565</v>
      </c>
      <c r="L71" s="40" t="s">
        <v>2107</v>
      </c>
      <c r="M71" s="40" t="s">
        <v>2050</v>
      </c>
      <c r="N71" s="42">
        <f t="shared" ref="N71" si="32">B71</f>
        <v>37</v>
      </c>
      <c r="O71" s="40" t="s">
        <v>1</v>
      </c>
      <c r="P71" s="40" t="str">
        <f t="shared" ref="P71" si="33">CONCATENATE(A71,B71,C71,D71,E71,F71,G71,H71,I71,J71,K71,L71,M71,N71,O71)</f>
        <v>{id:37,year: "2019",dateAcuerdo:"08-NOV",numAcuerdo:"CG 37-2019",monthAcuerdo:"NOV",nameAcuerdo:"RESOLUCIÓN NUEVA ALIANZA",link: Acuerdos__pdfpath(`./${"2019/"}${"37.pdf"}`),},</v>
      </c>
    </row>
    <row r="72" spans="1:16" x14ac:dyDescent="0.3">
      <c r="A72" s="43" t="s">
        <v>1568</v>
      </c>
      <c r="B72" s="44">
        <v>38</v>
      </c>
      <c r="C72" s="44" t="s">
        <v>2048</v>
      </c>
      <c r="D72" s="45" t="s">
        <v>299</v>
      </c>
      <c r="E72" s="44" t="s">
        <v>1735</v>
      </c>
      <c r="F72" s="44"/>
      <c r="G72" s="44">
        <f t="shared" si="31"/>
        <v>38</v>
      </c>
      <c r="H72" s="44" t="s">
        <v>0</v>
      </c>
      <c r="I72" s="44" t="s">
        <v>2049</v>
      </c>
      <c r="J72" s="44" t="str">
        <f t="shared" si="30"/>
        <v>NOV</v>
      </c>
      <c r="K72" s="44" t="s">
        <v>1565</v>
      </c>
      <c r="L72" s="44" t="s">
        <v>2108</v>
      </c>
      <c r="M72" s="44" t="s">
        <v>2050</v>
      </c>
      <c r="N72" s="46">
        <f>B72</f>
        <v>38</v>
      </c>
      <c r="O72" s="44" t="s">
        <v>1051</v>
      </c>
      <c r="P72" s="47"/>
    </row>
    <row r="73" spans="1:16" ht="15" thickBot="1" x14ac:dyDescent="0.35">
      <c r="A73" s="48" t="s">
        <v>1568</v>
      </c>
      <c r="B73" s="49" t="s">
        <v>1049</v>
      </c>
      <c r="C73" s="49" t="s">
        <v>2048</v>
      </c>
      <c r="D73" s="50"/>
      <c r="E73" s="49" t="s">
        <v>1736</v>
      </c>
      <c r="F73" s="49"/>
      <c r="G73" s="49"/>
      <c r="H73" s="49"/>
      <c r="I73" s="49" t="s">
        <v>1738</v>
      </c>
      <c r="J73" s="49" t="str">
        <f t="shared" si="30"/>
        <v/>
      </c>
      <c r="K73" s="49" t="s">
        <v>1565</v>
      </c>
      <c r="L73" s="49" t="s">
        <v>2096</v>
      </c>
      <c r="M73" s="49" t="s">
        <v>2050</v>
      </c>
      <c r="N73" s="51" t="e" vm="1">
        <f ca="1">_xlfn.CONCAT(B72,".1")</f>
        <v>#NAME?</v>
      </c>
      <c r="O73" s="49" t="s">
        <v>1076</v>
      </c>
      <c r="P73" s="52" t="e" vm="2">
        <f ca="1">CONCATENATE(A72,B72,C72,D72,E72,F72,G72,H72,I72,J72,K72,L72,M72,N72,O72,A73,B73,C73,D73,E73,F73,G73,H73,I73,J73,K73,L73,M73,N73,O73)</f>
        <v>#NAME?</v>
      </c>
    </row>
    <row r="74" spans="1:16" x14ac:dyDescent="0.3">
      <c r="A74" s="43" t="s">
        <v>1568</v>
      </c>
      <c r="B74" s="44">
        <v>39</v>
      </c>
      <c r="C74" s="44" t="s">
        <v>2048</v>
      </c>
      <c r="D74" s="45" t="s">
        <v>1055</v>
      </c>
      <c r="E74" s="44" t="s">
        <v>1735</v>
      </c>
      <c r="F74" s="44"/>
      <c r="G74" s="44">
        <f t="shared" ref="G74" si="34">B74</f>
        <v>39</v>
      </c>
      <c r="H74" s="44" t="s">
        <v>0</v>
      </c>
      <c r="I74" s="44" t="s">
        <v>2049</v>
      </c>
      <c r="J74" s="44" t="str">
        <f t="shared" si="30"/>
        <v>NOV</v>
      </c>
      <c r="K74" s="44" t="s">
        <v>1565</v>
      </c>
      <c r="L74" s="44" t="s">
        <v>2109</v>
      </c>
      <c r="M74" s="44" t="s">
        <v>2050</v>
      </c>
      <c r="N74" s="46">
        <f>B74</f>
        <v>39</v>
      </c>
      <c r="O74" s="44" t="s">
        <v>1051</v>
      </c>
      <c r="P74" s="47"/>
    </row>
    <row r="75" spans="1:16" x14ac:dyDescent="0.3">
      <c r="A75" s="53" t="s">
        <v>1568</v>
      </c>
      <c r="B75" s="40" t="s">
        <v>1049</v>
      </c>
      <c r="C75" s="40" t="s">
        <v>2048</v>
      </c>
      <c r="E75" s="40" t="s">
        <v>1736</v>
      </c>
      <c r="I75" s="40" t="s">
        <v>1738</v>
      </c>
      <c r="J75" s="40" t="str">
        <f t="shared" si="30"/>
        <v/>
      </c>
      <c r="K75" s="40" t="s">
        <v>1565</v>
      </c>
      <c r="L75" s="40" t="s">
        <v>2096</v>
      </c>
      <c r="M75" s="40" t="s">
        <v>2050</v>
      </c>
      <c r="N75" s="42" t="e" vm="1">
        <f t="shared" ref="N75" ca="1" si="35">_xlfn.CONCAT(B74,".1")</f>
        <v>#NAME?</v>
      </c>
      <c r="O75" s="40" t="s">
        <v>1</v>
      </c>
      <c r="P75" s="54"/>
    </row>
    <row r="76" spans="1:16" ht="15" thickBot="1" x14ac:dyDescent="0.35">
      <c r="A76" s="53" t="s">
        <v>1568</v>
      </c>
      <c r="B76" s="40" t="s">
        <v>1049</v>
      </c>
      <c r="C76" s="40" t="s">
        <v>2048</v>
      </c>
      <c r="E76" s="40" t="s">
        <v>1736</v>
      </c>
      <c r="I76" s="40" t="s">
        <v>1738</v>
      </c>
      <c r="J76" s="40" t="str">
        <f t="shared" ref="J76" si="36">MID(D76,4,3)</f>
        <v/>
      </c>
      <c r="K76" s="40" t="s">
        <v>1565</v>
      </c>
      <c r="L76" s="40" t="s">
        <v>2110</v>
      </c>
      <c r="M76" s="40" t="s">
        <v>2050</v>
      </c>
      <c r="N76" s="42" t="e" vm="1">
        <f ca="1">_xlfn.CONCAT(B74,".2")</f>
        <v>#NAME?</v>
      </c>
      <c r="O76" s="40" t="s">
        <v>1</v>
      </c>
      <c r="P76" s="54"/>
    </row>
    <row r="77" spans="1:16" x14ac:dyDescent="0.3">
      <c r="A77" s="43" t="s">
        <v>1568</v>
      </c>
      <c r="B77" s="44">
        <v>40</v>
      </c>
      <c r="C77" s="44" t="s">
        <v>2048</v>
      </c>
      <c r="D77" s="45" t="s">
        <v>1055</v>
      </c>
      <c r="E77" s="44" t="s">
        <v>1735</v>
      </c>
      <c r="F77" s="44"/>
      <c r="G77" s="44">
        <f t="shared" ref="G77" si="37">B77</f>
        <v>40</v>
      </c>
      <c r="H77" s="44" t="s">
        <v>0</v>
      </c>
      <c r="I77" s="44" t="s">
        <v>2049</v>
      </c>
      <c r="J77" s="44" t="str">
        <f t="shared" ref="J77:J79" si="38">MID(D77,4,3)</f>
        <v>NOV</v>
      </c>
      <c r="K77" s="44" t="s">
        <v>1565</v>
      </c>
      <c r="L77" s="44" t="s">
        <v>2111</v>
      </c>
      <c r="M77" s="44" t="s">
        <v>2050</v>
      </c>
      <c r="N77" s="46">
        <f>B77</f>
        <v>40</v>
      </c>
      <c r="O77" s="44" t="s">
        <v>1051</v>
      </c>
      <c r="P77" s="47"/>
    </row>
    <row r="78" spans="1:16" ht="15" thickBot="1" x14ac:dyDescent="0.35">
      <c r="A78" s="48" t="s">
        <v>1568</v>
      </c>
      <c r="B78" s="49" t="s">
        <v>1049</v>
      </c>
      <c r="C78" s="49" t="s">
        <v>2048</v>
      </c>
      <c r="D78" s="50"/>
      <c r="E78" s="49" t="s">
        <v>1736</v>
      </c>
      <c r="F78" s="49"/>
      <c r="G78" s="49"/>
      <c r="H78" s="49"/>
      <c r="I78" s="49" t="s">
        <v>1738</v>
      </c>
      <c r="J78" s="49" t="str">
        <f t="shared" si="38"/>
        <v/>
      </c>
      <c r="K78" s="49" t="s">
        <v>1565</v>
      </c>
      <c r="L78" s="49" t="s">
        <v>2112</v>
      </c>
      <c r="M78" s="49" t="s">
        <v>2050</v>
      </c>
      <c r="N78" s="51" t="e" vm="1">
        <f ca="1">_xlfn.CONCAT(B77,".1")</f>
        <v>#NAME?</v>
      </c>
      <c r="O78" s="49" t="s">
        <v>1076</v>
      </c>
      <c r="P78" s="52" t="e" vm="2">
        <f ca="1">CONCATENATE(A77,B77,C77,D77,E77,F77,G77,H77,I77,J77,K77,L77,M77,N77,O77,A78,B78,C78,D78,E78,F78,G78,H78,I78,J78,K78,L78,M78,N78,O78)</f>
        <v>#NAME?</v>
      </c>
    </row>
    <row r="79" spans="1:16" ht="15" thickBot="1" x14ac:dyDescent="0.35">
      <c r="A79" s="40" t="s">
        <v>1568</v>
      </c>
      <c r="B79" s="40">
        <v>41</v>
      </c>
      <c r="C79" s="40" t="s">
        <v>2048</v>
      </c>
      <c r="D79" s="41" t="s">
        <v>1072</v>
      </c>
      <c r="E79" s="40" t="s">
        <v>1735</v>
      </c>
      <c r="G79" s="40">
        <f t="shared" ref="G79" si="39">B79</f>
        <v>41</v>
      </c>
      <c r="H79" s="40" t="s">
        <v>0</v>
      </c>
      <c r="I79" s="40" t="s">
        <v>2049</v>
      </c>
      <c r="J79" s="40" t="str">
        <f t="shared" si="38"/>
        <v>DIC</v>
      </c>
      <c r="K79" s="40" t="s">
        <v>1565</v>
      </c>
      <c r="L79" s="40" t="s">
        <v>2113</v>
      </c>
      <c r="M79" s="40" t="s">
        <v>2050</v>
      </c>
      <c r="N79" s="42">
        <f>B79</f>
        <v>41</v>
      </c>
      <c r="O79" s="40" t="s">
        <v>1</v>
      </c>
      <c r="P79" s="40" t="str">
        <f t="shared" ref="P79" si="40">CONCATENATE(A79,B79,C79,D79,E79,F79,G79,H79,I79,J79,K79,L79,M79,N79,O79)</f>
        <v>{id:41,year: "2019",dateAcuerdo:"12-DIC",numAcuerdo:"CG 41-2019",monthAcuerdo:"DIC",nameAcuerdo:"ACUERDO SISTEMA INSTITUCIONAL DE ARCHIVOS",link: Acuerdos__pdfpath(`./${"2019/"}${"41.pdf"}`),},</v>
      </c>
    </row>
    <row r="80" spans="1:16" x14ac:dyDescent="0.3">
      <c r="A80" s="43" t="s">
        <v>1568</v>
      </c>
      <c r="B80" s="44">
        <v>42</v>
      </c>
      <c r="C80" s="44" t="s">
        <v>2048</v>
      </c>
      <c r="D80" s="45" t="s">
        <v>1072</v>
      </c>
      <c r="E80" s="44" t="s">
        <v>1735</v>
      </c>
      <c r="F80" s="44"/>
      <c r="G80" s="44">
        <f t="shared" ref="G80" si="41">B80</f>
        <v>42</v>
      </c>
      <c r="H80" s="44" t="s">
        <v>0</v>
      </c>
      <c r="I80" s="44" t="s">
        <v>2049</v>
      </c>
      <c r="J80" s="44" t="str">
        <f t="shared" si="30"/>
        <v>DIC</v>
      </c>
      <c r="K80" s="44" t="s">
        <v>1565</v>
      </c>
      <c r="L80" s="44" t="s">
        <v>2114</v>
      </c>
      <c r="M80" s="44" t="s">
        <v>2050</v>
      </c>
      <c r="N80" s="46">
        <f>B80</f>
        <v>42</v>
      </c>
      <c r="O80" s="44" t="s">
        <v>1051</v>
      </c>
      <c r="P80" s="47"/>
    </row>
    <row r="81" spans="1:16" ht="15" thickBot="1" x14ac:dyDescent="0.35">
      <c r="A81" s="48" t="s">
        <v>1568</v>
      </c>
      <c r="B81" s="49" t="s">
        <v>1049</v>
      </c>
      <c r="C81" s="49" t="s">
        <v>2048</v>
      </c>
      <c r="D81" s="50"/>
      <c r="E81" s="49" t="s">
        <v>1736</v>
      </c>
      <c r="F81" s="49"/>
      <c r="G81" s="49"/>
      <c r="H81" s="49"/>
      <c r="I81" s="49" t="s">
        <v>1738</v>
      </c>
      <c r="J81" s="49" t="str">
        <f t="shared" si="30"/>
        <v/>
      </c>
      <c r="K81" s="49" t="s">
        <v>1565</v>
      </c>
      <c r="L81" s="49" t="s">
        <v>2115</v>
      </c>
      <c r="M81" s="49" t="s">
        <v>2050</v>
      </c>
      <c r="N81" s="51" t="e" vm="1">
        <f ca="1">_xlfn.CONCAT(B80,".1")</f>
        <v>#NAME?</v>
      </c>
      <c r="O81" s="49" t="s">
        <v>1076</v>
      </c>
      <c r="P81" s="52" t="e" vm="2">
        <f ca="1">CONCATENATE(A80,B80,C80,D80,E80,F80,G80,H80,I80,J80,K80,L80,M80,N80,O80,A81,B81,C81,D81,E81,F81,G81,H81,I81,J81,K81,L81,M81,N81,O81)</f>
        <v>#NAME?</v>
      </c>
    </row>
    <row r="82" spans="1:16" x14ac:dyDescent="0.3">
      <c r="A82" s="43" t="s">
        <v>1568</v>
      </c>
      <c r="B82" s="44">
        <v>43</v>
      </c>
      <c r="C82" s="44" t="s">
        <v>2048</v>
      </c>
      <c r="D82" s="45" t="s">
        <v>1072</v>
      </c>
      <c r="E82" s="44" t="s">
        <v>1735</v>
      </c>
      <c r="F82" s="44"/>
      <c r="G82" s="44">
        <f t="shared" ref="G82" si="42">B82</f>
        <v>43</v>
      </c>
      <c r="H82" s="44" t="s">
        <v>0</v>
      </c>
      <c r="I82" s="44" t="s">
        <v>2049</v>
      </c>
      <c r="J82" s="44" t="str">
        <f t="shared" si="30"/>
        <v>DIC</v>
      </c>
      <c r="K82" s="44" t="s">
        <v>1565</v>
      </c>
      <c r="L82" s="44" t="s">
        <v>2116</v>
      </c>
      <c r="M82" s="44" t="s">
        <v>2050</v>
      </c>
      <c r="N82" s="46">
        <f>B82</f>
        <v>43</v>
      </c>
      <c r="O82" s="44" t="s">
        <v>1051</v>
      </c>
      <c r="P82" s="47"/>
    </row>
    <row r="83" spans="1:16" ht="15" thickBot="1" x14ac:dyDescent="0.35">
      <c r="A83" s="48" t="s">
        <v>1568</v>
      </c>
      <c r="B83" s="49" t="s">
        <v>1049</v>
      </c>
      <c r="C83" s="49" t="s">
        <v>2048</v>
      </c>
      <c r="D83" s="50"/>
      <c r="E83" s="49" t="s">
        <v>1736</v>
      </c>
      <c r="F83" s="49"/>
      <c r="G83" s="49"/>
      <c r="H83" s="49"/>
      <c r="I83" s="49" t="s">
        <v>1738</v>
      </c>
      <c r="J83" s="49" t="str">
        <f t="shared" si="30"/>
        <v/>
      </c>
      <c r="K83" s="49" t="s">
        <v>1565</v>
      </c>
      <c r="L83" s="49" t="s">
        <v>2117</v>
      </c>
      <c r="M83" s="49" t="s">
        <v>2050</v>
      </c>
      <c r="N83" s="51" t="e" vm="1">
        <f ca="1">_xlfn.CONCAT(B82,".1")</f>
        <v>#NAME?</v>
      </c>
      <c r="O83" s="49" t="s">
        <v>1076</v>
      </c>
      <c r="P83" s="52" t="e" vm="2">
        <f ca="1">CONCATENATE(A82,B82,C82,D82,E82,F82,G82,H82,I82,J82,K82,L82,M82,N82,O82,A83,B83,C83,D83,E83,F83,G83,H83,I83,J83,K83,L83,M83,N83,O83)</f>
        <v>#NAME?</v>
      </c>
    </row>
    <row r="84" spans="1:16" x14ac:dyDescent="0.3">
      <c r="A84" s="40" t="s">
        <v>1568</v>
      </c>
      <c r="B84" s="40">
        <v>44</v>
      </c>
      <c r="C84" s="40" t="s">
        <v>2048</v>
      </c>
      <c r="D84" s="41" t="s">
        <v>1072</v>
      </c>
      <c r="E84" s="40" t="s">
        <v>1735</v>
      </c>
      <c r="G84" s="40">
        <f t="shared" ref="G84" si="43">B84</f>
        <v>44</v>
      </c>
      <c r="H84" s="40" t="s">
        <v>0</v>
      </c>
      <c r="I84" s="40" t="s">
        <v>2049</v>
      </c>
      <c r="J84" s="40" t="str">
        <f t="shared" si="30"/>
        <v>DIC</v>
      </c>
      <c r="K84" s="40" t="s">
        <v>1565</v>
      </c>
      <c r="L84" s="40" t="s">
        <v>2118</v>
      </c>
      <c r="M84" s="40" t="s">
        <v>2050</v>
      </c>
      <c r="N84" s="42">
        <f>B84</f>
        <v>44</v>
      </c>
      <c r="O84" s="40" t="s">
        <v>1</v>
      </c>
      <c r="P84" s="40" t="str">
        <f t="shared" ref="P84" si="44">CONCATENATE(A84,B84,C84,D84,E84,F84,G84,H84,I84,J84,K84,L84,M84,N84,O84)</f>
        <v>{id:44,year: "2019",dateAcuerdo:"12-DIC",numAcuerdo:"CG 44-2019",monthAcuerdo:"DIC",nameAcuerdo:"ACUERDO OFICIO DE REQUERIMIENTO",link: Acuerdos__pdfpath(`./${"2019/"}${"44.pdf"}`),},</v>
      </c>
    </row>
    <row r="85" spans="1:16" x14ac:dyDescent="0.3">
      <c r="P85" s="40" t="s">
        <v>1929</v>
      </c>
    </row>
  </sheetData>
  <pageMargins left="0.7" right="0.7" top="0.75" bottom="0.75" header="0.3" footer="0.3"/>
  <pageSetup orientation="portrait" r:id="rId1"/>
  <ignoredErrors>
    <ignoredError sqref="N1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2:P158"/>
  <sheetViews>
    <sheetView topLeftCell="J1" workbookViewId="0">
      <selection activeCell="P2" sqref="P2"/>
    </sheetView>
  </sheetViews>
  <sheetFormatPr baseColWidth="10" defaultColWidth="11.5546875" defaultRowHeight="14.4" x14ac:dyDescent="0.3"/>
  <cols>
    <col min="1" max="2" width="4" style="4" bestFit="1" customWidth="1"/>
    <col min="3" max="3" width="25.88671875" style="4" bestFit="1" customWidth="1"/>
    <col min="4" max="4" width="7.88671875" style="8" bestFit="1" customWidth="1"/>
    <col min="5" max="5" width="18.33203125" style="4" bestFit="1" customWidth="1"/>
    <col min="6" max="6" width="2" style="4" bestFit="1" customWidth="1"/>
    <col min="7" max="7" width="4" style="4" bestFit="1" customWidth="1"/>
    <col min="8" max="8" width="1.6640625" style="4" bestFit="1" customWidth="1"/>
    <col min="9" max="9" width="21.44140625" style="4" bestFit="1" customWidth="1"/>
    <col min="10" max="10" width="5.109375" style="4" bestFit="1" customWidth="1"/>
    <col min="11" max="11" width="16.44140625" style="4" bestFit="1" customWidth="1"/>
    <col min="12" max="12" width="53.44140625" style="4" customWidth="1"/>
    <col min="13" max="13" width="39" style="4" bestFit="1" customWidth="1"/>
    <col min="14" max="14" width="6" style="4" bestFit="1" customWidth="1"/>
    <col min="15" max="15" width="17.33203125" style="4" bestFit="1" customWidth="1"/>
    <col min="16" max="16384" width="11.5546875" style="4"/>
  </cols>
  <sheetData>
    <row r="2" spans="1:16" ht="15" thickBot="1" x14ac:dyDescent="0.35">
      <c r="P2" s="4" t="s">
        <v>1928</v>
      </c>
    </row>
    <row r="3" spans="1:16" x14ac:dyDescent="0.3">
      <c r="A3" s="18" t="s">
        <v>1568</v>
      </c>
      <c r="B3" s="11">
        <v>1</v>
      </c>
      <c r="C3" s="11" t="s">
        <v>1583</v>
      </c>
      <c r="D3" s="19" t="s">
        <v>1578</v>
      </c>
      <c r="E3" s="11" t="s">
        <v>1735</v>
      </c>
      <c r="F3" s="11">
        <v>0</v>
      </c>
      <c r="G3" s="11">
        <v>1</v>
      </c>
      <c r="H3" s="11" t="s">
        <v>0</v>
      </c>
      <c r="I3" s="11" t="s">
        <v>1737</v>
      </c>
      <c r="J3" s="11" t="str">
        <f t="shared" ref="J3:J34" si="0">MID(D3,4,3)</f>
        <v>ENE</v>
      </c>
      <c r="K3" s="11" t="s">
        <v>1565</v>
      </c>
      <c r="L3" s="11" t="s">
        <v>1585</v>
      </c>
      <c r="M3" s="11" t="s">
        <v>1584</v>
      </c>
      <c r="N3" s="11">
        <f>B3</f>
        <v>1</v>
      </c>
      <c r="O3" s="11" t="s">
        <v>1051</v>
      </c>
      <c r="P3" s="20"/>
    </row>
    <row r="4" spans="1:16" ht="15" thickBot="1" x14ac:dyDescent="0.35">
      <c r="A4" s="23" t="s">
        <v>1568</v>
      </c>
      <c r="B4" s="16" t="s">
        <v>1049</v>
      </c>
      <c r="C4" s="16" t="s">
        <v>1583</v>
      </c>
      <c r="D4" s="24"/>
      <c r="E4" s="16" t="s">
        <v>1736</v>
      </c>
      <c r="F4" s="16"/>
      <c r="G4" s="16"/>
      <c r="H4" s="16"/>
      <c r="I4" s="16" t="s">
        <v>1738</v>
      </c>
      <c r="J4" s="16" t="str">
        <f t="shared" si="0"/>
        <v/>
      </c>
      <c r="K4" s="16" t="s">
        <v>1565</v>
      </c>
      <c r="L4" s="16" t="s">
        <v>1586</v>
      </c>
      <c r="M4" s="16" t="s">
        <v>1584</v>
      </c>
      <c r="N4" s="16">
        <v>1.1000000000000001</v>
      </c>
      <c r="O4" s="16" t="s">
        <v>1076</v>
      </c>
      <c r="P4" s="25" t="str">
        <f>CONCATENATE(A3,B3,C3,D3,E3,F3,G3,H3,I3,J3,K3,L3,M3,N3,O3,A4,B4,C4,D4,E4,F4,G4,H4,I4,J4,K4,L4,M4,N4,O4)</f>
        <v>{id:1,year: "2018",dateAcuerdo:"01-ENE",numAcuerdo:"CG 01-2018",monthAcuerdo:"ENE",nameAcuerdo:"ACUERDO CONVOCATOTIA OBSERVADORES PROCESO ELECTORAL LOCAL 2018",link: Acuerdos__pdfpath(`./${"2018/"}${"1.pdf"}`),subRows:[{id:"",year: "2018",dateAcuerdo:"",numAcuerdo:"",monthAcuerdo:"",nameAcuerdo:"ANEXO CONVOCATORIA OBSERVADORES ELECTORALES",link: Acuerdos__pdfpath(`./${"2018/"}${"1.1.pdf"}`),},],},</v>
      </c>
    </row>
    <row r="5" spans="1:16" x14ac:dyDescent="0.3">
      <c r="A5" s="18" t="s">
        <v>1568</v>
      </c>
      <c r="B5" s="11">
        <v>2</v>
      </c>
      <c r="C5" s="11" t="s">
        <v>1583</v>
      </c>
      <c r="D5" s="19" t="s">
        <v>1579</v>
      </c>
      <c r="E5" s="11" t="s">
        <v>1735</v>
      </c>
      <c r="F5" s="11">
        <v>0</v>
      </c>
      <c r="G5" s="11">
        <v>2</v>
      </c>
      <c r="H5" s="11" t="s">
        <v>0</v>
      </c>
      <c r="I5" s="11" t="s">
        <v>1737</v>
      </c>
      <c r="J5" s="11" t="str">
        <f t="shared" si="0"/>
        <v>ENE</v>
      </c>
      <c r="K5" s="11" t="s">
        <v>1565</v>
      </c>
      <c r="L5" s="11" t="s">
        <v>1587</v>
      </c>
      <c r="M5" s="11" t="s">
        <v>1584</v>
      </c>
      <c r="N5" s="11">
        <f>B5</f>
        <v>2</v>
      </c>
      <c r="O5" s="11" t="s">
        <v>1051</v>
      </c>
      <c r="P5" s="20"/>
    </row>
    <row r="6" spans="1:16" ht="15" thickBot="1" x14ac:dyDescent="0.35">
      <c r="A6" s="23" t="s">
        <v>1568</v>
      </c>
      <c r="B6" s="16" t="s">
        <v>1049</v>
      </c>
      <c r="C6" s="16" t="s">
        <v>1583</v>
      </c>
      <c r="D6" s="24"/>
      <c r="E6" s="16" t="s">
        <v>1736</v>
      </c>
      <c r="F6" s="16"/>
      <c r="G6" s="16"/>
      <c r="H6" s="16"/>
      <c r="I6" s="16" t="s">
        <v>1738</v>
      </c>
      <c r="J6" s="16" t="str">
        <f t="shared" si="0"/>
        <v/>
      </c>
      <c r="K6" s="16" t="s">
        <v>1565</v>
      </c>
      <c r="L6" s="16" t="s">
        <v>1588</v>
      </c>
      <c r="M6" s="16" t="s">
        <v>1584</v>
      </c>
      <c r="N6" s="16">
        <v>2.1</v>
      </c>
      <c r="O6" s="16" t="s">
        <v>1076</v>
      </c>
      <c r="P6" s="25" t="str">
        <f>CONCATENATE(A5,B5,C5,D5,E5,F5,G5,H5,I5,J5,K5,L5,M5,N5,O5,A6,B6,C6,D6,E6,F6,G6,H6,I6,J6,K6,L6,M6,N6,O6)</f>
        <v>{id:2,year: "2018",dateAcuerdo:"03-ENE",numAcuerdo:"CG 02-2018",monthAcuerdo:"ENE",nameAcuerdo:"ACUERDO CATALOGO DE PROGRAMAS DE RADIO Y TELEVISIÓN PELO 2018",link: Acuerdos__pdfpath(`./${"2018/"}${"2.pdf"}`),subRows:[{id:"",year: "2018",dateAcuerdo:"",numAcuerdo:"",monthAcuerdo:"",nameAcuerdo:"ANEXO LISTADO DE NOTICIARIOS",link: Acuerdos__pdfpath(`./${"2018/"}${"2.1.pdf"}`),},],},</v>
      </c>
    </row>
    <row r="7" spans="1:16" ht="15" thickBot="1" x14ac:dyDescent="0.35">
      <c r="A7" s="4" t="s">
        <v>1568</v>
      </c>
      <c r="B7" s="4">
        <v>3</v>
      </c>
      <c r="C7" s="4" t="s">
        <v>1583</v>
      </c>
      <c r="D7" s="8" t="s">
        <v>1580</v>
      </c>
      <c r="E7" s="4" t="s">
        <v>1735</v>
      </c>
      <c r="F7" s="4">
        <v>0</v>
      </c>
      <c r="G7" s="4">
        <f>B7</f>
        <v>3</v>
      </c>
      <c r="H7" s="4" t="s">
        <v>0</v>
      </c>
      <c r="I7" s="4" t="s">
        <v>1737</v>
      </c>
      <c r="J7" s="4" t="str">
        <f t="shared" si="0"/>
        <v>ENE</v>
      </c>
      <c r="K7" s="4" t="s">
        <v>1565</v>
      </c>
      <c r="L7" s="4" t="s">
        <v>1589</v>
      </c>
      <c r="M7" s="4" t="s">
        <v>1584</v>
      </c>
      <c r="N7" s="4">
        <f>B7</f>
        <v>3</v>
      </c>
      <c r="O7" s="4" t="s">
        <v>1</v>
      </c>
      <c r="P7" s="4" t="str">
        <f>CONCATENATE(A7,B7,C7,D7,E7,F7,G7,H7,I7,J7,K7,L7,M7,N7,O7)</f>
        <v>{id:3,year: "2018",dateAcuerdo:"06-ENE",numAcuerdo:"CG 03-2018",monthAcuerdo:"ENE",nameAcuerdo:"ACUERDO POR EL QUE SE RESUELVE LA PROCEDENCIA DE MANIFESTANCIONES DE INTENCIÓN CI PELO 2018",link: Acuerdos__pdfpath(`./${"2018/"}${"3.pdf"}`),},</v>
      </c>
    </row>
    <row r="8" spans="1:16" x14ac:dyDescent="0.3">
      <c r="A8" s="18" t="s">
        <v>1568</v>
      </c>
      <c r="B8" s="11">
        <v>4</v>
      </c>
      <c r="C8" s="11" t="s">
        <v>1583</v>
      </c>
      <c r="D8" s="19" t="s">
        <v>724</v>
      </c>
      <c r="E8" s="11" t="s">
        <v>1735</v>
      </c>
      <c r="F8" s="11">
        <v>0</v>
      </c>
      <c r="G8" s="11">
        <f>B8</f>
        <v>4</v>
      </c>
      <c r="H8" s="11" t="s">
        <v>0</v>
      </c>
      <c r="I8" s="11" t="s">
        <v>1737</v>
      </c>
      <c r="J8" s="11" t="str">
        <f t="shared" si="0"/>
        <v>ENE</v>
      </c>
      <c r="K8" s="11" t="s">
        <v>1565</v>
      </c>
      <c r="L8" s="11" t="s">
        <v>1590</v>
      </c>
      <c r="M8" s="11" t="s">
        <v>1584</v>
      </c>
      <c r="N8" s="11">
        <f>B8</f>
        <v>4</v>
      </c>
      <c r="O8" s="11" t="s">
        <v>1051</v>
      </c>
      <c r="P8" s="20"/>
    </row>
    <row r="9" spans="1:16" x14ac:dyDescent="0.3">
      <c r="A9" s="21" t="s">
        <v>1568</v>
      </c>
      <c r="B9" s="4" t="s">
        <v>1049</v>
      </c>
      <c r="C9" s="4" t="s">
        <v>1583</v>
      </c>
      <c r="E9" s="4" t="s">
        <v>1736</v>
      </c>
      <c r="I9" s="4" t="s">
        <v>1738</v>
      </c>
      <c r="J9" s="4" t="str">
        <f t="shared" si="0"/>
        <v/>
      </c>
      <c r="K9" s="4" t="s">
        <v>1565</v>
      </c>
      <c r="L9" s="4" t="s">
        <v>1591</v>
      </c>
      <c r="M9" s="4" t="s">
        <v>1584</v>
      </c>
      <c r="N9" s="4">
        <v>4.0999999999999996</v>
      </c>
      <c r="O9" s="4" t="s">
        <v>1</v>
      </c>
      <c r="P9" s="22"/>
    </row>
    <row r="10" spans="1:16" x14ac:dyDescent="0.3">
      <c r="A10" s="21" t="s">
        <v>1568</v>
      </c>
      <c r="B10" s="4" t="s">
        <v>1049</v>
      </c>
      <c r="C10" s="4" t="s">
        <v>1583</v>
      </c>
      <c r="E10" s="4" t="s">
        <v>1736</v>
      </c>
      <c r="I10" s="4" t="s">
        <v>1738</v>
      </c>
      <c r="J10" s="4" t="str">
        <f t="shared" si="0"/>
        <v/>
      </c>
      <c r="K10" s="4" t="s">
        <v>1565</v>
      </c>
      <c r="L10" s="4" t="s">
        <v>1592</v>
      </c>
      <c r="M10" s="4" t="s">
        <v>1584</v>
      </c>
      <c r="N10" s="4">
        <v>4.2</v>
      </c>
      <c r="O10" s="4" t="s">
        <v>1</v>
      </c>
      <c r="P10" s="22"/>
    </row>
    <row r="11" spans="1:16" ht="15" thickBot="1" x14ac:dyDescent="0.35">
      <c r="A11" s="23" t="s">
        <v>1568</v>
      </c>
      <c r="B11" s="16" t="s">
        <v>1049</v>
      </c>
      <c r="C11" s="16" t="s">
        <v>1583</v>
      </c>
      <c r="D11" s="24"/>
      <c r="E11" s="16" t="s">
        <v>1736</v>
      </c>
      <c r="F11" s="16"/>
      <c r="G11" s="16"/>
      <c r="H11" s="16"/>
      <c r="I11" s="16" t="s">
        <v>1738</v>
      </c>
      <c r="J11" s="16" t="str">
        <f t="shared" si="0"/>
        <v/>
      </c>
      <c r="K11" s="16" t="s">
        <v>1565</v>
      </c>
      <c r="L11" s="16" t="s">
        <v>1593</v>
      </c>
      <c r="M11" s="16" t="s">
        <v>1584</v>
      </c>
      <c r="N11" s="16">
        <v>4.3</v>
      </c>
      <c r="O11" s="16" t="s">
        <v>1076</v>
      </c>
      <c r="P11" s="25" t="str">
        <f>CONCATENATE(A8,B8,C8,D8,E8,F8,G8,H8,I8,J8,K8,L8,M8,N8,O8,A9,B9,C9,D9,E9,F9,G9,H9,I9,J9,K9,L9,M9,N9,O9,A10,B10,C10,D10,E10,F10,G10,H10,I10,J10,K10,L10,M10,N10,O10,A11,B11,C11,D11,E11,F11,G11,H11,I11,J11,K11,L11,M11,N11,O11)</f>
        <v>{id:4,year: "2018",dateAcuerdo:"13-ENE",numAcuerdo:"CG 04-2018",monthAcuerdo:"ENE",nameAcuerdo:"ACUERDO DE ADECUACIÓN AL PRESUPUESTO DE EGRESOS DEL ITE CUMPLIMIENTO A LA SENTENCIA SCM JRC 21 2017 Y AMPLIACIÓN PRESUPUESTAL",link: Acuerdos__pdfpath(`./${"2018/"}${"4.pdf"}`),subRows:[{id:"",year: "2018",dateAcuerdo:"",numAcuerdo:"",monthAcuerdo:"",nameAcuerdo:"ANEXO ÚNICO",link: Acuerdos__pdfpath(`./${"2018/"}${"4.1.pdf"}`),},{id:"",year: "2018",dateAcuerdo:"",numAcuerdo:"",monthAcuerdo:"",nameAcuerdo:"VOTO CONCURRENTE CONSEJERA ELECTORAL DORA RODRÍGUEZ SORIANO 3",link: Acuerdos__pdfpath(`./${"2018/"}${"4.2.pdf"}`),},{id:"",year: "2018",dateAcuerdo:"",numAcuerdo:"",monthAcuerdo:"",nameAcuerdo:"VOTO CONCURRENTE CONSEJERO ELECTORAL JUAN CARLOS MINOR MÁRQUEZ",link: Acuerdos__pdfpath(`./${"2018/"}${"4.3.pdf"}`),},],},</v>
      </c>
    </row>
    <row r="12" spans="1:16" x14ac:dyDescent="0.3">
      <c r="A12" s="18" t="s">
        <v>1568</v>
      </c>
      <c r="B12" s="11">
        <v>5</v>
      </c>
      <c r="C12" s="11" t="s">
        <v>1583</v>
      </c>
      <c r="D12" s="19" t="s">
        <v>1581</v>
      </c>
      <c r="E12" s="11" t="s">
        <v>1735</v>
      </c>
      <c r="F12" s="11">
        <v>0</v>
      </c>
      <c r="G12" s="11">
        <f>B12</f>
        <v>5</v>
      </c>
      <c r="H12" s="11" t="s">
        <v>0</v>
      </c>
      <c r="I12" s="11" t="s">
        <v>1737</v>
      </c>
      <c r="J12" s="11" t="str">
        <f t="shared" si="0"/>
        <v>ENE</v>
      </c>
      <c r="K12" s="11" t="s">
        <v>1565</v>
      </c>
      <c r="L12" s="11" t="s">
        <v>1594</v>
      </c>
      <c r="M12" s="11" t="s">
        <v>1584</v>
      </c>
      <c r="N12" s="11">
        <f>B12</f>
        <v>5</v>
      </c>
      <c r="O12" s="11" t="s">
        <v>1051</v>
      </c>
      <c r="P12" s="20"/>
    </row>
    <row r="13" spans="1:16" x14ac:dyDescent="0.3">
      <c r="A13" s="21" t="s">
        <v>1568</v>
      </c>
      <c r="B13" s="4" t="s">
        <v>1049</v>
      </c>
      <c r="C13" s="4" t="s">
        <v>1583</v>
      </c>
      <c r="E13" s="4" t="s">
        <v>1736</v>
      </c>
      <c r="I13" s="4" t="s">
        <v>1738</v>
      </c>
      <c r="J13" s="4" t="str">
        <f t="shared" si="0"/>
        <v/>
      </c>
      <c r="K13" s="4" t="s">
        <v>1565</v>
      </c>
      <c r="L13" s="4" t="s">
        <v>1595</v>
      </c>
      <c r="M13" s="4" t="s">
        <v>1584</v>
      </c>
      <c r="N13" s="4">
        <v>5.0999999999999996</v>
      </c>
      <c r="O13" s="4" t="s">
        <v>1</v>
      </c>
      <c r="P13" s="22"/>
    </row>
    <row r="14" spans="1:16" ht="15" thickBot="1" x14ac:dyDescent="0.35">
      <c r="A14" s="23" t="s">
        <v>1568</v>
      </c>
      <c r="B14" s="16" t="s">
        <v>1049</v>
      </c>
      <c r="C14" s="16" t="s">
        <v>1583</v>
      </c>
      <c r="D14" s="24"/>
      <c r="E14" s="16" t="s">
        <v>1736</v>
      </c>
      <c r="F14" s="16"/>
      <c r="G14" s="16"/>
      <c r="H14" s="16"/>
      <c r="I14" s="16" t="s">
        <v>1738</v>
      </c>
      <c r="J14" s="16" t="str">
        <f t="shared" si="0"/>
        <v/>
      </c>
      <c r="K14" s="16" t="s">
        <v>1565</v>
      </c>
      <c r="L14" s="16" t="s">
        <v>1596</v>
      </c>
      <c r="M14" s="16" t="s">
        <v>1584</v>
      </c>
      <c r="N14" s="16">
        <v>5.2</v>
      </c>
      <c r="O14" s="16" t="s">
        <v>1076</v>
      </c>
      <c r="P14" s="25" t="str">
        <f>CONCATENATE(A12,B12,C12,D12,E12,F12,G12,H12,I12,J12,K12,L12,M12,N12,O12,A13,B13,C13,D13,E13,F13,G13,H13,I13,J13,K13,L13,M13,N13,O13,A14,B14,C14,D14,E14,F14,G14,H14,I14,J14,K14,L14,M14,N14,O14)</f>
        <v>{id:5,year: "2018",dateAcuerdo:"19-ENE",numAcuerdo:"CG 05-2018",monthAcuerdo:"ENE",nameAcuerdo:"ACUERDO POR EL QUE SE ESTABLECE LA FORMA DE EJECUTAR LAS MULTAS PREVISTAS EN LA RESOLUCIÓN INE CG309 2017 Y ACUERDO INE CG461 2017",link: Acuerdos__pdfpath(`./${"2018/"}${"5.pdf"}`),subRows:[{id:"",year: "2018",dateAcuerdo:"",numAcuerdo:"",monthAcuerdo:"",nameAcuerdo:"ANEXO UNO",link: Acuerdos__pdfpath(`./${"2018/"}${"5.1.pdf"}`),},{id:"",year: "2018",dateAcuerdo:"",numAcuerdo:"",monthAcuerdo:"",nameAcuerdo:"ANEXO DOS",link: Acuerdos__pdfpath(`./${"2018/"}${"5.2.pdf"}`),},],},</v>
      </c>
    </row>
    <row r="15" spans="1:16" x14ac:dyDescent="0.3">
      <c r="A15" s="18" t="s">
        <v>1568</v>
      </c>
      <c r="B15" s="11">
        <v>6</v>
      </c>
      <c r="C15" s="11" t="s">
        <v>1583</v>
      </c>
      <c r="D15" s="19" t="s">
        <v>1581</v>
      </c>
      <c r="E15" s="11" t="s">
        <v>1735</v>
      </c>
      <c r="F15" s="11">
        <v>0</v>
      </c>
      <c r="G15" s="11">
        <v>6</v>
      </c>
      <c r="H15" s="11" t="s">
        <v>0</v>
      </c>
      <c r="I15" s="11" t="s">
        <v>1737</v>
      </c>
      <c r="J15" s="11" t="str">
        <f t="shared" si="0"/>
        <v>ENE</v>
      </c>
      <c r="K15" s="11" t="s">
        <v>1565</v>
      </c>
      <c r="L15" s="11" t="s">
        <v>1597</v>
      </c>
      <c r="M15" s="11" t="s">
        <v>1584</v>
      </c>
      <c r="N15" s="11">
        <f>B15</f>
        <v>6</v>
      </c>
      <c r="O15" s="11" t="s">
        <v>1051</v>
      </c>
      <c r="P15" s="20"/>
    </row>
    <row r="16" spans="1:16" ht="15" thickBot="1" x14ac:dyDescent="0.35">
      <c r="A16" s="23" t="s">
        <v>1568</v>
      </c>
      <c r="B16" s="16" t="s">
        <v>1049</v>
      </c>
      <c r="C16" s="16" t="s">
        <v>1583</v>
      </c>
      <c r="D16" s="24"/>
      <c r="E16" s="16" t="s">
        <v>1736</v>
      </c>
      <c r="F16" s="16"/>
      <c r="G16" s="16"/>
      <c r="H16" s="16"/>
      <c r="I16" s="16" t="s">
        <v>1738</v>
      </c>
      <c r="J16" s="16" t="str">
        <f t="shared" si="0"/>
        <v/>
      </c>
      <c r="K16" s="16" t="s">
        <v>1565</v>
      </c>
      <c r="L16" s="16" t="s">
        <v>1598</v>
      </c>
      <c r="M16" s="16" t="s">
        <v>1584</v>
      </c>
      <c r="N16" s="16">
        <v>6.1</v>
      </c>
      <c r="O16" s="16" t="s">
        <v>1076</v>
      </c>
      <c r="P16" s="25" t="str">
        <f>CONCATENATE(A15,B15,C15,D15,E15,F15,G15,H15,I15,J15,K15,L15,M15,N15,O15,A16,B16,C16,D16,E16,F16,G16,H16,I16,J16,K16,L16,M16,N16,O16)</f>
        <v>{id:6,year: "2018",dateAcuerdo:"19-ENE",numAcuerdo:"CG 06-2018",monthAcuerdo:"ENE",nameAcuerdo:"ACUERDO POR EL QUE SE REFORMAN LOS LINEAMIENTOS PARA REGULAR LOS CÓMPUTOS DISTRITALES Y ESTATAL DE DIPUTADOS LOCALES, PELO 2018",link: Acuerdos__pdfpath(`./${"2018/"}${"6.pdf"}`),subRows:[{id:"",year: "2018",dateAcuerdo:"",numAcuerdo:"",monthAcuerdo:"",nameAcuerdo:"ANEXO ÚNICO LINEAMIENTOS CÓMPUTOS DISTRITALES Y ESTATAL DE LA ELECCIÓN DE DIPUTADOS LOCALES PELO 2018",link: Acuerdos__pdfpath(`./${"2018/"}${"6.1.pdf"}`),},],},</v>
      </c>
    </row>
    <row r="17" spans="1:16" x14ac:dyDescent="0.3">
      <c r="A17" s="18" t="s">
        <v>1568</v>
      </c>
      <c r="B17" s="11">
        <v>7</v>
      </c>
      <c r="C17" s="11" t="s">
        <v>1583</v>
      </c>
      <c r="D17" s="19" t="s">
        <v>1582</v>
      </c>
      <c r="E17" s="11" t="s">
        <v>1735</v>
      </c>
      <c r="F17" s="11">
        <v>0</v>
      </c>
      <c r="G17" s="11">
        <v>7</v>
      </c>
      <c r="H17" s="11" t="s">
        <v>0</v>
      </c>
      <c r="I17" s="11" t="s">
        <v>1737</v>
      </c>
      <c r="J17" s="11" t="str">
        <f t="shared" si="0"/>
        <v>ENE</v>
      </c>
      <c r="K17" s="11" t="s">
        <v>1565</v>
      </c>
      <c r="L17" s="11" t="s">
        <v>1599</v>
      </c>
      <c r="M17" s="11" t="s">
        <v>1584</v>
      </c>
      <c r="N17" s="11">
        <f>B17</f>
        <v>7</v>
      </c>
      <c r="O17" s="11" t="s">
        <v>1051</v>
      </c>
      <c r="P17" s="20"/>
    </row>
    <row r="18" spans="1:16" ht="15" thickBot="1" x14ac:dyDescent="0.35">
      <c r="A18" s="23" t="s">
        <v>1568</v>
      </c>
      <c r="B18" s="16" t="s">
        <v>1049</v>
      </c>
      <c r="C18" s="16" t="s">
        <v>1583</v>
      </c>
      <c r="D18" s="24"/>
      <c r="E18" s="16" t="s">
        <v>1736</v>
      </c>
      <c r="F18" s="16"/>
      <c r="G18" s="16"/>
      <c r="H18" s="16"/>
      <c r="I18" s="16" t="s">
        <v>1738</v>
      </c>
      <c r="J18" s="16" t="str">
        <f t="shared" si="0"/>
        <v/>
      </c>
      <c r="K18" s="16" t="s">
        <v>1565</v>
      </c>
      <c r="L18" s="16" t="s">
        <v>1600</v>
      </c>
      <c r="M18" s="16" t="s">
        <v>1584</v>
      </c>
      <c r="N18" s="16">
        <v>7.1</v>
      </c>
      <c r="O18" s="16" t="s">
        <v>1076</v>
      </c>
      <c r="P18" s="25" t="str">
        <f>CONCATENATE(A17,B17,C17,D17,E17,F17,G17,H17,I17,J17,K17,L17,M17,N17,O17,A18,B18,C18,D18,E18,F18,G18,H18,I18,J18,K18,L18,M18,N18,O18)</f>
        <v>{id:7,year: "2018",dateAcuerdo:"25-ENE",numAcuerdo:"CG 07-2018",monthAcuerdo:"ENE",nameAcuerdo:"ACUERDO POR EL QUE SE DA CUMPLIMIENTO A LA SENTENCIA EMITIDA POR EL TRIBUNAL ELECTORAL DE TLAXCALA DICTADA DENTRO DEL EXPEDIENTE TET JE 060 2017",link: Acuerdos__pdfpath(`./${"2018/"}${"7.pdf"}`),subRows:[{id:"",year: "2018",dateAcuerdo:"",numAcuerdo:"",monthAcuerdo:"",nameAcuerdo:"ANEXO ÚNICO LINEAMIENTOS PARIDAD DE GÉNERO PELO 2018",link: Acuerdos__pdfpath(`./${"2018/"}${"7.1.pdf"}`),},],},</v>
      </c>
    </row>
    <row r="19" spans="1:16" x14ac:dyDescent="0.3">
      <c r="A19" s="18" t="s">
        <v>1568</v>
      </c>
      <c r="B19" s="11">
        <v>8</v>
      </c>
      <c r="C19" s="11" t="s">
        <v>1583</v>
      </c>
      <c r="D19" s="19" t="s">
        <v>1032</v>
      </c>
      <c r="E19" s="11" t="s">
        <v>1735</v>
      </c>
      <c r="F19" s="11">
        <v>0</v>
      </c>
      <c r="G19" s="11">
        <f>B19</f>
        <v>8</v>
      </c>
      <c r="H19" s="11" t="s">
        <v>0</v>
      </c>
      <c r="I19" s="11" t="s">
        <v>1737</v>
      </c>
      <c r="J19" s="11" t="str">
        <f t="shared" si="0"/>
        <v>ENE</v>
      </c>
      <c r="K19" s="11" t="s">
        <v>1565</v>
      </c>
      <c r="L19" s="11"/>
      <c r="M19" s="11" t="s">
        <v>1576</v>
      </c>
      <c r="N19" s="11"/>
      <c r="O19" s="11" t="s">
        <v>1577</v>
      </c>
      <c r="P19" s="20"/>
    </row>
    <row r="20" spans="1:16" ht="15" thickBot="1" x14ac:dyDescent="0.35">
      <c r="A20" s="23" t="s">
        <v>1568</v>
      </c>
      <c r="B20" s="16" t="s">
        <v>1049</v>
      </c>
      <c r="C20" s="16" t="s">
        <v>1583</v>
      </c>
      <c r="D20" s="24"/>
      <c r="E20" s="16" t="s">
        <v>1736</v>
      </c>
      <c r="F20" s="16"/>
      <c r="G20" s="16"/>
      <c r="H20" s="16"/>
      <c r="I20" s="16" t="s">
        <v>1738</v>
      </c>
      <c r="J20" s="16" t="str">
        <f t="shared" si="0"/>
        <v/>
      </c>
      <c r="K20" s="16" t="s">
        <v>1565</v>
      </c>
      <c r="L20" s="16" t="s">
        <v>1601</v>
      </c>
      <c r="M20" s="16" t="s">
        <v>1584</v>
      </c>
      <c r="N20" s="16">
        <v>8.1</v>
      </c>
      <c r="O20" s="16" t="s">
        <v>1076</v>
      </c>
      <c r="P20" s="25" t="str">
        <f>CONCATENATE(A19,B19,C19,D19,E19,F19,G19,H19,I19,J19,K19,L19,M19,N19,O19,A20,B20,C20,D20,E20,F20,G20,H20,I20,J20,K20,L20,M20,N20,O20)</f>
        <v>{id:8,year: "2018",dateAcuerdo:"30-ENE",numAcuerdo:"CG 08-2018",monthAcuerdo:"ENE",nameAcuerdo:"",link: "",subRows:[{id:"",year: "2018",dateAcuerdo:"",numAcuerdo:"",monthAcuerdo:"",nameAcuerdo:"CONVOCATORIA CONSEJOS DISTRITALES",link: Acuerdos__pdfpath(`./${"2018/"}${"8.1.pdf"}`),},],},</v>
      </c>
    </row>
    <row r="21" spans="1:16" ht="15" thickBot="1" x14ac:dyDescent="0.35">
      <c r="A21" s="4" t="s">
        <v>1568</v>
      </c>
      <c r="B21" s="4">
        <v>9</v>
      </c>
      <c r="C21" s="4" t="s">
        <v>1583</v>
      </c>
      <c r="D21" s="8" t="s">
        <v>1602</v>
      </c>
      <c r="E21" s="4" t="s">
        <v>1735</v>
      </c>
      <c r="F21" s="4">
        <v>0</v>
      </c>
      <c r="G21" s="4">
        <v>9</v>
      </c>
      <c r="H21" s="4" t="s">
        <v>0</v>
      </c>
      <c r="I21" s="4" t="s">
        <v>1737</v>
      </c>
      <c r="J21" s="4" t="str">
        <f t="shared" si="0"/>
        <v>FEB</v>
      </c>
      <c r="K21" s="4" t="s">
        <v>1565</v>
      </c>
      <c r="L21" s="4" t="s">
        <v>1605</v>
      </c>
      <c r="M21" s="4" t="s">
        <v>1584</v>
      </c>
      <c r="N21" s="4">
        <f>B21</f>
        <v>9</v>
      </c>
      <c r="O21" s="4" t="s">
        <v>1</v>
      </c>
      <c r="P21" s="26" t="str">
        <f>CONCATENATE(A21,B21,C21,D21,E21,F21,G21,H21,I21,J21,K21,L21,M21,N21,O21)</f>
        <v>{id:9,year: "2018",dateAcuerdo:"01-FEB",numAcuerdo:"CG 09-2018",monthAcuerdo:"FEB",nameAcuerdo:"RESOLUCIÓN A LA SOLICITUD DE RERGISTRO DE CONVENIO DE COALICIÓN PAN PRD PAC PARA LA ELECCIÓN DE DIPUTADOS PELO 2018",link: Acuerdos__pdfpath(`./${"2018/"}${"9.pdf"}`),},</v>
      </c>
    </row>
    <row r="22" spans="1:16" x14ac:dyDescent="0.3">
      <c r="A22" s="18" t="s">
        <v>1568</v>
      </c>
      <c r="B22" s="11">
        <v>10</v>
      </c>
      <c r="C22" s="11" t="s">
        <v>1583</v>
      </c>
      <c r="D22" s="19" t="s">
        <v>1603</v>
      </c>
      <c r="E22" s="11" t="s">
        <v>1735</v>
      </c>
      <c r="F22" s="11"/>
      <c r="G22" s="11">
        <f>B22</f>
        <v>10</v>
      </c>
      <c r="H22" s="11" t="s">
        <v>0</v>
      </c>
      <c r="I22" s="11" t="s">
        <v>1737</v>
      </c>
      <c r="J22" s="11" t="str">
        <f t="shared" si="0"/>
        <v>FEB</v>
      </c>
      <c r="K22" s="11" t="s">
        <v>1565</v>
      </c>
      <c r="L22" s="11" t="s">
        <v>1606</v>
      </c>
      <c r="M22" s="11" t="s">
        <v>1584</v>
      </c>
      <c r="N22" s="11">
        <f>B22</f>
        <v>10</v>
      </c>
      <c r="O22" s="11" t="s">
        <v>1051</v>
      </c>
      <c r="P22" s="20"/>
    </row>
    <row r="23" spans="1:16" x14ac:dyDescent="0.3">
      <c r="A23" s="21" t="s">
        <v>1568</v>
      </c>
      <c r="B23" s="4" t="s">
        <v>1049</v>
      </c>
      <c r="C23" s="4" t="s">
        <v>1583</v>
      </c>
      <c r="E23" s="4" t="s">
        <v>1736</v>
      </c>
      <c r="I23" s="4" t="s">
        <v>1738</v>
      </c>
      <c r="J23" s="4" t="str">
        <f t="shared" si="0"/>
        <v/>
      </c>
      <c r="K23" s="4" t="s">
        <v>1565</v>
      </c>
      <c r="L23" s="4" t="s">
        <v>1607</v>
      </c>
      <c r="M23" s="4" t="s">
        <v>1584</v>
      </c>
      <c r="N23" s="4">
        <v>10.1</v>
      </c>
      <c r="O23" s="4" t="s">
        <v>1</v>
      </c>
      <c r="P23" s="22"/>
    </row>
    <row r="24" spans="1:16" ht="15" thickBot="1" x14ac:dyDescent="0.35">
      <c r="A24" s="23" t="s">
        <v>1568</v>
      </c>
      <c r="B24" s="16" t="s">
        <v>1049</v>
      </c>
      <c r="C24" s="16" t="s">
        <v>1583</v>
      </c>
      <c r="D24" s="24"/>
      <c r="E24" s="16" t="s">
        <v>1736</v>
      </c>
      <c r="F24" s="16"/>
      <c r="G24" s="16"/>
      <c r="H24" s="16"/>
      <c r="I24" s="16" t="s">
        <v>1738</v>
      </c>
      <c r="J24" s="16" t="str">
        <f t="shared" si="0"/>
        <v/>
      </c>
      <c r="K24" s="16" t="s">
        <v>1565</v>
      </c>
      <c r="L24" s="16" t="s">
        <v>1608</v>
      </c>
      <c r="M24" s="16" t="s">
        <v>1584</v>
      </c>
      <c r="N24" s="16">
        <v>10.199999999999999</v>
      </c>
      <c r="O24" s="16" t="s">
        <v>1076</v>
      </c>
      <c r="P24" s="25" t="str">
        <f>CONCATENATE(A22,B22,C22,D22,E22,F22,G22,H22,I22,J22,K22,L22,M22,N22,O22,A23,B23,C23,D23,E23,F23,G23,H23,I23,J23,K23,L23,M23,N23,O23,A24,B24,C24,D24,E24,F24,G24,H24,I24,J24,K24,L24,M24,N24,O24)</f>
        <v>{id:10,year: "2018",dateAcuerdo:"02-FEB",numAcuerdo:"CG 10-2018",monthAcuerdo:"FEB",nameAcuerdo:"RESOLUCIÓN DEL CONSEJO GENERAL RESPECTO A LA SOLICITUD DE REGISTRO DEL CONVENIO DE COALICIÓN PARCIAL JUNTOS HAREMOS HISTORIA, MORENA, PT Y PES",link: Acuerdos__pdfpath(`./${"2018/"}${"10.pdf"}`),subRows:[{id:"",year: "2018",dateAcuerdo:"",numAcuerdo:"",monthAcuerdo:"",nameAcuerdo:"VOTO CONCURRENTE DRA. DORA RODRÍGUEZ SORIANO",link: Acuerdos__pdfpath(`./${"2018/"}${"10.1.pdf"}`),},{id:"",year: "2018",dateAcuerdo:"",numAcuerdo:"",monthAcuerdo:"",nameAcuerdo:"VOTO PARTICULAR MTRA. YARELI ALVAREZ MEZA",link: Acuerdos__pdfpath(`./${"2018/"}${"10.2.pdf"}`),},],},</v>
      </c>
    </row>
    <row r="25" spans="1:16" x14ac:dyDescent="0.3">
      <c r="A25" s="18" t="s">
        <v>1568</v>
      </c>
      <c r="B25" s="11">
        <v>11</v>
      </c>
      <c r="C25" s="11" t="s">
        <v>1583</v>
      </c>
      <c r="D25" s="19" t="s">
        <v>1604</v>
      </c>
      <c r="E25" s="11" t="s">
        <v>1735</v>
      </c>
      <c r="F25" s="11"/>
      <c r="G25" s="11">
        <f>B25</f>
        <v>11</v>
      </c>
      <c r="H25" s="11" t="s">
        <v>0</v>
      </c>
      <c r="I25" s="11" t="s">
        <v>1737</v>
      </c>
      <c r="J25" s="11" t="str">
        <f t="shared" si="0"/>
        <v>FEB</v>
      </c>
      <c r="K25" s="11" t="s">
        <v>1565</v>
      </c>
      <c r="L25" s="11" t="s">
        <v>1609</v>
      </c>
      <c r="M25" s="11" t="s">
        <v>1584</v>
      </c>
      <c r="N25" s="11">
        <f>B25</f>
        <v>11</v>
      </c>
      <c r="O25" s="11" t="s">
        <v>1051</v>
      </c>
      <c r="P25" s="20"/>
    </row>
    <row r="26" spans="1:16" x14ac:dyDescent="0.3">
      <c r="A26" s="21" t="s">
        <v>1568</v>
      </c>
      <c r="B26" s="4" t="s">
        <v>1049</v>
      </c>
      <c r="C26" s="4" t="s">
        <v>1583</v>
      </c>
      <c r="E26" s="4" t="s">
        <v>1736</v>
      </c>
      <c r="I26" s="4" t="s">
        <v>1738</v>
      </c>
      <c r="J26" s="4" t="str">
        <f t="shared" si="0"/>
        <v/>
      </c>
      <c r="K26" s="4" t="s">
        <v>1565</v>
      </c>
      <c r="L26" s="4" t="s">
        <v>1610</v>
      </c>
      <c r="M26" s="4" t="s">
        <v>1584</v>
      </c>
      <c r="N26" s="4">
        <v>11.1</v>
      </c>
      <c r="O26" s="4" t="s">
        <v>1</v>
      </c>
      <c r="P26" s="22"/>
    </row>
    <row r="27" spans="1:16" ht="15" thickBot="1" x14ac:dyDescent="0.35">
      <c r="A27" s="23" t="s">
        <v>1568</v>
      </c>
      <c r="B27" s="16" t="s">
        <v>1049</v>
      </c>
      <c r="C27" s="16" t="s">
        <v>1583</v>
      </c>
      <c r="D27" s="24"/>
      <c r="E27" s="16" t="s">
        <v>1736</v>
      </c>
      <c r="F27" s="16"/>
      <c r="G27" s="16"/>
      <c r="H27" s="16"/>
      <c r="I27" s="16" t="s">
        <v>1738</v>
      </c>
      <c r="J27" s="16" t="str">
        <f t="shared" si="0"/>
        <v/>
      </c>
      <c r="K27" s="16" t="s">
        <v>1565</v>
      </c>
      <c r="L27" s="16" t="s">
        <v>1611</v>
      </c>
      <c r="M27" s="16" t="s">
        <v>1584</v>
      </c>
      <c r="N27" s="16">
        <v>11.2</v>
      </c>
      <c r="O27" s="16" t="s">
        <v>1076</v>
      </c>
      <c r="P27" s="25" t="str">
        <f>CONCATENATE(A25,B25,C25,D25,E25,F25,G25,H25,I25,J25,K25,L25,M25,N25,O25,A26,B26,C26,D26,E26,F26,G26,H26,I26,J26,K26,L26,M26,N26,O26,A27,B27,C27,D27,E27,F27,G27,H27,I27,J27,K27,L27,M27,N27,O27)</f>
        <v>{id:11,year: "2018",dateAcuerdo:"06-FEB",numAcuerdo:"CG 11-2018",monthAcuerdo:"FEB",nameAcuerdo:"ACUERDO POR EL QUE SE APRUEBA EL PROCESO TÉCNICO OPERATIVO PREP",link: Acuerdos__pdfpath(`./${"2018/"}${"11.pdf"}`),subRows:[{id:"",year: "2018",dateAcuerdo:"",numAcuerdo:"",monthAcuerdo:"",nameAcuerdo:"PROCESO TÉCNICO OPERATIVO PREP 2018",link: Acuerdos__pdfpath(`./${"2018/"}${"11.1.pdf"}`),},{id:"",year: "2018",dateAcuerdo:"",numAcuerdo:"",monthAcuerdo:"",nameAcuerdo:"VOTO RAZONADO MTRA. YARELI ALVAREZ MEZA",link: Acuerdos__pdfpath(`./${"2018/"}${"11.2.pdf"}`),},],},</v>
      </c>
    </row>
    <row r="28" spans="1:16" x14ac:dyDescent="0.3">
      <c r="A28" s="4" t="s">
        <v>1568</v>
      </c>
      <c r="B28" s="4">
        <v>12</v>
      </c>
      <c r="C28" s="4" t="s">
        <v>1583</v>
      </c>
      <c r="D28" s="8" t="s">
        <v>49</v>
      </c>
      <c r="E28" s="4" t="s">
        <v>1735</v>
      </c>
      <c r="G28" s="4">
        <f>B28</f>
        <v>12</v>
      </c>
      <c r="H28" s="4" t="s">
        <v>0</v>
      </c>
      <c r="I28" s="4" t="s">
        <v>1737</v>
      </c>
      <c r="J28" s="4" t="str">
        <f t="shared" si="0"/>
        <v>FEB</v>
      </c>
      <c r="K28" s="4" t="s">
        <v>1565</v>
      </c>
      <c r="L28" s="4" t="s">
        <v>1613</v>
      </c>
      <c r="M28" s="4" t="s">
        <v>1584</v>
      </c>
      <c r="N28" s="4">
        <f>B28</f>
        <v>12</v>
      </c>
      <c r="O28" s="4" t="s">
        <v>1</v>
      </c>
      <c r="P28" s="4" t="str">
        <f t="shared" ref="P28:P30" si="1">CONCATENATE(A28,B28,C28,D28,E28,F28,G28,H28,I28,J28,K28,L28,M28,N28,O28)</f>
        <v>{id:12,year: "2018",dateAcuerdo:"16-FEB",numAcuerdo:"CG 12-2018",monthAcuerdo:"FEB",nameAcuerdo:"CUMPLIMIENTO SENTENCIA DICTADA DENTRO DEL EXPEDIENTE TET JDC 003 2018",link: Acuerdos__pdfpath(`./${"2018/"}${"12.pdf"}`),},</v>
      </c>
    </row>
    <row r="29" spans="1:16" x14ac:dyDescent="0.3">
      <c r="A29" s="4" t="s">
        <v>1568</v>
      </c>
      <c r="B29" s="4">
        <v>13</v>
      </c>
      <c r="C29" s="4" t="s">
        <v>1583</v>
      </c>
      <c r="D29" s="8" t="s">
        <v>49</v>
      </c>
      <c r="E29" s="4" t="s">
        <v>1735</v>
      </c>
      <c r="G29" s="4">
        <f>B29</f>
        <v>13</v>
      </c>
      <c r="H29" s="4" t="s">
        <v>0</v>
      </c>
      <c r="I29" s="4" t="s">
        <v>1737</v>
      </c>
      <c r="J29" s="4" t="str">
        <f t="shared" si="0"/>
        <v>FEB</v>
      </c>
      <c r="K29" s="4" t="s">
        <v>1565</v>
      </c>
      <c r="L29" s="4" t="s">
        <v>1614</v>
      </c>
      <c r="M29" s="4" t="s">
        <v>1584</v>
      </c>
      <c r="N29" s="4">
        <f>B29</f>
        <v>13</v>
      </c>
      <c r="O29" s="4" t="s">
        <v>1</v>
      </c>
      <c r="P29" s="4" t="str">
        <f t="shared" si="1"/>
        <v>{id:13,year: "2018",dateAcuerdo:"16-FEB",numAcuerdo:"CG 13-2018",monthAcuerdo:"FEB",nameAcuerdo:"RESOLUCIÓN CANDIDATURA COMÚN PRI PVEM PANAL Y PS",link: Acuerdos__pdfpath(`./${"2018/"}${"13.pdf"}`),},</v>
      </c>
    </row>
    <row r="30" spans="1:16" ht="15" thickBot="1" x14ac:dyDescent="0.35">
      <c r="A30" s="4" t="s">
        <v>1568</v>
      </c>
      <c r="B30" s="4">
        <v>14</v>
      </c>
      <c r="C30" s="4" t="s">
        <v>1583</v>
      </c>
      <c r="D30" s="8" t="s">
        <v>1094</v>
      </c>
      <c r="E30" s="4" t="s">
        <v>1735</v>
      </c>
      <c r="G30" s="4">
        <f>B30</f>
        <v>14</v>
      </c>
      <c r="H30" s="4" t="s">
        <v>0</v>
      </c>
      <c r="I30" s="4" t="s">
        <v>1737</v>
      </c>
      <c r="J30" s="4" t="str">
        <f t="shared" si="0"/>
        <v>FEB</v>
      </c>
      <c r="K30" s="4" t="s">
        <v>1565</v>
      </c>
      <c r="L30" s="4" t="s">
        <v>1615</v>
      </c>
      <c r="M30" s="4" t="s">
        <v>1584</v>
      </c>
      <c r="N30" s="4">
        <f>B30</f>
        <v>14</v>
      </c>
      <c r="O30" s="4" t="s">
        <v>1</v>
      </c>
      <c r="P30" s="4" t="str">
        <f t="shared" si="1"/>
        <v>{id:14,year: "2018",dateAcuerdo:"20-FEB",numAcuerdo:"CG 14-2018",monthAcuerdo:"FEB",nameAcuerdo:"ACUERDO AJUSTE DE PLAZO PARA VERIFICACIÓN DE APOYO CIUDADANO ASPIRANTES A CANDIDATOS INDEPENDIENTES",link: Acuerdos__pdfpath(`./${"2018/"}${"14.pdf"}`),},</v>
      </c>
    </row>
    <row r="31" spans="1:16" x14ac:dyDescent="0.3">
      <c r="A31" s="18" t="s">
        <v>1568</v>
      </c>
      <c r="B31" s="11">
        <v>15</v>
      </c>
      <c r="C31" s="11" t="s">
        <v>1583</v>
      </c>
      <c r="D31" s="19" t="s">
        <v>1618</v>
      </c>
      <c r="E31" s="11" t="s">
        <v>1735</v>
      </c>
      <c r="F31" s="11"/>
      <c r="G31" s="11">
        <f>B31</f>
        <v>15</v>
      </c>
      <c r="H31" s="11" t="s">
        <v>0</v>
      </c>
      <c r="I31" s="11" t="s">
        <v>1737</v>
      </c>
      <c r="J31" s="11" t="str">
        <f t="shared" si="0"/>
        <v>FEB</v>
      </c>
      <c r="K31" s="11" t="s">
        <v>1565</v>
      </c>
      <c r="L31" s="11" t="s">
        <v>1616</v>
      </c>
      <c r="M31" s="11" t="s">
        <v>1584</v>
      </c>
      <c r="N31" s="11">
        <f>B31</f>
        <v>15</v>
      </c>
      <c r="O31" s="11" t="s">
        <v>1051</v>
      </c>
      <c r="P31" s="20"/>
    </row>
    <row r="32" spans="1:16" ht="15" thickBot="1" x14ac:dyDescent="0.35">
      <c r="A32" s="23" t="s">
        <v>1568</v>
      </c>
      <c r="B32" s="16" t="s">
        <v>1049</v>
      </c>
      <c r="C32" s="16" t="s">
        <v>1583</v>
      </c>
      <c r="D32" s="24"/>
      <c r="E32" s="16" t="s">
        <v>1736</v>
      </c>
      <c r="F32" s="16"/>
      <c r="G32" s="16"/>
      <c r="H32" s="16"/>
      <c r="I32" s="16" t="s">
        <v>1738</v>
      </c>
      <c r="J32" s="16" t="str">
        <f t="shared" si="0"/>
        <v/>
      </c>
      <c r="K32" s="16" t="s">
        <v>1565</v>
      </c>
      <c r="L32" s="16" t="s">
        <v>1617</v>
      </c>
      <c r="M32" s="16" t="s">
        <v>1584</v>
      </c>
      <c r="N32" s="16">
        <v>15.1</v>
      </c>
      <c r="O32" s="16" t="s">
        <v>1076</v>
      </c>
      <c r="P32" s="25" t="str">
        <f>CONCATENATE(A31,B31,C31,D31,E31,F31,G31,H31,I31,J31,K31,L31,M31,N31,O31,A32,B32,C32,D32,E32,F32,G32,H32,I32,J32,K32,L32,M32,N32,O32)</f>
        <v>{id:15,year: "2018",dateAcuerdo:"27-FEB",numAcuerdo:"CG 15-2018",monthAcuerdo:"FEB",nameAcuerdo:"ACUERDO POR EL QUE SE DA RESPUESTA A CIUDADANO MOISÉS PALACIOS PAREDES IMPACTO SOCIAL",link: Acuerdos__pdfpath(`./${"2018/"}${"15.pdf"}`),subRows:[{id:"",year: "2018",dateAcuerdo:"",numAcuerdo:"",monthAcuerdo:"",nameAcuerdo:"VOTO CONCURRENTE CONSEJERA YARELI ALVAREZ MEZA",link: Acuerdos__pdfpath(`./${"2018/"}${"15.1.pdf"}`),},],},</v>
      </c>
    </row>
    <row r="33" spans="1:16" x14ac:dyDescent="0.3">
      <c r="A33" s="18" t="s">
        <v>1568</v>
      </c>
      <c r="B33" s="11">
        <v>16</v>
      </c>
      <c r="C33" s="11" t="s">
        <v>1583</v>
      </c>
      <c r="D33" s="19" t="s">
        <v>1129</v>
      </c>
      <c r="E33" s="11" t="s">
        <v>1735</v>
      </c>
      <c r="F33" s="11"/>
      <c r="G33" s="11">
        <f>B33</f>
        <v>16</v>
      </c>
      <c r="H33" s="11" t="s">
        <v>0</v>
      </c>
      <c r="I33" s="11" t="s">
        <v>1737</v>
      </c>
      <c r="J33" s="11" t="str">
        <f t="shared" si="0"/>
        <v>MAR</v>
      </c>
      <c r="K33" s="11" t="s">
        <v>1565</v>
      </c>
      <c r="L33" s="11" t="s">
        <v>1620</v>
      </c>
      <c r="M33" s="11" t="s">
        <v>1584</v>
      </c>
      <c r="N33" s="11">
        <f>B33</f>
        <v>16</v>
      </c>
      <c r="O33" s="11" t="s">
        <v>1051</v>
      </c>
      <c r="P33" s="20"/>
    </row>
    <row r="34" spans="1:16" ht="15" thickBot="1" x14ac:dyDescent="0.35">
      <c r="A34" s="23" t="s">
        <v>1568</v>
      </c>
      <c r="B34" s="16" t="s">
        <v>1049</v>
      </c>
      <c r="C34" s="16" t="s">
        <v>1583</v>
      </c>
      <c r="D34" s="24"/>
      <c r="E34" s="16" t="s">
        <v>1736</v>
      </c>
      <c r="F34" s="16"/>
      <c r="G34" s="16"/>
      <c r="H34" s="16"/>
      <c r="I34" s="16" t="s">
        <v>1738</v>
      </c>
      <c r="J34" s="16" t="str">
        <f t="shared" si="0"/>
        <v/>
      </c>
      <c r="K34" s="16" t="s">
        <v>1565</v>
      </c>
      <c r="L34" s="16" t="s">
        <v>1621</v>
      </c>
      <c r="M34" s="16" t="s">
        <v>1584</v>
      </c>
      <c r="N34" s="16">
        <v>16.100000000000001</v>
      </c>
      <c r="O34" s="16" t="s">
        <v>1076</v>
      </c>
      <c r="P34" s="25" t="str">
        <f>CONCATENATE(A33,B33,C33,D33,E33,F33,G33,H33,I33,J33,K33,L33,M33,N33,O33,A34,B34,C34,D34,E34,F34,G34,H34,I34,J34,K34,L34,M34,N34,O34)</f>
        <v>{id:16,year: "2018",dateAcuerdo:"02-MAR",numAcuerdo:"CG 16-2018",monthAcuerdo:"MAR",nameAcuerdo:"ACUERDO CUMPLIMIENTO SENTENCIA TET JE 002 2018",link: Acuerdos__pdfpath(`./${"2018/"}${"16.pdf"}`),subRows:[{id:"",year: "2018",dateAcuerdo:"",numAcuerdo:"",monthAcuerdo:"",nameAcuerdo:"VOTO PARTICULAR CONSEJERO ELECTORAL JUAN CARLOS MINOR MÁRQUEZ",link: Acuerdos__pdfpath(`./${"2018/"}${"16.1.pdf"}`),},],},</v>
      </c>
    </row>
    <row r="35" spans="1:16" x14ac:dyDescent="0.3">
      <c r="A35" s="18" t="s">
        <v>1568</v>
      </c>
      <c r="B35" s="11">
        <v>17</v>
      </c>
      <c r="C35" s="11" t="s">
        <v>1583</v>
      </c>
      <c r="D35" s="19" t="s">
        <v>1619</v>
      </c>
      <c r="E35" s="11" t="s">
        <v>1735</v>
      </c>
      <c r="F35" s="11"/>
      <c r="G35" s="11">
        <f>B35</f>
        <v>17</v>
      </c>
      <c r="H35" s="11" t="s">
        <v>0</v>
      </c>
      <c r="I35" s="11" t="s">
        <v>1737</v>
      </c>
      <c r="J35" s="11" t="str">
        <f t="shared" ref="J35:J66" si="2">MID(D35,4,3)</f>
        <v>MAR</v>
      </c>
      <c r="K35" s="11" t="s">
        <v>1565</v>
      </c>
      <c r="L35" s="11" t="s">
        <v>1048</v>
      </c>
      <c r="M35" s="11" t="s">
        <v>1584</v>
      </c>
      <c r="N35" s="11">
        <f>B35</f>
        <v>17</v>
      </c>
      <c r="O35" s="11" t="s">
        <v>1051</v>
      </c>
      <c r="P35" s="20"/>
    </row>
    <row r="36" spans="1:16" ht="15" thickBot="1" x14ac:dyDescent="0.35">
      <c r="A36" s="23" t="s">
        <v>1568</v>
      </c>
      <c r="B36" s="16" t="s">
        <v>1049</v>
      </c>
      <c r="C36" s="16" t="s">
        <v>1583</v>
      </c>
      <c r="D36" s="24"/>
      <c r="E36" s="16" t="s">
        <v>1736</v>
      </c>
      <c r="F36" s="16"/>
      <c r="G36" s="16"/>
      <c r="H36" s="16"/>
      <c r="I36" s="16" t="s">
        <v>1738</v>
      </c>
      <c r="J36" s="16" t="str">
        <f t="shared" si="2"/>
        <v/>
      </c>
      <c r="K36" s="16" t="s">
        <v>1565</v>
      </c>
      <c r="L36" s="16" t="s">
        <v>1622</v>
      </c>
      <c r="M36" s="16" t="s">
        <v>1584</v>
      </c>
      <c r="N36" s="16">
        <v>17.100000000000001</v>
      </c>
      <c r="O36" s="16" t="s">
        <v>1076</v>
      </c>
      <c r="P36" s="25" t="str">
        <f>CONCATENATE(A35,B35,C35,D35,E35,F35,G35,H35,I35,J35,K35,L35,M35,N35,O35,A36,B36,C36,D36,E36,F36,G36,H36,I36,J36,K36,L36,M36,N36,O36)</f>
        <v>{id:17,year: "2018",dateAcuerdo:"07-MAR",numAcuerdo:"CG 17-2018",monthAcuerdo:"MAR",nameAcuerdo:"ACUERDO LINEAMIENTOS REGISTRO DE CANDIDATOS",link: Acuerdos__pdfpath(`./${"2018/"}${"17.pdf"}`),subRows:[{id:"",year: "2018",dateAcuerdo:"",numAcuerdo:"",monthAcuerdo:"",nameAcuerdo:"MANUAL DE REGISTRO DE CANDIDATOS ITE 2018",link: Acuerdos__pdfpath(`./${"2018/"}${"17.1.pdf"}`),},],},</v>
      </c>
    </row>
    <row r="37" spans="1:16" x14ac:dyDescent="0.3">
      <c r="A37" s="18" t="s">
        <v>1568</v>
      </c>
      <c r="B37" s="11">
        <v>18</v>
      </c>
      <c r="C37" s="11" t="s">
        <v>1583</v>
      </c>
      <c r="D37" s="19" t="s">
        <v>1619</v>
      </c>
      <c r="E37" s="11" t="s">
        <v>1735</v>
      </c>
      <c r="F37" s="11"/>
      <c r="G37" s="11">
        <v>21</v>
      </c>
      <c r="H37" s="11" t="s">
        <v>0</v>
      </c>
      <c r="I37" s="11" t="s">
        <v>1737</v>
      </c>
      <c r="J37" s="11" t="str">
        <f t="shared" si="2"/>
        <v>MAR</v>
      </c>
      <c r="K37" s="11" t="s">
        <v>1565</v>
      </c>
      <c r="L37" s="11" t="s">
        <v>1623</v>
      </c>
      <c r="M37" s="11" t="s">
        <v>1584</v>
      </c>
      <c r="N37" s="11">
        <f>B37</f>
        <v>18</v>
      </c>
      <c r="O37" s="11" t="s">
        <v>1051</v>
      </c>
      <c r="P37" s="20"/>
    </row>
    <row r="38" spans="1:16" ht="15" thickBot="1" x14ac:dyDescent="0.35">
      <c r="A38" s="23" t="s">
        <v>1568</v>
      </c>
      <c r="B38" s="16" t="s">
        <v>1049</v>
      </c>
      <c r="C38" s="16" t="s">
        <v>1583</v>
      </c>
      <c r="D38" s="24"/>
      <c r="E38" s="16" t="s">
        <v>1736</v>
      </c>
      <c r="F38" s="16"/>
      <c r="G38" s="16"/>
      <c r="H38" s="16"/>
      <c r="I38" s="16" t="s">
        <v>1738</v>
      </c>
      <c r="J38" s="16" t="str">
        <f t="shared" si="2"/>
        <v/>
      </c>
      <c r="K38" s="16" t="s">
        <v>1565</v>
      </c>
      <c r="L38" s="16" t="s">
        <v>1624</v>
      </c>
      <c r="M38" s="16" t="s">
        <v>1584</v>
      </c>
      <c r="N38" s="16">
        <v>18.100000000000001</v>
      </c>
      <c r="O38" s="16" t="s">
        <v>1076</v>
      </c>
      <c r="P38" s="25" t="str">
        <f>CONCATENATE(A37,B37,C37,D37,E37,F37,G37,H37,I37,J37,K37,L37,M37,N37,O37,A38,B38,C38,D38,E38,F38,G38,H38,I38,J38,K38,L38,M38,N38,O38)</f>
        <v>{id:18,year: "2018",dateAcuerdo:"07-MAR",numAcuerdo:"CG 21-2018",monthAcuerdo:"MAR",nameAcuerdo:"ACUERDO LINEAMIENTOS DE DEBATES",link: Acuerdos__pdfpath(`./${"2018/"}${"18.pdf"}`),subRows:[{id:"",year: "2018",dateAcuerdo:"",numAcuerdo:"",monthAcuerdo:"",nameAcuerdo:"LINEAMIENTOS DEBATES",link: Acuerdos__pdfpath(`./${"2018/"}${"18.1.pdf"}`),},],},</v>
      </c>
    </row>
    <row r="39" spans="1:16" x14ac:dyDescent="0.3">
      <c r="A39" s="18" t="s">
        <v>1568</v>
      </c>
      <c r="B39" s="11">
        <v>19</v>
      </c>
      <c r="C39" s="11" t="s">
        <v>1583</v>
      </c>
      <c r="D39" s="19" t="s">
        <v>1619</v>
      </c>
      <c r="E39" s="11" t="s">
        <v>1735</v>
      </c>
      <c r="F39" s="11"/>
      <c r="G39" s="11">
        <f>B39</f>
        <v>19</v>
      </c>
      <c r="H39" s="11" t="s">
        <v>0</v>
      </c>
      <c r="I39" s="11" t="s">
        <v>1737</v>
      </c>
      <c r="J39" s="11" t="str">
        <f t="shared" si="2"/>
        <v>MAR</v>
      </c>
      <c r="K39" s="11" t="s">
        <v>1565</v>
      </c>
      <c r="L39" s="11" t="s">
        <v>1625</v>
      </c>
      <c r="M39" s="11" t="s">
        <v>1584</v>
      </c>
      <c r="N39" s="11">
        <f>B39</f>
        <v>19</v>
      </c>
      <c r="O39" s="11" t="s">
        <v>1051</v>
      </c>
      <c r="P39" s="20"/>
    </row>
    <row r="40" spans="1:16" ht="15" thickBot="1" x14ac:dyDescent="0.35">
      <c r="A40" s="23" t="s">
        <v>1568</v>
      </c>
      <c r="B40" s="16" t="s">
        <v>1049</v>
      </c>
      <c r="C40" s="16" t="s">
        <v>1583</v>
      </c>
      <c r="D40" s="24"/>
      <c r="E40" s="16" t="s">
        <v>1736</v>
      </c>
      <c r="F40" s="16"/>
      <c r="G40" s="16"/>
      <c r="H40" s="16"/>
      <c r="I40" s="16" t="s">
        <v>1738</v>
      </c>
      <c r="J40" s="16" t="str">
        <f t="shared" si="2"/>
        <v/>
      </c>
      <c r="K40" s="16" t="s">
        <v>1565</v>
      </c>
      <c r="L40" s="16" t="s">
        <v>1626</v>
      </c>
      <c r="M40" s="16" t="s">
        <v>1584</v>
      </c>
      <c r="N40" s="16">
        <v>19.100000000000001</v>
      </c>
      <c r="O40" s="16" t="s">
        <v>1076</v>
      </c>
      <c r="P40" s="25" t="str">
        <f>CONCATENATE(A39,B39,C39,D39,E39,F39,G39,H39,I39,J39,K39,L39,M39,N39,O39,A40,B40,C40,D40,E40,F40,G40,H40,I40,J40,K40,L40,M40,N40,O40)</f>
        <v>{id:19,year: "2018",dateAcuerdo:"07-MAR",numAcuerdo:"CG 19-2018",monthAcuerdo:"MAR",nameAcuerdo:"ACUERDO REGLAMENTO EN MATERIA DE TRANSPARENCIA Y ACCESO A LA INFORMACIÓN PUBLICA.",link: Acuerdos__pdfpath(`./${"2018/"}${"19.pdf"}`),subRows:[{id:"",year: "2018",dateAcuerdo:"",numAcuerdo:"",monthAcuerdo:"",nameAcuerdo:"REGLAMENTO TRANSPARENCIA",link: Acuerdos__pdfpath(`./${"2018/"}${"19.1.pdf"}`),},],},</v>
      </c>
    </row>
    <row r="41" spans="1:16" x14ac:dyDescent="0.3">
      <c r="A41" s="18" t="s">
        <v>1568</v>
      </c>
      <c r="B41" s="11">
        <v>20</v>
      </c>
      <c r="C41" s="11" t="s">
        <v>1583</v>
      </c>
      <c r="D41" s="19" t="s">
        <v>1619</v>
      </c>
      <c r="E41" s="11" t="s">
        <v>1735</v>
      </c>
      <c r="F41" s="11"/>
      <c r="G41" s="11">
        <f>B41</f>
        <v>20</v>
      </c>
      <c r="H41" s="11" t="s">
        <v>0</v>
      </c>
      <c r="I41" s="11" t="s">
        <v>1737</v>
      </c>
      <c r="J41" s="11" t="str">
        <f t="shared" si="2"/>
        <v>MAR</v>
      </c>
      <c r="K41" s="11" t="s">
        <v>1565</v>
      </c>
      <c r="L41" s="11" t="s">
        <v>1627</v>
      </c>
      <c r="M41" s="11" t="s">
        <v>1584</v>
      </c>
      <c r="N41" s="11">
        <f>B41</f>
        <v>20</v>
      </c>
      <c r="O41" s="11" t="s">
        <v>1051</v>
      </c>
      <c r="P41" s="20"/>
    </row>
    <row r="42" spans="1:16" ht="15" thickBot="1" x14ac:dyDescent="0.35">
      <c r="A42" s="23" t="s">
        <v>1568</v>
      </c>
      <c r="B42" s="16" t="s">
        <v>1049</v>
      </c>
      <c r="C42" s="16" t="s">
        <v>1583</v>
      </c>
      <c r="D42" s="24"/>
      <c r="E42" s="16" t="s">
        <v>1736</v>
      </c>
      <c r="F42" s="16"/>
      <c r="G42" s="16"/>
      <c r="H42" s="16"/>
      <c r="I42" s="16" t="s">
        <v>1738</v>
      </c>
      <c r="J42" s="16" t="str">
        <f t="shared" si="2"/>
        <v/>
      </c>
      <c r="K42" s="16" t="s">
        <v>1565</v>
      </c>
      <c r="L42" s="16" t="s">
        <v>1628</v>
      </c>
      <c r="M42" s="16" t="s">
        <v>1584</v>
      </c>
      <c r="N42" s="16">
        <v>20.100000000000001</v>
      </c>
      <c r="O42" s="16" t="s">
        <v>1076</v>
      </c>
      <c r="P42" s="25" t="str">
        <f>CONCATENATE(A41,B41,C41,D41,E41,F41,G41,H41,I41,J41,K41,L41,M41,N41,O41,A42,B42,C42,D42,E42,F42,G42,H42,I42,J42,K42,L42,M42,N42,O42)</f>
        <v>{id:20,year: "2018",dateAcuerdo:"07-MAR",numAcuerdo:"CG 20-2018",monthAcuerdo:"MAR",nameAcuerdo:"ACUERDO DE CLASIFICACIÓN Y DESCLASIFIACIÓN DE LA INFORMACIÓN",link: Acuerdos__pdfpath(`./${"2018/"}${"20.pdf"}`),subRows:[{id:"",year: "2018",dateAcuerdo:"",numAcuerdo:"",monthAcuerdo:"",nameAcuerdo:"REGLAMENTO PARA LA CLASIFICACIÓN Y DESCLASIFICACIÓN DE LA INFORMACIÓN DEL INSTITUTO TLAXCALTECA DE ELECCIONES FINAL",link: Acuerdos__pdfpath(`./${"2018/"}${"20.1.pdf"}`),},],},</v>
      </c>
    </row>
    <row r="43" spans="1:16" x14ac:dyDescent="0.3">
      <c r="A43" s="18" t="s">
        <v>1568</v>
      </c>
      <c r="B43" s="11">
        <v>21</v>
      </c>
      <c r="C43" s="11" t="s">
        <v>1583</v>
      </c>
      <c r="D43" s="19" t="s">
        <v>1619</v>
      </c>
      <c r="E43" s="11" t="s">
        <v>1735</v>
      </c>
      <c r="F43" s="11"/>
      <c r="G43" s="11">
        <v>21</v>
      </c>
      <c r="H43" s="11" t="s">
        <v>0</v>
      </c>
      <c r="I43" s="11" t="s">
        <v>1737</v>
      </c>
      <c r="J43" s="11" t="str">
        <f t="shared" si="2"/>
        <v>MAR</v>
      </c>
      <c r="K43" s="11" t="s">
        <v>1565</v>
      </c>
      <c r="L43" s="11" t="s">
        <v>1629</v>
      </c>
      <c r="M43" s="11" t="s">
        <v>1584</v>
      </c>
      <c r="N43" s="11">
        <f>B43</f>
        <v>21</v>
      </c>
      <c r="O43" s="11" t="s">
        <v>1051</v>
      </c>
      <c r="P43" s="20"/>
    </row>
    <row r="44" spans="1:16" ht="15" thickBot="1" x14ac:dyDescent="0.35">
      <c r="A44" s="23" t="s">
        <v>1568</v>
      </c>
      <c r="B44" s="16" t="s">
        <v>1049</v>
      </c>
      <c r="C44" s="16" t="s">
        <v>1583</v>
      </c>
      <c r="D44" s="24"/>
      <c r="E44" s="16" t="s">
        <v>1736</v>
      </c>
      <c r="F44" s="16"/>
      <c r="G44" s="16"/>
      <c r="H44" s="16"/>
      <c r="I44" s="16" t="s">
        <v>1738</v>
      </c>
      <c r="J44" s="16" t="str">
        <f t="shared" si="2"/>
        <v/>
      </c>
      <c r="K44" s="16" t="s">
        <v>1565</v>
      </c>
      <c r="L44" s="16" t="s">
        <v>1630</v>
      </c>
      <c r="M44" s="16" t="s">
        <v>1584</v>
      </c>
      <c r="N44" s="16">
        <v>21.1</v>
      </c>
      <c r="O44" s="16" t="s">
        <v>1076</v>
      </c>
      <c r="P44" s="25" t="str">
        <f>CONCATENATE(A43,B43,C43,D43,E43,F43,G43,H43,I43,J43,K43,L43,M43,N43,O43,A44,B44,C44,D44,E44,F44,G44,H44,I44,J44,K44,L44,M44,N44,O44)</f>
        <v>{id:21,year: "2018",dateAcuerdo:"07-MAR",numAcuerdo:"CG 21-2018",monthAcuerdo:"MAR",nameAcuerdo:"ACUERDO DE LINEAMIENTOS PARA LA PROTECCIÓN DE DATOS PERSONALES",link: Acuerdos__pdfpath(`./${"2018/"}${"21.pdf"}`),subRows:[{id:"",year: "2018",dateAcuerdo:"",numAcuerdo:"",monthAcuerdo:"",nameAcuerdo:"LINEAMIENTOS PARA LA PROTECCIÓN DE DATOS PERSONALES EN POSESIÓN DEL INSTITUTO TLAXCALTECA DE ELECCIONES",link: Acuerdos__pdfpath(`./${"2018/"}${"21.1.pdf"}`),},],},</v>
      </c>
    </row>
    <row r="45" spans="1:16" x14ac:dyDescent="0.3">
      <c r="A45" s="18" t="s">
        <v>1568</v>
      </c>
      <c r="B45" s="11">
        <v>22</v>
      </c>
      <c r="C45" s="11" t="s">
        <v>1583</v>
      </c>
      <c r="D45" s="19" t="s">
        <v>18</v>
      </c>
      <c r="E45" s="11" t="s">
        <v>1735</v>
      </c>
      <c r="F45" s="11"/>
      <c r="G45" s="11">
        <f>B45</f>
        <v>22</v>
      </c>
      <c r="H45" s="11" t="s">
        <v>0</v>
      </c>
      <c r="I45" s="11" t="s">
        <v>1737</v>
      </c>
      <c r="J45" s="11" t="str">
        <f t="shared" si="2"/>
        <v>MAR</v>
      </c>
      <c r="K45" s="11" t="s">
        <v>1565</v>
      </c>
      <c r="L45" s="11" t="s">
        <v>1631</v>
      </c>
      <c r="M45" s="11" t="s">
        <v>1584</v>
      </c>
      <c r="N45" s="11">
        <f>B45</f>
        <v>22</v>
      </c>
      <c r="O45" s="11" t="s">
        <v>1051</v>
      </c>
      <c r="P45" s="20"/>
    </row>
    <row r="46" spans="1:16" x14ac:dyDescent="0.3">
      <c r="A46" s="21" t="s">
        <v>1568</v>
      </c>
      <c r="B46" s="4" t="s">
        <v>1049</v>
      </c>
      <c r="C46" s="4" t="s">
        <v>1583</v>
      </c>
      <c r="E46" s="4" t="s">
        <v>1736</v>
      </c>
      <c r="I46" s="4" t="s">
        <v>1738</v>
      </c>
      <c r="J46" s="4" t="str">
        <f t="shared" si="2"/>
        <v/>
      </c>
      <c r="K46" s="4" t="s">
        <v>1565</v>
      </c>
      <c r="L46" s="4" t="s">
        <v>1593</v>
      </c>
      <c r="M46" s="4" t="s">
        <v>1584</v>
      </c>
      <c r="N46" s="4">
        <v>22.1</v>
      </c>
      <c r="O46" s="4" t="s">
        <v>1</v>
      </c>
      <c r="P46" s="22"/>
    </row>
    <row r="47" spans="1:16" ht="15" thickBot="1" x14ac:dyDescent="0.35">
      <c r="A47" s="23" t="s">
        <v>1568</v>
      </c>
      <c r="B47" s="16" t="s">
        <v>1049</v>
      </c>
      <c r="C47" s="16" t="s">
        <v>1583</v>
      </c>
      <c r="D47" s="24"/>
      <c r="E47" s="16" t="s">
        <v>1736</v>
      </c>
      <c r="F47" s="16"/>
      <c r="G47" s="16"/>
      <c r="H47" s="16"/>
      <c r="I47" s="16" t="s">
        <v>1738</v>
      </c>
      <c r="J47" s="16" t="str">
        <f t="shared" si="2"/>
        <v/>
      </c>
      <c r="K47" s="16" t="s">
        <v>1565</v>
      </c>
      <c r="L47" s="16" t="s">
        <v>1632</v>
      </c>
      <c r="M47" s="16" t="s">
        <v>1584</v>
      </c>
      <c r="N47" s="16">
        <v>22.2</v>
      </c>
      <c r="O47" s="16" t="s">
        <v>1076</v>
      </c>
      <c r="P47" s="25" t="str">
        <f>CONCATENATE(A45,B45,C45,D45,E45,F45,G45,H45,I45,J45,K45,L45,M45,N45,O45,A46,B46,C46,D46,E46,F46,G46,H46,I46,J46,K46,L46,M46,N46,O46,A47,B47,C47,D47,E47,F47,G47,H47,I47,J47,K47,L47,M47,N47,O47)</f>
        <v>{id:22,year: "2018",dateAcuerdo:"13-MAR",numAcuerdo:"CG 22-2018",monthAcuerdo:"MAR",nameAcuerdo:"ACUERDO INTEGRACIÓN CONSEJOS DISTRITALES",link: Acuerdos__pdfpath(`./${"2018/"}${"22.pdf"}`),subRows:[{id:"",year: "2018",dateAcuerdo:"",numAcuerdo:"",monthAcuerdo:"",nameAcuerdo:"VOTO CONCURRENTE CONSEJERO ELECTORAL JUAN CARLOS MINOR MÁRQUEZ",link: Acuerdos__pdfpath(`./${"2018/"}${"22.1.pdf"}`),},{id:"",year: "2018",dateAcuerdo:"",numAcuerdo:"",monthAcuerdo:"",nameAcuerdo:"VOTO PARTICULAR CONSEJERA ELECTORAL YARELI ALVAREZ MEZA",link: Acuerdos__pdfpath(`./${"2018/"}${"22.2.pdf"}`),},],},</v>
      </c>
    </row>
    <row r="48" spans="1:16" x14ac:dyDescent="0.3">
      <c r="A48" s="18" t="s">
        <v>1568</v>
      </c>
      <c r="B48" s="11">
        <v>23</v>
      </c>
      <c r="C48" s="11" t="s">
        <v>1583</v>
      </c>
      <c r="D48" s="19" t="s">
        <v>18</v>
      </c>
      <c r="E48" s="11" t="s">
        <v>1735</v>
      </c>
      <c r="F48" s="11"/>
      <c r="G48" s="11">
        <f>B48</f>
        <v>23</v>
      </c>
      <c r="H48" s="11" t="s">
        <v>0</v>
      </c>
      <c r="I48" s="11" t="s">
        <v>1737</v>
      </c>
      <c r="J48" s="11" t="str">
        <f t="shared" si="2"/>
        <v>MAR</v>
      </c>
      <c r="K48" s="11" t="s">
        <v>1565</v>
      </c>
      <c r="L48" s="11" t="s">
        <v>1633</v>
      </c>
      <c r="M48" s="11" t="s">
        <v>1584</v>
      </c>
      <c r="N48" s="11">
        <f>B48</f>
        <v>23</v>
      </c>
      <c r="O48" s="11" t="s">
        <v>1051</v>
      </c>
      <c r="P48" s="20"/>
    </row>
    <row r="49" spans="1:16" x14ac:dyDescent="0.3">
      <c r="A49" s="21" t="s">
        <v>1568</v>
      </c>
      <c r="B49" s="4" t="s">
        <v>1049</v>
      </c>
      <c r="C49" s="4" t="s">
        <v>1583</v>
      </c>
      <c r="E49" s="4" t="s">
        <v>1736</v>
      </c>
      <c r="I49" s="4" t="s">
        <v>1738</v>
      </c>
      <c r="J49" s="4" t="str">
        <f t="shared" si="2"/>
        <v/>
      </c>
      <c r="K49" s="4" t="s">
        <v>1565</v>
      </c>
      <c r="L49" s="4" t="s">
        <v>1593</v>
      </c>
      <c r="M49" s="4" t="s">
        <v>1584</v>
      </c>
      <c r="N49" s="4">
        <v>23.1</v>
      </c>
      <c r="O49" s="4" t="s">
        <v>1</v>
      </c>
      <c r="P49" s="22"/>
    </row>
    <row r="50" spans="1:16" ht="15" thickBot="1" x14ac:dyDescent="0.35">
      <c r="A50" s="23" t="s">
        <v>1568</v>
      </c>
      <c r="B50" s="16" t="s">
        <v>1049</v>
      </c>
      <c r="C50" s="16" t="s">
        <v>1583</v>
      </c>
      <c r="D50" s="24"/>
      <c r="E50" s="16" t="s">
        <v>1736</v>
      </c>
      <c r="F50" s="16"/>
      <c r="G50" s="16"/>
      <c r="H50" s="16"/>
      <c r="I50" s="16" t="s">
        <v>1738</v>
      </c>
      <c r="J50" s="16" t="str">
        <f t="shared" si="2"/>
        <v/>
      </c>
      <c r="K50" s="16" t="s">
        <v>1565</v>
      </c>
      <c r="L50" s="16" t="s">
        <v>1632</v>
      </c>
      <c r="M50" s="16" t="s">
        <v>1584</v>
      </c>
      <c r="N50" s="16">
        <v>23.2</v>
      </c>
      <c r="O50" s="16" t="s">
        <v>1076</v>
      </c>
      <c r="P50" s="25" t="str">
        <f>CONCATENATE(A48,B48,C48,D48,E48,F48,G48,H48,I48,J48,K48,L48,M48,N48,O48,A49,B49,C49,D49,E49,F49,G49,H49,I49,J49,K49,L49,M49,N49,O49,A50,B50,C50,D50,E50,F50,G50,H50,I50,J50,K50,L50,M50,N50,O50)</f>
        <v>{id:23,year: "2018",dateAcuerdo:"13-MAR",numAcuerdo:"CG 23-2018",monthAcuerdo:"MAR",nameAcuerdo:"ACUERDO DE UBICACIÓN DE LOS CATD",link: Acuerdos__pdfpath(`./${"2018/"}${"23.pdf"}`),subRows:[{id:"",year: "2018",dateAcuerdo:"",numAcuerdo:"",monthAcuerdo:"",nameAcuerdo:"VOTO CONCURRENTE CONSEJERO ELECTORAL JUAN CARLOS MINOR MÁRQUEZ",link: Acuerdos__pdfpath(`./${"2018/"}${"23.1.pdf"}`),},{id:"",year: "2018",dateAcuerdo:"",numAcuerdo:"",monthAcuerdo:"",nameAcuerdo:"VOTO PARTICULAR CONSEJERA ELECTORAL YARELI ALVAREZ MEZA",link: Acuerdos__pdfpath(`./${"2018/"}${"23.2.pdf"}`),},],},</v>
      </c>
    </row>
    <row r="51" spans="1:16" x14ac:dyDescent="0.3">
      <c r="A51" s="18" t="s">
        <v>1568</v>
      </c>
      <c r="B51" s="11">
        <v>24</v>
      </c>
      <c r="C51" s="11" t="s">
        <v>1583</v>
      </c>
      <c r="D51" s="19" t="s">
        <v>18</v>
      </c>
      <c r="E51" s="11" t="s">
        <v>1735</v>
      </c>
      <c r="F51" s="11"/>
      <c r="G51" s="11">
        <f>B51</f>
        <v>24</v>
      </c>
      <c r="H51" s="11" t="s">
        <v>0</v>
      </c>
      <c r="I51" s="11" t="s">
        <v>1737</v>
      </c>
      <c r="J51" s="11" t="str">
        <f t="shared" si="2"/>
        <v>MAR</v>
      </c>
      <c r="K51" s="11" t="s">
        <v>1565</v>
      </c>
      <c r="L51" s="11" t="s">
        <v>1634</v>
      </c>
      <c r="M51" s="11" t="s">
        <v>1584</v>
      </c>
      <c r="N51" s="11">
        <f>B51</f>
        <v>24</v>
      </c>
      <c r="O51" s="11" t="s">
        <v>1051</v>
      </c>
      <c r="P51" s="20"/>
    </row>
    <row r="52" spans="1:16" ht="15" thickBot="1" x14ac:dyDescent="0.35">
      <c r="A52" s="23" t="s">
        <v>1568</v>
      </c>
      <c r="B52" s="16" t="s">
        <v>1049</v>
      </c>
      <c r="C52" s="16" t="s">
        <v>1583</v>
      </c>
      <c r="D52" s="24"/>
      <c r="E52" s="16" t="s">
        <v>1736</v>
      </c>
      <c r="F52" s="16"/>
      <c r="G52" s="16"/>
      <c r="H52" s="16"/>
      <c r="I52" s="16" t="s">
        <v>1738</v>
      </c>
      <c r="J52" s="16" t="str">
        <f t="shared" si="2"/>
        <v/>
      </c>
      <c r="K52" s="16" t="s">
        <v>1565</v>
      </c>
      <c r="L52" s="16" t="s">
        <v>1635</v>
      </c>
      <c r="M52" s="16" t="s">
        <v>1584</v>
      </c>
      <c r="N52" s="16">
        <v>24.1</v>
      </c>
      <c r="O52" s="16" t="s">
        <v>1076</v>
      </c>
      <c r="P52" s="25" t="str">
        <f>CONCATENATE(A51,B51,C51,D51,E51,F51,G51,H51,I51,J51,K51,L51,M51,N51,O51,A52,B52,C52,D52,E52,F52,G52,H52,I52,J52,K52,L52,M52,N52,O52)</f>
        <v>{id:24,year: "2018",dateAcuerdo:"13-MAR",numAcuerdo:"CG 24-2018",monthAcuerdo:"MAR",nameAcuerdo:"ACUERDO DE TOPES DE GASTO DE CAMPAÑA",link: Acuerdos__pdfpath(`./${"2018/"}${"24.pdf"}`),subRows:[{id:"",year: "2018",dateAcuerdo:"",numAcuerdo:"",monthAcuerdo:"",nameAcuerdo:"VOTO RAZONADO CONSEJERA ELECTORAL YARELI ALVAREZ MEZA",link: Acuerdos__pdfpath(`./${"2018/"}${"24.1.pdf"}`),},],},</v>
      </c>
    </row>
    <row r="53" spans="1:16" x14ac:dyDescent="0.3">
      <c r="A53" s="4" t="s">
        <v>1568</v>
      </c>
      <c r="B53" s="4">
        <v>25</v>
      </c>
      <c r="C53" s="4" t="s">
        <v>1583</v>
      </c>
      <c r="D53" s="8" t="s">
        <v>18</v>
      </c>
      <c r="E53" s="4" t="s">
        <v>1735</v>
      </c>
      <c r="G53" s="4">
        <f t="shared" ref="G53:G59" si="3">B53</f>
        <v>25</v>
      </c>
      <c r="H53" s="4" t="s">
        <v>0</v>
      </c>
      <c r="I53" s="4" t="s">
        <v>1737</v>
      </c>
      <c r="J53" s="4" t="str">
        <f t="shared" si="2"/>
        <v>MAR</v>
      </c>
      <c r="K53" s="4" t="s">
        <v>1565</v>
      </c>
      <c r="L53" s="4" t="s">
        <v>1636</v>
      </c>
      <c r="M53" s="4" t="s">
        <v>1584</v>
      </c>
      <c r="N53" s="4">
        <f t="shared" ref="N53:N59" si="4">B53</f>
        <v>25</v>
      </c>
      <c r="O53" s="4" t="s">
        <v>1</v>
      </c>
      <c r="P53" s="4" t="str">
        <f t="shared" ref="P53:P58" si="5">CONCATENATE(A53,B53,C53,D53,E53,F53,G53,H53,I53,J53,K53,L53,M53,N53,O53)</f>
        <v>{id:25,year: "2018",dateAcuerdo:"13-MAR",numAcuerdo:"CG 25-2018",monthAcuerdo:"MAR",nameAcuerdo:"ACUERDO PLATAFORMA ELECTORAL PT",link: Acuerdos__pdfpath(`./${"2018/"}${"25.pdf"}`),},</v>
      </c>
    </row>
    <row r="54" spans="1:16" x14ac:dyDescent="0.3">
      <c r="A54" s="4" t="s">
        <v>1568</v>
      </c>
      <c r="B54" s="4">
        <v>26</v>
      </c>
      <c r="C54" s="4" t="s">
        <v>1583</v>
      </c>
      <c r="D54" s="8" t="s">
        <v>18</v>
      </c>
      <c r="E54" s="4" t="s">
        <v>1735</v>
      </c>
      <c r="G54" s="4">
        <f t="shared" si="3"/>
        <v>26</v>
      </c>
      <c r="H54" s="4" t="s">
        <v>0</v>
      </c>
      <c r="I54" s="4" t="s">
        <v>1737</v>
      </c>
      <c r="J54" s="4" t="str">
        <f t="shared" si="2"/>
        <v>MAR</v>
      </c>
      <c r="K54" s="4" t="s">
        <v>1565</v>
      </c>
      <c r="L54" s="4" t="s">
        <v>1637</v>
      </c>
      <c r="M54" s="4" t="s">
        <v>1584</v>
      </c>
      <c r="N54" s="4">
        <f t="shared" si="4"/>
        <v>26</v>
      </c>
      <c r="O54" s="4" t="s">
        <v>1</v>
      </c>
      <c r="P54" s="4" t="str">
        <f t="shared" si="5"/>
        <v>{id:26,year: "2018",dateAcuerdo:"13-MAR",numAcuerdo:"CG 26-2018",monthAcuerdo:"MAR",nameAcuerdo:"ACUERDO PLATAFORMA ELECTORAL MC",link: Acuerdos__pdfpath(`./${"2018/"}${"26.pdf"}`),},</v>
      </c>
    </row>
    <row r="55" spans="1:16" x14ac:dyDescent="0.3">
      <c r="A55" s="4" t="s">
        <v>1568</v>
      </c>
      <c r="B55" s="4">
        <v>27</v>
      </c>
      <c r="C55" s="4" t="s">
        <v>1583</v>
      </c>
      <c r="D55" s="8" t="s">
        <v>18</v>
      </c>
      <c r="E55" s="4" t="s">
        <v>1735</v>
      </c>
      <c r="G55" s="4">
        <f t="shared" si="3"/>
        <v>27</v>
      </c>
      <c r="H55" s="4" t="s">
        <v>0</v>
      </c>
      <c r="I55" s="4" t="s">
        <v>1737</v>
      </c>
      <c r="J55" s="4" t="str">
        <f t="shared" si="2"/>
        <v>MAR</v>
      </c>
      <c r="K55" s="4" t="s">
        <v>1565</v>
      </c>
      <c r="L55" s="4" t="s">
        <v>1638</v>
      </c>
      <c r="M55" s="4" t="s">
        <v>1584</v>
      </c>
      <c r="N55" s="4">
        <f t="shared" si="4"/>
        <v>27</v>
      </c>
      <c r="O55" s="4" t="s">
        <v>1</v>
      </c>
      <c r="P55" s="4" t="str">
        <f t="shared" si="5"/>
        <v>{id:27,year: "2018",dateAcuerdo:"13-MAR",numAcuerdo:"CG 27-2018",monthAcuerdo:"MAR",nameAcuerdo:"ACUERDO PLATAFORMA ELECTORAL PAC",link: Acuerdos__pdfpath(`./${"2018/"}${"27.pdf"}`),},</v>
      </c>
    </row>
    <row r="56" spans="1:16" x14ac:dyDescent="0.3">
      <c r="A56" s="4" t="s">
        <v>1568</v>
      </c>
      <c r="B56" s="4">
        <v>28</v>
      </c>
      <c r="C56" s="4" t="s">
        <v>1583</v>
      </c>
      <c r="D56" s="8" t="s">
        <v>18</v>
      </c>
      <c r="E56" s="4" t="s">
        <v>1735</v>
      </c>
      <c r="G56" s="4">
        <f t="shared" si="3"/>
        <v>28</v>
      </c>
      <c r="H56" s="4" t="s">
        <v>0</v>
      </c>
      <c r="I56" s="4" t="s">
        <v>1737</v>
      </c>
      <c r="J56" s="4" t="str">
        <f t="shared" si="2"/>
        <v>MAR</v>
      </c>
      <c r="K56" s="4" t="s">
        <v>1565</v>
      </c>
      <c r="L56" s="4" t="s">
        <v>1639</v>
      </c>
      <c r="M56" s="4" t="s">
        <v>1584</v>
      </c>
      <c r="N56" s="4">
        <f t="shared" si="4"/>
        <v>28</v>
      </c>
      <c r="O56" s="4" t="s">
        <v>1</v>
      </c>
      <c r="P56" s="4" t="str">
        <f t="shared" si="5"/>
        <v>{id:28,year: "2018",dateAcuerdo:"13-MAR",numAcuerdo:"CG 28-2018",monthAcuerdo:"MAR",nameAcuerdo:"ACUERDO PLATAFORMA ELECTORAL MORENA",link: Acuerdos__pdfpath(`./${"2018/"}${"28.pdf"}`),},</v>
      </c>
    </row>
    <row r="57" spans="1:16" x14ac:dyDescent="0.3">
      <c r="A57" s="4" t="s">
        <v>1568</v>
      </c>
      <c r="B57" s="4">
        <v>29</v>
      </c>
      <c r="C57" s="4" t="s">
        <v>1583</v>
      </c>
      <c r="D57" s="8" t="s">
        <v>18</v>
      </c>
      <c r="E57" s="4" t="s">
        <v>1735</v>
      </c>
      <c r="G57" s="4">
        <f t="shared" si="3"/>
        <v>29</v>
      </c>
      <c r="H57" s="4" t="s">
        <v>0</v>
      </c>
      <c r="I57" s="4" t="s">
        <v>1737</v>
      </c>
      <c r="J57" s="4" t="str">
        <f t="shared" si="2"/>
        <v>MAR</v>
      </c>
      <c r="K57" s="4" t="s">
        <v>1565</v>
      </c>
      <c r="L57" s="4" t="s">
        <v>1640</v>
      </c>
      <c r="M57" s="4" t="s">
        <v>1584</v>
      </c>
      <c r="N57" s="4">
        <f t="shared" si="4"/>
        <v>29</v>
      </c>
      <c r="O57" s="4" t="s">
        <v>1</v>
      </c>
      <c r="P57" s="4" t="str">
        <f t="shared" si="5"/>
        <v>{id:29,year: "2018",dateAcuerdo:"13-MAR",numAcuerdo:"CG 29-2018",monthAcuerdo:"MAR",nameAcuerdo:"ACUERDO PLATAFORMA ELECTORAL PES",link: Acuerdos__pdfpath(`./${"2018/"}${"29.pdf"}`),},</v>
      </c>
    </row>
    <row r="58" spans="1:16" ht="15" thickBot="1" x14ac:dyDescent="0.35">
      <c r="A58" s="4" t="s">
        <v>1568</v>
      </c>
      <c r="B58" s="4">
        <v>30</v>
      </c>
      <c r="C58" s="4" t="s">
        <v>1583</v>
      </c>
      <c r="D58" s="8" t="s">
        <v>54</v>
      </c>
      <c r="E58" s="4" t="s">
        <v>1735</v>
      </c>
      <c r="G58" s="4">
        <f t="shared" si="3"/>
        <v>30</v>
      </c>
      <c r="H58" s="4" t="s">
        <v>0</v>
      </c>
      <c r="I58" s="4" t="s">
        <v>1737</v>
      </c>
      <c r="J58" s="4" t="str">
        <f t="shared" si="2"/>
        <v>MAR</v>
      </c>
      <c r="K58" s="4" t="s">
        <v>1565</v>
      </c>
      <c r="L58" s="4" t="s">
        <v>1641</v>
      </c>
      <c r="M58" s="4" t="s">
        <v>1584</v>
      </c>
      <c r="N58" s="4">
        <f t="shared" si="4"/>
        <v>30</v>
      </c>
      <c r="O58" s="4" t="s">
        <v>1</v>
      </c>
      <c r="P58" s="4" t="str">
        <f t="shared" si="5"/>
        <v>{id:30,year: "2018",dateAcuerdo:"15-MAR",numAcuerdo:"CG 30-2018",monthAcuerdo:"MAR",nameAcuerdo:"ACUERDO SOBRE CUMPLIMIENTO DEL PORCENTAJE APOYO CIUDADANO",link: Acuerdos__pdfpath(`./${"2018/"}${"30.pdf"}`),},</v>
      </c>
    </row>
    <row r="59" spans="1:16" x14ac:dyDescent="0.3">
      <c r="A59" s="18" t="s">
        <v>1568</v>
      </c>
      <c r="B59" s="11">
        <v>31</v>
      </c>
      <c r="C59" s="11" t="s">
        <v>1583</v>
      </c>
      <c r="D59" s="19" t="s">
        <v>54</v>
      </c>
      <c r="E59" s="11" t="s">
        <v>1735</v>
      </c>
      <c r="F59" s="11"/>
      <c r="G59" s="11">
        <f t="shared" si="3"/>
        <v>31</v>
      </c>
      <c r="H59" s="11" t="s">
        <v>0</v>
      </c>
      <c r="I59" s="11" t="s">
        <v>1737</v>
      </c>
      <c r="J59" s="11" t="str">
        <f t="shared" si="2"/>
        <v>MAR</v>
      </c>
      <c r="K59" s="11" t="s">
        <v>1565</v>
      </c>
      <c r="L59" s="11" t="s">
        <v>1642</v>
      </c>
      <c r="M59" s="11" t="s">
        <v>1584</v>
      </c>
      <c r="N59" s="11">
        <f t="shared" si="4"/>
        <v>31</v>
      </c>
      <c r="O59" s="11" t="s">
        <v>1051</v>
      </c>
      <c r="P59" s="20"/>
    </row>
    <row r="60" spans="1:16" ht="15" thickBot="1" x14ac:dyDescent="0.35">
      <c r="A60" s="23" t="s">
        <v>1568</v>
      </c>
      <c r="B60" s="16" t="s">
        <v>1049</v>
      </c>
      <c r="C60" s="16" t="s">
        <v>1583</v>
      </c>
      <c r="D60" s="24"/>
      <c r="E60" s="16" t="s">
        <v>1736</v>
      </c>
      <c r="F60" s="16"/>
      <c r="G60" s="16"/>
      <c r="H60" s="16"/>
      <c r="I60" s="16" t="s">
        <v>1738</v>
      </c>
      <c r="J60" s="16" t="str">
        <f t="shared" si="2"/>
        <v/>
      </c>
      <c r="K60" s="16" t="s">
        <v>1565</v>
      </c>
      <c r="L60" s="16" t="s">
        <v>1643</v>
      </c>
      <c r="M60" s="16" t="s">
        <v>1584</v>
      </c>
      <c r="N60" s="16">
        <v>31.1</v>
      </c>
      <c r="O60" s="16" t="s">
        <v>1076</v>
      </c>
      <c r="P60" s="25" t="str">
        <f>CONCATENATE(A59,B59,C59,D59,E59,F59,G59,H59,I59,J59,K59,L59,M59,N59,O59,A60,B60,C60,D60,E60,F60,G60,H60,I60,J60,K60,L60,M60,N60,O60)</f>
        <v>{id:31,year: "2018",dateAcuerdo:"15-MAR",numAcuerdo:"CG 31-2018",monthAcuerdo:"MAR",nameAcuerdo:"RESOLUCION MODIFICACIÓN AL CONVENIO DE COALICION",link: Acuerdos__pdfpath(`./${"2018/"}${"31.pdf"}`),subRows:[{id:"",year: "2018",dateAcuerdo:"",numAcuerdo:"",monthAcuerdo:"",nameAcuerdo:"VOTO RAZONADO CONSEJERA YARELI ALVAREZ MEZA",link: Acuerdos__pdfpath(`./${"2018/"}${"31.1.pdf"}`),},],},</v>
      </c>
    </row>
    <row r="61" spans="1:16" ht="15" thickBot="1" x14ac:dyDescent="0.35">
      <c r="A61" s="4" t="s">
        <v>1568</v>
      </c>
      <c r="B61" s="4">
        <v>32</v>
      </c>
      <c r="C61" s="4" t="s">
        <v>1583</v>
      </c>
      <c r="D61" s="8" t="s">
        <v>750</v>
      </c>
      <c r="E61" s="4" t="s">
        <v>1735</v>
      </c>
      <c r="G61" s="4">
        <f>B61</f>
        <v>32</v>
      </c>
      <c r="H61" s="4" t="s">
        <v>0</v>
      </c>
      <c r="I61" s="4" t="s">
        <v>1737</v>
      </c>
      <c r="J61" s="4" t="str">
        <f t="shared" si="2"/>
        <v>MAR</v>
      </c>
      <c r="K61" s="4" t="s">
        <v>1565</v>
      </c>
      <c r="L61" s="4" t="s">
        <v>1644</v>
      </c>
      <c r="M61" s="4" t="s">
        <v>1584</v>
      </c>
      <c r="N61" s="4">
        <f>B61</f>
        <v>32</v>
      </c>
      <c r="O61" s="4" t="s">
        <v>1</v>
      </c>
      <c r="P61" s="4" t="str">
        <f>CONCATENATE(A61,B61,C61,D61,E61,F61,G61,H61,I61,J61,K61,L61,M61,N61,O61)</f>
        <v>{id:32,year: "2018",dateAcuerdo:"28-MAR",numAcuerdo:"CG 32-2018",monthAcuerdo:"MAR",nameAcuerdo:"ACUERDO POR EL QUE SE DESIGNA AL PERSONAL AUTORIZADO PARA ACCEDER A LA BODEGA ELECTORAL",link: Acuerdos__pdfpath(`./${"2018/"}${"32.pdf"}`),},</v>
      </c>
    </row>
    <row r="62" spans="1:16" x14ac:dyDescent="0.3">
      <c r="A62" s="18" t="s">
        <v>1568</v>
      </c>
      <c r="B62" s="11">
        <v>33</v>
      </c>
      <c r="C62" s="11" t="s">
        <v>1583</v>
      </c>
      <c r="D62" s="19" t="s">
        <v>62</v>
      </c>
      <c r="E62" s="11" t="s">
        <v>1735</v>
      </c>
      <c r="F62" s="11"/>
      <c r="G62" s="11">
        <f>B62</f>
        <v>33</v>
      </c>
      <c r="H62" s="11" t="s">
        <v>0</v>
      </c>
      <c r="I62" s="11" t="s">
        <v>1737</v>
      </c>
      <c r="J62" s="11" t="str">
        <f t="shared" si="2"/>
        <v>ABR</v>
      </c>
      <c r="K62" s="11" t="s">
        <v>1565</v>
      </c>
      <c r="L62" s="11" t="s">
        <v>1733</v>
      </c>
      <c r="M62" s="11" t="s">
        <v>1584</v>
      </c>
      <c r="N62" s="11">
        <f>B62</f>
        <v>33</v>
      </c>
      <c r="O62" s="11" t="s">
        <v>1051</v>
      </c>
      <c r="P62" s="20"/>
    </row>
    <row r="63" spans="1:16" x14ac:dyDescent="0.3">
      <c r="A63" s="21" t="s">
        <v>1568</v>
      </c>
      <c r="B63" s="4" t="s">
        <v>1049</v>
      </c>
      <c r="C63" s="4" t="s">
        <v>1583</v>
      </c>
      <c r="E63" s="4" t="s">
        <v>1736</v>
      </c>
      <c r="I63" s="4" t="s">
        <v>1738</v>
      </c>
      <c r="J63" s="4" t="str">
        <f t="shared" si="2"/>
        <v/>
      </c>
      <c r="K63" s="4" t="s">
        <v>1565</v>
      </c>
      <c r="L63" s="4" t="s">
        <v>1661</v>
      </c>
      <c r="M63" s="4" t="s">
        <v>1584</v>
      </c>
      <c r="N63" s="4">
        <v>33.1</v>
      </c>
      <c r="O63" s="4" t="s">
        <v>1</v>
      </c>
      <c r="P63" s="22"/>
    </row>
    <row r="64" spans="1:16" ht="15" thickBot="1" x14ac:dyDescent="0.35">
      <c r="A64" s="23" t="s">
        <v>1568</v>
      </c>
      <c r="B64" s="16" t="s">
        <v>1049</v>
      </c>
      <c r="C64" s="16" t="s">
        <v>1583</v>
      </c>
      <c r="D64" s="24"/>
      <c r="E64" s="16" t="s">
        <v>1736</v>
      </c>
      <c r="F64" s="16"/>
      <c r="G64" s="16"/>
      <c r="H64" s="16"/>
      <c r="I64" s="16" t="s">
        <v>1738</v>
      </c>
      <c r="J64" s="16" t="str">
        <f t="shared" si="2"/>
        <v/>
      </c>
      <c r="K64" s="16" t="s">
        <v>1565</v>
      </c>
      <c r="L64" s="16" t="s">
        <v>1643</v>
      </c>
      <c r="M64" s="16" t="s">
        <v>1584</v>
      </c>
      <c r="N64" s="16">
        <v>33.200000000000003</v>
      </c>
      <c r="O64" s="16" t="s">
        <v>1076</v>
      </c>
      <c r="P64" s="25" t="str">
        <f>CONCATENATE(A62,B62,C62,D62,E62,F62,G62,H62,I62,J62,K62,L62,M62,N62,O62,A63,B63,C63,D63,E63,F63,G63,H63,I63,J63,K63,L63,M63,N63,O63,A64,B64,C64,D64,E64,F64,G64,H64,I64,J64,K64,L64,M64,N64,O64)</f>
        <v>{id:33,year: "2018",dateAcuerdo:"20-ABR",numAcuerdo:"CG 33-2018",monthAcuerdo:"ABR",nameAcuerdo:"RESOLUCIÓN REGISTRO DE CANDIDATOS COALICIÓN POR TLAXCALA AL FRENTE",link: Acuerdos__pdfpath(`./${"2018/"}${"33.pdf"}`),subRows:[{id:"",year: "2018",dateAcuerdo:"",numAcuerdo:"",monthAcuerdo:"",nameAcuerdo:"VOTO CONCURRENTE CONSEJERO ELECTORAL JUAN CARLOS MINOR MARQUEZ",link: Acuerdos__pdfpath(`./${"2018/"}${"33.1.pdf"}`),},{id:"",year: "2018",dateAcuerdo:"",numAcuerdo:"",monthAcuerdo:"",nameAcuerdo:"VOTO RAZONADO CONSEJERA YARELI ALVAREZ MEZA",link: Acuerdos__pdfpath(`./${"2018/"}${"33.2.pdf"}`),},],},</v>
      </c>
    </row>
    <row r="65" spans="1:16" x14ac:dyDescent="0.3">
      <c r="A65" s="18" t="s">
        <v>1568</v>
      </c>
      <c r="B65" s="11">
        <v>34</v>
      </c>
      <c r="C65" s="11" t="s">
        <v>1583</v>
      </c>
      <c r="D65" s="19" t="s">
        <v>62</v>
      </c>
      <c r="E65" s="11" t="s">
        <v>1735</v>
      </c>
      <c r="F65" s="11"/>
      <c r="G65" s="11">
        <f>B65</f>
        <v>34</v>
      </c>
      <c r="H65" s="11" t="s">
        <v>0</v>
      </c>
      <c r="I65" s="11" t="s">
        <v>1737</v>
      </c>
      <c r="J65" s="11" t="str">
        <f t="shared" si="2"/>
        <v>ABR</v>
      </c>
      <c r="K65" s="11" t="s">
        <v>1565</v>
      </c>
      <c r="L65" s="11" t="s">
        <v>1734</v>
      </c>
      <c r="M65" s="11" t="s">
        <v>1584</v>
      </c>
      <c r="N65" s="11">
        <f>B65</f>
        <v>34</v>
      </c>
      <c r="O65" s="11" t="s">
        <v>1051</v>
      </c>
      <c r="P65" s="20"/>
    </row>
    <row r="66" spans="1:16" x14ac:dyDescent="0.3">
      <c r="A66" s="21" t="s">
        <v>1568</v>
      </c>
      <c r="B66" s="4" t="s">
        <v>1049</v>
      </c>
      <c r="C66" s="4" t="s">
        <v>1583</v>
      </c>
      <c r="E66" s="4" t="s">
        <v>1736</v>
      </c>
      <c r="I66" s="4" t="s">
        <v>1738</v>
      </c>
      <c r="J66" s="4" t="str">
        <f t="shared" si="2"/>
        <v/>
      </c>
      <c r="K66" s="4" t="s">
        <v>1565</v>
      </c>
      <c r="L66" s="4" t="s">
        <v>1662</v>
      </c>
      <c r="M66" s="4" t="s">
        <v>1584</v>
      </c>
      <c r="N66" s="4">
        <v>34.1</v>
      </c>
      <c r="O66" s="4" t="s">
        <v>1</v>
      </c>
      <c r="P66" s="22"/>
    </row>
    <row r="67" spans="1:16" ht="15" thickBot="1" x14ac:dyDescent="0.35">
      <c r="A67" s="23" t="s">
        <v>1568</v>
      </c>
      <c r="B67" s="16" t="s">
        <v>1049</v>
      </c>
      <c r="C67" s="16" t="s">
        <v>1583</v>
      </c>
      <c r="D67" s="24"/>
      <c r="E67" s="16" t="s">
        <v>1736</v>
      </c>
      <c r="F67" s="16"/>
      <c r="G67" s="16"/>
      <c r="H67" s="16"/>
      <c r="I67" s="16" t="s">
        <v>1738</v>
      </c>
      <c r="J67" s="16" t="str">
        <f t="shared" ref="J67:J94" si="6">MID(D67,4,3)</f>
        <v/>
      </c>
      <c r="K67" s="16" t="s">
        <v>1565</v>
      </c>
      <c r="L67" s="16" t="s">
        <v>1643</v>
      </c>
      <c r="M67" s="16" t="s">
        <v>1584</v>
      </c>
      <c r="N67" s="16">
        <v>34.200000000000003</v>
      </c>
      <c r="O67" s="16" t="s">
        <v>1076</v>
      </c>
      <c r="P67" s="25" t="str">
        <f>CONCATENATE(A65,B65,C65,D65,E65,F65,G65,H65,I65,J65,K65,L65,M65,N65,O65,A66,B66,C66,D66,E66,F66,G66,H66,I66,J66,K66,L66,M66,N66,O66,A67,B67,C67,D67,E67,F67,G67,H67,I67,J67,K67,L67,M67,N67,O67)</f>
        <v>{id:34,year: "2018",dateAcuerdo:"20-ABR",numAcuerdo:"CG 34-2018",monthAcuerdo:"ABR",nameAcuerdo:"RESOLUCIÓN REGISTRO DE CANDIDATOS COALICIÓN JUNTOS HAREMOS HISTORIA",link: Acuerdos__pdfpath(`./${"2018/"}${"34.pdf"}`),subRows:[{id:"",year: "2018",dateAcuerdo:"",numAcuerdo:"",monthAcuerdo:"",nameAcuerdo:"VOTO CONCURRENTE CONSEJERO JUAN CARLOS MINOR MÁRQUEZ",link: Acuerdos__pdfpath(`./${"2018/"}${"34.1.pdf"}`),},{id:"",year: "2018",dateAcuerdo:"",numAcuerdo:"",monthAcuerdo:"",nameAcuerdo:"VOTO RAZONADO CONSEJERA YARELI ALVAREZ MEZA",link: Acuerdos__pdfpath(`./${"2018/"}${"34.2.pdf"}`),},],},</v>
      </c>
    </row>
    <row r="68" spans="1:16" x14ac:dyDescent="0.3">
      <c r="A68" s="4" t="s">
        <v>1568</v>
      </c>
      <c r="B68" s="4">
        <v>35</v>
      </c>
      <c r="C68" s="4" t="s">
        <v>1583</v>
      </c>
      <c r="D68" s="8" t="s">
        <v>62</v>
      </c>
      <c r="E68" s="4" t="s">
        <v>1735</v>
      </c>
      <c r="G68" s="4">
        <f t="shared" ref="G68:G73" si="7">B68</f>
        <v>35</v>
      </c>
      <c r="H68" s="4" t="s">
        <v>0</v>
      </c>
      <c r="I68" s="4" t="s">
        <v>1737</v>
      </c>
      <c r="J68" s="4" t="str">
        <f t="shared" si="6"/>
        <v>ABR</v>
      </c>
      <c r="K68" s="4" t="s">
        <v>1565</v>
      </c>
      <c r="L68" s="4" t="s">
        <v>1663</v>
      </c>
      <c r="M68" s="4" t="s">
        <v>1584</v>
      </c>
      <c r="N68" s="4">
        <f t="shared" ref="N68:N73" si="8">B68</f>
        <v>35</v>
      </c>
      <c r="O68" s="4" t="s">
        <v>1</v>
      </c>
      <c r="P68" s="4" t="str">
        <f t="shared" ref="P68:P72" si="9">CONCATENATE(A68,B68,C68,D68,E68,F68,G68,H68,I68,J68,K68,L68,M68,N68,O68)</f>
        <v>{id:35,year: "2018",dateAcuerdo:"20-ABR",numAcuerdo:"CG 35-2018",monthAcuerdo:"ABR",nameAcuerdo:"RESOLUCIÓN REGISTRO DE CANDIDATOS MAYORÍA RELATIVA CANDIDATURA COMÚN PRI, PVEM, PANAL Y PS",link: Acuerdos__pdfpath(`./${"2018/"}${"35.pdf"}`),},</v>
      </c>
    </row>
    <row r="69" spans="1:16" x14ac:dyDescent="0.3">
      <c r="A69" s="4" t="s">
        <v>1568</v>
      </c>
      <c r="B69" s="4">
        <v>36</v>
      </c>
      <c r="C69" s="4" t="s">
        <v>1583</v>
      </c>
      <c r="D69" s="8" t="s">
        <v>62</v>
      </c>
      <c r="E69" s="4" t="s">
        <v>1735</v>
      </c>
      <c r="G69" s="4">
        <f t="shared" si="7"/>
        <v>36</v>
      </c>
      <c r="H69" s="4" t="s">
        <v>0</v>
      </c>
      <c r="I69" s="4" t="s">
        <v>1737</v>
      </c>
      <c r="J69" s="4" t="str">
        <f t="shared" si="6"/>
        <v>ABR</v>
      </c>
      <c r="K69" s="4" t="s">
        <v>1565</v>
      </c>
      <c r="L69" s="4" t="s">
        <v>1664</v>
      </c>
      <c r="M69" s="4" t="s">
        <v>1584</v>
      </c>
      <c r="N69" s="4">
        <f t="shared" si="8"/>
        <v>36</v>
      </c>
      <c r="O69" s="4" t="s">
        <v>1</v>
      </c>
      <c r="P69" s="4" t="str">
        <f t="shared" si="9"/>
        <v>{id:36,year: "2018",dateAcuerdo:"20-ABR",numAcuerdo:"CG 36-2018",monthAcuerdo:"ABR",nameAcuerdo:"RESOLUCIÓN REGISTRO DE CANDIDATURAS INDEPENDIENTES A DIPUTADOS LOCALES",link: Acuerdos__pdfpath(`./${"2018/"}${"36.pdf"}`),},</v>
      </c>
    </row>
    <row r="70" spans="1:16" x14ac:dyDescent="0.3">
      <c r="A70" s="4" t="s">
        <v>1568</v>
      </c>
      <c r="B70" s="4">
        <v>37</v>
      </c>
      <c r="C70" s="4" t="s">
        <v>1583</v>
      </c>
      <c r="D70" s="8" t="s">
        <v>62</v>
      </c>
      <c r="E70" s="4" t="s">
        <v>1735</v>
      </c>
      <c r="G70" s="4">
        <f t="shared" si="7"/>
        <v>37</v>
      </c>
      <c r="H70" s="4" t="s">
        <v>0</v>
      </c>
      <c r="I70" s="4" t="s">
        <v>1737</v>
      </c>
      <c r="J70" s="4" t="str">
        <f t="shared" si="6"/>
        <v>ABR</v>
      </c>
      <c r="K70" s="4" t="s">
        <v>1565</v>
      </c>
      <c r="L70" s="4" t="s">
        <v>1665</v>
      </c>
      <c r="M70" s="4" t="s">
        <v>1584</v>
      </c>
      <c r="N70" s="4">
        <f t="shared" si="8"/>
        <v>37</v>
      </c>
      <c r="O70" s="4" t="s">
        <v>1</v>
      </c>
      <c r="P70" s="4" t="str">
        <f t="shared" si="9"/>
        <v>{id:37,year: "2018",dateAcuerdo:"20-ABR",numAcuerdo:"CG 37-2018",monthAcuerdo:"ABR",nameAcuerdo:"RESOLUCIÓN REGISTRO DE CANDIDATOS PT MAYORÍA Y RP",link: Acuerdos__pdfpath(`./${"2018/"}${"37.pdf"}`),},</v>
      </c>
    </row>
    <row r="71" spans="1:16" x14ac:dyDescent="0.3">
      <c r="A71" s="4" t="s">
        <v>1568</v>
      </c>
      <c r="B71" s="4">
        <v>38</v>
      </c>
      <c r="C71" s="4" t="s">
        <v>1583</v>
      </c>
      <c r="D71" s="8" t="s">
        <v>62</v>
      </c>
      <c r="E71" s="4" t="s">
        <v>1735</v>
      </c>
      <c r="G71" s="4">
        <f t="shared" si="7"/>
        <v>38</v>
      </c>
      <c r="H71" s="4" t="s">
        <v>0</v>
      </c>
      <c r="I71" s="4" t="s">
        <v>1737</v>
      </c>
      <c r="J71" s="4" t="str">
        <f t="shared" si="6"/>
        <v>ABR</v>
      </c>
      <c r="K71" s="4" t="s">
        <v>1565</v>
      </c>
      <c r="L71" s="4" t="s">
        <v>1666</v>
      </c>
      <c r="M71" s="4" t="s">
        <v>1584</v>
      </c>
      <c r="N71" s="4">
        <f t="shared" si="8"/>
        <v>38</v>
      </c>
      <c r="O71" s="4" t="s">
        <v>1</v>
      </c>
      <c r="P71" s="4" t="str">
        <f t="shared" si="9"/>
        <v>{id:38,year: "2018",dateAcuerdo:"20-ABR",numAcuerdo:"CG 38-2018",monthAcuerdo:"ABR",nameAcuerdo:"RESOLUCIÓN REGISTRO DE CANDIDATOS MC MAYORÍA RELATIVA Y RP",link: Acuerdos__pdfpath(`./${"2018/"}${"38.pdf"}`),},</v>
      </c>
    </row>
    <row r="72" spans="1:16" ht="15" thickBot="1" x14ac:dyDescent="0.35">
      <c r="A72" s="4" t="s">
        <v>1568</v>
      </c>
      <c r="B72" s="4">
        <v>39</v>
      </c>
      <c r="C72" s="4" t="s">
        <v>1583</v>
      </c>
      <c r="D72" s="8" t="s">
        <v>62</v>
      </c>
      <c r="E72" s="4" t="s">
        <v>1735</v>
      </c>
      <c r="G72" s="4">
        <f t="shared" si="7"/>
        <v>39</v>
      </c>
      <c r="H72" s="4" t="s">
        <v>0</v>
      </c>
      <c r="I72" s="4" t="s">
        <v>1737</v>
      </c>
      <c r="J72" s="4" t="str">
        <f t="shared" si="6"/>
        <v>ABR</v>
      </c>
      <c r="K72" s="4" t="s">
        <v>1565</v>
      </c>
      <c r="L72" s="4" t="s">
        <v>1667</v>
      </c>
      <c r="M72" s="4" t="s">
        <v>1584</v>
      </c>
      <c r="N72" s="4">
        <f t="shared" si="8"/>
        <v>39</v>
      </c>
      <c r="O72" s="4" t="s">
        <v>1</v>
      </c>
      <c r="P72" s="4" t="str">
        <f t="shared" si="9"/>
        <v>{id:39,year: "2018",dateAcuerdo:"20-ABR",numAcuerdo:"CG 39-2018",monthAcuerdo:"ABR",nameAcuerdo:"RESOLUCIÓN REGISTRO DE CANDIDATOS PANAL MAYORÍA RELATIVA Y RP",link: Acuerdos__pdfpath(`./${"2018/"}${"39.pdf"}`),},</v>
      </c>
    </row>
    <row r="73" spans="1:16" x14ac:dyDescent="0.3">
      <c r="A73" s="18" t="s">
        <v>1568</v>
      </c>
      <c r="B73" s="11">
        <v>40</v>
      </c>
      <c r="C73" s="11" t="s">
        <v>1583</v>
      </c>
      <c r="D73" s="19" t="s">
        <v>62</v>
      </c>
      <c r="E73" s="11" t="s">
        <v>1735</v>
      </c>
      <c r="F73" s="11"/>
      <c r="G73" s="11">
        <f t="shared" si="7"/>
        <v>40</v>
      </c>
      <c r="H73" s="11" t="s">
        <v>0</v>
      </c>
      <c r="I73" s="11" t="s">
        <v>1737</v>
      </c>
      <c r="J73" s="11" t="str">
        <f t="shared" si="6"/>
        <v>ABR</v>
      </c>
      <c r="K73" s="11" t="s">
        <v>1565</v>
      </c>
      <c r="L73" s="11" t="s">
        <v>1668</v>
      </c>
      <c r="M73" s="11" t="s">
        <v>1584</v>
      </c>
      <c r="N73" s="11">
        <f t="shared" si="8"/>
        <v>40</v>
      </c>
      <c r="O73" s="11" t="s">
        <v>1051</v>
      </c>
      <c r="P73" s="20"/>
    </row>
    <row r="74" spans="1:16" ht="15" thickBot="1" x14ac:dyDescent="0.35">
      <c r="A74" s="23" t="s">
        <v>1568</v>
      </c>
      <c r="B74" s="16" t="s">
        <v>1049</v>
      </c>
      <c r="C74" s="16" t="s">
        <v>1583</v>
      </c>
      <c r="D74" s="24"/>
      <c r="E74" s="16" t="s">
        <v>1736</v>
      </c>
      <c r="F74" s="16"/>
      <c r="G74" s="16"/>
      <c r="H74" s="16"/>
      <c r="I74" s="16" t="s">
        <v>1738</v>
      </c>
      <c r="J74" s="16" t="str">
        <f t="shared" si="6"/>
        <v/>
      </c>
      <c r="K74" s="16" t="s">
        <v>1565</v>
      </c>
      <c r="L74" s="16" t="s">
        <v>1662</v>
      </c>
      <c r="M74" s="16" t="s">
        <v>1584</v>
      </c>
      <c r="N74" s="16">
        <v>40.1</v>
      </c>
      <c r="O74" s="16" t="s">
        <v>1076</v>
      </c>
      <c r="P74" s="25" t="str">
        <f>CONCATENATE(A73,B73,C73,D73,E73,F73,G73,H73,I73,J73,K73,L73,M73,N73,O73,A74,B74,C74,D74,E74,F74,G74,H74,I74,J74,K74,L74,M74,N74,O74)</f>
        <v>{id:40,year: "2018",dateAcuerdo:"20-ABR",numAcuerdo:"CG 40-2018",monthAcuerdo:"ABR",nameAcuerdo:"RESOLUCIÓN REGISTRO DE CANDIDATOS MORENA MAYORÍA Y RP",link: Acuerdos__pdfpath(`./${"2018/"}${"40.pdf"}`),subRows:[{id:"",year: "2018",dateAcuerdo:"",numAcuerdo:"",monthAcuerdo:"",nameAcuerdo:"VOTO CONCURRENTE CONSEJERO JUAN CARLOS MINOR MÁRQUEZ",link: Acuerdos__pdfpath(`./${"2018/"}${"40.1.pdf"}`),},],},</v>
      </c>
    </row>
    <row r="75" spans="1:16" ht="15" thickBot="1" x14ac:dyDescent="0.35">
      <c r="A75" s="4" t="s">
        <v>1568</v>
      </c>
      <c r="B75" s="4">
        <v>41</v>
      </c>
      <c r="C75" s="4" t="s">
        <v>1583</v>
      </c>
      <c r="D75" s="8" t="s">
        <v>62</v>
      </c>
      <c r="E75" s="4" t="s">
        <v>1735</v>
      </c>
      <c r="G75" s="4">
        <f>B75</f>
        <v>41</v>
      </c>
      <c r="H75" s="4" t="s">
        <v>0</v>
      </c>
      <c r="I75" s="4" t="s">
        <v>1737</v>
      </c>
      <c r="J75" s="4" t="str">
        <f t="shared" si="6"/>
        <v>ABR</v>
      </c>
      <c r="K75" s="4" t="s">
        <v>1565</v>
      </c>
      <c r="L75" s="4" t="s">
        <v>1669</v>
      </c>
      <c r="M75" s="4" t="s">
        <v>1584</v>
      </c>
      <c r="N75" s="4">
        <f>B75</f>
        <v>41</v>
      </c>
      <c r="O75" s="4" t="s">
        <v>1</v>
      </c>
      <c r="P75" s="4" t="str">
        <f>CONCATENATE(A75,B75,C75,D75,E75,F75,G75,H75,I75,J75,K75,L75,M75,N75,O75)</f>
        <v>{id:41,year: "2018",dateAcuerdo:"20-ABR",numAcuerdo:"CG 41-2018",monthAcuerdo:"ABR",nameAcuerdo:"RESOLUCIÓN REGISTRO DE CANDIDATOS PES MAYORÍA Y RP",link: Acuerdos__pdfpath(`./${"2018/"}${"41.pdf"}`),},</v>
      </c>
    </row>
    <row r="76" spans="1:16" x14ac:dyDescent="0.3">
      <c r="A76" s="18" t="s">
        <v>1568</v>
      </c>
      <c r="B76" s="11">
        <v>42</v>
      </c>
      <c r="C76" s="11" t="s">
        <v>1583</v>
      </c>
      <c r="D76" s="19" t="s">
        <v>62</v>
      </c>
      <c r="E76" s="11" t="s">
        <v>1735</v>
      </c>
      <c r="F76" s="11"/>
      <c r="G76" s="11">
        <f>B76</f>
        <v>42</v>
      </c>
      <c r="H76" s="11" t="s">
        <v>0</v>
      </c>
      <c r="I76" s="11" t="s">
        <v>1737</v>
      </c>
      <c r="J76" s="11" t="str">
        <f t="shared" si="6"/>
        <v>ABR</v>
      </c>
      <c r="K76" s="11" t="s">
        <v>1565</v>
      </c>
      <c r="L76" s="11" t="s">
        <v>1670</v>
      </c>
      <c r="M76" s="11" t="s">
        <v>1584</v>
      </c>
      <c r="N76" s="11">
        <f>B76</f>
        <v>42</v>
      </c>
      <c r="O76" s="11" t="s">
        <v>1051</v>
      </c>
      <c r="P76" s="20"/>
    </row>
    <row r="77" spans="1:16" x14ac:dyDescent="0.3">
      <c r="A77" s="21" t="s">
        <v>1568</v>
      </c>
      <c r="B77" s="4" t="s">
        <v>1049</v>
      </c>
      <c r="C77" s="4" t="s">
        <v>1583</v>
      </c>
      <c r="E77" s="4" t="s">
        <v>1736</v>
      </c>
      <c r="I77" s="4" t="s">
        <v>1738</v>
      </c>
      <c r="J77" s="4" t="str">
        <f t="shared" si="6"/>
        <v/>
      </c>
      <c r="K77" s="4" t="s">
        <v>1565</v>
      </c>
      <c r="L77" s="4" t="s">
        <v>1617</v>
      </c>
      <c r="M77" s="4" t="s">
        <v>1584</v>
      </c>
      <c r="N77" s="4">
        <v>42.1</v>
      </c>
      <c r="O77" s="4" t="s">
        <v>1</v>
      </c>
      <c r="P77" s="22"/>
    </row>
    <row r="78" spans="1:16" ht="15" thickBot="1" x14ac:dyDescent="0.35">
      <c r="A78" s="23" t="s">
        <v>1568</v>
      </c>
      <c r="B78" s="16" t="s">
        <v>1049</v>
      </c>
      <c r="C78" s="16" t="s">
        <v>1583</v>
      </c>
      <c r="D78" s="24"/>
      <c r="E78" s="16" t="s">
        <v>1736</v>
      </c>
      <c r="F78" s="16"/>
      <c r="G78" s="16"/>
      <c r="H78" s="16"/>
      <c r="I78" s="16" t="s">
        <v>1738</v>
      </c>
      <c r="J78" s="16" t="str">
        <f t="shared" si="6"/>
        <v/>
      </c>
      <c r="K78" s="16" t="s">
        <v>1565</v>
      </c>
      <c r="L78" s="16" t="s">
        <v>1662</v>
      </c>
      <c r="M78" s="16" t="s">
        <v>1584</v>
      </c>
      <c r="N78" s="16">
        <v>42.2</v>
      </c>
      <c r="O78" s="16" t="s">
        <v>1076</v>
      </c>
      <c r="P78" s="25" t="str">
        <f>CONCATENATE(A76,B76,C76,D76,E76,F76,G76,H76,I76,J76,K76,L76,M76,N76,O76,A77,B77,C77,D77,E77,F77,G77,H77,I77,J77,K77,L77,M77,N77,O77,A78,B78,C78,D78,E78,F78,G78,H78,I78,J78,K78,L78,M78,N78,O78)</f>
        <v>{id:42,year: "2018",dateAcuerdo:"20-ABR",numAcuerdo:"CG 42-2018",monthAcuerdo:"ABR",nameAcuerdo:"RESOLUCIÓN REGISTRO DE CANDIDATOS PAN RP",link: Acuerdos__pdfpath(`./${"2018/"}${"42.pdf"}`),subRows:[{id:"",year: "2018",dateAcuerdo:"",numAcuerdo:"",monthAcuerdo:"",nameAcuerdo:"VOTO CONCURRENTE CONSEJERA YARELI ALVAREZ MEZA",link: Acuerdos__pdfpath(`./${"2018/"}${"42.1.pdf"}`),},{id:"",year: "2018",dateAcuerdo:"",numAcuerdo:"",monthAcuerdo:"",nameAcuerdo:"VOTO CONCURRENTE CONSEJERO JUAN CARLOS MINOR MÁRQUEZ",link: Acuerdos__pdfpath(`./${"2018/"}${"42.2.pdf"}`),},],},</v>
      </c>
    </row>
    <row r="79" spans="1:16" ht="15" thickBot="1" x14ac:dyDescent="0.35">
      <c r="A79" s="4" t="s">
        <v>1568</v>
      </c>
      <c r="B79" s="4">
        <v>43</v>
      </c>
      <c r="C79" s="4" t="s">
        <v>1583</v>
      </c>
      <c r="D79" s="8" t="s">
        <v>62</v>
      </c>
      <c r="E79" s="4" t="s">
        <v>1735</v>
      </c>
      <c r="G79" s="4">
        <f>B79</f>
        <v>43</v>
      </c>
      <c r="H79" s="4" t="s">
        <v>0</v>
      </c>
      <c r="I79" s="4" t="s">
        <v>1737</v>
      </c>
      <c r="J79" s="4" t="str">
        <f t="shared" si="6"/>
        <v>ABR</v>
      </c>
      <c r="K79" s="4" t="s">
        <v>1565</v>
      </c>
      <c r="L79" s="4" t="s">
        <v>1671</v>
      </c>
      <c r="M79" s="4" t="s">
        <v>1584</v>
      </c>
      <c r="N79" s="4">
        <f>B79</f>
        <v>43</v>
      </c>
      <c r="O79" s="4" t="s">
        <v>1</v>
      </c>
      <c r="P79" s="4" t="str">
        <f>CONCATENATE(A79,B79,C79,D79,E79,F79,G79,H79,I79,J79,K79,L79,M79,N79,O79)</f>
        <v>{id:43,year: "2018",dateAcuerdo:"20-ABR",numAcuerdo:"CG 43-2018",monthAcuerdo:"ABR",nameAcuerdo:"RESOLUCIÓN REGISTRO DE CANDIDATOS PRI RP",link: Acuerdos__pdfpath(`./${"2018/"}${"43.pdf"}`),},</v>
      </c>
    </row>
    <row r="80" spans="1:16" x14ac:dyDescent="0.3">
      <c r="A80" s="18" t="s">
        <v>1568</v>
      </c>
      <c r="B80" s="11">
        <v>44</v>
      </c>
      <c r="C80" s="11" t="s">
        <v>1583</v>
      </c>
      <c r="D80" s="19" t="s">
        <v>62</v>
      </c>
      <c r="E80" s="11" t="s">
        <v>1735</v>
      </c>
      <c r="F80" s="11"/>
      <c r="G80" s="11">
        <f>B80</f>
        <v>44</v>
      </c>
      <c r="H80" s="11" t="s">
        <v>0</v>
      </c>
      <c r="I80" s="11" t="s">
        <v>1737</v>
      </c>
      <c r="J80" s="11" t="str">
        <f t="shared" si="6"/>
        <v>ABR</v>
      </c>
      <c r="K80" s="11" t="s">
        <v>1565</v>
      </c>
      <c r="L80" s="11" t="s">
        <v>1672</v>
      </c>
      <c r="M80" s="11" t="s">
        <v>1584</v>
      </c>
      <c r="N80" s="11">
        <f>B80</f>
        <v>44</v>
      </c>
      <c r="O80" s="11" t="s">
        <v>1051</v>
      </c>
      <c r="P80" s="20"/>
    </row>
    <row r="81" spans="1:16" x14ac:dyDescent="0.3">
      <c r="A81" s="21" t="s">
        <v>1568</v>
      </c>
      <c r="B81" s="4" t="s">
        <v>1049</v>
      </c>
      <c r="C81" s="4" t="s">
        <v>1583</v>
      </c>
      <c r="E81" s="4" t="s">
        <v>1736</v>
      </c>
      <c r="I81" s="4" t="s">
        <v>1738</v>
      </c>
      <c r="J81" s="4" t="str">
        <f t="shared" si="6"/>
        <v/>
      </c>
      <c r="K81" s="4" t="s">
        <v>1565</v>
      </c>
      <c r="L81" s="4" t="s">
        <v>1617</v>
      </c>
      <c r="M81" s="4" t="s">
        <v>1584</v>
      </c>
      <c r="N81" s="4">
        <v>44.1</v>
      </c>
      <c r="O81" s="4" t="s">
        <v>1</v>
      </c>
      <c r="P81" s="22"/>
    </row>
    <row r="82" spans="1:16" ht="15" thickBot="1" x14ac:dyDescent="0.35">
      <c r="A82" s="23" t="s">
        <v>1568</v>
      </c>
      <c r="B82" s="16" t="s">
        <v>1049</v>
      </c>
      <c r="C82" s="16" t="s">
        <v>1583</v>
      </c>
      <c r="D82" s="24"/>
      <c r="E82" s="16" t="s">
        <v>1736</v>
      </c>
      <c r="F82" s="16"/>
      <c r="G82" s="16"/>
      <c r="H82" s="16"/>
      <c r="I82" s="16" t="s">
        <v>1738</v>
      </c>
      <c r="J82" s="16" t="str">
        <f t="shared" si="6"/>
        <v/>
      </c>
      <c r="K82" s="16" t="s">
        <v>1565</v>
      </c>
      <c r="L82" s="16" t="s">
        <v>1673</v>
      </c>
      <c r="M82" s="16" t="s">
        <v>1584</v>
      </c>
      <c r="N82" s="16">
        <v>44.2</v>
      </c>
      <c r="O82" s="16" t="s">
        <v>1076</v>
      </c>
      <c r="P82" s="25" t="str">
        <f>CONCATENATE(A80,B80,C80,D80,E80,F80,G80,H80,I80,J80,K80,L80,M80,N80,O80,A81,B81,C81,D81,E81,F81,G81,H81,I81,J81,K81,L81,M81,N81,O81,A82,B82,C82,D82,E82,F82,G82,H82,I82,J82,K82,L82,M82,N82,O82)</f>
        <v>{id:44,year: "2018",dateAcuerdo:"20-ABR",numAcuerdo:"CG 44-2018",monthAcuerdo:"ABR",nameAcuerdo:"RESOLUCIÓN REGISTRO DE CANDIDATOS PRD RP",link: Acuerdos__pdfpath(`./${"2018/"}${"44.pdf"}`),subRows:[{id:"",year: "2018",dateAcuerdo:"",numAcuerdo:"",monthAcuerdo:"",nameAcuerdo:"VOTO CONCURRENTE CONSEJERA YARELI ALVAREZ MEZA",link: Acuerdos__pdfpath(`./${"2018/"}${"44.1.pdf"}`),},{id:"",year: "2018",dateAcuerdo:"",numAcuerdo:"",monthAcuerdo:"",nameAcuerdo:"VOTO CONCURRENTE CONSEJERO JUAN CARLOS MINOR MÁRQUEZ PROYECTO DE RESOLUCIÓN PRD RP",link: Acuerdos__pdfpath(`./${"2018/"}${"44.2.pdf"}`),},],},</v>
      </c>
    </row>
    <row r="83" spans="1:16" x14ac:dyDescent="0.3">
      <c r="A83" s="4" t="s">
        <v>1568</v>
      </c>
      <c r="B83" s="4">
        <v>45</v>
      </c>
      <c r="C83" s="4" t="s">
        <v>1583</v>
      </c>
      <c r="D83" s="8" t="s">
        <v>62</v>
      </c>
      <c r="E83" s="4" t="s">
        <v>1735</v>
      </c>
      <c r="G83" s="4">
        <f>B83</f>
        <v>45</v>
      </c>
      <c r="H83" s="4" t="s">
        <v>0</v>
      </c>
      <c r="I83" s="4" t="s">
        <v>1737</v>
      </c>
      <c r="J83" s="4" t="str">
        <f t="shared" si="6"/>
        <v>ABR</v>
      </c>
      <c r="K83" s="4" t="s">
        <v>1565</v>
      </c>
      <c r="L83" s="4" t="s">
        <v>1645</v>
      </c>
      <c r="M83" s="4" t="s">
        <v>1584</v>
      </c>
      <c r="N83" s="4">
        <f>B83</f>
        <v>45</v>
      </c>
      <c r="O83" s="4" t="s">
        <v>1</v>
      </c>
      <c r="P83" s="4" t="str">
        <f t="shared" ref="P83:P85" si="10">CONCATENATE(A83,B83,C83,D83,E83,F83,G83,H83,I83,J83,K83,L83,M83,N83,O83)</f>
        <v>{id:45,year: "2018",dateAcuerdo:"20-ABR",numAcuerdo:"CG 45-2018",monthAcuerdo:"ABR",nameAcuerdo:"ITE-CG 45-2018 20-ABRIL-2018 RESOLUCIÓN REGISTRO DE CANDIDATOS PVEM",link: Acuerdos__pdfpath(`./${"2018/"}${"45.pdf"}`),},</v>
      </c>
    </row>
    <row r="84" spans="1:16" x14ac:dyDescent="0.3">
      <c r="A84" s="4" t="s">
        <v>1568</v>
      </c>
      <c r="B84" s="4">
        <v>46</v>
      </c>
      <c r="C84" s="4" t="s">
        <v>1583</v>
      </c>
      <c r="D84" s="8" t="s">
        <v>62</v>
      </c>
      <c r="E84" s="4" t="s">
        <v>1735</v>
      </c>
      <c r="G84" s="4">
        <f>B84</f>
        <v>46</v>
      </c>
      <c r="H84" s="4" t="s">
        <v>0</v>
      </c>
      <c r="I84" s="4" t="s">
        <v>1737</v>
      </c>
      <c r="J84" s="4" t="str">
        <f t="shared" si="6"/>
        <v>ABR</v>
      </c>
      <c r="K84" s="4" t="s">
        <v>1565</v>
      </c>
      <c r="L84" s="4" t="s">
        <v>1646</v>
      </c>
      <c r="M84" s="4" t="s">
        <v>1584</v>
      </c>
      <c r="N84" s="4">
        <f>B84</f>
        <v>46</v>
      </c>
      <c r="O84" s="4" t="s">
        <v>1</v>
      </c>
      <c r="P84" s="4" t="str">
        <f t="shared" si="10"/>
        <v>{id:46,year: "2018",dateAcuerdo:"20-ABR",numAcuerdo:"CG 46-2018",monthAcuerdo:"ABR",nameAcuerdo:"ITE-CG 46-2018 20-ABRIL-2018 RESOLUCIÓN REGISTRO DE CANDIDATOS PAC RP",link: Acuerdos__pdfpath(`./${"2018/"}${"46.pdf"}`),},</v>
      </c>
    </row>
    <row r="85" spans="1:16" ht="15" thickBot="1" x14ac:dyDescent="0.35">
      <c r="A85" s="4" t="s">
        <v>1568</v>
      </c>
      <c r="B85" s="4">
        <v>47</v>
      </c>
      <c r="C85" s="4" t="s">
        <v>1583</v>
      </c>
      <c r="D85" s="8" t="s">
        <v>62</v>
      </c>
      <c r="E85" s="4" t="s">
        <v>1735</v>
      </c>
      <c r="G85" s="4">
        <f>B85</f>
        <v>47</v>
      </c>
      <c r="H85" s="4" t="s">
        <v>0</v>
      </c>
      <c r="I85" s="4" t="s">
        <v>1737</v>
      </c>
      <c r="J85" s="4" t="str">
        <f t="shared" si="6"/>
        <v>ABR</v>
      </c>
      <c r="K85" s="4" t="s">
        <v>1565</v>
      </c>
      <c r="L85" s="4" t="s">
        <v>1647</v>
      </c>
      <c r="M85" s="4" t="s">
        <v>1584</v>
      </c>
      <c r="N85" s="4">
        <f>B85</f>
        <v>47</v>
      </c>
      <c r="O85" s="4" t="s">
        <v>1</v>
      </c>
      <c r="P85" s="4" t="str">
        <f t="shared" si="10"/>
        <v>{id:47,year: "2018",dateAcuerdo:"20-ABR",numAcuerdo:"CG 47-2018",monthAcuerdo:"ABR",nameAcuerdo:"ITE-CG 47-2018 20-ABRIL-2018 RESOLUCIÓN REGISTRO DE CANDIDATOS PS RP",link: Acuerdos__pdfpath(`./${"2018/"}${"47.pdf"}`),},</v>
      </c>
    </row>
    <row r="86" spans="1:16" x14ac:dyDescent="0.3">
      <c r="A86" s="18" t="s">
        <v>1568</v>
      </c>
      <c r="B86" s="11">
        <v>48</v>
      </c>
      <c r="C86" s="11" t="s">
        <v>1583</v>
      </c>
      <c r="D86" s="19" t="s">
        <v>1202</v>
      </c>
      <c r="E86" s="11" t="s">
        <v>1735</v>
      </c>
      <c r="F86" s="11"/>
      <c r="G86" s="11">
        <f>B86</f>
        <v>48</v>
      </c>
      <c r="H86" s="11" t="s">
        <v>0</v>
      </c>
      <c r="I86" s="11" t="s">
        <v>1737</v>
      </c>
      <c r="J86" s="11" t="str">
        <f t="shared" si="6"/>
        <v>ABR</v>
      </c>
      <c r="K86" s="11" t="s">
        <v>1565</v>
      </c>
      <c r="L86" s="11" t="s">
        <v>1648</v>
      </c>
      <c r="M86" s="11" t="s">
        <v>1584</v>
      </c>
      <c r="N86" s="11">
        <f>B86</f>
        <v>48</v>
      </c>
      <c r="O86" s="11" t="s">
        <v>1051</v>
      </c>
      <c r="P86" s="20"/>
    </row>
    <row r="87" spans="1:16" ht="15" thickBot="1" x14ac:dyDescent="0.35">
      <c r="A87" s="23" t="s">
        <v>1568</v>
      </c>
      <c r="B87" s="16" t="s">
        <v>1049</v>
      </c>
      <c r="C87" s="16" t="s">
        <v>1583</v>
      </c>
      <c r="D87" s="24" t="s">
        <v>1202</v>
      </c>
      <c r="E87" s="16" t="s">
        <v>1736</v>
      </c>
      <c r="F87" s="16"/>
      <c r="G87" s="16"/>
      <c r="H87" s="16"/>
      <c r="I87" s="16" t="s">
        <v>1738</v>
      </c>
      <c r="J87" s="16" t="str">
        <f t="shared" si="6"/>
        <v>ABR</v>
      </c>
      <c r="K87" s="16" t="s">
        <v>1565</v>
      </c>
      <c r="L87" s="16" t="s">
        <v>1649</v>
      </c>
      <c r="M87" s="16" t="s">
        <v>1584</v>
      </c>
      <c r="N87" s="16">
        <v>48.1</v>
      </c>
      <c r="O87" s="16" t="s">
        <v>1076</v>
      </c>
      <c r="P87" s="25" t="str">
        <f>CONCATENATE(A86,B86,C86,D86,E86,F86,G86,H86,I86,J86,K86,L86,M86,N86,O86,A87,B87,C87,D87,E87,F87,G87,H87,I87,J87,K87,L87,M87,N87,O87)</f>
        <v>{id:48,year: "2018",dateAcuerdo:"21-ABR",numAcuerdo:"CG 48-2018",monthAcuerdo:"ABR",nameAcuerdo:"ITE-CG 48-2018 21-ABRIL-2018 ACUERDO READECUACIÓN AL PRESUPUESTO 2018 ISR",link: Acuerdos__pdfpath(`./${"2018/"}${"48.pdf"}`),subRows:[{id:"",year: "2018",dateAcuerdo:"21-ABR",numAcuerdo:"",monthAcuerdo:"ABR",nameAcuerdo:"ITE-CG 48-2018 21-ABRIL-2018 ANEXO 1 READECUACIÓN AL PRESUPUESTO 2018 ISR",link: Acuerdos__pdfpath(`./${"2018/"}${"48.1.pdf"}`),},],},</v>
      </c>
    </row>
    <row r="88" spans="1:16" x14ac:dyDescent="0.3">
      <c r="A88" s="18" t="s">
        <v>1568</v>
      </c>
      <c r="B88" s="11">
        <v>49</v>
      </c>
      <c r="C88" s="11" t="s">
        <v>1583</v>
      </c>
      <c r="D88" s="19" t="s">
        <v>1202</v>
      </c>
      <c r="E88" s="11" t="s">
        <v>1735</v>
      </c>
      <c r="F88" s="11"/>
      <c r="G88" s="11">
        <f>B88</f>
        <v>49</v>
      </c>
      <c r="H88" s="11" t="s">
        <v>0</v>
      </c>
      <c r="I88" s="11" t="s">
        <v>1737</v>
      </c>
      <c r="J88" s="11" t="str">
        <f t="shared" si="6"/>
        <v>ABR</v>
      </c>
      <c r="K88" s="11" t="s">
        <v>1565</v>
      </c>
      <c r="L88" s="11" t="s">
        <v>1650</v>
      </c>
      <c r="M88" s="11" t="s">
        <v>1584</v>
      </c>
      <c r="N88" s="11">
        <f>B88</f>
        <v>49</v>
      </c>
      <c r="O88" s="11" t="s">
        <v>1051</v>
      </c>
      <c r="P88" s="20"/>
    </row>
    <row r="89" spans="1:16" x14ac:dyDescent="0.3">
      <c r="A89" s="21" t="s">
        <v>1568</v>
      </c>
      <c r="B89" s="4" t="s">
        <v>1049</v>
      </c>
      <c r="C89" s="4" t="s">
        <v>1583</v>
      </c>
      <c r="D89" s="8" t="s">
        <v>1202</v>
      </c>
      <c r="E89" s="4" t="s">
        <v>1736</v>
      </c>
      <c r="I89" s="4" t="s">
        <v>1738</v>
      </c>
      <c r="J89" s="4" t="str">
        <f t="shared" si="6"/>
        <v>ABR</v>
      </c>
      <c r="K89" s="4" t="s">
        <v>1565</v>
      </c>
      <c r="L89" s="4" t="s">
        <v>1651</v>
      </c>
      <c r="M89" s="4" t="s">
        <v>1584</v>
      </c>
      <c r="N89" s="4">
        <v>49.1</v>
      </c>
      <c r="O89" s="4" t="s">
        <v>1</v>
      </c>
      <c r="P89" s="22"/>
    </row>
    <row r="90" spans="1:16" ht="15" thickBot="1" x14ac:dyDescent="0.35">
      <c r="A90" s="23" t="s">
        <v>1568</v>
      </c>
      <c r="B90" s="16" t="s">
        <v>1049</v>
      </c>
      <c r="C90" s="16" t="s">
        <v>1583</v>
      </c>
      <c r="D90" s="24" t="s">
        <v>1202</v>
      </c>
      <c r="E90" s="16" t="s">
        <v>1736</v>
      </c>
      <c r="F90" s="16"/>
      <c r="G90" s="16"/>
      <c r="H90" s="16"/>
      <c r="I90" s="16" t="s">
        <v>1738</v>
      </c>
      <c r="J90" s="16" t="str">
        <f t="shared" si="6"/>
        <v>ABR</v>
      </c>
      <c r="K90" s="16" t="s">
        <v>1565</v>
      </c>
      <c r="L90" s="16" t="s">
        <v>1652</v>
      </c>
      <c r="M90" s="16" t="s">
        <v>1584</v>
      </c>
      <c r="N90" s="16">
        <v>49.2</v>
      </c>
      <c r="O90" s="16" t="s">
        <v>1076</v>
      </c>
      <c r="P90" s="25" t="str">
        <f>CONCATENATE(A88,B88,C88,D88,E88,F88,G88,H88,I88,J88,K88,L88,M88,N88,O88,A89,B89,C89,D89,E89,F89,G89,H89,I89,J89,K89,L89,M89,N89,O89,A90,B90,C90,D90,E90,F90,G90,H90,I90,J90,K90,L90,M90,N90,O90)</f>
        <v>{id:49,year: "2018",dateAcuerdo:"21-ABR",numAcuerdo:"CG 49-2018",monthAcuerdo:"ABR",nameAcuerdo:"ITE-CG 49-2018 21-ABRIL-2018 ACUERDO READECUACIÓN AL PRESUPUESTO 2018",link: Acuerdos__pdfpath(`./${"2018/"}${"49.pdf"}`),subRows:[{id:"",year: "2018",dateAcuerdo:"21-ABR",numAcuerdo:"",monthAcuerdo:"ABR",nameAcuerdo:"ITE-CG 49-2018 21-ABRIL-2018 ANEXO 1 READECUACIÓN AL PRESUPUESTO 2018",link: Acuerdos__pdfpath(`./${"2018/"}${"49.1.pdf"}`),},{id:"",year: "2018",dateAcuerdo:"21-ABR",numAcuerdo:"",monthAcuerdo:"ABR",nameAcuerdo:"ITE-CG 49-2018 21-ABRIL-2018 VOTO RAZONADO CONSEJERA YARELI ALVAREZ MEZA",link: Acuerdos__pdfpath(`./${"2018/"}${"49.2.pdf"}`),},],},</v>
      </c>
    </row>
    <row r="91" spans="1:16" ht="15" thickBot="1" x14ac:dyDescent="0.35">
      <c r="A91" s="4" t="s">
        <v>1568</v>
      </c>
      <c r="B91" s="4">
        <v>50</v>
      </c>
      <c r="C91" s="4" t="s">
        <v>1583</v>
      </c>
      <c r="D91" s="8" t="s">
        <v>1202</v>
      </c>
      <c r="E91" s="4" t="s">
        <v>1735</v>
      </c>
      <c r="G91" s="4">
        <f>B91</f>
        <v>50</v>
      </c>
      <c r="H91" s="4" t="s">
        <v>0</v>
      </c>
      <c r="I91" s="4" t="s">
        <v>1737</v>
      </c>
      <c r="J91" s="4" t="str">
        <f t="shared" si="6"/>
        <v>ABR</v>
      </c>
      <c r="K91" s="4" t="s">
        <v>1565</v>
      </c>
      <c r="L91" s="4" t="s">
        <v>1653</v>
      </c>
      <c r="M91" s="4" t="s">
        <v>1584</v>
      </c>
      <c r="N91" s="4">
        <f>B91</f>
        <v>50</v>
      </c>
      <c r="O91" s="4" t="s">
        <v>1</v>
      </c>
      <c r="P91" s="4" t="str">
        <f>CONCATENATE(A91,B91,C91,D91,E91,F91,G91,H91,I91,J91,K91,L91,M91,N91,O91)</f>
        <v>{id:50,year: "2018",dateAcuerdo:"21-ABR",numAcuerdo:"CG 50-2018",monthAcuerdo:"ABR",nameAcuerdo:"ITE-CG 50-2018 21-ABRIL-2018 ACUERDO DESIGNACIÓN E INCORPORACIÓN SPEN SISTEMA OPLE",link: Acuerdos__pdfpath(`./${"2018/"}${"50.pdf"}`),},</v>
      </c>
    </row>
    <row r="92" spans="1:16" x14ac:dyDescent="0.3">
      <c r="A92" s="18" t="s">
        <v>1568</v>
      </c>
      <c r="B92" s="11">
        <v>51</v>
      </c>
      <c r="C92" s="11" t="s">
        <v>1583</v>
      </c>
      <c r="D92" s="19" t="s">
        <v>25</v>
      </c>
      <c r="E92" s="11" t="s">
        <v>1735</v>
      </c>
      <c r="F92" s="11"/>
      <c r="G92" s="11">
        <f>B92</f>
        <v>51</v>
      </c>
      <c r="H92" s="11" t="s">
        <v>0</v>
      </c>
      <c r="I92" s="11" t="s">
        <v>1737</v>
      </c>
      <c r="J92" s="11" t="str">
        <f t="shared" si="6"/>
        <v>ABR</v>
      </c>
      <c r="K92" s="11" t="s">
        <v>1565</v>
      </c>
      <c r="L92" s="11" t="s">
        <v>1654</v>
      </c>
      <c r="M92" s="11" t="s">
        <v>1584</v>
      </c>
      <c r="N92" s="11">
        <f>B92</f>
        <v>51</v>
      </c>
      <c r="O92" s="11" t="s">
        <v>1051</v>
      </c>
      <c r="P92" s="20"/>
    </row>
    <row r="93" spans="1:16" ht="15" thickBot="1" x14ac:dyDescent="0.35">
      <c r="A93" s="23" t="s">
        <v>1568</v>
      </c>
      <c r="B93" s="16" t="s">
        <v>1049</v>
      </c>
      <c r="C93" s="16" t="s">
        <v>1583</v>
      </c>
      <c r="D93" s="24" t="s">
        <v>25</v>
      </c>
      <c r="E93" s="16" t="s">
        <v>1736</v>
      </c>
      <c r="F93" s="16"/>
      <c r="G93" s="16"/>
      <c r="H93" s="16"/>
      <c r="I93" s="16" t="s">
        <v>1738</v>
      </c>
      <c r="J93" s="16" t="str">
        <f t="shared" si="6"/>
        <v>ABR</v>
      </c>
      <c r="K93" s="16" t="s">
        <v>1565</v>
      </c>
      <c r="L93" s="16" t="s">
        <v>1655</v>
      </c>
      <c r="M93" s="16" t="s">
        <v>1584</v>
      </c>
      <c r="N93" s="16">
        <v>51.1</v>
      </c>
      <c r="O93" s="16" t="s">
        <v>1076</v>
      </c>
      <c r="P93" s="25" t="str">
        <f>CONCATENATE(A92,B92,C92,D92,E92,F92,G92,H92,I92,J92,K92,L92,M92,N92,O92,A93,B93,C93,D93,E93,F93,G93,H93,I93,J93,K93,L93,M93,N93,O93)</f>
        <v>{id:51,year: "2018",dateAcuerdo:"30-ABR",numAcuerdo:"CG 51-2018",monthAcuerdo:"ABR",nameAcuerdo:"ITE-CG 51-2018 30-ABRIL-2018 RESOLUCIÓN DIPUTADOS DE MAYORÍA RELATIVA Y RP PARTIDO MC",link: Acuerdos__pdfpath(`./${"2018/"}${"51.pdf"}`),subRows:[{id:"",year: "2018",dateAcuerdo:"30-ABR",numAcuerdo:"",monthAcuerdo:"ABR",nameAcuerdo:"ITE-CG 51-2018 30-ABRIL-2018 VOTO RAZONADO CONSEJERA YARELI ALVAREZ MEZA",link: Acuerdos__pdfpath(`./${"2018/"}${"51.1.pdf"}`),},],},</v>
      </c>
    </row>
    <row r="94" spans="1:16" ht="15" thickBot="1" x14ac:dyDescent="0.35">
      <c r="A94" s="4" t="s">
        <v>1568</v>
      </c>
      <c r="B94" s="4">
        <v>52</v>
      </c>
      <c r="C94" s="4" t="s">
        <v>1583</v>
      </c>
      <c r="D94" s="8" t="s">
        <v>25</v>
      </c>
      <c r="E94" s="4" t="s">
        <v>1735</v>
      </c>
      <c r="G94" s="4">
        <f>B94</f>
        <v>52</v>
      </c>
      <c r="H94" s="4" t="s">
        <v>0</v>
      </c>
      <c r="I94" s="4" t="s">
        <v>1737</v>
      </c>
      <c r="J94" s="4" t="str">
        <f t="shared" si="6"/>
        <v>ABR</v>
      </c>
      <c r="K94" s="4" t="s">
        <v>1565</v>
      </c>
      <c r="L94" s="4" t="s">
        <v>1656</v>
      </c>
      <c r="M94" s="4" t="s">
        <v>1584</v>
      </c>
      <c r="N94" s="4">
        <f>B94</f>
        <v>52</v>
      </c>
      <c r="O94" s="4" t="s">
        <v>1</v>
      </c>
      <c r="P94" s="4" t="str">
        <f>CONCATENATE(A94,B94,C94,D94,E94,F94,G94,H94,I94,J94,K94,L94,M94,N94,O94)</f>
        <v>{id:52,year: "2018",dateAcuerdo:"30-ABR",numAcuerdo:"CG 52-2018",monthAcuerdo:"ABR",nameAcuerdo:"ITE-CG 52-2018 30-ABRIL-2018 RESOLUCIÓN POR LOS PRINCIPIOS DE MAYORÍA RELATIVA Y RP PES",link: Acuerdos__pdfpath(`./${"2018/"}${"52.pdf"}`),},</v>
      </c>
    </row>
    <row r="95" spans="1:16" x14ac:dyDescent="0.3">
      <c r="A95" s="18" t="s">
        <v>1568</v>
      </c>
      <c r="B95" s="11">
        <v>53</v>
      </c>
      <c r="C95" s="11" t="s">
        <v>1583</v>
      </c>
      <c r="D95" s="19" t="s">
        <v>25</v>
      </c>
      <c r="E95" s="11" t="s">
        <v>1735</v>
      </c>
      <c r="F95" s="11"/>
      <c r="G95" s="11">
        <f>B95</f>
        <v>53</v>
      </c>
      <c r="H95" s="11" t="s">
        <v>0</v>
      </c>
      <c r="I95" s="11" t="s">
        <v>1737</v>
      </c>
      <c r="J95" s="11" t="s">
        <v>1546</v>
      </c>
      <c r="K95" s="11" t="s">
        <v>1565</v>
      </c>
      <c r="L95" s="11" t="s">
        <v>1657</v>
      </c>
      <c r="M95" s="11" t="s">
        <v>1584</v>
      </c>
      <c r="N95" s="11">
        <f>B95</f>
        <v>53</v>
      </c>
      <c r="O95" s="11" t="s">
        <v>1051</v>
      </c>
      <c r="P95" s="20"/>
    </row>
    <row r="96" spans="1:16" ht="15" thickBot="1" x14ac:dyDescent="0.35">
      <c r="A96" s="23" t="s">
        <v>1568</v>
      </c>
      <c r="B96" s="16" t="s">
        <v>1049</v>
      </c>
      <c r="C96" s="16" t="s">
        <v>1583</v>
      </c>
      <c r="D96" s="24" t="s">
        <v>25</v>
      </c>
      <c r="E96" s="16" t="s">
        <v>1736</v>
      </c>
      <c r="F96" s="16"/>
      <c r="G96" s="16"/>
      <c r="H96" s="16"/>
      <c r="I96" s="16" t="s">
        <v>1738</v>
      </c>
      <c r="J96" s="16" t="str">
        <f t="shared" ref="J96:J119" si="11">MID(D96,4,3)</f>
        <v>ABR</v>
      </c>
      <c r="K96" s="16" t="s">
        <v>1565</v>
      </c>
      <c r="L96" s="16" t="s">
        <v>1658</v>
      </c>
      <c r="M96" s="16" t="s">
        <v>1584</v>
      </c>
      <c r="N96" s="16">
        <v>53.1</v>
      </c>
      <c r="O96" s="16" t="s">
        <v>1076</v>
      </c>
      <c r="P96" s="25" t="str">
        <f>CONCATENATE(A95,B95,C95,D95,E95,F95,G95,H95,I95,J95,K95,L95,M95,N95,O95,A96,B96,C96,D96,E96,F96,G96,H96,I96,J96,K96,L96,M96,N96,O96)</f>
        <v>{id:53,year: "2018",dateAcuerdo:"30-ABR",numAcuerdo:"CG 53-2018",monthAcuerdo:"DIC",nameAcuerdo:"ITE-CG 53-2018 30-ABRIL-2018 ACUERDO HORA DE INICIO Y CIERRE PREP",link: Acuerdos__pdfpath(`./${"2018/"}${"53.pdf"}`),subRows:[{id:"",year: "2018",dateAcuerdo:"30-ABR",numAcuerdo:"",monthAcuerdo:"ABR",nameAcuerdo:"ITE-CG 53-2018 30-ABRIL-2018 VOTO RAZONADO CONSEJERA YARELI ALVAREZ MEZA",link: Acuerdos__pdfpath(`./${"2018/"}${"53.1.pdf"}`),},],},</v>
      </c>
    </row>
    <row r="97" spans="1:16" x14ac:dyDescent="0.3">
      <c r="A97" s="18" t="s">
        <v>1568</v>
      </c>
      <c r="B97" s="11">
        <v>54</v>
      </c>
      <c r="C97" s="11" t="s">
        <v>1583</v>
      </c>
      <c r="D97" s="19" t="s">
        <v>25</v>
      </c>
      <c r="E97" s="11" t="s">
        <v>1735</v>
      </c>
      <c r="F97" s="11"/>
      <c r="G97" s="11">
        <f t="shared" ref="G97:G105" si="12">B97</f>
        <v>54</v>
      </c>
      <c r="H97" s="11" t="s">
        <v>0</v>
      </c>
      <c r="I97" s="11" t="s">
        <v>1737</v>
      </c>
      <c r="J97" s="11" t="str">
        <f t="shared" si="11"/>
        <v>ABR</v>
      </c>
      <c r="K97" s="11" t="s">
        <v>1565</v>
      </c>
      <c r="L97" s="11" t="s">
        <v>1659</v>
      </c>
      <c r="M97" s="11" t="s">
        <v>1584</v>
      </c>
      <c r="N97" s="11">
        <f t="shared" ref="N97:N105" si="13">B97</f>
        <v>54</v>
      </c>
      <c r="O97" s="11" t="s">
        <v>1</v>
      </c>
      <c r="P97" s="11" t="str">
        <f t="shared" ref="P97:P98" si="14">CONCATENATE(A97,B97,C97,D97,E97,F97,G97,H97,I97,J97,K97,L97,M97,N97,O97)</f>
        <v>{id:54,year: "2018",dateAcuerdo:"30-ABR",numAcuerdo:"CG 54-2018",monthAcuerdo:"ABR",nameAcuerdo:"ITE-CG 54-2018 30-ABRIL-2018 ACUERDO DISEÑO Y MODELOS DEFINITIVOS DE DOCUMENTACIÓN Y MATERIAL ELECTORAL",link: Acuerdos__pdfpath(`./${"2018/"}${"54.pdf"}`),},</v>
      </c>
    </row>
    <row r="98" spans="1:16" x14ac:dyDescent="0.3">
      <c r="A98" s="21" t="s">
        <v>1568</v>
      </c>
      <c r="B98" s="4">
        <v>55</v>
      </c>
      <c r="C98" s="4" t="s">
        <v>1583</v>
      </c>
      <c r="D98" s="8" t="s">
        <v>25</v>
      </c>
      <c r="E98" s="4" t="s">
        <v>1735</v>
      </c>
      <c r="G98" s="4">
        <f t="shared" si="12"/>
        <v>55</v>
      </c>
      <c r="H98" s="4" t="s">
        <v>0</v>
      </c>
      <c r="I98" s="4" t="s">
        <v>1737</v>
      </c>
      <c r="J98" s="4" t="str">
        <f t="shared" si="11"/>
        <v>ABR</v>
      </c>
      <c r="K98" s="4" t="s">
        <v>1565</v>
      </c>
      <c r="L98" s="4" t="s">
        <v>1660</v>
      </c>
      <c r="M98" s="4" t="s">
        <v>1584</v>
      </c>
      <c r="N98" s="4">
        <f t="shared" si="13"/>
        <v>55</v>
      </c>
      <c r="O98" s="4" t="s">
        <v>1</v>
      </c>
      <c r="P98" s="4" t="str">
        <f t="shared" si="14"/>
        <v>{id:55,year: "2018",dateAcuerdo:"30-ABR",numAcuerdo:"CG 55-2018",monthAcuerdo:"ABR",nameAcuerdo:"ITE-CG 55-2018 30-ABRIL-2018 ACUERDO DE SUSTITUCIONES DE CONSEJOS DISTRITALES 10 Y 15",link: Acuerdos__pdfpath(`./${"2018/"}${"55.pdf"}`),},</v>
      </c>
    </row>
    <row r="99" spans="1:16" x14ac:dyDescent="0.3">
      <c r="A99" s="5" t="s">
        <v>1568</v>
      </c>
      <c r="B99" s="5">
        <v>56</v>
      </c>
      <c r="C99" s="5" t="s">
        <v>1583</v>
      </c>
      <c r="D99" s="6"/>
      <c r="E99" s="5" t="s">
        <v>1735</v>
      </c>
      <c r="F99" s="5"/>
      <c r="G99" s="5">
        <f t="shared" si="12"/>
        <v>56</v>
      </c>
      <c r="H99" s="5" t="s">
        <v>0</v>
      </c>
      <c r="I99" s="5" t="s">
        <v>1737</v>
      </c>
      <c r="J99" s="5" t="str">
        <f t="shared" si="11"/>
        <v/>
      </c>
      <c r="K99" s="5" t="s">
        <v>1565</v>
      </c>
      <c r="L99" s="5"/>
      <c r="M99" s="5" t="s">
        <v>1584</v>
      </c>
      <c r="N99" s="5">
        <f t="shared" si="13"/>
        <v>56</v>
      </c>
      <c r="O99" s="5" t="s">
        <v>1</v>
      </c>
      <c r="P99" s="5"/>
    </row>
    <row r="100" spans="1:16" x14ac:dyDescent="0.3">
      <c r="A100" s="5" t="s">
        <v>1568</v>
      </c>
      <c r="B100" s="5">
        <v>57</v>
      </c>
      <c r="C100" s="5" t="s">
        <v>1583</v>
      </c>
      <c r="D100" s="6"/>
      <c r="E100" s="5" t="s">
        <v>1735</v>
      </c>
      <c r="F100" s="5"/>
      <c r="G100" s="5">
        <f t="shared" si="12"/>
        <v>57</v>
      </c>
      <c r="H100" s="5" t="s">
        <v>0</v>
      </c>
      <c r="I100" s="5" t="s">
        <v>1737</v>
      </c>
      <c r="J100" s="5" t="str">
        <f t="shared" si="11"/>
        <v/>
      </c>
      <c r="K100" s="5" t="s">
        <v>1565</v>
      </c>
      <c r="L100" s="5"/>
      <c r="M100" s="5" t="s">
        <v>1584</v>
      </c>
      <c r="N100" s="5">
        <f t="shared" si="13"/>
        <v>57</v>
      </c>
      <c r="O100" s="5" t="s">
        <v>1</v>
      </c>
      <c r="P100" s="5"/>
    </row>
    <row r="101" spans="1:16" x14ac:dyDescent="0.3">
      <c r="A101" s="5" t="s">
        <v>1568</v>
      </c>
      <c r="B101" s="5">
        <v>58</v>
      </c>
      <c r="C101" s="5" t="s">
        <v>1583</v>
      </c>
      <c r="D101" s="6"/>
      <c r="E101" s="5" t="s">
        <v>1735</v>
      </c>
      <c r="F101" s="5"/>
      <c r="G101" s="5">
        <f t="shared" si="12"/>
        <v>58</v>
      </c>
      <c r="H101" s="5" t="s">
        <v>0</v>
      </c>
      <c r="I101" s="5" t="s">
        <v>1737</v>
      </c>
      <c r="J101" s="5" t="str">
        <f t="shared" si="11"/>
        <v/>
      </c>
      <c r="K101" s="5" t="s">
        <v>1565</v>
      </c>
      <c r="L101" s="5"/>
      <c r="M101" s="5" t="s">
        <v>1584</v>
      </c>
      <c r="N101" s="5">
        <f t="shared" si="13"/>
        <v>58</v>
      </c>
      <c r="O101" s="5" t="s">
        <v>1</v>
      </c>
      <c r="P101" s="5"/>
    </row>
    <row r="102" spans="1:16" x14ac:dyDescent="0.3">
      <c r="A102" s="5" t="s">
        <v>1568</v>
      </c>
      <c r="B102" s="5">
        <v>59</v>
      </c>
      <c r="C102" s="5" t="s">
        <v>1583</v>
      </c>
      <c r="D102" s="6"/>
      <c r="E102" s="5" t="s">
        <v>1735</v>
      </c>
      <c r="F102" s="5"/>
      <c r="G102" s="5">
        <f t="shared" si="12"/>
        <v>59</v>
      </c>
      <c r="H102" s="5" t="s">
        <v>0</v>
      </c>
      <c r="I102" s="5" t="s">
        <v>1737</v>
      </c>
      <c r="J102" s="5" t="str">
        <f t="shared" si="11"/>
        <v/>
      </c>
      <c r="K102" s="5" t="s">
        <v>1565</v>
      </c>
      <c r="L102" s="5"/>
      <c r="M102" s="5" t="s">
        <v>1584</v>
      </c>
      <c r="N102" s="5">
        <f t="shared" si="13"/>
        <v>59</v>
      </c>
      <c r="O102" s="5" t="s">
        <v>1</v>
      </c>
      <c r="P102" s="5"/>
    </row>
    <row r="103" spans="1:16" x14ac:dyDescent="0.3">
      <c r="A103" s="4" t="s">
        <v>1568</v>
      </c>
      <c r="B103" s="4">
        <v>60</v>
      </c>
      <c r="C103" s="4" t="s">
        <v>1583</v>
      </c>
      <c r="D103" s="8" t="s">
        <v>1279</v>
      </c>
      <c r="E103" s="4" t="s">
        <v>1735</v>
      </c>
      <c r="G103" s="4">
        <f t="shared" si="12"/>
        <v>60</v>
      </c>
      <c r="H103" s="4" t="s">
        <v>0</v>
      </c>
      <c r="I103" s="4" t="s">
        <v>1737</v>
      </c>
      <c r="J103" s="4" t="str">
        <f t="shared" si="11"/>
        <v>MAY</v>
      </c>
      <c r="K103" s="4" t="s">
        <v>1565</v>
      </c>
      <c r="L103" s="4" t="s">
        <v>1676</v>
      </c>
      <c r="M103" s="4" t="s">
        <v>1584</v>
      </c>
      <c r="N103" s="4">
        <f t="shared" si="13"/>
        <v>60</v>
      </c>
      <c r="O103" s="4" t="s">
        <v>1</v>
      </c>
      <c r="P103" s="4" t="str">
        <f t="shared" ref="P103:P104" si="15">CONCATENATE(A103,B103,C103,D103,E103,F103,G103,H103,I103,J103,K103,L103,M103,N103,O103)</f>
        <v>{id:60,year: "2018",dateAcuerdo:"18-MAY",numAcuerdo:"CG 60-2018",monthAcuerdo:"MAY",nameAcuerdo:"ACUERDO POR EL QUE APRUEBA EL CÁLCULO DEL MONTO DE FINANCIAMIENTO PÚBLICO PARA LA OBTENCIÓN DEL VOTO",link: Acuerdos__pdfpath(`./${"2018/"}${"60.pdf"}`),},</v>
      </c>
    </row>
    <row r="104" spans="1:16" ht="15" thickBot="1" x14ac:dyDescent="0.35">
      <c r="A104" s="4" t="s">
        <v>1568</v>
      </c>
      <c r="B104" s="4">
        <v>61</v>
      </c>
      <c r="C104" s="4" t="s">
        <v>1583</v>
      </c>
      <c r="D104" s="8" t="s">
        <v>1279</v>
      </c>
      <c r="E104" s="4" t="s">
        <v>1735</v>
      </c>
      <c r="G104" s="4">
        <f t="shared" si="12"/>
        <v>61</v>
      </c>
      <c r="H104" s="4" t="s">
        <v>0</v>
      </c>
      <c r="I104" s="4" t="s">
        <v>1737</v>
      </c>
      <c r="J104" s="4" t="str">
        <f t="shared" si="11"/>
        <v>MAY</v>
      </c>
      <c r="K104" s="4" t="s">
        <v>1565</v>
      </c>
      <c r="L104" s="4" t="s">
        <v>1677</v>
      </c>
      <c r="M104" s="4" t="s">
        <v>1584</v>
      </c>
      <c r="N104" s="4">
        <f t="shared" si="13"/>
        <v>61</v>
      </c>
      <c r="O104" s="4" t="s">
        <v>1</v>
      </c>
      <c r="P104" s="4" t="str">
        <f t="shared" si="15"/>
        <v>{id:61,year: "2018",dateAcuerdo:"18-MAY",numAcuerdo:"CG 61-2018",monthAcuerdo:"MAY",nameAcuerdo:"ACUERDO POR EL QUE SE APRUEBAN LOS CRITERIOS RELATIVOS A LOS CIERRES DE CAMPAÑA",link: Acuerdos__pdfpath(`./${"2018/"}${"61.pdf"}`),},</v>
      </c>
    </row>
    <row r="105" spans="1:16" x14ac:dyDescent="0.3">
      <c r="A105" s="18" t="s">
        <v>1568</v>
      </c>
      <c r="B105" s="11">
        <v>62</v>
      </c>
      <c r="C105" s="11" t="s">
        <v>1583</v>
      </c>
      <c r="D105" s="19" t="s">
        <v>1279</v>
      </c>
      <c r="E105" s="11" t="s">
        <v>1735</v>
      </c>
      <c r="F105" s="11"/>
      <c r="G105" s="11">
        <f t="shared" si="12"/>
        <v>62</v>
      </c>
      <c r="H105" s="11" t="s">
        <v>0</v>
      </c>
      <c r="I105" s="11" t="s">
        <v>1737</v>
      </c>
      <c r="J105" s="11" t="str">
        <f t="shared" si="11"/>
        <v>MAY</v>
      </c>
      <c r="K105" s="11" t="s">
        <v>1565</v>
      </c>
      <c r="L105" s="11" t="s">
        <v>1678</v>
      </c>
      <c r="M105" s="11" t="s">
        <v>1584</v>
      </c>
      <c r="N105" s="11">
        <f t="shared" si="13"/>
        <v>62</v>
      </c>
      <c r="O105" s="11" t="s">
        <v>1051</v>
      </c>
      <c r="P105" s="20"/>
    </row>
    <row r="106" spans="1:16" ht="15" thickBot="1" x14ac:dyDescent="0.35">
      <c r="A106" s="23" t="s">
        <v>1568</v>
      </c>
      <c r="B106" s="16" t="s">
        <v>1049</v>
      </c>
      <c r="C106" s="16" t="s">
        <v>1583</v>
      </c>
      <c r="D106" s="24"/>
      <c r="E106" s="16" t="s">
        <v>1736</v>
      </c>
      <c r="F106" s="16"/>
      <c r="G106" s="16"/>
      <c r="H106" s="16"/>
      <c r="I106" s="16" t="s">
        <v>1738</v>
      </c>
      <c r="J106" s="16" t="str">
        <f t="shared" si="11"/>
        <v/>
      </c>
      <c r="K106" s="16" t="s">
        <v>1565</v>
      </c>
      <c r="L106" s="16" t="s">
        <v>1679</v>
      </c>
      <c r="M106" s="16" t="s">
        <v>1584</v>
      </c>
      <c r="N106" s="16">
        <v>62.1</v>
      </c>
      <c r="O106" s="16" t="s">
        <v>1076</v>
      </c>
      <c r="P106" s="25" t="str">
        <f>CONCATENATE(A105,B105,C105,D105,E105,F105,G105,H105,I105,J105,K105,L105,M105,N105,O105,A106,B106,C106,D106,E106,F106,G106,H106,I106,J106,K106,L106,M106,N106,O106)</f>
        <v>{id:62,year: "2018",dateAcuerdo:"18-MAY",numAcuerdo:"CG 62-2018",monthAcuerdo:"MAY",nameAcuerdo:"ACUERDO POR EL QUE SE APRUEBA EL MODELO OPERATIVO DE REMISIÓN Y RECEPCIÓN DE LOS PAQUETES ELECTORALES",link: Acuerdos__pdfpath(`./${"2018/"}${"62.pdf"}`),subRows:[{id:"",year: "2018",dateAcuerdo:"",numAcuerdo:"",monthAcuerdo:"",nameAcuerdo:"MODELO OPERATIVO RECEPCIÓN DE PAQUETES ELECTORALES 2018",link: Acuerdos__pdfpath(`./${"2018/"}${"62.1.pdf"}`),},],},</v>
      </c>
    </row>
    <row r="107" spans="1:16" x14ac:dyDescent="0.3">
      <c r="A107" s="4" t="s">
        <v>1568</v>
      </c>
      <c r="B107" s="4">
        <v>63</v>
      </c>
      <c r="C107" s="4" t="s">
        <v>1583</v>
      </c>
      <c r="D107" s="8" t="s">
        <v>1279</v>
      </c>
      <c r="E107" s="4" t="s">
        <v>1735</v>
      </c>
      <c r="G107" s="4">
        <f t="shared" ref="G107:G116" si="16">B107</f>
        <v>63</v>
      </c>
      <c r="H107" s="4" t="s">
        <v>0</v>
      </c>
      <c r="I107" s="4" t="s">
        <v>1737</v>
      </c>
      <c r="J107" s="4" t="str">
        <f t="shared" si="11"/>
        <v>MAY</v>
      </c>
      <c r="K107" s="4" t="s">
        <v>1565</v>
      </c>
      <c r="L107" s="4" t="s">
        <v>1680</v>
      </c>
      <c r="M107" s="4" t="s">
        <v>1584</v>
      </c>
      <c r="N107" s="4">
        <f>B107</f>
        <v>63</v>
      </c>
      <c r="O107" s="4" t="s">
        <v>1</v>
      </c>
      <c r="P107" s="4" t="str">
        <f t="shared" ref="P107:P115" si="17">CONCATENATE(A107,B107,C107,D107,E107,F107,G107,H107,I107,J107,K107,L107,M107,N107,O107)</f>
        <v>{id:63,year: "2018",dateAcuerdo:"18-MAY",numAcuerdo:"CG 63-2018",monthAcuerdo:"MAY",nameAcuerdo:"ACUERDO POR EL QUE SE APRUEBAN LAS MEDIDAS DE SEGURIDAD QUE CONTENDRÁN LAS BOLETAS ELECTORALES, ASÍ COMO LA DETERMINACIÓN DE FECHA LÍMITE EN QUE SE PODRÁN MODIFICAR",link: Acuerdos__pdfpath(`./${"2018/"}${"63.pdf"}`),},</v>
      </c>
    </row>
    <row r="108" spans="1:16" x14ac:dyDescent="0.3">
      <c r="A108" s="4" t="s">
        <v>1568</v>
      </c>
      <c r="B108" s="4">
        <v>64</v>
      </c>
      <c r="C108" s="4" t="s">
        <v>1583</v>
      </c>
      <c r="D108" s="8" t="s">
        <v>1279</v>
      </c>
      <c r="E108" s="4" t="s">
        <v>1735</v>
      </c>
      <c r="G108" s="4">
        <f t="shared" si="16"/>
        <v>64</v>
      </c>
      <c r="H108" s="4" t="s">
        <v>0</v>
      </c>
      <c r="I108" s="4" t="s">
        <v>1737</v>
      </c>
      <c r="J108" s="4" t="str">
        <f t="shared" si="11"/>
        <v>MAY</v>
      </c>
      <c r="K108" s="4" t="s">
        <v>1565</v>
      </c>
      <c r="L108" s="4" t="s">
        <v>1681</v>
      </c>
      <c r="M108" s="4" t="s">
        <v>1584</v>
      </c>
      <c r="N108" s="4">
        <f>B108</f>
        <v>64</v>
      </c>
      <c r="O108" s="4" t="s">
        <v>1</v>
      </c>
      <c r="P108" s="4" t="str">
        <f t="shared" si="17"/>
        <v>{id:64,year: "2018",dateAcuerdo:"18-MAY",numAcuerdo:"CG 64-2018",monthAcuerdo:"MAY",nameAcuerdo:"ACUERDO POR EL QUE SE DA RESPUESTA AL ESCRITO PRESENTADO POR LA LICENCIADA LAURA YAMILI FLORES LOZANO",link: Acuerdos__pdfpath(`./${"2018/"}${"64.pdf"}`),},</v>
      </c>
    </row>
    <row r="109" spans="1:16" x14ac:dyDescent="0.3">
      <c r="A109" s="4" t="s">
        <v>1568</v>
      </c>
      <c r="B109" s="4">
        <v>65</v>
      </c>
      <c r="C109" s="4" t="s">
        <v>1583</v>
      </c>
      <c r="D109" s="8" t="s">
        <v>1279</v>
      </c>
      <c r="E109" s="4" t="s">
        <v>1735</v>
      </c>
      <c r="G109" s="4">
        <f t="shared" si="16"/>
        <v>65</v>
      </c>
      <c r="H109" s="4" t="s">
        <v>0</v>
      </c>
      <c r="I109" s="4" t="s">
        <v>1737</v>
      </c>
      <c r="J109" s="4" t="str">
        <f t="shared" si="11"/>
        <v>MAY</v>
      </c>
      <c r="K109" s="4" t="s">
        <v>1565</v>
      </c>
      <c r="L109" s="4" t="s">
        <v>1682</v>
      </c>
      <c r="M109" s="4" t="s">
        <v>1584</v>
      </c>
      <c r="N109" s="4">
        <f>B109</f>
        <v>65</v>
      </c>
      <c r="O109" s="4" t="s">
        <v>1</v>
      </c>
      <c r="P109" s="4" t="str">
        <f t="shared" si="17"/>
        <v>{id:65,year: "2018",dateAcuerdo:"18-MAY",numAcuerdo:"CG 65-2018",monthAcuerdo:"MAY",nameAcuerdo:"ACUERDO POR EL QUE SE DA RESPUESTA AL OFICIO PRESENTADO POR LA LICENCIADA ROSALÍA PEREDO AGUILAR",link: Acuerdos__pdfpath(`./${"2018/"}${"65.pdf"}`),},</v>
      </c>
    </row>
    <row r="110" spans="1:16" x14ac:dyDescent="0.3">
      <c r="A110" s="4" t="s">
        <v>1568</v>
      </c>
      <c r="B110" s="4">
        <v>66</v>
      </c>
      <c r="C110" s="4" t="s">
        <v>1583</v>
      </c>
      <c r="D110" s="8" t="s">
        <v>1280</v>
      </c>
      <c r="E110" s="4" t="s">
        <v>1735</v>
      </c>
      <c r="G110" s="4">
        <f t="shared" si="16"/>
        <v>66</v>
      </c>
      <c r="H110" s="4" t="s">
        <v>0</v>
      </c>
      <c r="I110" s="4" t="s">
        <v>1737</v>
      </c>
      <c r="J110" s="4" t="str">
        <f t="shared" si="11"/>
        <v>MAY</v>
      </c>
      <c r="K110" s="4" t="s">
        <v>1565</v>
      </c>
      <c r="L110" s="4" t="s">
        <v>1683</v>
      </c>
      <c r="M110" s="4" t="s">
        <v>1584</v>
      </c>
      <c r="N110" s="4">
        <f t="shared" ref="N110:N154" si="18">B110</f>
        <v>66</v>
      </c>
      <c r="O110" s="4" t="s">
        <v>1</v>
      </c>
      <c r="P110" s="4" t="str">
        <f t="shared" si="17"/>
        <v>{id:66,year: "2018",dateAcuerdo:"20-MAY",numAcuerdo:"CG 66-2018",monthAcuerdo:"MAY",nameAcuerdo:"ACUERDO POR EL QUE SE DA CUMPLIMIENTO A LA SENTENCIA DICTADA POR EL TET EXPEDIENTE TET JDC 023 2018 Y ACUMULADO TET JDC 024 2018.",link: Acuerdos__pdfpath(`./${"2018/"}${"66.pdf"}`),},</v>
      </c>
    </row>
    <row r="111" spans="1:16" x14ac:dyDescent="0.3">
      <c r="A111" s="4" t="s">
        <v>1568</v>
      </c>
      <c r="B111" s="4">
        <v>67</v>
      </c>
      <c r="C111" s="4" t="s">
        <v>1583</v>
      </c>
      <c r="D111" s="8" t="s">
        <v>1674</v>
      </c>
      <c r="E111" s="4" t="s">
        <v>1735</v>
      </c>
      <c r="G111" s="4">
        <f t="shared" si="16"/>
        <v>67</v>
      </c>
      <c r="H111" s="4" t="s">
        <v>0</v>
      </c>
      <c r="I111" s="4" t="s">
        <v>1737</v>
      </c>
      <c r="J111" s="4" t="str">
        <f t="shared" si="11"/>
        <v>MAY</v>
      </c>
      <c r="K111" s="4" t="s">
        <v>1565</v>
      </c>
      <c r="L111" s="4" t="s">
        <v>1684</v>
      </c>
      <c r="M111" s="4" t="s">
        <v>1584</v>
      </c>
      <c r="N111" s="4">
        <f t="shared" si="18"/>
        <v>67</v>
      </c>
      <c r="O111" s="4" t="s">
        <v>1</v>
      </c>
      <c r="P111" s="4" t="str">
        <f t="shared" si="17"/>
        <v>{id:67,year: "2018",dateAcuerdo:"21-MAY",numAcuerdo:"CG 67-2018",monthAcuerdo:"MAY",nameAcuerdo:"RESOLUCIÓN RESPECTO DE LAS SUSTITUCIONES DE CANDIDATAS Y CANDIDATOS AL CARGO DE DIPUTADAS Y DIPUTADOS LOCALES",link: Acuerdos__pdfpath(`./${"2018/"}${"67.pdf"}`),},</v>
      </c>
    </row>
    <row r="112" spans="1:16" x14ac:dyDescent="0.3">
      <c r="A112" s="4" t="s">
        <v>1568</v>
      </c>
      <c r="B112" s="4">
        <v>68</v>
      </c>
      <c r="C112" s="4" t="s">
        <v>1583</v>
      </c>
      <c r="D112" s="8" t="s">
        <v>1675</v>
      </c>
      <c r="E112" s="4" t="s">
        <v>1735</v>
      </c>
      <c r="G112" s="4">
        <f t="shared" si="16"/>
        <v>68</v>
      </c>
      <c r="H112" s="4" t="s">
        <v>0</v>
      </c>
      <c r="I112" s="4" t="s">
        <v>1737</v>
      </c>
      <c r="J112" s="4" t="str">
        <f t="shared" si="11"/>
        <v>MAY</v>
      </c>
      <c r="K112" s="4" t="s">
        <v>1565</v>
      </c>
      <c r="L112" s="4" t="s">
        <v>1685</v>
      </c>
      <c r="M112" s="4" t="s">
        <v>1584</v>
      </c>
      <c r="N112" s="4">
        <f t="shared" si="18"/>
        <v>68</v>
      </c>
      <c r="O112" s="4" t="s">
        <v>1</v>
      </c>
      <c r="P112" s="4" t="str">
        <f t="shared" si="17"/>
        <v>{id:68,year: "2018",dateAcuerdo:"26-MAY",numAcuerdo:"CG 68-2018",monthAcuerdo:"MAY",nameAcuerdo:"ACUERDO POR EL QUE SE APRUEBA EL CAMBIO DE EMBLEMA DEL CANDIDATO INDEPENDIENTE",link: Acuerdos__pdfpath(`./${"2018/"}${"68.pdf"}`),},</v>
      </c>
    </row>
    <row r="113" spans="1:16" x14ac:dyDescent="0.3">
      <c r="A113" s="4" t="s">
        <v>1568</v>
      </c>
      <c r="B113" s="4">
        <v>69</v>
      </c>
      <c r="C113" s="4" t="s">
        <v>1583</v>
      </c>
      <c r="D113" s="8" t="s">
        <v>26</v>
      </c>
      <c r="E113" s="4" t="s">
        <v>1735</v>
      </c>
      <c r="G113" s="4">
        <f t="shared" si="16"/>
        <v>69</v>
      </c>
      <c r="H113" s="4" t="s">
        <v>0</v>
      </c>
      <c r="I113" s="4" t="s">
        <v>1737</v>
      </c>
      <c r="J113" s="4" t="str">
        <f t="shared" si="11"/>
        <v>MAY</v>
      </c>
      <c r="K113" s="4" t="s">
        <v>1565</v>
      </c>
      <c r="L113" s="4" t="s">
        <v>1686</v>
      </c>
      <c r="M113" s="4" t="s">
        <v>1584</v>
      </c>
      <c r="N113" s="4">
        <f t="shared" si="18"/>
        <v>69</v>
      </c>
      <c r="O113" s="4" t="s">
        <v>1</v>
      </c>
      <c r="P113" s="4" t="str">
        <f t="shared" si="17"/>
        <v>{id:69,year: "2018",dateAcuerdo:"29-MAY",numAcuerdo:"CG 69-2018",monthAcuerdo:"MAY",nameAcuerdo:"RESOLUCIÓN SUSTITUCIONES DE CANDIDATAS Y CANDIDATOS AL CARGO DE DIPUTADAS Y DIPUTADOS LOCALES",link: Acuerdos__pdfpath(`./${"2018/"}${"69.pdf"}`),},</v>
      </c>
    </row>
    <row r="114" spans="1:16" x14ac:dyDescent="0.3">
      <c r="A114" s="4" t="s">
        <v>1568</v>
      </c>
      <c r="B114" s="4">
        <v>70</v>
      </c>
      <c r="C114" s="4" t="s">
        <v>1583</v>
      </c>
      <c r="D114" s="8" t="s">
        <v>26</v>
      </c>
      <c r="E114" s="4" t="s">
        <v>1735</v>
      </c>
      <c r="G114" s="4">
        <f t="shared" si="16"/>
        <v>70</v>
      </c>
      <c r="H114" s="4" t="s">
        <v>0</v>
      </c>
      <c r="I114" s="4" t="s">
        <v>1737</v>
      </c>
      <c r="J114" s="4" t="str">
        <f t="shared" si="11"/>
        <v>MAY</v>
      </c>
      <c r="K114" s="4" t="s">
        <v>1565</v>
      </c>
      <c r="L114" s="4" t="s">
        <v>1687</v>
      </c>
      <c r="M114" s="4" t="s">
        <v>1584</v>
      </c>
      <c r="N114" s="4">
        <f t="shared" si="18"/>
        <v>70</v>
      </c>
      <c r="O114" s="4" t="s">
        <v>1</v>
      </c>
      <c r="P114" s="4" t="str">
        <f t="shared" si="17"/>
        <v>{id:70,year: "2018",dateAcuerdo:"29-MAY",numAcuerdo:"CG 70-2018",monthAcuerdo:"MAY",nameAcuerdo:"ACUERDO NO INCLUSIÓN DE NOMBRES E INCLUSIÓN DE SOBRENOMBRES",link: Acuerdos__pdfpath(`./${"2018/"}${"70.pdf"}`),},</v>
      </c>
    </row>
    <row r="115" spans="1:16" ht="15" thickBot="1" x14ac:dyDescent="0.35">
      <c r="A115" s="4" t="s">
        <v>1568</v>
      </c>
      <c r="B115" s="4">
        <v>71</v>
      </c>
      <c r="C115" s="4" t="s">
        <v>1583</v>
      </c>
      <c r="D115" s="8" t="s">
        <v>394</v>
      </c>
      <c r="E115" s="4" t="s">
        <v>1735</v>
      </c>
      <c r="G115" s="4">
        <f t="shared" si="16"/>
        <v>71</v>
      </c>
      <c r="H115" s="4" t="s">
        <v>0</v>
      </c>
      <c r="I115" s="4" t="s">
        <v>1737</v>
      </c>
      <c r="J115" s="4" t="str">
        <f t="shared" si="11"/>
        <v>JUN</v>
      </c>
      <c r="K115" s="4" t="s">
        <v>1565</v>
      </c>
      <c r="L115" s="4" t="s">
        <v>1691</v>
      </c>
      <c r="M115" s="4" t="s">
        <v>1584</v>
      </c>
      <c r="N115" s="4">
        <f t="shared" ref="N115" si="19">B115</f>
        <v>71</v>
      </c>
      <c r="O115" s="4" t="s">
        <v>1</v>
      </c>
      <c r="P115" s="4" t="str">
        <f t="shared" si="17"/>
        <v>{id:71,year: "2018",dateAcuerdo:"06-JUN",numAcuerdo:"CG 71-2018",monthAcuerdo:"JUN",nameAcuerdo:"RESOLUCIÓN DE SUSTITUCIÓN MOVIMIENTO CIUDADANO DISTRITO 06",link: Acuerdos__pdfpath(`./${"2018/"}${"71.pdf"}`),},</v>
      </c>
    </row>
    <row r="116" spans="1:16" x14ac:dyDescent="0.3">
      <c r="A116" s="18" t="s">
        <v>1568</v>
      </c>
      <c r="B116" s="11">
        <v>72</v>
      </c>
      <c r="C116" s="11" t="s">
        <v>1583</v>
      </c>
      <c r="D116" s="19" t="s">
        <v>394</v>
      </c>
      <c r="E116" s="11" t="s">
        <v>1735</v>
      </c>
      <c r="F116" s="11"/>
      <c r="G116" s="11">
        <f t="shared" si="16"/>
        <v>72</v>
      </c>
      <c r="H116" s="11" t="s">
        <v>0</v>
      </c>
      <c r="I116" s="11" t="s">
        <v>1737</v>
      </c>
      <c r="J116" s="11" t="str">
        <f t="shared" si="11"/>
        <v>JUN</v>
      </c>
      <c r="K116" s="11" t="s">
        <v>1565</v>
      </c>
      <c r="L116" s="11" t="s">
        <v>1692</v>
      </c>
      <c r="M116" s="11" t="s">
        <v>1584</v>
      </c>
      <c r="N116" s="11">
        <f t="shared" ref="N116" si="20">B116</f>
        <v>72</v>
      </c>
      <c r="O116" s="11" t="s">
        <v>1051</v>
      </c>
      <c r="P116" s="20"/>
    </row>
    <row r="117" spans="1:16" ht="15" thickBot="1" x14ac:dyDescent="0.35">
      <c r="A117" s="23" t="s">
        <v>1568</v>
      </c>
      <c r="B117" s="16" t="s">
        <v>1049</v>
      </c>
      <c r="C117" s="16" t="s">
        <v>1583</v>
      </c>
      <c r="D117" s="24"/>
      <c r="E117" s="16" t="s">
        <v>1736</v>
      </c>
      <c r="F117" s="16"/>
      <c r="G117" s="16"/>
      <c r="H117" s="16"/>
      <c r="I117" s="16" t="s">
        <v>1738</v>
      </c>
      <c r="J117" s="16" t="str">
        <f t="shared" si="11"/>
        <v/>
      </c>
      <c r="K117" s="16" t="s">
        <v>1565</v>
      </c>
      <c r="L117" s="16" t="s">
        <v>1693</v>
      </c>
      <c r="M117" s="16" t="s">
        <v>1584</v>
      </c>
      <c r="N117" s="16">
        <v>72.099999999999994</v>
      </c>
      <c r="O117" s="16" t="s">
        <v>1076</v>
      </c>
      <c r="P117" s="25" t="str">
        <f>CONCATENATE(A116,B116,C116,D116,E116,F116,G116,H116,I116,J116,K116,L116,M116,N116,O116,A117,B117,C117,D117,E117,F117,G117,H117,I117,J117,K117,L117,M117,N117,O117)</f>
        <v>{id:72,year: "2018",dateAcuerdo:"06-JUN",numAcuerdo:"CG 72-2018",monthAcuerdo:"JUN",nameAcuerdo:"ACUERDO POR EL QUE SE DESIGNA AL PERSONAL AUTORIZADO PARA EL CONTEO, SELLADO Y AGRUPAMIENTO DE LAS BOLETAS ELECTORALES",link: Acuerdos__pdfpath(`./${"2018/"}${"72.pdf"}`),subRows:[{id:"",year: "2018",dateAcuerdo:"",numAcuerdo:"",monthAcuerdo:"",nameAcuerdo:"ANEXO POR EL QUE SE DESIGNA AL PERSONAL AUTORIZADO PARA EL CONTEO, SELLADO Y AGRUPAMIENTO DE LAS BOLETAS ELECTORALES",link: Acuerdos__pdfpath(`./${"2018/"}${"72.1.pdf"}`),},],},</v>
      </c>
    </row>
    <row r="118" spans="1:16" x14ac:dyDescent="0.3">
      <c r="A118" s="4" t="s">
        <v>1568</v>
      </c>
      <c r="B118" s="4">
        <v>73</v>
      </c>
      <c r="C118" s="4" t="s">
        <v>1583</v>
      </c>
      <c r="D118" s="8" t="s">
        <v>394</v>
      </c>
      <c r="E118" s="4" t="s">
        <v>1735</v>
      </c>
      <c r="G118" s="4">
        <f t="shared" ref="G118:G130" si="21">B118</f>
        <v>73</v>
      </c>
      <c r="H118" s="4" t="s">
        <v>0</v>
      </c>
      <c r="I118" s="4" t="s">
        <v>1737</v>
      </c>
      <c r="J118" s="4" t="str">
        <f t="shared" si="11"/>
        <v>JUN</v>
      </c>
      <c r="K118" s="4" t="s">
        <v>1565</v>
      </c>
      <c r="L118" s="4" t="s">
        <v>1694</v>
      </c>
      <c r="M118" s="4" t="s">
        <v>1584</v>
      </c>
      <c r="N118" s="4">
        <f t="shared" si="18"/>
        <v>73</v>
      </c>
      <c r="O118" s="4" t="s">
        <v>1</v>
      </c>
      <c r="P118" s="4" t="str">
        <f t="shared" ref="P118:P130" si="22">CONCATENATE(A118,B118,C118,D118,E118,F118,G118,H118,I118,J118,K118,L118,M118,N118,O118)</f>
        <v>{id:73,year: "2018",dateAcuerdo:"06-JUN",numAcuerdo:"CG 73-2018",monthAcuerdo:"JUN",nameAcuerdo:"ACUERDO POR EL QUE SE APRUEBA LA REUBICACIÓN DEL CATD DISTRITO 08",link: Acuerdos__pdfpath(`./${"2018/"}${"73.pdf"}`),},</v>
      </c>
    </row>
    <row r="119" spans="1:16" x14ac:dyDescent="0.3">
      <c r="A119" s="4" t="s">
        <v>1568</v>
      </c>
      <c r="B119" s="4">
        <v>74</v>
      </c>
      <c r="C119" s="4" t="s">
        <v>1583</v>
      </c>
      <c r="D119" s="8" t="s">
        <v>1688</v>
      </c>
      <c r="E119" s="4" t="s">
        <v>1735</v>
      </c>
      <c r="G119" s="4">
        <f t="shared" si="21"/>
        <v>74</v>
      </c>
      <c r="H119" s="4" t="s">
        <v>0</v>
      </c>
      <c r="I119" s="4" t="s">
        <v>1737</v>
      </c>
      <c r="J119" s="4" t="str">
        <f t="shared" si="11"/>
        <v>JUN</v>
      </c>
      <c r="K119" s="4" t="s">
        <v>1565</v>
      </c>
      <c r="L119" s="4" t="s">
        <v>1695</v>
      </c>
      <c r="M119" s="4" t="s">
        <v>1584</v>
      </c>
      <c r="N119" s="4">
        <f t="shared" si="18"/>
        <v>74</v>
      </c>
      <c r="O119" s="4" t="s">
        <v>1</v>
      </c>
      <c r="P119" s="4" t="str">
        <f t="shared" si="22"/>
        <v>{id:74,year: "2018",dateAcuerdo:"20-JUN",numAcuerdo:"CG 74-2018",monthAcuerdo:"JUN",nameAcuerdo:"RESOLUCIÓN RESPECTO DE LA SUSTITUCIÓN DE LA CANDIDATA PROPIETARIA AL CARGO DE DIPUTADA LOCAL POR EL PRINCIPIO DE RP CON ORDEN DE PRELACIÓN UNO PANAL",link: Acuerdos__pdfpath(`./${"2018/"}${"74.pdf"}`),},</v>
      </c>
    </row>
    <row r="120" spans="1:16" x14ac:dyDescent="0.3">
      <c r="A120" s="4" t="s">
        <v>1568</v>
      </c>
      <c r="B120" s="4">
        <v>75</v>
      </c>
      <c r="C120" s="4" t="s">
        <v>1583</v>
      </c>
      <c r="D120" s="8" t="s">
        <v>1688</v>
      </c>
      <c r="E120" s="4" t="s">
        <v>1735</v>
      </c>
      <c r="G120" s="4">
        <f t="shared" si="21"/>
        <v>75</v>
      </c>
      <c r="H120" s="4" t="s">
        <v>0</v>
      </c>
      <c r="I120" s="4" t="s">
        <v>1737</v>
      </c>
      <c r="J120" s="4" t="str">
        <f t="shared" ref="J120:J155" si="23">MID(D120,4,3)</f>
        <v>JUN</v>
      </c>
      <c r="K120" s="4" t="s">
        <v>1565</v>
      </c>
      <c r="L120" s="4" t="s">
        <v>1696</v>
      </c>
      <c r="M120" s="4" t="s">
        <v>1584</v>
      </c>
      <c r="N120" s="4">
        <f t="shared" si="18"/>
        <v>75</v>
      </c>
      <c r="O120" s="4" t="s">
        <v>1</v>
      </c>
      <c r="P120" s="4" t="str">
        <f t="shared" si="22"/>
        <v>{id:75,year: "2018",dateAcuerdo:"20-JUN",numAcuerdo:"CG 75-2018",monthAcuerdo:"JUN",nameAcuerdo:"ACUERDO POR EL QUE SE APRUEBA LA SUSTITUCIÓN DE CONSEJEROS SUPLENTES DE LOS C D 04, 08 Y 13",link: Acuerdos__pdfpath(`./${"2018/"}${"75.pdf"}`),},</v>
      </c>
    </row>
    <row r="121" spans="1:16" x14ac:dyDescent="0.3">
      <c r="A121" s="4" t="s">
        <v>1568</v>
      </c>
      <c r="B121" s="4">
        <v>76</v>
      </c>
      <c r="C121" s="4" t="s">
        <v>1583</v>
      </c>
      <c r="D121" s="8" t="s">
        <v>1689</v>
      </c>
      <c r="E121" s="4" t="s">
        <v>1735</v>
      </c>
      <c r="G121" s="4">
        <f t="shared" si="21"/>
        <v>76</v>
      </c>
      <c r="H121" s="4" t="s">
        <v>0</v>
      </c>
      <c r="I121" s="4" t="s">
        <v>1737</v>
      </c>
      <c r="J121" s="4" t="str">
        <f t="shared" si="23"/>
        <v>JUN</v>
      </c>
      <c r="K121" s="4" t="s">
        <v>1565</v>
      </c>
      <c r="L121" s="4" t="s">
        <v>1697</v>
      </c>
      <c r="M121" s="4" t="s">
        <v>1584</v>
      </c>
      <c r="N121" s="4">
        <f t="shared" si="18"/>
        <v>76</v>
      </c>
      <c r="O121" s="4" t="s">
        <v>1</v>
      </c>
      <c r="P121" s="4" t="str">
        <f t="shared" si="22"/>
        <v>{id:76,year: "2018",dateAcuerdo:"22-JUN",numAcuerdo:"CG 76-2018",monthAcuerdo:"JUN",nameAcuerdo:"ACUERDO POR EL QUE SE APRUEBA LA SUSTITUCIÓN DE INTEGRANTES DEL CONSEJO DISTRITAL 04, CON CABECERA EN APIZACO",link: Acuerdos__pdfpath(`./${"2018/"}${"76.pdf"}`),},</v>
      </c>
    </row>
    <row r="122" spans="1:16" x14ac:dyDescent="0.3">
      <c r="A122" s="4" t="s">
        <v>1568</v>
      </c>
      <c r="B122" s="4">
        <v>77</v>
      </c>
      <c r="C122" s="4" t="s">
        <v>1583</v>
      </c>
      <c r="D122" s="8" t="s">
        <v>1690</v>
      </c>
      <c r="E122" s="4" t="s">
        <v>1735</v>
      </c>
      <c r="G122" s="4">
        <f t="shared" si="21"/>
        <v>77</v>
      </c>
      <c r="H122" s="4" t="s">
        <v>0</v>
      </c>
      <c r="I122" s="4" t="s">
        <v>1737</v>
      </c>
      <c r="J122" s="4" t="str">
        <f t="shared" si="23"/>
        <v>JUN</v>
      </c>
      <c r="K122" s="4" t="s">
        <v>1565</v>
      </c>
      <c r="L122" s="4" t="s">
        <v>1698</v>
      </c>
      <c r="M122" s="4" t="s">
        <v>1584</v>
      </c>
      <c r="N122" s="4">
        <f t="shared" si="18"/>
        <v>77</v>
      </c>
      <c r="O122" s="4" t="s">
        <v>1</v>
      </c>
      <c r="P122" s="4" t="str">
        <f t="shared" si="22"/>
        <v>{id:77,year: "2018",dateAcuerdo:"24-JUN",numAcuerdo:"CG 77-2018",monthAcuerdo:"JUN",nameAcuerdo:"ACUERDO POR EL QUE SE APRUEBA LA DESIGNACIÓN DE LAS MEDIDAS DE SEGURIDAD EN LAS BOLETAS ELECTORALES",link: Acuerdos__pdfpath(`./${"2018/"}${"77.pdf"}`),},</v>
      </c>
    </row>
    <row r="123" spans="1:16" x14ac:dyDescent="0.3">
      <c r="A123" s="4" t="s">
        <v>1568</v>
      </c>
      <c r="B123" s="4">
        <v>78</v>
      </c>
      <c r="C123" s="4" t="s">
        <v>1583</v>
      </c>
      <c r="D123" s="8" t="s">
        <v>509</v>
      </c>
      <c r="E123" s="4" t="s">
        <v>1735</v>
      </c>
      <c r="G123" s="4">
        <f>B123</f>
        <v>78</v>
      </c>
      <c r="H123" s="4" t="s">
        <v>0</v>
      </c>
      <c r="I123" s="4" t="s">
        <v>1737</v>
      </c>
      <c r="J123" s="4" t="str">
        <f t="shared" si="23"/>
        <v>JUN</v>
      </c>
      <c r="K123" s="4" t="s">
        <v>1565</v>
      </c>
      <c r="L123" s="4" t="s">
        <v>1699</v>
      </c>
      <c r="M123" s="4" t="s">
        <v>1584</v>
      </c>
      <c r="N123" s="4">
        <f>B123</f>
        <v>78</v>
      </c>
      <c r="O123" s="4" t="s">
        <v>1</v>
      </c>
      <c r="P123" s="4" t="str">
        <f t="shared" si="22"/>
        <v>{id:78,year: "2018",dateAcuerdo:"29-JUN",numAcuerdo:"CG 78-2018",monthAcuerdo:"JUN",nameAcuerdo:"POR EL QUE SE APRUEBA LA REIMPRESIÓN Y MEDIDAS DE SEGURIDAD DE LAS BOLETAS ELECTORALES QUE SE UTILIZARÁN EN LA SECCIÓN 79, CASILLA BÁSICA 1 CALPULALPAN",link: Acuerdos__pdfpath(`./${"2018/"}${"78.pdf"}`),},</v>
      </c>
    </row>
    <row r="124" spans="1:16" x14ac:dyDescent="0.3">
      <c r="A124" s="4" t="s">
        <v>1568</v>
      </c>
      <c r="B124" s="4">
        <v>79</v>
      </c>
      <c r="C124" s="4" t="s">
        <v>1583</v>
      </c>
      <c r="D124" s="8" t="s">
        <v>509</v>
      </c>
      <c r="E124" s="4" t="s">
        <v>1735</v>
      </c>
      <c r="G124" s="4">
        <f t="shared" si="21"/>
        <v>79</v>
      </c>
      <c r="H124" s="4" t="s">
        <v>0</v>
      </c>
      <c r="I124" s="4" t="s">
        <v>1737</v>
      </c>
      <c r="J124" s="4" t="str">
        <f t="shared" si="23"/>
        <v>JUN</v>
      </c>
      <c r="K124" s="4" t="s">
        <v>1565</v>
      </c>
      <c r="L124" s="4" t="s">
        <v>1700</v>
      </c>
      <c r="M124" s="4" t="s">
        <v>1584</v>
      </c>
      <c r="N124" s="4">
        <f t="shared" si="18"/>
        <v>79</v>
      </c>
      <c r="O124" s="4" t="s">
        <v>1</v>
      </c>
      <c r="P124" s="4" t="str">
        <f t="shared" si="22"/>
        <v>{id:79,year: "2018",dateAcuerdo:"29-JUN",numAcuerdo:"CG 79-2018",monthAcuerdo:"JUN",nameAcuerdo:"RESOLUCIÓN RESPECTO DE LAS SUSTITUCIONES DE LOS CANDIDATOS A DIPUTADOS SUPLENTES POR EL PRD",link: Acuerdos__pdfpath(`./${"2018/"}${"79.pdf"}`),},</v>
      </c>
    </row>
    <row r="125" spans="1:16" x14ac:dyDescent="0.3">
      <c r="A125" s="4" t="s">
        <v>1568</v>
      </c>
      <c r="B125" s="4">
        <v>80</v>
      </c>
      <c r="C125" s="4" t="s">
        <v>1583</v>
      </c>
      <c r="D125" s="8" t="s">
        <v>509</v>
      </c>
      <c r="E125" s="4" t="s">
        <v>1735</v>
      </c>
      <c r="G125" s="4">
        <f t="shared" si="21"/>
        <v>80</v>
      </c>
      <c r="H125" s="4" t="s">
        <v>0</v>
      </c>
      <c r="I125" s="4" t="s">
        <v>1737</v>
      </c>
      <c r="J125" s="4" t="str">
        <f t="shared" si="23"/>
        <v>JUN</v>
      </c>
      <c r="K125" s="4" t="s">
        <v>1565</v>
      </c>
      <c r="L125" s="4" t="s">
        <v>1701</v>
      </c>
      <c r="M125" s="4" t="s">
        <v>1584</v>
      </c>
      <c r="N125" s="4">
        <f t="shared" si="18"/>
        <v>80</v>
      </c>
      <c r="O125" s="4" t="s">
        <v>1</v>
      </c>
      <c r="P125" s="4" t="str">
        <f t="shared" si="22"/>
        <v>{id:80,year: "2018",dateAcuerdo:"29-JUN",numAcuerdo:"CG 80-2018",monthAcuerdo:"JUN",nameAcuerdo:"RESOLUCIÓN RESPECTO DE LA SUSTITUCIÓN DE LA CANDIDATA SUPLENTE AL CARGO DE DIPUTADA LOCAL POR EL PRINCIPIO DE MR EN EL DISTRITO 02 CON CABECERA EN TLAXCO DE MORELOS",link: Acuerdos__pdfpath(`./${"2018/"}${"80.pdf"}`),},</v>
      </c>
    </row>
    <row r="126" spans="1:16" x14ac:dyDescent="0.3">
      <c r="A126" s="4" t="s">
        <v>1568</v>
      </c>
      <c r="B126" s="4">
        <v>81</v>
      </c>
      <c r="C126" s="4" t="s">
        <v>1583</v>
      </c>
      <c r="D126" s="8" t="s">
        <v>509</v>
      </c>
      <c r="E126" s="4" t="s">
        <v>1735</v>
      </c>
      <c r="G126" s="4">
        <f t="shared" si="21"/>
        <v>81</v>
      </c>
      <c r="H126" s="4" t="s">
        <v>0</v>
      </c>
      <c r="I126" s="4" t="s">
        <v>1737</v>
      </c>
      <c r="J126" s="4" t="str">
        <f t="shared" si="23"/>
        <v>JUN</v>
      </c>
      <c r="K126" s="4" t="s">
        <v>1565</v>
      </c>
      <c r="L126" s="4" t="s">
        <v>1702</v>
      </c>
      <c r="M126" s="4" t="s">
        <v>1584</v>
      </c>
      <c r="N126" s="4">
        <f t="shared" si="18"/>
        <v>81</v>
      </c>
      <c r="O126" s="4" t="s">
        <v>1</v>
      </c>
      <c r="P126" s="4" t="str">
        <f t="shared" si="22"/>
        <v>{id:81,year: "2018",dateAcuerdo:"29-JUN",numAcuerdo:"CG 81-2018",monthAcuerdo:"JUN",nameAcuerdo:"ACUERDO POR EL QUE SE HABILITA AL PERSONAL PARA LA IMPLEMENTACIÓN Y OPERACIÓN, DEL “MODELO OPERATIVO DE RECEPCIÓN DE LOS PAQUETES ELECTORALES",link: Acuerdos__pdfpath(`./${"2018/"}${"81.pdf"}`),},</v>
      </c>
    </row>
    <row r="127" spans="1:16" ht="15" thickBot="1" x14ac:dyDescent="0.35">
      <c r="A127" s="4" t="s">
        <v>1568</v>
      </c>
      <c r="B127" s="4">
        <v>82</v>
      </c>
      <c r="C127" s="4" t="s">
        <v>1583</v>
      </c>
      <c r="D127" s="8" t="s">
        <v>509</v>
      </c>
      <c r="E127" s="4" t="s">
        <v>1735</v>
      </c>
      <c r="G127" s="4">
        <f t="shared" si="21"/>
        <v>82</v>
      </c>
      <c r="H127" s="4" t="s">
        <v>0</v>
      </c>
      <c r="I127" s="4" t="s">
        <v>1737</v>
      </c>
      <c r="J127" s="4" t="str">
        <f t="shared" si="23"/>
        <v>JUN</v>
      </c>
      <c r="K127" s="4" t="s">
        <v>1565</v>
      </c>
      <c r="L127" s="4" t="s">
        <v>1703</v>
      </c>
      <c r="M127" s="4" t="s">
        <v>1584</v>
      </c>
      <c r="N127" s="4">
        <f t="shared" si="18"/>
        <v>82</v>
      </c>
      <c r="O127" s="4" t="s">
        <v>1</v>
      </c>
      <c r="P127" s="4" t="str">
        <f t="shared" si="22"/>
        <v>{id:82,year: "2018",dateAcuerdo:"29-JUN",numAcuerdo:"CG 82-2018",monthAcuerdo:"JUN",nameAcuerdo:"ACUERDO POR EL QUE SE DA RESPUESTA A LA SOLICITUD REALIZADA POR LA CIUDADANA MA. BEATRIZ MUÑOZ AGUILAR, INTEGRANTE DEL COMITÉ DIRECTIVO NACIONAL DE ENCUENTRO SOCIAL",link: Acuerdos__pdfpath(`./${"2018/"}${"82.pdf"}`),},</v>
      </c>
    </row>
    <row r="128" spans="1:16" x14ac:dyDescent="0.3">
      <c r="A128" s="37" t="s">
        <v>1568</v>
      </c>
      <c r="B128" s="33">
        <v>83</v>
      </c>
      <c r="C128" s="33" t="s">
        <v>1583</v>
      </c>
      <c r="D128" s="34" t="s">
        <v>509</v>
      </c>
      <c r="E128" s="33" t="s">
        <v>1735</v>
      </c>
      <c r="F128" s="33"/>
      <c r="G128" s="33">
        <f>B128</f>
        <v>83</v>
      </c>
      <c r="H128" s="33" t="s">
        <v>0</v>
      </c>
      <c r="I128" s="33" t="s">
        <v>1737</v>
      </c>
      <c r="J128" s="33" t="str">
        <f t="shared" si="23"/>
        <v>JUN</v>
      </c>
      <c r="K128" s="33" t="s">
        <v>1565</v>
      </c>
      <c r="L128" s="33"/>
      <c r="M128" s="33" t="s">
        <v>1773</v>
      </c>
      <c r="N128" s="33"/>
      <c r="O128" s="33" t="s">
        <v>1577</v>
      </c>
      <c r="P128" s="36"/>
    </row>
    <row r="129" spans="1:16" ht="15" thickBot="1" x14ac:dyDescent="0.35">
      <c r="A129" s="23" t="s">
        <v>1568</v>
      </c>
      <c r="B129" s="16" t="s">
        <v>1049</v>
      </c>
      <c r="C129" s="16" t="s">
        <v>1583</v>
      </c>
      <c r="D129" s="24"/>
      <c r="E129" s="16" t="s">
        <v>1736</v>
      </c>
      <c r="F129" s="16"/>
      <c r="G129" s="16"/>
      <c r="H129" s="16"/>
      <c r="I129" s="16" t="s">
        <v>1738</v>
      </c>
      <c r="J129" s="16" t="str">
        <f t="shared" ref="J129" si="24">MID(D129,4,3)</f>
        <v/>
      </c>
      <c r="K129" s="16" t="s">
        <v>1565</v>
      </c>
      <c r="L129" s="16" t="s">
        <v>1704</v>
      </c>
      <c r="M129" s="16" t="s">
        <v>1584</v>
      </c>
      <c r="N129" s="16">
        <v>83.1</v>
      </c>
      <c r="O129" s="16" t="s">
        <v>1076</v>
      </c>
      <c r="P129" s="25" t="str">
        <f>CONCATENATE(A128,B128,C128,D128,E128,F128,G128,H128,I128,J128,K128,L128,M128,N128,O128,A129,B129,C129,D129,E129,F129,G129,H129,I129,J129,K129,L129,M129,N129,O129)</f>
        <v>{id:83,year: "2018",dateAcuerdo:"29-JUN",numAcuerdo:"CG 83-2018",monthAcuerdo:"JUN",nameAcuerdo:"",link:"",subRows:[{id:"",year: "2018",dateAcuerdo:"",numAcuerdo:"",monthAcuerdo:"",nameAcuerdo:"ANEXO POR EL QUE SE DESIGNA PERSONAL QUE FUNGIRÁ COMO ENLACES DE COMUNICACIÓN Y RESPONSABLES DE TRASLADO, ENTREGA, RECEPCIÓN E INTERCAMBIO DE PAQUETES ELECTORALES",link: Acuerdos__pdfpath(`./${"2018/"}${"83.1.pdf"}`),},],},</v>
      </c>
    </row>
    <row r="130" spans="1:16" ht="15" thickBot="1" x14ac:dyDescent="0.35">
      <c r="A130" s="4" t="s">
        <v>1568</v>
      </c>
      <c r="B130" s="4">
        <v>84</v>
      </c>
      <c r="C130" s="4" t="s">
        <v>1583</v>
      </c>
      <c r="D130" s="8" t="s">
        <v>1705</v>
      </c>
      <c r="E130" s="4" t="s">
        <v>1735</v>
      </c>
      <c r="G130" s="4">
        <f t="shared" si="21"/>
        <v>84</v>
      </c>
      <c r="H130" s="4" t="s">
        <v>0</v>
      </c>
      <c r="I130" s="4" t="s">
        <v>1737</v>
      </c>
      <c r="J130" s="4" t="str">
        <f t="shared" si="23"/>
        <v>JUL</v>
      </c>
      <c r="K130" s="4" t="s">
        <v>1565</v>
      </c>
      <c r="L130" s="4" t="s">
        <v>1706</v>
      </c>
      <c r="M130" s="4" t="s">
        <v>1584</v>
      </c>
      <c r="N130" s="4">
        <f t="shared" si="18"/>
        <v>84</v>
      </c>
      <c r="O130" s="4" t="s">
        <v>1</v>
      </c>
      <c r="P130" s="4" t="str">
        <f t="shared" si="22"/>
        <v>{id:84,year: "2018",dateAcuerdo:"08-JUL",numAcuerdo:"CG 84-2018",monthAcuerdo:"JUL",nameAcuerdo:"CÓMPUTO DIPUTADOS LOCALES Y ASIGNACIÓN RP",link: Acuerdos__pdfpath(`./${"2018/"}${"84.pdf"}`),},</v>
      </c>
    </row>
    <row r="131" spans="1:16" x14ac:dyDescent="0.3">
      <c r="A131" s="18" t="s">
        <v>1568</v>
      </c>
      <c r="B131" s="11">
        <v>85</v>
      </c>
      <c r="C131" s="11" t="s">
        <v>1583</v>
      </c>
      <c r="D131" s="19"/>
      <c r="E131" s="11" t="s">
        <v>1735</v>
      </c>
      <c r="F131" s="11"/>
      <c r="G131" s="11">
        <f>B131</f>
        <v>85</v>
      </c>
      <c r="H131" s="11" t="s">
        <v>0</v>
      </c>
      <c r="I131" s="11" t="s">
        <v>1737</v>
      </c>
      <c r="J131" s="11" t="s">
        <v>1707</v>
      </c>
      <c r="K131" s="11" t="s">
        <v>1565</v>
      </c>
      <c r="L131" s="11" t="s">
        <v>1708</v>
      </c>
      <c r="M131" s="11" t="s">
        <v>1584</v>
      </c>
      <c r="N131" s="11">
        <f t="shared" ref="N131" si="25">B131</f>
        <v>85</v>
      </c>
      <c r="O131" s="11" t="s">
        <v>1051</v>
      </c>
      <c r="P131" s="20"/>
    </row>
    <row r="132" spans="1:16" ht="15" thickBot="1" x14ac:dyDescent="0.35">
      <c r="A132" s="23" t="s">
        <v>1568</v>
      </c>
      <c r="B132" s="16" t="s">
        <v>1049</v>
      </c>
      <c r="C132" s="16" t="s">
        <v>1583</v>
      </c>
      <c r="D132" s="24"/>
      <c r="E132" s="16" t="s">
        <v>1736</v>
      </c>
      <c r="F132" s="16"/>
      <c r="G132" s="16"/>
      <c r="H132" s="16"/>
      <c r="I132" s="16" t="s">
        <v>1738</v>
      </c>
      <c r="J132" s="16" t="str">
        <f t="shared" ref="J132" si="26">MID(D132,4,3)</f>
        <v/>
      </c>
      <c r="K132" s="16" t="s">
        <v>1565</v>
      </c>
      <c r="L132" s="16" t="s">
        <v>1709</v>
      </c>
      <c r="M132" s="16" t="s">
        <v>1584</v>
      </c>
      <c r="N132" s="16">
        <v>85.1</v>
      </c>
      <c r="O132" s="16" t="s">
        <v>1076</v>
      </c>
      <c r="P132" s="25" t="str">
        <f>CONCATENATE(A131,B131,C131,D131,E131,F131,G131,H131,I131,J131,K131,L131,M131,N131,O131,A132,B132,C132,D132,E132,F132,G132,H132,I132,J132,K132,L132,M132,N132,O132)</f>
        <v>{id:85,year: "2018",dateAcuerdo:"",numAcuerdo:"CG 85-2018",monthAcuerdo:"AGO",nameAcuerdo:"RETIRO DE LA PROPAGANDA",link: Acuerdos__pdfpath(`./${"2018/"}${"85.pdf"}`),subRows:[{id:"",year: "2018",dateAcuerdo:"",numAcuerdo:"",monthAcuerdo:"",nameAcuerdo:"ANEXO PROCEDIMIENTO RETIRO DE PROPAGANDA 2018",link: Acuerdos__pdfpath(`./${"2018/"}${"85.1.pdf"}`),},],},</v>
      </c>
    </row>
    <row r="133" spans="1:16" x14ac:dyDescent="0.3">
      <c r="A133" s="18" t="s">
        <v>1568</v>
      </c>
      <c r="B133" s="11">
        <v>86</v>
      </c>
      <c r="C133" s="11" t="s">
        <v>1583</v>
      </c>
      <c r="D133" s="19"/>
      <c r="E133" s="11" t="s">
        <v>1735</v>
      </c>
      <c r="F133" s="11"/>
      <c r="G133" s="11">
        <f>B133</f>
        <v>86</v>
      </c>
      <c r="H133" s="11" t="s">
        <v>0</v>
      </c>
      <c r="I133" s="11" t="s">
        <v>1737</v>
      </c>
      <c r="J133" s="11" t="s">
        <v>1707</v>
      </c>
      <c r="K133" s="11" t="s">
        <v>1565</v>
      </c>
      <c r="L133" s="11" t="s">
        <v>1710</v>
      </c>
      <c r="M133" s="11" t="s">
        <v>1584</v>
      </c>
      <c r="N133" s="11">
        <f t="shared" ref="N133" si="27">B133</f>
        <v>86</v>
      </c>
      <c r="O133" s="11" t="s">
        <v>1051</v>
      </c>
      <c r="P133" s="20"/>
    </row>
    <row r="134" spans="1:16" ht="15" thickBot="1" x14ac:dyDescent="0.35">
      <c r="A134" s="23" t="s">
        <v>1568</v>
      </c>
      <c r="B134" s="16" t="s">
        <v>1049</v>
      </c>
      <c r="C134" s="16" t="s">
        <v>1583</v>
      </c>
      <c r="D134" s="24"/>
      <c r="E134" s="16" t="s">
        <v>1736</v>
      </c>
      <c r="F134" s="16"/>
      <c r="G134" s="16"/>
      <c r="H134" s="16"/>
      <c r="I134" s="16" t="s">
        <v>1738</v>
      </c>
      <c r="J134" s="16" t="str">
        <f t="shared" ref="J134" si="28">MID(D134,4,3)</f>
        <v/>
      </c>
      <c r="K134" s="16" t="s">
        <v>1565</v>
      </c>
      <c r="L134" s="16" t="s">
        <v>1711</v>
      </c>
      <c r="M134" s="16" t="s">
        <v>1584</v>
      </c>
      <c r="N134" s="16">
        <v>86.1</v>
      </c>
      <c r="O134" s="16" t="s">
        <v>1076</v>
      </c>
      <c r="P134" s="25" t="str">
        <f>CONCATENATE(A133,B133,C133,D133,E133,F133,G133,H133,I133,J133,K133,L133,M133,N133,O133,A134,B134,C134,D134,E134,F134,G134,H134,I134,J134,K134,L134,M134,N134,O134)</f>
        <v>{id:86,year: "2018",dateAcuerdo:"",numAcuerdo:"CG 86-2018",monthAcuerdo:"AGO",nameAcuerdo:"ACUERDO POR EL QUE SE ESTABLECE LA FORMA DE EJECUTAR LAS MULTAS PREVISTAS EN LAS RESOLUCIONES INE-CG528-2017",link: Acuerdos__pdfpath(`./${"2018/"}${"86.pdf"}`),subRows:[{id:"",year: "2018",dateAcuerdo:"",numAcuerdo:"",monthAcuerdo:"",nameAcuerdo:"ANEXO",link: Acuerdos__pdfpath(`./${"2018/"}${"86.1.pdf"}`),},],},</v>
      </c>
    </row>
    <row r="135" spans="1:16" x14ac:dyDescent="0.3">
      <c r="A135" s="18" t="s">
        <v>1568</v>
      </c>
      <c r="B135" s="11">
        <v>87</v>
      </c>
      <c r="C135" s="11" t="s">
        <v>1583</v>
      </c>
      <c r="D135" s="19" t="s">
        <v>1712</v>
      </c>
      <c r="E135" s="11" t="s">
        <v>1735</v>
      </c>
      <c r="F135" s="11"/>
      <c r="G135" s="11">
        <f>B135</f>
        <v>87</v>
      </c>
      <c r="H135" s="11" t="s">
        <v>0</v>
      </c>
      <c r="I135" s="11" t="s">
        <v>1737</v>
      </c>
      <c r="J135" s="11" t="str">
        <f>MID(D135,4,3)</f>
        <v>AGO</v>
      </c>
      <c r="K135" s="11" t="s">
        <v>1565</v>
      </c>
      <c r="L135" s="11" t="s">
        <v>1713</v>
      </c>
      <c r="M135" s="11" t="s">
        <v>1584</v>
      </c>
      <c r="N135" s="11">
        <f t="shared" ref="N135" si="29">B135</f>
        <v>87</v>
      </c>
      <c r="O135" s="11" t="s">
        <v>1051</v>
      </c>
      <c r="P135" s="20"/>
    </row>
    <row r="136" spans="1:16" ht="15" thickBot="1" x14ac:dyDescent="0.35">
      <c r="A136" s="23" t="s">
        <v>1568</v>
      </c>
      <c r="B136" s="16" t="s">
        <v>1049</v>
      </c>
      <c r="C136" s="16" t="s">
        <v>1583</v>
      </c>
      <c r="D136" s="24"/>
      <c r="E136" s="16" t="s">
        <v>1736</v>
      </c>
      <c r="F136" s="16"/>
      <c r="G136" s="16"/>
      <c r="H136" s="16"/>
      <c r="I136" s="16" t="s">
        <v>1738</v>
      </c>
      <c r="J136" s="16" t="str">
        <f t="shared" ref="J136" si="30">MID(D136,4,3)</f>
        <v/>
      </c>
      <c r="K136" s="16" t="s">
        <v>1565</v>
      </c>
      <c r="L136" s="16" t="s">
        <v>1711</v>
      </c>
      <c r="M136" s="16" t="s">
        <v>1584</v>
      </c>
      <c r="N136" s="16">
        <v>87.1</v>
      </c>
      <c r="O136" s="16" t="s">
        <v>1076</v>
      </c>
      <c r="P136" s="25" t="str">
        <f>CONCATENATE(A135,B135,C135,D135,E135,F135,G135,H135,I135,J135,K135,L135,M135,N135,O135,A136,B136,C136,D136,E136,F136,G136,H136,I136,J136,K136,L136,M136,N136,O136)</f>
        <v>{id:87,year: "2018",dateAcuerdo:"02-AGO",numAcuerdo:"CG 87-2018",monthAcuerdo:"AGO",nameAcuerdo:"ACUERDO POR EL QUE SE ESTABLECE LA FORMA DE EJECUTAR LAS MULTAS PREVISTAS EN LA RESOLUCIÓN INECG355-2018 DEL INE",link: Acuerdos__pdfpath(`./${"2018/"}${"87.pdf"}`),subRows:[{id:"",year: "2018",dateAcuerdo:"",numAcuerdo:"",monthAcuerdo:"",nameAcuerdo:"ANEXO",link: Acuerdos__pdfpath(`./${"2018/"}${"87.1.pdf"}`),},],},</v>
      </c>
    </row>
    <row r="137" spans="1:16" x14ac:dyDescent="0.3">
      <c r="A137" s="4" t="s">
        <v>1568</v>
      </c>
      <c r="B137" s="4">
        <v>88</v>
      </c>
      <c r="C137" s="4" t="s">
        <v>1583</v>
      </c>
      <c r="E137" s="4" t="s">
        <v>1735</v>
      </c>
      <c r="G137" s="4">
        <f t="shared" ref="G137:G139" si="31">B137</f>
        <v>88</v>
      </c>
      <c r="H137" s="4" t="s">
        <v>0</v>
      </c>
      <c r="I137" s="4" t="s">
        <v>1737</v>
      </c>
      <c r="J137" s="4" t="s">
        <v>1707</v>
      </c>
      <c r="K137" s="4" t="s">
        <v>1565</v>
      </c>
      <c r="L137" s="4" t="s">
        <v>1714</v>
      </c>
      <c r="M137" s="4" t="s">
        <v>1584</v>
      </c>
      <c r="N137" s="4">
        <f t="shared" ref="N137:N139" si="32">B137</f>
        <v>88</v>
      </c>
      <c r="O137" s="4" t="s">
        <v>1</v>
      </c>
      <c r="P137" s="4" t="str">
        <f t="shared" ref="P137:P142" si="33">CONCATENATE(A137,B137,C137,D137,E137,F137,G137,H137,I137,J137,K137,L137,M137,N137,O137)</f>
        <v>{id:88,year: "2018",dateAcuerdo:"",numAcuerdo:"CG 88-2018",monthAcuerdo:"AGO",nameAcuerdo:"ACUERDO POR EL QUE SE DECLARA LA INTEGRACIÓN DE LA LXIII LEGISLATURA, DEL CONGRESO DEL ESTADO LIBRE Y SOBERANO DE TLAXCALA",link: Acuerdos__pdfpath(`./${"2018/"}${"88.pdf"}`),},</v>
      </c>
    </row>
    <row r="138" spans="1:16" x14ac:dyDescent="0.3">
      <c r="A138" s="4" t="s">
        <v>1568</v>
      </c>
      <c r="B138" s="4">
        <v>89</v>
      </c>
      <c r="C138" s="4" t="s">
        <v>1583</v>
      </c>
      <c r="D138" s="8" t="s">
        <v>104</v>
      </c>
      <c r="E138" s="4" t="s">
        <v>1735</v>
      </c>
      <c r="G138" s="4">
        <f t="shared" si="31"/>
        <v>89</v>
      </c>
      <c r="H138" s="4" t="s">
        <v>0</v>
      </c>
      <c r="I138" s="4" t="s">
        <v>1737</v>
      </c>
      <c r="J138" s="4" t="str">
        <f t="shared" ref="J138:J150" si="34">MID(D138,4,3)</f>
        <v>AGO</v>
      </c>
      <c r="K138" s="4" t="s">
        <v>1565</v>
      </c>
      <c r="L138" s="4" t="s">
        <v>1715</v>
      </c>
      <c r="M138" s="4" t="s">
        <v>1584</v>
      </c>
      <c r="N138" s="4">
        <f t="shared" si="32"/>
        <v>89</v>
      </c>
      <c r="O138" s="4" t="s">
        <v>1</v>
      </c>
      <c r="P138" s="4" t="str">
        <f t="shared" si="33"/>
        <v>{id:89,year: "2018",dateAcuerdo:"31-AGO",numAcuerdo:"CG 89-2018",monthAcuerdo:"AGO",nameAcuerdo:"RESOLUCION AL PROCEDIMIENTO ORDINARIO SANCIONADOR CON NÚMERO DE EXPEDIENTE CQDCACG0012018",link: Acuerdos__pdfpath(`./${"2018/"}${"89.pdf"}`),},</v>
      </c>
    </row>
    <row r="139" spans="1:16" x14ac:dyDescent="0.3">
      <c r="A139" s="4" t="s">
        <v>1568</v>
      </c>
      <c r="B139" s="4">
        <v>90</v>
      </c>
      <c r="C139" s="4" t="s">
        <v>1583</v>
      </c>
      <c r="D139" s="8" t="s">
        <v>104</v>
      </c>
      <c r="E139" s="4" t="s">
        <v>1735</v>
      </c>
      <c r="G139" s="4">
        <f t="shared" si="31"/>
        <v>90</v>
      </c>
      <c r="H139" s="4" t="s">
        <v>0</v>
      </c>
      <c r="I139" s="4" t="s">
        <v>1737</v>
      </c>
      <c r="J139" s="4" t="str">
        <f t="shared" si="34"/>
        <v>AGO</v>
      </c>
      <c r="K139" s="4" t="s">
        <v>1565</v>
      </c>
      <c r="L139" s="4" t="s">
        <v>1716</v>
      </c>
      <c r="M139" s="4" t="s">
        <v>1584</v>
      </c>
      <c r="N139" s="4">
        <f t="shared" si="32"/>
        <v>90</v>
      </c>
      <c r="O139" s="4" t="s">
        <v>1</v>
      </c>
      <c r="P139" s="4" t="str">
        <f t="shared" si="33"/>
        <v>{id:90,year: "2018",dateAcuerdo:"31-AGO",numAcuerdo:"CG 90-2018",monthAcuerdo:"AGO",nameAcuerdo:"RESOLUCION CORRESPONDIENTE AL PROCEDIMIENTO ORDINARIO SANCIONADOR CON NÚMERO DE EXPEDIENTE CQDQNSPHCG0022018",link: Acuerdos__pdfpath(`./${"2018/"}${"90.pdf"}`),},</v>
      </c>
    </row>
    <row r="140" spans="1:16" x14ac:dyDescent="0.3">
      <c r="A140" s="4" t="s">
        <v>1568</v>
      </c>
      <c r="B140" s="4">
        <v>91</v>
      </c>
      <c r="C140" s="4" t="s">
        <v>1583</v>
      </c>
      <c r="D140" s="8" t="s">
        <v>1720</v>
      </c>
      <c r="E140" s="4" t="s">
        <v>1735</v>
      </c>
      <c r="G140" s="4">
        <f>B140</f>
        <v>91</v>
      </c>
      <c r="H140" s="4" t="s">
        <v>0</v>
      </c>
      <c r="I140" s="4" t="s">
        <v>1737</v>
      </c>
      <c r="J140" s="4" t="str">
        <f t="shared" si="34"/>
        <v>SEP</v>
      </c>
      <c r="K140" s="4" t="s">
        <v>1565</v>
      </c>
      <c r="L140" s="4" t="s">
        <v>1717</v>
      </c>
      <c r="M140" s="4" t="s">
        <v>1584</v>
      </c>
      <c r="N140" s="4">
        <f>B140</f>
        <v>91</v>
      </c>
      <c r="O140" s="4" t="s">
        <v>1</v>
      </c>
      <c r="P140" s="4" t="str">
        <f t="shared" si="33"/>
        <v>{id:91,year: "2018",dateAcuerdo:"19-SEP",numAcuerdo:"CG 91-2018",monthAcuerdo:"SEP",nameAcuerdo:"ACUERDO DE INTEGRACIÓN DE LA JUNTA GENERAL",link: Acuerdos__pdfpath(`./${"2018/"}${"91.pdf"}`),},</v>
      </c>
    </row>
    <row r="141" spans="1:16" x14ac:dyDescent="0.3">
      <c r="A141" s="4" t="s">
        <v>1568</v>
      </c>
      <c r="B141" s="4">
        <v>92</v>
      </c>
      <c r="C141" s="4" t="s">
        <v>1583</v>
      </c>
      <c r="D141" s="8" t="s">
        <v>1720</v>
      </c>
      <c r="E141" s="4" t="s">
        <v>1735</v>
      </c>
      <c r="G141" s="4">
        <f t="shared" ref="G141:G153" si="35">B141</f>
        <v>92</v>
      </c>
      <c r="H141" s="4" t="s">
        <v>0</v>
      </c>
      <c r="I141" s="4" t="s">
        <v>1737</v>
      </c>
      <c r="J141" s="4" t="str">
        <f t="shared" si="34"/>
        <v>SEP</v>
      </c>
      <c r="K141" s="4" t="s">
        <v>1565</v>
      </c>
      <c r="L141" s="4" t="s">
        <v>1718</v>
      </c>
      <c r="M141" s="4" t="s">
        <v>1584</v>
      </c>
      <c r="N141" s="4">
        <f t="shared" ref="N141:N153" si="36">B141</f>
        <v>92</v>
      </c>
      <c r="O141" s="4" t="s">
        <v>1</v>
      </c>
      <c r="P141" s="4" t="str">
        <f t="shared" si="33"/>
        <v>{id:92,year: "2018",dateAcuerdo:"19-SEP",numAcuerdo:"CG 92-2018",monthAcuerdo:"SEP",nameAcuerdo:"ACUERDO DE INTEGRACIÓN DE COMISIONES",link: Acuerdos__pdfpath(`./${"2018/"}${"92.pdf"}`),},</v>
      </c>
    </row>
    <row r="142" spans="1:16" ht="15" thickBot="1" x14ac:dyDescent="0.35">
      <c r="A142" s="4" t="s">
        <v>1568</v>
      </c>
      <c r="B142" s="4">
        <v>93</v>
      </c>
      <c r="C142" s="4" t="s">
        <v>1583</v>
      </c>
      <c r="D142" s="8" t="s">
        <v>1721</v>
      </c>
      <c r="E142" s="4" t="s">
        <v>1735</v>
      </c>
      <c r="G142" s="4">
        <f t="shared" si="35"/>
        <v>93</v>
      </c>
      <c r="H142" s="4" t="s">
        <v>0</v>
      </c>
      <c r="I142" s="4" t="s">
        <v>1737</v>
      </c>
      <c r="J142" s="4" t="str">
        <f t="shared" si="34"/>
        <v>SEP</v>
      </c>
      <c r="K142" s="4" t="s">
        <v>1565</v>
      </c>
      <c r="L142" s="4" t="s">
        <v>1719</v>
      </c>
      <c r="M142" s="4" t="s">
        <v>1584</v>
      </c>
      <c r="N142" s="4">
        <f t="shared" si="36"/>
        <v>93</v>
      </c>
      <c r="O142" s="4" t="s">
        <v>1</v>
      </c>
      <c r="P142" s="4" t="str">
        <f t="shared" si="33"/>
        <v>{id:93,year: "2018",dateAcuerdo:"26-SEP",numAcuerdo:"CG 93-2018",monthAcuerdo:"SEP",nameAcuerdo:"ACUERDO POR EL QUE SE DECLARA LA CANCELACIÓN DE LA ACREDITACIÓN DE PANAL Y PES",link: Acuerdos__pdfpath(`./${"2018/"}${"93.pdf"}`),},</v>
      </c>
    </row>
    <row r="143" spans="1:16" x14ac:dyDescent="0.3">
      <c r="A143" s="18" t="s">
        <v>1568</v>
      </c>
      <c r="B143" s="11">
        <v>94</v>
      </c>
      <c r="C143" s="11" t="s">
        <v>1583</v>
      </c>
      <c r="D143" s="19" t="s">
        <v>1722</v>
      </c>
      <c r="E143" s="11" t="s">
        <v>1735</v>
      </c>
      <c r="F143" s="11"/>
      <c r="G143" s="11">
        <f>B143</f>
        <v>94</v>
      </c>
      <c r="H143" s="11" t="s">
        <v>0</v>
      </c>
      <c r="I143" s="11" t="s">
        <v>1737</v>
      </c>
      <c r="J143" s="11" t="str">
        <f t="shared" si="34"/>
        <v>SEP</v>
      </c>
      <c r="K143" s="11" t="s">
        <v>1565</v>
      </c>
      <c r="L143" s="11" t="s">
        <v>1723</v>
      </c>
      <c r="M143" s="11" t="s">
        <v>1584</v>
      </c>
      <c r="N143" s="11">
        <f t="shared" si="36"/>
        <v>94</v>
      </c>
      <c r="O143" s="11" t="s">
        <v>1051</v>
      </c>
      <c r="P143" s="20"/>
    </row>
    <row r="144" spans="1:16" x14ac:dyDescent="0.3">
      <c r="A144" s="21" t="s">
        <v>1568</v>
      </c>
      <c r="B144" s="4" t="s">
        <v>1049</v>
      </c>
      <c r="C144" s="4" t="s">
        <v>1583</v>
      </c>
      <c r="E144" s="4" t="s">
        <v>1736</v>
      </c>
      <c r="I144" s="4" t="s">
        <v>1738</v>
      </c>
      <c r="J144" s="4" t="str">
        <f t="shared" si="34"/>
        <v/>
      </c>
      <c r="K144" s="4" t="s">
        <v>1565</v>
      </c>
      <c r="L144" s="4" t="s">
        <v>1724</v>
      </c>
      <c r="M144" s="4" t="s">
        <v>1584</v>
      </c>
      <c r="N144" s="4">
        <v>94.1</v>
      </c>
      <c r="O144" s="4" t="s">
        <v>1</v>
      </c>
      <c r="P144" s="22"/>
    </row>
    <row r="145" spans="1:16" x14ac:dyDescent="0.3">
      <c r="A145" s="21" t="s">
        <v>1568</v>
      </c>
      <c r="B145" s="4" t="s">
        <v>1049</v>
      </c>
      <c r="C145" s="4" t="s">
        <v>1583</v>
      </c>
      <c r="E145" s="4" t="s">
        <v>1736</v>
      </c>
      <c r="I145" s="4" t="s">
        <v>1738</v>
      </c>
      <c r="J145" s="4" t="str">
        <f t="shared" si="34"/>
        <v/>
      </c>
      <c r="K145" s="4" t="s">
        <v>1565</v>
      </c>
      <c r="L145" s="4" t="s">
        <v>1725</v>
      </c>
      <c r="M145" s="4" t="s">
        <v>1584</v>
      </c>
      <c r="N145" s="4">
        <v>94.2</v>
      </c>
      <c r="O145" s="4" t="s">
        <v>1</v>
      </c>
      <c r="P145" s="22"/>
    </row>
    <row r="146" spans="1:16" ht="15" thickBot="1" x14ac:dyDescent="0.35">
      <c r="A146" s="23" t="s">
        <v>1568</v>
      </c>
      <c r="B146" s="16" t="s">
        <v>1049</v>
      </c>
      <c r="C146" s="16" t="s">
        <v>1583</v>
      </c>
      <c r="D146" s="24"/>
      <c r="E146" s="16" t="s">
        <v>1736</v>
      </c>
      <c r="F146" s="16"/>
      <c r="G146" s="16"/>
      <c r="H146" s="16"/>
      <c r="I146" s="16" t="s">
        <v>1738</v>
      </c>
      <c r="J146" s="16" t="str">
        <f t="shared" si="34"/>
        <v/>
      </c>
      <c r="K146" s="16" t="s">
        <v>1565</v>
      </c>
      <c r="L146" s="16" t="s">
        <v>1726</v>
      </c>
      <c r="M146" s="16" t="s">
        <v>1584</v>
      </c>
      <c r="N146" s="16">
        <v>94.3</v>
      </c>
      <c r="O146" s="16" t="s">
        <v>1076</v>
      </c>
      <c r="P146" s="25" t="str">
        <f>CONCATENATE(A143,B143,C143,D143,E143,F143,G143,H143,I143,J143,K143,L143,M143,N143,O143,A144,B144,C144,D144,E144,F144,G144,H144,I144,J144,K144,L144,M144,N144,O144,A145,B145,C145,D145,E145,F145,G145,H145,I145,J145,K145,L145,M145,N145,O145,A146,B146,C146,D146,E146,F146,G146,H146,I146,J146,K146,L146,M146,N146,O146)</f>
        <v>{id:94,year: "2018",dateAcuerdo:"27-SEP",numAcuerdo:"CG 94-2018",monthAcuerdo:"SEP",nameAcuerdo:"PROYECTO DE ACUERDO PRESUPUESTO DE EGRESOS 2019",link: Acuerdos__pdfpath(`./${"2018/"}${"94.pdf"}`),subRows:[{id:"",year: "2018",dateAcuerdo:"",numAcuerdo:"",monthAcuerdo:"",nameAcuerdo:"ANEXO 1 AO",link: Acuerdos__pdfpath(`./${"2018/"}${"94.1.pdf"}`),},{id:"",year: "2018",dateAcuerdo:"",numAcuerdo:"",monthAcuerdo:"",nameAcuerdo:"ANEXO 2 AE",link: Acuerdos__pdfpath(`./${"2018/"}${"94.2.pdf"}`),},{id:"",year: "2018",dateAcuerdo:"",numAcuerdo:"",monthAcuerdo:"",nameAcuerdo:"ANEXO 3 PRESUPUESTO 2019",link: Acuerdos__pdfpath(`./${"2018/"}${"94.3.pdf"}`),},],},</v>
      </c>
    </row>
    <row r="147" spans="1:16" x14ac:dyDescent="0.3">
      <c r="A147" s="18" t="s">
        <v>1568</v>
      </c>
      <c r="B147" s="11">
        <v>95</v>
      </c>
      <c r="C147" s="11" t="s">
        <v>1583</v>
      </c>
      <c r="D147" s="19" t="s">
        <v>612</v>
      </c>
      <c r="E147" s="11" t="s">
        <v>1735</v>
      </c>
      <c r="F147" s="11"/>
      <c r="G147" s="11">
        <f>B147</f>
        <v>95</v>
      </c>
      <c r="H147" s="11" t="s">
        <v>0</v>
      </c>
      <c r="I147" s="11" t="s">
        <v>1737</v>
      </c>
      <c r="J147" s="11" t="str">
        <f t="shared" si="34"/>
        <v>OCT</v>
      </c>
      <c r="K147" s="11" t="s">
        <v>1565</v>
      </c>
      <c r="L147" s="11" t="s">
        <v>1727</v>
      </c>
      <c r="M147" s="11" t="s">
        <v>1584</v>
      </c>
      <c r="N147" s="11">
        <f t="shared" ref="N147" si="37">B147</f>
        <v>95</v>
      </c>
      <c r="O147" s="11" t="s">
        <v>1051</v>
      </c>
      <c r="P147" s="20"/>
    </row>
    <row r="148" spans="1:16" ht="15" thickBot="1" x14ac:dyDescent="0.35">
      <c r="A148" s="23" t="s">
        <v>1568</v>
      </c>
      <c r="B148" s="16" t="s">
        <v>1049</v>
      </c>
      <c r="C148" s="16" t="s">
        <v>1583</v>
      </c>
      <c r="D148" s="24"/>
      <c r="E148" s="16" t="s">
        <v>1736</v>
      </c>
      <c r="F148" s="16"/>
      <c r="G148" s="16"/>
      <c r="H148" s="16"/>
      <c r="I148" s="16" t="s">
        <v>1738</v>
      </c>
      <c r="J148" s="16" t="str">
        <f t="shared" si="34"/>
        <v/>
      </c>
      <c r="K148" s="16" t="s">
        <v>1565</v>
      </c>
      <c r="L148" s="16" t="s">
        <v>1591</v>
      </c>
      <c r="M148" s="16" t="s">
        <v>1584</v>
      </c>
      <c r="N148" s="16">
        <v>95.1</v>
      </c>
      <c r="O148" s="16" t="s">
        <v>1076</v>
      </c>
      <c r="P148" s="25" t="str">
        <f>CONCATENATE(A147,B147,C147,D147,E147,F147,G147,H147,I147,J147,K147,L147,M147,N147,O147,A148,B148,C148,D148,E148,F148,G148,H148,I148,J148,K148,L148,M148,N148,O148)</f>
        <v>{id:95,year: "2018",dateAcuerdo:"26-OCT",numAcuerdo:"CG 95-2018",monthAcuerdo:"OCT",nameAcuerdo:"ACUERDO READECUACIÓN AL PRESUPUESTO 2018 ISR",link: Acuerdos__pdfpath(`./${"2018/"}${"95.pdf"}`),subRows:[{id:"",year: "2018",dateAcuerdo:"",numAcuerdo:"",monthAcuerdo:"",nameAcuerdo:"ANEXO ÚNICO",link: Acuerdos__pdfpath(`./${"2018/"}${"95.1.pdf"}`),},],},</v>
      </c>
    </row>
    <row r="149" spans="1:16" x14ac:dyDescent="0.3">
      <c r="A149" s="4" t="s">
        <v>1568</v>
      </c>
      <c r="B149" s="4">
        <v>96</v>
      </c>
      <c r="C149" s="4" t="s">
        <v>1583</v>
      </c>
      <c r="D149" s="8" t="s">
        <v>39</v>
      </c>
      <c r="E149" s="4" t="s">
        <v>1735</v>
      </c>
      <c r="G149" s="4">
        <f t="shared" si="35"/>
        <v>96</v>
      </c>
      <c r="H149" s="4" t="s">
        <v>0</v>
      </c>
      <c r="I149" s="4" t="s">
        <v>1737</v>
      </c>
      <c r="J149" s="4" t="str">
        <f t="shared" si="34"/>
        <v>OCT</v>
      </c>
      <c r="K149" s="4" t="s">
        <v>1565</v>
      </c>
      <c r="L149" s="4" t="s">
        <v>1504</v>
      </c>
      <c r="M149" s="4" t="s">
        <v>1584</v>
      </c>
      <c r="N149" s="4">
        <f t="shared" si="36"/>
        <v>96</v>
      </c>
      <c r="O149" s="4" t="s">
        <v>1</v>
      </c>
      <c r="P149" s="4" t="str">
        <f t="shared" ref="P149:P153" si="38">CONCATENATE(A149,B149,C149,D149,E149,F149,G149,H149,I149,J149,K149,L149,M149,N149,O149)</f>
        <v>{id:96,year: "2018",dateAcuerdo:"31-OCT",numAcuerdo:"CG 96-2018",monthAcuerdo:"OCT",nameAcuerdo:"ACUERDO DESTRUCCIÓN DE MATERIAL ELECTORAL",link: Acuerdos__pdfpath(`./${"2018/"}${"96.pdf"}`),},</v>
      </c>
    </row>
    <row r="150" spans="1:16" x14ac:dyDescent="0.3">
      <c r="A150" s="4" t="s">
        <v>1568</v>
      </c>
      <c r="B150" s="4">
        <v>97</v>
      </c>
      <c r="C150" s="4" t="s">
        <v>1583</v>
      </c>
      <c r="D150" s="8" t="s">
        <v>653</v>
      </c>
      <c r="E150" s="4" t="s">
        <v>1735</v>
      </c>
      <c r="G150" s="4">
        <f t="shared" si="35"/>
        <v>97</v>
      </c>
      <c r="H150" s="4" t="s">
        <v>0</v>
      </c>
      <c r="I150" s="4" t="s">
        <v>1737</v>
      </c>
      <c r="J150" s="4" t="str">
        <f t="shared" si="34"/>
        <v>NOV</v>
      </c>
      <c r="K150" s="4" t="s">
        <v>1565</v>
      </c>
      <c r="L150" s="4" t="s">
        <v>1728</v>
      </c>
      <c r="M150" s="4" t="s">
        <v>1584</v>
      </c>
      <c r="N150" s="4">
        <f t="shared" si="36"/>
        <v>97</v>
      </c>
      <c r="O150" s="4" t="s">
        <v>1</v>
      </c>
      <c r="P150" s="4" t="str">
        <f t="shared" si="38"/>
        <v>{id:97,year: "2018",dateAcuerdo:"13-NOV",numAcuerdo:"CG 97-2018",monthAcuerdo:"NOV",nameAcuerdo:"ACUERDO OFICIO PRESENTADO POR NUEVA ALIANZA",link: Acuerdos__pdfpath(`./${"2018/"}${"97.pdf"}`),},</v>
      </c>
    </row>
    <row r="151" spans="1:16" x14ac:dyDescent="0.3">
      <c r="A151" s="4" t="s">
        <v>1568</v>
      </c>
      <c r="B151" s="4">
        <v>98</v>
      </c>
      <c r="C151" s="4" t="s">
        <v>1583</v>
      </c>
      <c r="D151" s="8" t="s">
        <v>653</v>
      </c>
      <c r="E151" s="4" t="s">
        <v>1735</v>
      </c>
      <c r="G151" s="4">
        <f t="shared" ref="G151" si="39">B151</f>
        <v>98</v>
      </c>
      <c r="H151" s="4" t="s">
        <v>0</v>
      </c>
      <c r="I151" s="4" t="s">
        <v>1737</v>
      </c>
      <c r="J151" s="4" t="str">
        <f t="shared" ref="J151" si="40">MID(D151,4,3)</f>
        <v>NOV</v>
      </c>
      <c r="K151" s="4" t="s">
        <v>1565</v>
      </c>
      <c r="L151" s="4" t="s">
        <v>1729</v>
      </c>
      <c r="M151" s="4" t="s">
        <v>1584</v>
      </c>
      <c r="N151" s="4">
        <f t="shared" ref="N151" si="41">B151</f>
        <v>98</v>
      </c>
      <c r="O151" s="4" t="s">
        <v>1</v>
      </c>
      <c r="P151" s="4" t="str">
        <f t="shared" si="38"/>
        <v>{id:98,year: "2018",dateAcuerdo:"13-NOV",numAcuerdo:"CG 98-2018",monthAcuerdo:"NOV",nameAcuerdo:"ACUERDO ESCRITO PRESENTADO POR ENCUENTRO SOCIAL",link: Acuerdos__pdfpath(`./${"2018/"}${"98.pdf"}`),},</v>
      </c>
    </row>
    <row r="152" spans="1:16" x14ac:dyDescent="0.3">
      <c r="A152" s="4" t="s">
        <v>1568</v>
      </c>
      <c r="B152" s="4">
        <v>99</v>
      </c>
      <c r="C152" s="4" t="s">
        <v>1583</v>
      </c>
      <c r="D152" s="8" t="s">
        <v>653</v>
      </c>
      <c r="E152" s="4" t="s">
        <v>1735</v>
      </c>
      <c r="G152" s="4">
        <f t="shared" ref="G152" si="42">B152</f>
        <v>99</v>
      </c>
      <c r="H152" s="4" t="s">
        <v>0</v>
      </c>
      <c r="I152" s="4" t="s">
        <v>1737</v>
      </c>
      <c r="J152" s="4" t="str">
        <f t="shared" ref="J152" si="43">MID(D152,4,3)</f>
        <v>NOV</v>
      </c>
      <c r="K152" s="4" t="s">
        <v>1565</v>
      </c>
      <c r="L152" s="4" t="s">
        <v>1730</v>
      </c>
      <c r="M152" s="4" t="s">
        <v>1584</v>
      </c>
      <c r="N152" s="4">
        <f t="shared" ref="N152" si="44">B152</f>
        <v>99</v>
      </c>
      <c r="O152" s="4" t="s">
        <v>1</v>
      </c>
      <c r="P152" s="4" t="str">
        <f t="shared" si="38"/>
        <v>{id:99,year: "2018",dateAcuerdo:"13-NOV",numAcuerdo:"CG 99-2018",monthAcuerdo:"NOV",nameAcuerdo:"ACUERDO DE ADECUACIÓN DE COMISIONES",link: Acuerdos__pdfpath(`./${"2018/"}${"99.pdf"}`),},</v>
      </c>
    </row>
    <row r="153" spans="1:16" ht="15" thickBot="1" x14ac:dyDescent="0.35">
      <c r="A153" s="4" t="s">
        <v>1568</v>
      </c>
      <c r="B153" s="4">
        <v>100</v>
      </c>
      <c r="C153" s="4" t="s">
        <v>1583</v>
      </c>
      <c r="D153" s="8" t="s">
        <v>653</v>
      </c>
      <c r="E153" s="4" t="s">
        <v>1735</v>
      </c>
      <c r="G153" s="4">
        <f t="shared" si="35"/>
        <v>100</v>
      </c>
      <c r="H153" s="4" t="s">
        <v>0</v>
      </c>
      <c r="I153" s="4" t="s">
        <v>1737</v>
      </c>
      <c r="J153" s="4" t="str">
        <f>MID(D153,4,3)</f>
        <v>NOV</v>
      </c>
      <c r="K153" s="4" t="s">
        <v>1565</v>
      </c>
      <c r="L153" s="4" t="s">
        <v>1731</v>
      </c>
      <c r="M153" s="4" t="s">
        <v>1584</v>
      </c>
      <c r="N153" s="4">
        <f t="shared" si="36"/>
        <v>100</v>
      </c>
      <c r="O153" s="4" t="s">
        <v>1</v>
      </c>
      <c r="P153" s="4" t="str">
        <f t="shared" si="38"/>
        <v>{id:100,year: "2018",dateAcuerdo:"13-NOV",numAcuerdo:"CG 100-2018",monthAcuerdo:"NOV",nameAcuerdo:"ACUERDO DE DESIGNACIÓN DE DIRECTORA DOECYEC",link: Acuerdos__pdfpath(`./${"2018/"}${"100.pdf"}`),},</v>
      </c>
    </row>
    <row r="154" spans="1:16" x14ac:dyDescent="0.3">
      <c r="A154" s="18" t="s">
        <v>1568</v>
      </c>
      <c r="B154" s="11">
        <v>101</v>
      </c>
      <c r="C154" s="11" t="s">
        <v>1583</v>
      </c>
      <c r="D154" s="19" t="s">
        <v>882</v>
      </c>
      <c r="E154" s="11" t="s">
        <v>1735</v>
      </c>
      <c r="F154" s="11"/>
      <c r="G154" s="11">
        <f>B154</f>
        <v>101</v>
      </c>
      <c r="H154" s="11" t="s">
        <v>0</v>
      </c>
      <c r="I154" s="11" t="s">
        <v>1737</v>
      </c>
      <c r="J154" s="11" t="str">
        <f t="shared" si="23"/>
        <v>DIC</v>
      </c>
      <c r="K154" s="11" t="s">
        <v>1565</v>
      </c>
      <c r="L154" s="11" t="s">
        <v>1732</v>
      </c>
      <c r="M154" s="11" t="s">
        <v>1584</v>
      </c>
      <c r="N154" s="11">
        <f t="shared" si="18"/>
        <v>101</v>
      </c>
      <c r="O154" s="11" t="s">
        <v>1051</v>
      </c>
      <c r="P154" s="20"/>
    </row>
    <row r="155" spans="1:16" ht="15" thickBot="1" x14ac:dyDescent="0.35">
      <c r="A155" s="23" t="s">
        <v>1568</v>
      </c>
      <c r="B155" s="16" t="s">
        <v>1049</v>
      </c>
      <c r="C155" s="16" t="s">
        <v>1583</v>
      </c>
      <c r="D155" s="24"/>
      <c r="E155" s="16" t="s">
        <v>1736</v>
      </c>
      <c r="F155" s="16"/>
      <c r="G155" s="16"/>
      <c r="H155" s="16"/>
      <c r="I155" s="16" t="s">
        <v>1738</v>
      </c>
      <c r="J155" s="16" t="str">
        <f t="shared" si="23"/>
        <v/>
      </c>
      <c r="K155" s="16" t="s">
        <v>1565</v>
      </c>
      <c r="L155" s="16" t="s">
        <v>1591</v>
      </c>
      <c r="M155" s="16" t="s">
        <v>1584</v>
      </c>
      <c r="N155" s="16">
        <v>101.1</v>
      </c>
      <c r="O155" s="16" t="s">
        <v>1076</v>
      </c>
      <c r="P155" s="25" t="str">
        <f>CONCATENATE(A154,B154,C154,D154,E154,F154,G154,H154,I154,J154,K154,L154,M154,N154,O154,A155,B155,C155,D155,E155,F155,G155,H155,I155,J155,K155,L155,M155,N155,O155)</f>
        <v>{id:101,year: "2018",dateAcuerdo:"14-DIC",numAcuerdo:"CG 101-2018",monthAcuerdo:"DIC",nameAcuerdo:"RESOLUCIÓN DICTAMEN NUEVA ALIANZA TLAXCALA",link: Acuerdos__pdfpath(`./${"2018/"}${"101.pdf"}`),subRows:[{id:"",year: "2018",dateAcuerdo:"",numAcuerdo:"",monthAcuerdo:"",nameAcuerdo:"ANEXO ÚNICO",link: Acuerdos__pdfpath(`./${"2018/"}${"101.1.pdf"}`),},],},</v>
      </c>
    </row>
    <row r="156" spans="1:16" x14ac:dyDescent="0.3">
      <c r="A156" s="18" t="s">
        <v>1568</v>
      </c>
      <c r="B156" s="11">
        <v>102</v>
      </c>
      <c r="C156" s="11" t="s">
        <v>1583</v>
      </c>
      <c r="D156" s="19" t="s">
        <v>1545</v>
      </c>
      <c r="E156" s="11" t="s">
        <v>1735</v>
      </c>
      <c r="F156" s="11"/>
      <c r="G156" s="11">
        <f>B156</f>
        <v>102</v>
      </c>
      <c r="H156" s="11" t="s">
        <v>0</v>
      </c>
      <c r="I156" s="11" t="s">
        <v>1737</v>
      </c>
      <c r="J156" s="11" t="str">
        <f t="shared" ref="J156:J157" si="45">MID(D156,4,3)</f>
        <v>DIC</v>
      </c>
      <c r="K156" s="11" t="s">
        <v>1565</v>
      </c>
      <c r="L156" s="11" t="s">
        <v>1727</v>
      </c>
      <c r="M156" s="11" t="s">
        <v>1584</v>
      </c>
      <c r="N156" s="11">
        <f t="shared" ref="N156" si="46">B156</f>
        <v>102</v>
      </c>
      <c r="O156" s="11" t="s">
        <v>1051</v>
      </c>
      <c r="P156" s="20"/>
    </row>
    <row r="157" spans="1:16" ht="15" thickBot="1" x14ac:dyDescent="0.35">
      <c r="A157" s="23" t="s">
        <v>1568</v>
      </c>
      <c r="B157" s="16" t="s">
        <v>1049</v>
      </c>
      <c r="C157" s="16" t="s">
        <v>1583</v>
      </c>
      <c r="D157" s="24"/>
      <c r="E157" s="16" t="s">
        <v>1736</v>
      </c>
      <c r="F157" s="16"/>
      <c r="G157" s="16"/>
      <c r="H157" s="16"/>
      <c r="I157" s="16" t="s">
        <v>1738</v>
      </c>
      <c r="J157" s="16" t="str">
        <f t="shared" si="45"/>
        <v/>
      </c>
      <c r="K157" s="16" t="s">
        <v>1565</v>
      </c>
      <c r="L157" s="16" t="s">
        <v>1591</v>
      </c>
      <c r="M157" s="16" t="s">
        <v>1584</v>
      </c>
      <c r="N157" s="16">
        <v>102.1</v>
      </c>
      <c r="O157" s="16" t="s">
        <v>1076</v>
      </c>
      <c r="P157" s="25" t="str">
        <f>CONCATENATE(A156,B156,C156,D156,E156,F156,G156,H156,I156,J156,K156,L156,M156,N156,O156,A157,B157,C157,D157,E157,F157,G157,H157,I157,J157,K157,L157,M157,N157,O157)</f>
        <v>{id:102,year: "2018",dateAcuerdo:"18-DIC",numAcuerdo:"CG 102-2018",monthAcuerdo:"DIC",nameAcuerdo:"ACUERDO READECUACIÓN AL PRESUPUESTO 2018 ISR",link: Acuerdos__pdfpath(`./${"2018/"}${"102.pdf"}`),subRows:[{id:"",year: "2018",dateAcuerdo:"",numAcuerdo:"",monthAcuerdo:"",nameAcuerdo:"ANEXO ÚNICO",link: Acuerdos__pdfpath(`./${"2018/"}${"102.1.pdf"}`),},],},</v>
      </c>
    </row>
    <row r="158" spans="1:16" x14ac:dyDescent="0.3">
      <c r="P158" s="4" t="s">
        <v>1929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2:P158"/>
  <sheetViews>
    <sheetView topLeftCell="F1" workbookViewId="0">
      <selection activeCell="P2" sqref="P2"/>
    </sheetView>
  </sheetViews>
  <sheetFormatPr baseColWidth="10" defaultColWidth="11.5546875" defaultRowHeight="14.4" x14ac:dyDescent="0.3"/>
  <cols>
    <col min="1" max="2" width="4" style="4" bestFit="1" customWidth="1"/>
    <col min="3" max="3" width="25.88671875" style="4" bestFit="1" customWidth="1"/>
    <col min="4" max="4" width="7.88671875" style="8" bestFit="1" customWidth="1"/>
    <col min="5" max="5" width="18.33203125" style="4" bestFit="1" customWidth="1"/>
    <col min="6" max="6" width="2" style="4" bestFit="1" customWidth="1"/>
    <col min="7" max="7" width="4" style="4" bestFit="1" customWidth="1"/>
    <col min="8" max="8" width="1.6640625" style="4" bestFit="1" customWidth="1"/>
    <col min="9" max="9" width="21.44140625" style="4" bestFit="1" customWidth="1"/>
    <col min="10" max="10" width="5.109375" style="4" bestFit="1" customWidth="1"/>
    <col min="11" max="11" width="16.44140625" style="4" bestFit="1" customWidth="1"/>
    <col min="12" max="12" width="53.44140625" style="4" customWidth="1"/>
    <col min="13" max="13" width="39" style="4" bestFit="1" customWidth="1"/>
    <col min="14" max="14" width="6" style="4" bestFit="1" customWidth="1"/>
    <col min="15" max="15" width="17.33203125" style="4" bestFit="1" customWidth="1"/>
    <col min="16" max="16384" width="11.5546875" style="4"/>
  </cols>
  <sheetData>
    <row r="2" spans="1:16" ht="15" thickBot="1" x14ac:dyDescent="0.35">
      <c r="P2" s="4" t="s">
        <v>1930</v>
      </c>
    </row>
    <row r="3" spans="1:16" x14ac:dyDescent="0.3">
      <c r="A3" s="18" t="s">
        <v>1568</v>
      </c>
      <c r="B3" s="11">
        <v>1</v>
      </c>
      <c r="C3" s="11" t="s">
        <v>1569</v>
      </c>
      <c r="D3" s="19"/>
      <c r="E3" s="11" t="s">
        <v>1735</v>
      </c>
      <c r="F3" s="11">
        <v>0</v>
      </c>
      <c r="G3" s="11">
        <v>1</v>
      </c>
      <c r="H3" s="11" t="s">
        <v>0</v>
      </c>
      <c r="I3" s="11" t="s">
        <v>1739</v>
      </c>
      <c r="J3" s="11" t="s">
        <v>1572</v>
      </c>
      <c r="K3" s="11" t="s">
        <v>1565</v>
      </c>
      <c r="L3" s="11" t="s">
        <v>1426</v>
      </c>
      <c r="M3" s="11" t="s">
        <v>1570</v>
      </c>
      <c r="N3" s="11">
        <f>B3</f>
        <v>1</v>
      </c>
      <c r="O3" s="11" t="s">
        <v>1051</v>
      </c>
      <c r="P3" s="20"/>
    </row>
    <row r="4" spans="1:16" ht="15" thickBot="1" x14ac:dyDescent="0.35">
      <c r="A4" s="23" t="s">
        <v>1568</v>
      </c>
      <c r="B4" s="16" t="s">
        <v>1049</v>
      </c>
      <c r="C4" s="16" t="s">
        <v>1569</v>
      </c>
      <c r="D4" s="24"/>
      <c r="E4" s="16" t="s">
        <v>1736</v>
      </c>
      <c r="F4" s="16"/>
      <c r="G4" s="16"/>
      <c r="H4" s="16"/>
      <c r="I4" s="16" t="s">
        <v>1738</v>
      </c>
      <c r="J4" s="16" t="str">
        <f>MID(D4,4,3)</f>
        <v/>
      </c>
      <c r="K4" s="16" t="s">
        <v>1565</v>
      </c>
      <c r="L4" s="16" t="s">
        <v>1414</v>
      </c>
      <c r="M4" s="16" t="s">
        <v>1570</v>
      </c>
      <c r="N4" s="16">
        <v>1.1000000000000001</v>
      </c>
      <c r="O4" s="16" t="s">
        <v>1076</v>
      </c>
      <c r="P4" s="25" t="str">
        <f>CONCATENATE(A3,B3,C3,D3,E3,F3,G3,H3,I3,J3,K3,L3,M3,N3,O3,A4,B4,C4,D4,E4,F4,G4,H4,I4,J4,K4,L4,M4,N4,O4)</f>
        <v>{id:1,year: "2017",dateAcuerdo:"",numAcuerdo:"CG 01-2017",monthAcuerdo:"ENE",nameAcuerdo:"ACUERDO ADECUACIÓN DEL PRESUPUESTO 2017",link: Acuerdos__pdfpath(`./${"2017/"}${"1.pdf"}`),subRows:[{id:"",year: "2017",dateAcuerdo:"",numAcuerdo:"",monthAcuerdo:"",nameAcuerdo:"ANEXO 1",link: Acuerdos__pdfpath(`./${"2017/"}${"1.1.pdf"}`),},],},</v>
      </c>
    </row>
    <row r="5" spans="1:16" ht="15" thickBot="1" x14ac:dyDescent="0.35">
      <c r="A5" s="4" t="s">
        <v>1568</v>
      </c>
      <c r="B5" s="4">
        <v>2</v>
      </c>
      <c r="C5" s="4" t="s">
        <v>1569</v>
      </c>
      <c r="D5" s="8" t="s">
        <v>7</v>
      </c>
      <c r="E5" s="4" t="s">
        <v>1735</v>
      </c>
      <c r="F5" s="4">
        <v>0</v>
      </c>
      <c r="G5" s="4">
        <v>2</v>
      </c>
      <c r="H5" s="4" t="s">
        <v>0</v>
      </c>
      <c r="I5" s="4" t="s">
        <v>1739</v>
      </c>
      <c r="J5" s="4" t="s">
        <v>1571</v>
      </c>
      <c r="K5" s="4" t="s">
        <v>1565</v>
      </c>
      <c r="L5" s="4" t="s">
        <v>1427</v>
      </c>
      <c r="M5" s="4" t="s">
        <v>1570</v>
      </c>
      <c r="N5" s="4">
        <f>B5</f>
        <v>2</v>
      </c>
      <c r="O5" s="4" t="s">
        <v>1</v>
      </c>
      <c r="P5" s="4" t="str">
        <f t="shared" ref="P5" si="0">CONCATENATE(A5,B5,C5,D5,E5,F5,G5,H5,I5,J5,K5,L5,M5,N5,O5)</f>
        <v>{id:2,year: "2017",dateAcuerdo:"31-ENE",numAcuerdo:"CG 02-2017",monthAcuerdo:"FEB",nameAcuerdo:"ACUERDO DESIGNACIÓN DEL RESPONSABLE DE ARCHIVOS E INTEGRACIÓN DEL COMITÉ TÉCNICO DE ARCHIVOS",link: Acuerdos__pdfpath(`./${"2017/"}${"2.pdf"}`),},</v>
      </c>
    </row>
    <row r="6" spans="1:16" x14ac:dyDescent="0.3">
      <c r="A6" s="18" t="s">
        <v>1568</v>
      </c>
      <c r="B6" s="11">
        <v>3</v>
      </c>
      <c r="C6" s="11" t="s">
        <v>1569</v>
      </c>
      <c r="D6" s="19" t="s">
        <v>1434</v>
      </c>
      <c r="E6" s="11" t="s">
        <v>1735</v>
      </c>
      <c r="F6" s="11">
        <v>0</v>
      </c>
      <c r="G6" s="11">
        <v>3</v>
      </c>
      <c r="H6" s="11" t="s">
        <v>0</v>
      </c>
      <c r="I6" s="11" t="s">
        <v>1739</v>
      </c>
      <c r="J6" s="11" t="str">
        <f t="shared" ref="J6:J37" si="1">MID(D6,4,3)</f>
        <v>FEB</v>
      </c>
      <c r="K6" s="11" t="s">
        <v>1565</v>
      </c>
      <c r="L6" s="11" t="s">
        <v>1428</v>
      </c>
      <c r="M6" s="11" t="s">
        <v>1570</v>
      </c>
      <c r="N6" s="11">
        <f>B6</f>
        <v>3</v>
      </c>
      <c r="O6" s="11" t="s">
        <v>1051</v>
      </c>
      <c r="P6" s="20"/>
    </row>
    <row r="7" spans="1:16" ht="15" thickBot="1" x14ac:dyDescent="0.35">
      <c r="A7" s="23" t="s">
        <v>1568</v>
      </c>
      <c r="B7" s="16" t="s">
        <v>1049</v>
      </c>
      <c r="C7" s="16" t="s">
        <v>1569</v>
      </c>
      <c r="D7" s="24"/>
      <c r="E7" s="16" t="s">
        <v>1736</v>
      </c>
      <c r="F7" s="16"/>
      <c r="G7" s="16"/>
      <c r="H7" s="16"/>
      <c r="I7" s="16" t="s">
        <v>1738</v>
      </c>
      <c r="J7" s="16" t="str">
        <f t="shared" si="1"/>
        <v/>
      </c>
      <c r="K7" s="16" t="s">
        <v>1565</v>
      </c>
      <c r="L7" s="16" t="s">
        <v>1429</v>
      </c>
      <c r="M7" s="16" t="s">
        <v>1570</v>
      </c>
      <c r="N7" s="16">
        <v>3.1</v>
      </c>
      <c r="O7" s="16" t="s">
        <v>1076</v>
      </c>
      <c r="P7" s="25" t="str">
        <f>CONCATENATE(A6,B6,C6,D6,E6,F6,G6,H6,I6,J6,K6,L6,M6,N6,O6,A7,B7,C7,D7,E7,F7,G7,H7,I7,J7,K7,L7,M7,N7,O7)</f>
        <v>{id:3,year: "2017",dateAcuerdo:"15-FEB",numAcuerdo:"CG 03-2017",monthAcuerdo:"FEB",nameAcuerdo:"ACUERDO APROBACIÓN DE LINEAMIENTOS PARA LA DESTRUCCIÓN DE MATERIAL ELECTORAL",link: Acuerdos__pdfpath(`./${"2017/"}${"3.pdf"}`),subRows:[{id:"",year: "2017",dateAcuerdo:"",numAcuerdo:"",monthAcuerdo:"",nameAcuerdo:"ANEXO 1 LINEAMIENTOS PARA LA DESTRUCCIÓN DE MATERIAL ELECTORAL",link: Acuerdos__pdfpath(`./${"2017/"}${"3.1.pdf"}`),},],},</v>
      </c>
    </row>
    <row r="8" spans="1:16" x14ac:dyDescent="0.3">
      <c r="A8" s="18" t="s">
        <v>1568</v>
      </c>
      <c r="B8" s="11">
        <v>4</v>
      </c>
      <c r="C8" s="11" t="s">
        <v>1569</v>
      </c>
      <c r="D8" s="19" t="s">
        <v>1434</v>
      </c>
      <c r="E8" s="11" t="s">
        <v>1735</v>
      </c>
      <c r="F8" s="11">
        <v>0</v>
      </c>
      <c r="G8" s="11">
        <v>4</v>
      </c>
      <c r="H8" s="11" t="s">
        <v>0</v>
      </c>
      <c r="I8" s="11" t="s">
        <v>1739</v>
      </c>
      <c r="J8" s="11" t="str">
        <f t="shared" si="1"/>
        <v>FEB</v>
      </c>
      <c r="K8" s="11" t="s">
        <v>1565</v>
      </c>
      <c r="L8" s="11" t="s">
        <v>1430</v>
      </c>
      <c r="M8" s="11" t="s">
        <v>1570</v>
      </c>
      <c r="N8" s="11">
        <f>B8</f>
        <v>4</v>
      </c>
      <c r="O8" s="11" t="s">
        <v>1051</v>
      </c>
      <c r="P8" s="20"/>
    </row>
    <row r="9" spans="1:16" ht="15" thickBot="1" x14ac:dyDescent="0.35">
      <c r="A9" s="23" t="s">
        <v>1568</v>
      </c>
      <c r="B9" s="16" t="s">
        <v>1049</v>
      </c>
      <c r="C9" s="16" t="s">
        <v>1569</v>
      </c>
      <c r="D9" s="24"/>
      <c r="E9" s="16" t="s">
        <v>1736</v>
      </c>
      <c r="F9" s="16"/>
      <c r="G9" s="16"/>
      <c r="H9" s="16"/>
      <c r="I9" s="16" t="s">
        <v>1738</v>
      </c>
      <c r="J9" s="16" t="str">
        <f t="shared" si="1"/>
        <v/>
      </c>
      <c r="K9" s="16" t="s">
        <v>1565</v>
      </c>
      <c r="L9" s="16" t="s">
        <v>1431</v>
      </c>
      <c r="M9" s="16" t="s">
        <v>1570</v>
      </c>
      <c r="N9" s="16">
        <v>4.0999999999999996</v>
      </c>
      <c r="O9" s="16" t="s">
        <v>1076</v>
      </c>
      <c r="P9" s="25" t="str">
        <f>CONCATENATE(A8,B8,C8,D8,E8,F8,G8,H8,I8,J8,K8,L8,M8,N8,O8,A9,B9,C9,D9,E9,F9,G9,H9,I9,J9,K9,L9,M9,N9,O9)</f>
        <v>{id:4,year: "2017",dateAcuerdo:"15-FEB",numAcuerdo:"CG 04-2017",monthAcuerdo:"FEB",nameAcuerdo:"ACUERDO DESIGNACIÓN DEL PERSONAL AUTORIZADO PARA ACCEDER A BODEGA ELECTORAL",link: Acuerdos__pdfpath(`./${"2017/"}${"4.pdf"}`),subRows:[{id:"",year: "2017",dateAcuerdo:"",numAcuerdo:"",monthAcuerdo:"",nameAcuerdo:"ANEXO ÚNICO PERSONAL AUTORIZADO",link: Acuerdos__pdfpath(`./${"2017/"}${"4.1.pdf"}`),},],},</v>
      </c>
    </row>
    <row r="10" spans="1:16" ht="15" thickBot="1" x14ac:dyDescent="0.35">
      <c r="A10" s="4" t="s">
        <v>1568</v>
      </c>
      <c r="B10" s="4">
        <v>5</v>
      </c>
      <c r="C10" s="4" t="s">
        <v>1569</v>
      </c>
      <c r="D10" s="8" t="s">
        <v>1434</v>
      </c>
      <c r="E10" s="4" t="s">
        <v>1735</v>
      </c>
      <c r="F10" s="4">
        <v>0</v>
      </c>
      <c r="G10" s="4">
        <v>5</v>
      </c>
      <c r="H10" s="4" t="s">
        <v>0</v>
      </c>
      <c r="I10" s="4" t="s">
        <v>1739</v>
      </c>
      <c r="J10" s="4" t="str">
        <f t="shared" si="1"/>
        <v>FEB</v>
      </c>
      <c r="K10" s="4" t="s">
        <v>1565</v>
      </c>
      <c r="L10" s="4" t="s">
        <v>1432</v>
      </c>
      <c r="M10" s="4" t="s">
        <v>1570</v>
      </c>
      <c r="N10" s="4">
        <f>B10</f>
        <v>5</v>
      </c>
      <c r="O10" s="4" t="s">
        <v>1</v>
      </c>
      <c r="P10" s="4" t="str">
        <f t="shared" ref="P10" si="2">CONCATENATE(A10,B10,C10,D10,E10,F10,G10,H10,I10,J10,K10,L10,M10,N10,O10)</f>
        <v>{id:5,year: "2017",dateAcuerdo:"15-FEB",numAcuerdo:"CG 05-2017",monthAcuerdo:"FEB",nameAcuerdo:"ACUERDO DESIGNACIÓN DEL DIRECTOR DE ASUNTOS JURÍDICOS",link: Acuerdos__pdfpath(`./${"2017/"}${"5.pdf"}`),},</v>
      </c>
    </row>
    <row r="11" spans="1:16" x14ac:dyDescent="0.3">
      <c r="A11" s="18" t="s">
        <v>1568</v>
      </c>
      <c r="B11" s="11">
        <v>6</v>
      </c>
      <c r="C11" s="11" t="s">
        <v>1569</v>
      </c>
      <c r="D11" s="19" t="s">
        <v>1435</v>
      </c>
      <c r="E11" s="11" t="s">
        <v>1735</v>
      </c>
      <c r="F11" s="11">
        <v>0</v>
      </c>
      <c r="G11" s="11">
        <v>6</v>
      </c>
      <c r="H11" s="11" t="s">
        <v>0</v>
      </c>
      <c r="I11" s="11" t="s">
        <v>1739</v>
      </c>
      <c r="J11" s="11" t="str">
        <f t="shared" si="1"/>
        <v>FEB</v>
      </c>
      <c r="K11" s="11" t="s">
        <v>1565</v>
      </c>
      <c r="L11" s="11" t="s">
        <v>1433</v>
      </c>
      <c r="M11" s="11" t="s">
        <v>1570</v>
      </c>
      <c r="N11" s="11">
        <f>B11</f>
        <v>6</v>
      </c>
      <c r="O11" s="11" t="s">
        <v>1051</v>
      </c>
      <c r="P11" s="20"/>
    </row>
    <row r="12" spans="1:16" ht="15" thickBot="1" x14ac:dyDescent="0.35">
      <c r="A12" s="23" t="s">
        <v>1568</v>
      </c>
      <c r="B12" s="16" t="s">
        <v>1049</v>
      </c>
      <c r="C12" s="16" t="s">
        <v>1569</v>
      </c>
      <c r="D12" s="24"/>
      <c r="E12" s="16" t="s">
        <v>1736</v>
      </c>
      <c r="F12" s="16"/>
      <c r="G12" s="16"/>
      <c r="H12" s="16"/>
      <c r="I12" s="16" t="s">
        <v>1738</v>
      </c>
      <c r="J12" s="16" t="str">
        <f t="shared" si="1"/>
        <v/>
      </c>
      <c r="K12" s="16" t="s">
        <v>1565</v>
      </c>
      <c r="L12" s="16" t="s">
        <v>1414</v>
      </c>
      <c r="M12" s="16" t="s">
        <v>1570</v>
      </c>
      <c r="N12" s="16">
        <v>6.1</v>
      </c>
      <c r="O12" s="16" t="s">
        <v>1076</v>
      </c>
      <c r="P12" s="25" t="str">
        <f>CONCATENATE(A11,B11,C11,D11,E11,F11,G11,H11,I11,J11,K11,L11,M11,N11,O11,A12,B12,C12,D12,E12,F12,G12,H12,I12,J12,K12,L12,M12,N12,O12)</f>
        <v>{id:6,year: "2017",dateAcuerdo:"17-FEB",numAcuerdo:"CG 06-2017",monthAcuerdo:"FEB",nameAcuerdo:"ACUERDO CUMPLIMIENTO A LA RESOLUCIÓN DICTADA EN EL EXPEDIENTE TET JE 002 2017 Y ACUMULADOS",link: Acuerdos__pdfpath(`./${"2017/"}${"6.pdf"}`),subRows:[{id:"",year: "2017",dateAcuerdo:"",numAcuerdo:"",monthAcuerdo:"",nameAcuerdo:"ANEXO 1",link: Acuerdos__pdfpath(`./${"2017/"}${"6.1.pdf"}`),},],},</v>
      </c>
    </row>
    <row r="13" spans="1:16" x14ac:dyDescent="0.3">
      <c r="A13" s="18" t="s">
        <v>1568</v>
      </c>
      <c r="B13" s="11">
        <v>7</v>
      </c>
      <c r="C13" s="11" t="s">
        <v>1569</v>
      </c>
      <c r="D13" s="19" t="s">
        <v>1436</v>
      </c>
      <c r="E13" s="11" t="s">
        <v>1735</v>
      </c>
      <c r="F13" s="11">
        <v>0</v>
      </c>
      <c r="G13" s="11">
        <v>6</v>
      </c>
      <c r="H13" s="11" t="s">
        <v>0</v>
      </c>
      <c r="I13" s="11" t="s">
        <v>1739</v>
      </c>
      <c r="J13" s="11" t="str">
        <f t="shared" si="1"/>
        <v>MAR</v>
      </c>
      <c r="K13" s="11" t="s">
        <v>1565</v>
      </c>
      <c r="L13" s="11" t="s">
        <v>1438</v>
      </c>
      <c r="M13" s="11" t="s">
        <v>1570</v>
      </c>
      <c r="N13" s="11">
        <f>B13</f>
        <v>7</v>
      </c>
      <c r="O13" s="11" t="s">
        <v>1051</v>
      </c>
      <c r="P13" s="20"/>
    </row>
    <row r="14" spans="1:16" ht="15" thickBot="1" x14ac:dyDescent="0.35">
      <c r="A14" s="23" t="s">
        <v>1568</v>
      </c>
      <c r="B14" s="16" t="s">
        <v>1049</v>
      </c>
      <c r="C14" s="16" t="s">
        <v>1569</v>
      </c>
      <c r="D14" s="24"/>
      <c r="E14" s="16" t="s">
        <v>1736</v>
      </c>
      <c r="F14" s="16"/>
      <c r="G14" s="16"/>
      <c r="H14" s="16"/>
      <c r="I14" s="16" t="s">
        <v>1738</v>
      </c>
      <c r="J14" s="16" t="str">
        <f t="shared" si="1"/>
        <v/>
      </c>
      <c r="K14" s="16" t="s">
        <v>1565</v>
      </c>
      <c r="L14" s="16" t="s">
        <v>1439</v>
      </c>
      <c r="M14" s="16" t="s">
        <v>1570</v>
      </c>
      <c r="N14" s="16">
        <v>7.1</v>
      </c>
      <c r="O14" s="16" t="s">
        <v>1076</v>
      </c>
      <c r="P14" s="25" t="str">
        <f>CONCATENATE(A13,B13,C13,D13,E13,F13,G13,H13,I13,J13,K13,L13,M13,N13,O13,A14,B14,C14,D14,E14,F14,G14,H14,I14,J14,K14,L14,M14,N14,O14)</f>
        <v>{id:7,year: "2017",dateAcuerdo:"23-MAR",numAcuerdo:"CG 06-2017",monthAcuerdo:"MAR",nameAcuerdo:"ACUERDO CALENDARIO PARA EL PROCESO ELECTORAL EXTRAORDINARIO 2017",link: Acuerdos__pdfpath(`./${"2017/"}${"7.pdf"}`),subRows:[{id:"",year: "2017",dateAcuerdo:"",numAcuerdo:"",monthAcuerdo:"",nameAcuerdo:"ANEXO CALENDARIO PROCESO ELECTORAL EXTRAORDINARIO 2017",link: Acuerdos__pdfpath(`./${"2017/"}${"7.1.pdf"}`),},],},</v>
      </c>
    </row>
    <row r="15" spans="1:16" x14ac:dyDescent="0.3">
      <c r="A15" s="4" t="s">
        <v>1568</v>
      </c>
      <c r="B15" s="4">
        <v>8</v>
      </c>
      <c r="C15" s="4" t="s">
        <v>1569</v>
      </c>
      <c r="D15" s="8" t="s">
        <v>1436</v>
      </c>
      <c r="E15" s="4" t="s">
        <v>1735</v>
      </c>
      <c r="F15" s="4">
        <v>0</v>
      </c>
      <c r="G15" s="4">
        <v>8</v>
      </c>
      <c r="H15" s="4" t="s">
        <v>0</v>
      </c>
      <c r="I15" s="4" t="s">
        <v>1739</v>
      </c>
      <c r="J15" s="4" t="str">
        <f t="shared" si="1"/>
        <v>MAR</v>
      </c>
      <c r="K15" s="4" t="s">
        <v>1565</v>
      </c>
      <c r="L15" s="4" t="s">
        <v>1440</v>
      </c>
      <c r="M15" s="4" t="s">
        <v>1570</v>
      </c>
      <c r="N15" s="4">
        <f>B15</f>
        <v>8</v>
      </c>
      <c r="O15" s="4" t="s">
        <v>1</v>
      </c>
      <c r="P15" s="4" t="str">
        <f t="shared" ref="P15:P16" si="3">CONCATENATE(A15,B15,C15,D15,E15,F15,G15,H15,I15,J15,K15,L15,M15,N15,O15)</f>
        <v>{id:8,year: "2017",dateAcuerdo:"23-MAR",numAcuerdo:"CG 08-2017",monthAcuerdo:"MAR",nameAcuerdo:"ACUERDO PRORROGA DE VIGENCIA DE ACUERDOS PARA EL PROCESO ELECTORAL EXTRAORDINARIO 2017",link: Acuerdos__pdfpath(`./${"2017/"}${"8.pdf"}`),},</v>
      </c>
    </row>
    <row r="16" spans="1:16" ht="15" thickBot="1" x14ac:dyDescent="0.35">
      <c r="A16" s="4" t="s">
        <v>1568</v>
      </c>
      <c r="B16" s="4">
        <v>9</v>
      </c>
      <c r="C16" s="4" t="s">
        <v>1569</v>
      </c>
      <c r="D16" s="8" t="s">
        <v>1436</v>
      </c>
      <c r="E16" s="4" t="s">
        <v>1735</v>
      </c>
      <c r="F16" s="4">
        <v>0</v>
      </c>
      <c r="G16" s="4">
        <v>9</v>
      </c>
      <c r="H16" s="4" t="s">
        <v>0</v>
      </c>
      <c r="I16" s="4" t="s">
        <v>1739</v>
      </c>
      <c r="J16" s="4" t="str">
        <f t="shared" si="1"/>
        <v>MAR</v>
      </c>
      <c r="K16" s="4" t="s">
        <v>1565</v>
      </c>
      <c r="L16" s="4" t="s">
        <v>1441</v>
      </c>
      <c r="M16" s="4" t="s">
        <v>1570</v>
      </c>
      <c r="N16" s="4">
        <f>B16</f>
        <v>9</v>
      </c>
      <c r="O16" s="4" t="s">
        <v>1</v>
      </c>
      <c r="P16" s="4" t="str">
        <f t="shared" si="3"/>
        <v>{id:9,year: "2017",dateAcuerdo:"23-MAR",numAcuerdo:"CG 09-2017",monthAcuerdo:"MAR",nameAcuerdo:"ACUERDO COMISIONES TEMPORALES SEGUIMIENTO A SISTEMAS INFORMÁTICOS Y DEBATES",link: Acuerdos__pdfpath(`./${"2017/"}${"9.pdf"}`),},</v>
      </c>
    </row>
    <row r="17" spans="1:16" x14ac:dyDescent="0.3">
      <c r="A17" s="18" t="s">
        <v>1568</v>
      </c>
      <c r="B17" s="11">
        <v>10</v>
      </c>
      <c r="C17" s="11" t="s">
        <v>1569</v>
      </c>
      <c r="D17" s="19" t="s">
        <v>1436</v>
      </c>
      <c r="E17" s="11" t="s">
        <v>1735</v>
      </c>
      <c r="F17" s="11"/>
      <c r="G17" s="11">
        <f>B17</f>
        <v>10</v>
      </c>
      <c r="H17" s="11" t="s">
        <v>0</v>
      </c>
      <c r="I17" s="11" t="s">
        <v>1739</v>
      </c>
      <c r="J17" s="11" t="str">
        <f t="shared" si="1"/>
        <v>MAR</v>
      </c>
      <c r="K17" s="11" t="s">
        <v>1565</v>
      </c>
      <c r="L17" s="9" t="s">
        <v>1442</v>
      </c>
      <c r="M17" s="11" t="s">
        <v>1570</v>
      </c>
      <c r="N17" s="11">
        <f>B17</f>
        <v>10</v>
      </c>
      <c r="O17" s="11" t="s">
        <v>1051</v>
      </c>
      <c r="P17" s="20"/>
    </row>
    <row r="18" spans="1:16" ht="15" thickBot="1" x14ac:dyDescent="0.35">
      <c r="A18" s="23" t="s">
        <v>1568</v>
      </c>
      <c r="B18" s="16" t="s">
        <v>1049</v>
      </c>
      <c r="C18" s="16" t="s">
        <v>1569</v>
      </c>
      <c r="D18" s="24"/>
      <c r="E18" s="16" t="s">
        <v>1736</v>
      </c>
      <c r="F18" s="16"/>
      <c r="G18" s="16"/>
      <c r="H18" s="16"/>
      <c r="I18" s="16" t="s">
        <v>1738</v>
      </c>
      <c r="J18" s="16" t="str">
        <f t="shared" si="1"/>
        <v/>
      </c>
      <c r="K18" s="16" t="s">
        <v>1565</v>
      </c>
      <c r="L18" s="14" t="s">
        <v>1443</v>
      </c>
      <c r="M18" s="16" t="s">
        <v>1570</v>
      </c>
      <c r="N18" s="16">
        <v>10.1</v>
      </c>
      <c r="O18" s="16" t="s">
        <v>1076</v>
      </c>
      <c r="P18" s="25" t="str">
        <f>CONCATENATE(A17,B17,C17,D17,E17,F17,G17,H17,I17,J17,K17,L17,M17,N17,O17,A18,B18,C18,D18,E18,F18,G18,H18,I18,J18,K18,L18,M18,N18,O18)</f>
        <v>{id:10,year: "2017",dateAcuerdo:"23-MAR",numAcuerdo:"CG 10-2017",monthAcuerdo:"MAR",nameAcuerdo:"ACUERDO CONVOCATORIA INDEPENDIENTES PROCESO ELECTORAL EXTRAORDINARIO 2017",link: Acuerdos__pdfpath(`./${"2017/"}${"10.pdf"}`),subRows:[{id:"",year: "2017",dateAcuerdo:"",numAcuerdo:"",monthAcuerdo:"",nameAcuerdo:"ANEXO CONVOCATORIA INDEPENDIENTES 2017",link: Acuerdos__pdfpath(`./${"2017/"}${"10.1.pdf"}`),},],},</v>
      </c>
    </row>
    <row r="19" spans="1:16" ht="15" thickBot="1" x14ac:dyDescent="0.35">
      <c r="A19" s="4" t="s">
        <v>1568</v>
      </c>
      <c r="B19" s="4">
        <v>11</v>
      </c>
      <c r="C19" s="4" t="s">
        <v>1569</v>
      </c>
      <c r="D19" s="8" t="s">
        <v>750</v>
      </c>
      <c r="E19" s="4" t="s">
        <v>1735</v>
      </c>
      <c r="G19" s="4">
        <v>11</v>
      </c>
      <c r="H19" s="4" t="s">
        <v>0</v>
      </c>
      <c r="I19" s="4" t="s">
        <v>1739</v>
      </c>
      <c r="J19" s="4" t="str">
        <f t="shared" si="1"/>
        <v>MAR</v>
      </c>
      <c r="K19" s="4" t="s">
        <v>1565</v>
      </c>
      <c r="L19" s="4" t="s">
        <v>1444</v>
      </c>
      <c r="M19" s="4" t="s">
        <v>1570</v>
      </c>
      <c r="N19" s="4">
        <f>B19</f>
        <v>11</v>
      </c>
      <c r="O19" s="4" t="s">
        <v>1</v>
      </c>
      <c r="P19" s="4" t="str">
        <f t="shared" ref="P19" si="4">CONCATENATE(A19,B19,C19,D19,E19,F19,G19,H19,I19,J19,K19,L19,M19,N19,O19)</f>
        <v>{id:11,year: "2017",dateAcuerdo:"28-MAR",numAcuerdo:"CG 11-2017",monthAcuerdo:"MAR",nameAcuerdo:"ACUERDO MULTAS PARTIDO ALIANZA CIUDADANA",link: Acuerdos__pdfpath(`./${"2017/"}${"11.pdf"}`),},</v>
      </c>
    </row>
    <row r="20" spans="1:16" x14ac:dyDescent="0.3">
      <c r="A20" s="18" t="s">
        <v>1568</v>
      </c>
      <c r="B20" s="11">
        <v>12</v>
      </c>
      <c r="C20" s="11" t="s">
        <v>1569</v>
      </c>
      <c r="D20" s="19" t="s">
        <v>750</v>
      </c>
      <c r="E20" s="11" t="s">
        <v>1735</v>
      </c>
      <c r="F20" s="11"/>
      <c r="G20" s="11">
        <f>B20</f>
        <v>12</v>
      </c>
      <c r="H20" s="11" t="s">
        <v>0</v>
      </c>
      <c r="I20" s="11" t="s">
        <v>1739</v>
      </c>
      <c r="J20" s="11" t="str">
        <f t="shared" si="1"/>
        <v>MAR</v>
      </c>
      <c r="K20" s="11" t="s">
        <v>1565</v>
      </c>
      <c r="L20" s="9" t="s">
        <v>1445</v>
      </c>
      <c r="M20" s="11" t="s">
        <v>1570</v>
      </c>
      <c r="N20" s="11">
        <f>B20</f>
        <v>12</v>
      </c>
      <c r="O20" s="11" t="s">
        <v>1051</v>
      </c>
      <c r="P20" s="20"/>
    </row>
    <row r="21" spans="1:16" ht="15" thickBot="1" x14ac:dyDescent="0.35">
      <c r="A21" s="23" t="s">
        <v>1568</v>
      </c>
      <c r="B21" s="16" t="s">
        <v>1049</v>
      </c>
      <c r="C21" s="16" t="s">
        <v>1569</v>
      </c>
      <c r="D21" s="24"/>
      <c r="E21" s="16" t="s">
        <v>1736</v>
      </c>
      <c r="F21" s="16"/>
      <c r="G21" s="16"/>
      <c r="H21" s="16"/>
      <c r="I21" s="16" t="s">
        <v>1738</v>
      </c>
      <c r="J21" s="16" t="str">
        <f t="shared" si="1"/>
        <v/>
      </c>
      <c r="K21" s="16" t="s">
        <v>1565</v>
      </c>
      <c r="L21" s="14" t="s">
        <v>1446</v>
      </c>
      <c r="M21" s="16" t="s">
        <v>1570</v>
      </c>
      <c r="N21" s="16">
        <v>12.1</v>
      </c>
      <c r="O21" s="16" t="s">
        <v>1076</v>
      </c>
      <c r="P21" s="25" t="str">
        <f>CONCATENATE(A20,B20,C20,D20,E20,F20,G20,H20,I20,J20,K20,L20,M20,N20,O20,A21,B21,C21,D21,E21,F21,G21,H21,I21,J21,K21,L21,M21,N21,O21)</f>
        <v>{id:12,year: "2017",dateAcuerdo:"28-MAR",numAcuerdo:"CG 12-2017",monthAcuerdo:"MAR",nameAcuerdo:"ACUERDO DICTAMEN PARA FORMACIÓN DE PARTIDO POLÍTICO",link: Acuerdos__pdfpath(`./${"2017/"}${"12.pdf"}`),subRows:[{id:"",year: "2017",dateAcuerdo:"",numAcuerdo:"",monthAcuerdo:"",nameAcuerdo:"ANEXO DICTAMEN CPPPAYF",link: Acuerdos__pdfpath(`./${"2017/"}${"12.1.pdf"}`),},],},</v>
      </c>
    </row>
    <row r="22" spans="1:16" x14ac:dyDescent="0.3">
      <c r="A22" s="18" t="s">
        <v>1568</v>
      </c>
      <c r="B22" s="11">
        <v>13</v>
      </c>
      <c r="C22" s="11" t="s">
        <v>1569</v>
      </c>
      <c r="D22" s="19" t="s">
        <v>750</v>
      </c>
      <c r="E22" s="11" t="s">
        <v>1735</v>
      </c>
      <c r="F22" s="11"/>
      <c r="G22" s="11">
        <f>B22</f>
        <v>13</v>
      </c>
      <c r="H22" s="11" t="s">
        <v>0</v>
      </c>
      <c r="I22" s="11" t="s">
        <v>1739</v>
      </c>
      <c r="J22" s="11" t="str">
        <f t="shared" si="1"/>
        <v>MAR</v>
      </c>
      <c r="K22" s="11" t="s">
        <v>1565</v>
      </c>
      <c r="L22" s="9" t="s">
        <v>1447</v>
      </c>
      <c r="M22" s="11" t="s">
        <v>1570</v>
      </c>
      <c r="N22" s="11">
        <f>B22</f>
        <v>13</v>
      </c>
      <c r="O22" s="11" t="s">
        <v>1051</v>
      </c>
      <c r="P22" s="20"/>
    </row>
    <row r="23" spans="1:16" ht="15" thickBot="1" x14ac:dyDescent="0.35">
      <c r="A23" s="23" t="s">
        <v>1568</v>
      </c>
      <c r="B23" s="16" t="s">
        <v>1049</v>
      </c>
      <c r="C23" s="16" t="s">
        <v>1569</v>
      </c>
      <c r="D23" s="24"/>
      <c r="E23" s="16" t="s">
        <v>1736</v>
      </c>
      <c r="F23" s="16"/>
      <c r="G23" s="16"/>
      <c r="H23" s="16"/>
      <c r="I23" s="16" t="s">
        <v>1738</v>
      </c>
      <c r="J23" s="16" t="str">
        <f t="shared" si="1"/>
        <v/>
      </c>
      <c r="K23" s="16" t="s">
        <v>1565</v>
      </c>
      <c r="L23" s="14" t="s">
        <v>1446</v>
      </c>
      <c r="M23" s="16" t="s">
        <v>1570</v>
      </c>
      <c r="N23" s="16">
        <v>13.1</v>
      </c>
      <c r="O23" s="16" t="s">
        <v>1076</v>
      </c>
      <c r="P23" s="25" t="str">
        <f>CONCATENATE(A22,B22,C22,D22,E22,F22,G22,H22,I22,J22,K22,L22,M22,N22,O22,A23,B23,C23,D23,E23,F23,G23,H23,I23,J23,K23,L23,M23,N23,O23)</f>
        <v>{id:13,year: "2017",dateAcuerdo:"28-MAR",numAcuerdo:"CG 13-2017",monthAcuerdo:"MAR",nameAcuerdo:"ACUERDO DICTAMEN PARTIDO JOVEN",link: Acuerdos__pdfpath(`./${"2017/"}${"13.pdf"}`),subRows:[{id:"",year: "2017",dateAcuerdo:"",numAcuerdo:"",monthAcuerdo:"",nameAcuerdo:"ANEXO DICTAMEN CPPPAYF",link: Acuerdos__pdfpath(`./${"2017/"}${"13.1.pdf"}`),},],},</v>
      </c>
    </row>
    <row r="24" spans="1:16" x14ac:dyDescent="0.3">
      <c r="A24" s="18" t="s">
        <v>1568</v>
      </c>
      <c r="B24" s="11">
        <v>14</v>
      </c>
      <c r="C24" s="11" t="s">
        <v>1569</v>
      </c>
      <c r="D24" s="19" t="s">
        <v>750</v>
      </c>
      <c r="E24" s="11" t="s">
        <v>1735</v>
      </c>
      <c r="F24" s="11"/>
      <c r="G24" s="11">
        <f>B24</f>
        <v>14</v>
      </c>
      <c r="H24" s="11" t="s">
        <v>0</v>
      </c>
      <c r="I24" s="11" t="s">
        <v>1739</v>
      </c>
      <c r="J24" s="11" t="str">
        <f t="shared" si="1"/>
        <v>MAR</v>
      </c>
      <c r="K24" s="11" t="s">
        <v>1565</v>
      </c>
      <c r="L24" s="9" t="s">
        <v>1448</v>
      </c>
      <c r="M24" s="11" t="s">
        <v>1570</v>
      </c>
      <c r="N24" s="11">
        <f>B24</f>
        <v>14</v>
      </c>
      <c r="O24" s="11" t="s">
        <v>1051</v>
      </c>
      <c r="P24" s="20"/>
    </row>
    <row r="25" spans="1:16" ht="15" thickBot="1" x14ac:dyDescent="0.35">
      <c r="A25" s="23" t="s">
        <v>1568</v>
      </c>
      <c r="B25" s="16" t="s">
        <v>1049</v>
      </c>
      <c r="C25" s="16" t="s">
        <v>1569</v>
      </c>
      <c r="D25" s="24"/>
      <c r="E25" s="16" t="s">
        <v>1736</v>
      </c>
      <c r="F25" s="16"/>
      <c r="G25" s="16"/>
      <c r="H25" s="16"/>
      <c r="I25" s="16" t="s">
        <v>1738</v>
      </c>
      <c r="J25" s="16" t="str">
        <f t="shared" si="1"/>
        <v/>
      </c>
      <c r="K25" s="16" t="s">
        <v>1565</v>
      </c>
      <c r="L25" s="14" t="s">
        <v>1446</v>
      </c>
      <c r="M25" s="16" t="s">
        <v>1570</v>
      </c>
      <c r="N25" s="16">
        <v>14.1</v>
      </c>
      <c r="O25" s="16" t="s">
        <v>1076</v>
      </c>
      <c r="P25" s="25" t="str">
        <f>CONCATENATE(A24,B24,C24,D24,E24,F24,G24,H24,I24,J24,K24,L24,M24,N24,O24,A25,B25,C25,D25,E25,F25,G25,H25,I25,J25,K25,L25,M25,N25,O25)</f>
        <v>{id:14,year: "2017",dateAcuerdo:"28-MAR",numAcuerdo:"CG 14-2017",monthAcuerdo:"MAR",nameAcuerdo:"ACUERDO DICTAMEN PARTIDO LIBERAL DE TLAXCALA",link: Acuerdos__pdfpath(`./${"2017/"}${"14.pdf"}`),subRows:[{id:"",year: "2017",dateAcuerdo:"",numAcuerdo:"",monthAcuerdo:"",nameAcuerdo:"ANEXO DICTAMEN CPPPAYF",link: Acuerdos__pdfpath(`./${"2017/"}${"14.1.pdf"}`),},],},</v>
      </c>
    </row>
    <row r="26" spans="1:16" x14ac:dyDescent="0.3">
      <c r="A26" s="18" t="s">
        <v>1568</v>
      </c>
      <c r="B26" s="11">
        <v>15</v>
      </c>
      <c r="C26" s="11" t="s">
        <v>1569</v>
      </c>
      <c r="D26" s="19" t="s">
        <v>750</v>
      </c>
      <c r="E26" s="11" t="s">
        <v>1735</v>
      </c>
      <c r="F26" s="11"/>
      <c r="G26" s="11">
        <f>B26</f>
        <v>15</v>
      </c>
      <c r="H26" s="11" t="s">
        <v>0</v>
      </c>
      <c r="I26" s="11" t="s">
        <v>1739</v>
      </c>
      <c r="J26" s="11" t="str">
        <f t="shared" si="1"/>
        <v>MAR</v>
      </c>
      <c r="K26" s="11" t="s">
        <v>1565</v>
      </c>
      <c r="L26" s="9" t="s">
        <v>1449</v>
      </c>
      <c r="M26" s="11" t="s">
        <v>1570</v>
      </c>
      <c r="N26" s="11">
        <f>B26</f>
        <v>15</v>
      </c>
      <c r="O26" s="11" t="s">
        <v>1051</v>
      </c>
      <c r="P26" s="20"/>
    </row>
    <row r="27" spans="1:16" ht="15" thickBot="1" x14ac:dyDescent="0.35">
      <c r="A27" s="23" t="s">
        <v>1568</v>
      </c>
      <c r="B27" s="16" t="s">
        <v>1049</v>
      </c>
      <c r="C27" s="16" t="s">
        <v>1569</v>
      </c>
      <c r="D27" s="24"/>
      <c r="E27" s="16" t="s">
        <v>1736</v>
      </c>
      <c r="F27" s="16"/>
      <c r="G27" s="16"/>
      <c r="H27" s="16"/>
      <c r="I27" s="16" t="s">
        <v>1738</v>
      </c>
      <c r="J27" s="16" t="str">
        <f t="shared" si="1"/>
        <v/>
      </c>
      <c r="K27" s="16" t="s">
        <v>1565</v>
      </c>
      <c r="L27" s="14" t="s">
        <v>1446</v>
      </c>
      <c r="M27" s="16" t="s">
        <v>1570</v>
      </c>
      <c r="N27" s="16">
        <v>15.1</v>
      </c>
      <c r="O27" s="16" t="s">
        <v>1076</v>
      </c>
      <c r="P27" s="25" t="str">
        <f>CONCATENATE(A26,B26,C26,D26,E26,F26,G26,H26,I26,J26,K26,L26,M26,N26,O26,A27,B27,C27,D27,E27,F27,G27,H27,I27,J27,K27,L27,M27,N27,O27)</f>
        <v>{id:15,year: "2017",dateAcuerdo:"28-MAR",numAcuerdo:"CG 15-2017",monthAcuerdo:"MAR",nameAcuerdo:"ACUERDO DICTAMEN PARTIDO AUTÉNTICO DE LA REVOLUCIÓN MEXICANA",link: Acuerdos__pdfpath(`./${"2017/"}${"15.pdf"}`),subRows:[{id:"",year: "2017",dateAcuerdo:"",numAcuerdo:"",monthAcuerdo:"",nameAcuerdo:"ANEXO DICTAMEN CPPPAYF",link: Acuerdos__pdfpath(`./${"2017/"}${"15.1.pdf"}`),},],},</v>
      </c>
    </row>
    <row r="28" spans="1:16" x14ac:dyDescent="0.3">
      <c r="A28" s="18" t="s">
        <v>1568</v>
      </c>
      <c r="B28" s="11">
        <v>16</v>
      </c>
      <c r="C28" s="11" t="s">
        <v>1569</v>
      </c>
      <c r="D28" s="19" t="s">
        <v>750</v>
      </c>
      <c r="E28" s="11" t="s">
        <v>1735</v>
      </c>
      <c r="F28" s="11"/>
      <c r="G28" s="11">
        <f>B28</f>
        <v>16</v>
      </c>
      <c r="H28" s="11" t="s">
        <v>0</v>
      </c>
      <c r="I28" s="11" t="s">
        <v>1739</v>
      </c>
      <c r="J28" s="11" t="str">
        <f t="shared" si="1"/>
        <v>MAR</v>
      </c>
      <c r="K28" s="11" t="s">
        <v>1565</v>
      </c>
      <c r="L28" s="9" t="s">
        <v>1450</v>
      </c>
      <c r="M28" s="11" t="s">
        <v>1570</v>
      </c>
      <c r="N28" s="11">
        <f>B28</f>
        <v>16</v>
      </c>
      <c r="O28" s="11" t="s">
        <v>1051</v>
      </c>
      <c r="P28" s="20"/>
    </row>
    <row r="29" spans="1:16" ht="15" thickBot="1" x14ac:dyDescent="0.35">
      <c r="A29" s="23" t="s">
        <v>1568</v>
      </c>
      <c r="B29" s="16" t="s">
        <v>1049</v>
      </c>
      <c r="C29" s="16" t="s">
        <v>1569</v>
      </c>
      <c r="D29" s="24"/>
      <c r="E29" s="16" t="s">
        <v>1736</v>
      </c>
      <c r="F29" s="16"/>
      <c r="G29" s="16"/>
      <c r="H29" s="16"/>
      <c r="I29" s="16" t="s">
        <v>1738</v>
      </c>
      <c r="J29" s="16" t="str">
        <f t="shared" si="1"/>
        <v/>
      </c>
      <c r="K29" s="16" t="s">
        <v>1565</v>
      </c>
      <c r="L29" s="14" t="s">
        <v>1446</v>
      </c>
      <c r="M29" s="16" t="s">
        <v>1570</v>
      </c>
      <c r="N29" s="16">
        <v>16.100000000000001</v>
      </c>
      <c r="O29" s="16" t="s">
        <v>1076</v>
      </c>
      <c r="P29" s="25" t="str">
        <f>CONCATENATE(A28,B28,C28,D28,E28,F28,G28,H28,I28,J28,K28,L28,M28,N28,O28,A29,B29,C29,D29,E29,F29,G29,H29,I29,J29,K29,L29,M29,N29,O29)</f>
        <v>{id:16,year: "2017",dateAcuerdo:"28-MAR",numAcuerdo:"CG 16-2017",monthAcuerdo:"MAR",nameAcuerdo:"ACUERDO DICTAMEN IMPACTO SOCIAL SI",link: Acuerdos__pdfpath(`./${"2017/"}${"16.pdf"}`),subRows:[{id:"",year: "2017",dateAcuerdo:"",numAcuerdo:"",monthAcuerdo:"",nameAcuerdo:"ANEXO DICTAMEN CPPPAYF",link: Acuerdos__pdfpath(`./${"2017/"}${"16.1.pdf"}`),},],},</v>
      </c>
    </row>
    <row r="30" spans="1:16" x14ac:dyDescent="0.3">
      <c r="A30" s="18" t="s">
        <v>1568</v>
      </c>
      <c r="B30" s="11">
        <v>17</v>
      </c>
      <c r="C30" s="11" t="s">
        <v>1569</v>
      </c>
      <c r="D30" s="19" t="s">
        <v>1437</v>
      </c>
      <c r="E30" s="11" t="s">
        <v>1735</v>
      </c>
      <c r="F30" s="11"/>
      <c r="G30" s="11">
        <f>B30</f>
        <v>17</v>
      </c>
      <c r="H30" s="11" t="s">
        <v>0</v>
      </c>
      <c r="I30" s="11" t="s">
        <v>1739</v>
      </c>
      <c r="J30" s="11" t="str">
        <f t="shared" si="1"/>
        <v>MAR</v>
      </c>
      <c r="K30" s="11" t="s">
        <v>1565</v>
      </c>
      <c r="L30" s="9" t="s">
        <v>1451</v>
      </c>
      <c r="M30" s="11" t="s">
        <v>1570</v>
      </c>
      <c r="N30" s="11">
        <f>B30</f>
        <v>17</v>
      </c>
      <c r="O30" s="11" t="s">
        <v>1051</v>
      </c>
      <c r="P30" s="20"/>
    </row>
    <row r="31" spans="1:16" ht="15" thickBot="1" x14ac:dyDescent="0.35">
      <c r="A31" s="23" t="s">
        <v>1568</v>
      </c>
      <c r="B31" s="16" t="s">
        <v>1049</v>
      </c>
      <c r="C31" s="16" t="s">
        <v>1569</v>
      </c>
      <c r="D31" s="24"/>
      <c r="E31" s="16" t="s">
        <v>1736</v>
      </c>
      <c r="F31" s="16"/>
      <c r="G31" s="16"/>
      <c r="H31" s="16"/>
      <c r="I31" s="16" t="s">
        <v>1738</v>
      </c>
      <c r="J31" s="16" t="str">
        <f t="shared" si="1"/>
        <v/>
      </c>
      <c r="K31" s="16" t="s">
        <v>1565</v>
      </c>
      <c r="L31" s="14" t="s">
        <v>1452</v>
      </c>
      <c r="M31" s="16" t="s">
        <v>1570</v>
      </c>
      <c r="N31" s="16">
        <v>17.100000000000001</v>
      </c>
      <c r="O31" s="16" t="s">
        <v>1076</v>
      </c>
      <c r="P31" s="25" t="str">
        <f>CONCATENATE(A30,B30,C30,D30,E30,F30,G30,H30,I30,J30,K30,L30,M30,N30,O30,A31,B31,C31,D31,E31,F31,G31,H31,I31,J31,K31,L31,M31,N31,O31)</f>
        <v>{id:17,year: "2017",dateAcuerdo:"29-MAR",numAcuerdo:"CG 17-2017",monthAcuerdo:"MAR",nameAcuerdo:"ACUERDO PARA CRITERIOS DE PARIDAD DE GÉNERO",link: Acuerdos__pdfpath(`./${"2017/"}${"17.pdf"}`),subRows:[{id:"",year: "2017",dateAcuerdo:"",numAcuerdo:"",monthAcuerdo:"",nameAcuerdo:"ANEXO VOTO RAZONADO",link: Acuerdos__pdfpath(`./${"2017/"}${"17.1.pdf"}`),},],},</v>
      </c>
    </row>
    <row r="32" spans="1:16" x14ac:dyDescent="0.3">
      <c r="A32" s="4" t="s">
        <v>1568</v>
      </c>
      <c r="B32" s="4">
        <v>18</v>
      </c>
      <c r="C32" s="4" t="s">
        <v>1569</v>
      </c>
      <c r="D32" s="8" t="s">
        <v>1437</v>
      </c>
      <c r="E32" s="4" t="s">
        <v>1735</v>
      </c>
      <c r="G32" s="4">
        <f>B32</f>
        <v>18</v>
      </c>
      <c r="H32" s="4" t="s">
        <v>0</v>
      </c>
      <c r="I32" s="4" t="s">
        <v>1739</v>
      </c>
      <c r="J32" s="4" t="str">
        <f t="shared" si="1"/>
        <v>MAR</v>
      </c>
      <c r="K32" s="4" t="s">
        <v>1565</v>
      </c>
      <c r="L32" s="4" t="s">
        <v>1453</v>
      </c>
      <c r="M32" s="4" t="s">
        <v>1570</v>
      </c>
      <c r="N32" s="4">
        <f>B32</f>
        <v>18</v>
      </c>
      <c r="O32" s="4" t="s">
        <v>1</v>
      </c>
      <c r="P32" s="4" t="str">
        <f t="shared" ref="P32:P34" si="5">CONCATENATE(A32,B32,C32,D32,E32,F32,G32,H32,I32,J32,K32,L32,M32,N32,O32)</f>
        <v>{id:18,year: "2017",dateAcuerdo:"29-MAR",numAcuerdo:"CG 18-2017",monthAcuerdo:"MAR",nameAcuerdo:"ACUERDO LISTADO ADICIONAL LA PROVIDENCIA SANCTORUM DE LÁZARO CÁRDENAS",link: Acuerdos__pdfpath(`./${"2017/"}${"18.pdf"}`),},</v>
      </c>
    </row>
    <row r="33" spans="1:16" x14ac:dyDescent="0.3">
      <c r="A33" s="4" t="s">
        <v>1568</v>
      </c>
      <c r="B33" s="4">
        <v>19</v>
      </c>
      <c r="C33" s="4" t="s">
        <v>1569</v>
      </c>
      <c r="D33" s="8" t="s">
        <v>1454</v>
      </c>
      <c r="E33" s="4" t="s">
        <v>1735</v>
      </c>
      <c r="G33" s="4">
        <f>B33</f>
        <v>19</v>
      </c>
      <c r="H33" s="4" t="s">
        <v>0</v>
      </c>
      <c r="I33" s="4" t="s">
        <v>1739</v>
      </c>
      <c r="J33" s="4" t="str">
        <f t="shared" si="1"/>
        <v>ABR</v>
      </c>
      <c r="K33" s="4" t="s">
        <v>1565</v>
      </c>
      <c r="L33" s="4" t="s">
        <v>1456</v>
      </c>
      <c r="M33" s="4" t="s">
        <v>1570</v>
      </c>
      <c r="N33" s="4">
        <f>B33</f>
        <v>19</v>
      </c>
      <c r="O33" s="4" t="s">
        <v>1</v>
      </c>
      <c r="P33" s="4" t="str">
        <f t="shared" si="5"/>
        <v>{id:19,year: "2017",dateAcuerdo:"13-ABR",numAcuerdo:"CG 19-2017",monthAcuerdo:"ABR",nameAcuerdo:"ACUERDO DOCUMENTACIÓN Y MATERIAL ELECTORAL PROCESO ELECTORAL EXTRAORDINARIO 2017.",link: Acuerdos__pdfpath(`./${"2017/"}${"19.pdf"}`),},</v>
      </c>
    </row>
    <row r="34" spans="1:16" ht="15" thickBot="1" x14ac:dyDescent="0.35">
      <c r="A34" s="4" t="s">
        <v>1568</v>
      </c>
      <c r="B34" s="4">
        <v>20</v>
      </c>
      <c r="C34" s="4" t="s">
        <v>1569</v>
      </c>
      <c r="D34" s="8" t="s">
        <v>1455</v>
      </c>
      <c r="E34" s="4" t="s">
        <v>1735</v>
      </c>
      <c r="G34" s="4">
        <f>B34</f>
        <v>20</v>
      </c>
      <c r="H34" s="4" t="s">
        <v>0</v>
      </c>
      <c r="I34" s="4" t="s">
        <v>1739</v>
      </c>
      <c r="J34" s="4" t="str">
        <f t="shared" si="1"/>
        <v>ABR</v>
      </c>
      <c r="K34" s="4" t="s">
        <v>1565</v>
      </c>
      <c r="L34" s="4" t="s">
        <v>1457</v>
      </c>
      <c r="M34" s="4" t="s">
        <v>1570</v>
      </c>
      <c r="N34" s="4">
        <f>B34</f>
        <v>20</v>
      </c>
      <c r="O34" s="4" t="s">
        <v>1</v>
      </c>
      <c r="P34" s="4" t="str">
        <f t="shared" si="5"/>
        <v>{id:20,year: "2017",dateAcuerdo:"19-ABR",numAcuerdo:"CG 20-2017",monthAcuerdo:"ABR",nameAcuerdo:"ACUERDO EN EL QUE SE DETERMINA OMITIR LA INTEGRACIÓN DE CONSEJOS MUNICIPALES",link: Acuerdos__pdfpath(`./${"2017/"}${"20.pdf"}`),},</v>
      </c>
    </row>
    <row r="35" spans="1:16" x14ac:dyDescent="0.3">
      <c r="A35" s="18" t="s">
        <v>1568</v>
      </c>
      <c r="B35" s="11">
        <v>21</v>
      </c>
      <c r="C35" s="11" t="s">
        <v>1569</v>
      </c>
      <c r="D35" s="19" t="s">
        <v>1455</v>
      </c>
      <c r="E35" s="11" t="s">
        <v>1735</v>
      </c>
      <c r="F35" s="11"/>
      <c r="G35" s="11">
        <v>21</v>
      </c>
      <c r="H35" s="11" t="s">
        <v>0</v>
      </c>
      <c r="I35" s="11" t="s">
        <v>1739</v>
      </c>
      <c r="J35" s="11" t="str">
        <f t="shared" si="1"/>
        <v>ABR</v>
      </c>
      <c r="K35" s="11" t="s">
        <v>1565</v>
      </c>
      <c r="L35" s="9" t="s">
        <v>1458</v>
      </c>
      <c r="M35" s="11" t="s">
        <v>1570</v>
      </c>
      <c r="N35" s="11">
        <f>B35</f>
        <v>21</v>
      </c>
      <c r="O35" s="11" t="s">
        <v>1051</v>
      </c>
      <c r="P35" s="20"/>
    </row>
    <row r="36" spans="1:16" ht="15" thickBot="1" x14ac:dyDescent="0.35">
      <c r="A36" s="23" t="s">
        <v>1568</v>
      </c>
      <c r="B36" s="16" t="s">
        <v>1049</v>
      </c>
      <c r="C36" s="16" t="s">
        <v>1569</v>
      </c>
      <c r="D36" s="24"/>
      <c r="E36" s="16" t="s">
        <v>1736</v>
      </c>
      <c r="F36" s="16"/>
      <c r="G36" s="16"/>
      <c r="H36" s="16"/>
      <c r="I36" s="16" t="s">
        <v>1738</v>
      </c>
      <c r="J36" s="16" t="str">
        <f t="shared" si="1"/>
        <v/>
      </c>
      <c r="K36" s="16" t="s">
        <v>1565</v>
      </c>
      <c r="L36" s="14" t="s">
        <v>1459</v>
      </c>
      <c r="M36" s="16" t="s">
        <v>1570</v>
      </c>
      <c r="N36" s="16">
        <v>21.1</v>
      </c>
      <c r="O36" s="16" t="s">
        <v>1076</v>
      </c>
      <c r="P36" s="25" t="str">
        <f>CONCATENATE(A35,B35,C35,D35,E35,F35,G35,H35,I35,J35,K35,L35,M35,N35,O35,A36,B36,C36,D36,E36,F36,G36,H36,I36,J36,K36,L36,M36,N36,O36)</f>
        <v>{id:21,year: "2017",dateAcuerdo:"19-ABR",numAcuerdo:"CG 21-2017",monthAcuerdo:"ABR",nameAcuerdo:"ACUERDO PROGRAMA DE PROMOCIÓN DEL VOTO ELECCIONES EXTRAORDINARIAS 2017",link: Acuerdos__pdfpath(`./${"2017/"}${"21.pdf"}`),subRows:[{id:"",year: "2017",dateAcuerdo:"",numAcuerdo:"",monthAcuerdo:"",nameAcuerdo:"ANEXO PROGRAMA DE PROMOCIÓN DEL VOTO EN LAS ELECCIONES EXTRAORDINARIAS 2017.",link: Acuerdos__pdfpath(`./${"2017/"}${"21.1.pdf"}`),},],},</v>
      </c>
    </row>
    <row r="37" spans="1:16" s="2" customFormat="1" x14ac:dyDescent="0.3">
      <c r="A37" s="18" t="s">
        <v>1568</v>
      </c>
      <c r="B37" s="9">
        <v>22</v>
      </c>
      <c r="C37" s="11" t="s">
        <v>1569</v>
      </c>
      <c r="D37" s="10" t="s">
        <v>1455</v>
      </c>
      <c r="E37" s="9" t="s">
        <v>1735</v>
      </c>
      <c r="F37" s="9"/>
      <c r="G37" s="9">
        <f>B37</f>
        <v>22</v>
      </c>
      <c r="H37" s="9" t="s">
        <v>0</v>
      </c>
      <c r="I37" s="11" t="s">
        <v>1739</v>
      </c>
      <c r="J37" s="11" t="str">
        <f t="shared" si="1"/>
        <v>ABR</v>
      </c>
      <c r="K37" s="11" t="s">
        <v>1565</v>
      </c>
      <c r="L37" s="9" t="s">
        <v>1460</v>
      </c>
      <c r="M37" s="11" t="s">
        <v>1570</v>
      </c>
      <c r="N37" s="9">
        <f>B37</f>
        <v>22</v>
      </c>
      <c r="O37" s="9" t="s">
        <v>1051</v>
      </c>
      <c r="P37" s="12"/>
    </row>
    <row r="38" spans="1:16" s="2" customFormat="1" x14ac:dyDescent="0.3">
      <c r="A38" s="21" t="s">
        <v>1568</v>
      </c>
      <c r="B38" s="2" t="s">
        <v>1049</v>
      </c>
      <c r="C38" s="4" t="s">
        <v>1569</v>
      </c>
      <c r="D38" s="3"/>
      <c r="E38" s="2" t="s">
        <v>1736</v>
      </c>
      <c r="I38" s="4" t="s">
        <v>1738</v>
      </c>
      <c r="J38" s="4" t="str">
        <f t="shared" ref="J38:J69" si="6">MID(D38,4,3)</f>
        <v/>
      </c>
      <c r="K38" s="4" t="s">
        <v>1565</v>
      </c>
      <c r="L38" s="2" t="s">
        <v>1414</v>
      </c>
      <c r="M38" s="4" t="s">
        <v>1570</v>
      </c>
      <c r="N38" s="2">
        <v>22.1</v>
      </c>
      <c r="O38" s="2" t="s">
        <v>1</v>
      </c>
      <c r="P38" s="13"/>
    </row>
    <row r="39" spans="1:16" s="2" customFormat="1" x14ac:dyDescent="0.3">
      <c r="A39" s="21" t="s">
        <v>1568</v>
      </c>
      <c r="B39" s="2" t="s">
        <v>1049</v>
      </c>
      <c r="C39" s="4" t="s">
        <v>1569</v>
      </c>
      <c r="D39" s="3"/>
      <c r="E39" s="2" t="s">
        <v>1736</v>
      </c>
      <c r="I39" s="4" t="s">
        <v>1738</v>
      </c>
      <c r="J39" s="4" t="str">
        <f t="shared" si="6"/>
        <v/>
      </c>
      <c r="K39" s="4" t="s">
        <v>1565</v>
      </c>
      <c r="L39" s="2" t="s">
        <v>1461</v>
      </c>
      <c r="M39" s="4" t="s">
        <v>1570</v>
      </c>
      <c r="N39" s="2">
        <v>22.2</v>
      </c>
      <c r="O39" s="2" t="s">
        <v>1</v>
      </c>
      <c r="P39" s="13"/>
    </row>
    <row r="40" spans="1:16" s="2" customFormat="1" ht="15" thickBot="1" x14ac:dyDescent="0.35">
      <c r="A40" s="23" t="s">
        <v>1568</v>
      </c>
      <c r="B40" s="14" t="s">
        <v>1049</v>
      </c>
      <c r="C40" s="16" t="s">
        <v>1569</v>
      </c>
      <c r="D40" s="15"/>
      <c r="E40" s="14" t="s">
        <v>1736</v>
      </c>
      <c r="F40" s="14"/>
      <c r="G40" s="14"/>
      <c r="H40" s="14"/>
      <c r="I40" s="16" t="s">
        <v>1738</v>
      </c>
      <c r="J40" s="16" t="str">
        <f t="shared" si="6"/>
        <v/>
      </c>
      <c r="K40" s="16" t="s">
        <v>1565</v>
      </c>
      <c r="L40" s="14" t="s">
        <v>1462</v>
      </c>
      <c r="M40" s="16" t="s">
        <v>1570</v>
      </c>
      <c r="N40" s="14">
        <v>22.3</v>
      </c>
      <c r="O40" s="14" t="s">
        <v>1076</v>
      </c>
      <c r="P40" s="17" t="str">
        <f>CONCATENATE(A37,B37,C37,D37,E37,F37,G37,H37,I37,J37,K37,L37,M37,N37,O37,A38,B38,C38,D38,E38,F38,G38,H38,I38,J38,K38,L38,M38,N38,O38,A39,B39,C39,D39,E39,F39,G39,H39,I39,J39,K39,L39,M39,N39,O39,A40,B40,C40,D40,E40,F40,G40,H40,I40,J40,K40,L40,M40,N40,O40)</f>
        <v>{id:22,year: "2017",dateAcuerdo:"19-ABR",numAcuerdo:"CG 22-2017",monthAcuerdo:"ABR",nameAcuerdo:"ACUERDO PROCEDIMIENTOS Y PLAZOS PREP",link: Acuerdos__pdfpath(`./${"2017/"}${"22.pdf"}`),subRows:[{id:"",year: "2017",dateAcuerdo:"",numAcuerdo:"",monthAcuerdo:"",nameAcuerdo:"ANEXO 1",link: Acuerdos__pdfpath(`./${"2017/"}${"22.1.pdf"}`),},{id:"",year: "2017",dateAcuerdo:"",numAcuerdo:"",monthAcuerdo:"",nameAcuerdo:"ANEXO 2",link: Acuerdos__pdfpath(`./${"2017/"}${"22.2.pdf"}`),},{id:"",year: "2017",dateAcuerdo:"",numAcuerdo:"",monthAcuerdo:"",nameAcuerdo:"ANEXO 3",link: Acuerdos__pdfpath(`./${"2017/"}${"22.3.pdf"}`),},],},</v>
      </c>
    </row>
    <row r="41" spans="1:16" x14ac:dyDescent="0.3">
      <c r="A41" s="4" t="s">
        <v>1568</v>
      </c>
      <c r="B41" s="4">
        <v>23</v>
      </c>
      <c r="C41" s="4" t="s">
        <v>1569</v>
      </c>
      <c r="D41" s="8" t="s">
        <v>1455</v>
      </c>
      <c r="E41" s="4" t="s">
        <v>1735</v>
      </c>
      <c r="G41" s="4">
        <f>B41</f>
        <v>23</v>
      </c>
      <c r="H41" s="4" t="s">
        <v>0</v>
      </c>
      <c r="I41" s="4" t="s">
        <v>1739</v>
      </c>
      <c r="J41" s="4" t="str">
        <f t="shared" si="6"/>
        <v>ABR</v>
      </c>
      <c r="K41" s="4" t="s">
        <v>1565</v>
      </c>
      <c r="L41" s="4" t="s">
        <v>1463</v>
      </c>
      <c r="M41" s="4" t="s">
        <v>1570</v>
      </c>
      <c r="N41" s="4">
        <f>B41</f>
        <v>23</v>
      </c>
      <c r="O41" s="4" t="s">
        <v>1</v>
      </c>
      <c r="P41" s="4" t="str">
        <f t="shared" ref="P41:P42" si="7">CONCATENATE(A41,B41,C41,D41,E41,F41,G41,H41,I41,J41,K41,L41,M41,N41,O41)</f>
        <v>{id:23,year: "2017",dateAcuerdo:"19-ABR",numAcuerdo:"CG 23-2017",monthAcuerdo:"ABR",nameAcuerdo:"ACUERDO DETERMINACIÓN FECHAS Y HORAS DE INICIO Y CIERRE DE PUBLICACIÓN PREP",link: Acuerdos__pdfpath(`./${"2017/"}${"23.pdf"}`),},</v>
      </c>
    </row>
    <row r="42" spans="1:16" ht="15" thickBot="1" x14ac:dyDescent="0.35">
      <c r="A42" s="4" t="s">
        <v>1568</v>
      </c>
      <c r="B42" s="4">
        <v>24</v>
      </c>
      <c r="C42" s="4" t="s">
        <v>1569</v>
      </c>
      <c r="D42" s="8" t="s">
        <v>1204</v>
      </c>
      <c r="E42" s="4" t="s">
        <v>1735</v>
      </c>
      <c r="G42" s="4">
        <f>B42</f>
        <v>24</v>
      </c>
      <c r="H42" s="4" t="s">
        <v>0</v>
      </c>
      <c r="I42" s="4" t="s">
        <v>1739</v>
      </c>
      <c r="J42" s="4" t="str">
        <f t="shared" si="6"/>
        <v>ABR</v>
      </c>
      <c r="K42" s="4" t="s">
        <v>1565</v>
      </c>
      <c r="L42" s="4" t="s">
        <v>1464</v>
      </c>
      <c r="M42" s="4" t="s">
        <v>1570</v>
      </c>
      <c r="N42" s="4">
        <f>B42</f>
        <v>24</v>
      </c>
      <c r="O42" s="4" t="s">
        <v>1</v>
      </c>
      <c r="P42" s="4" t="str">
        <f t="shared" si="7"/>
        <v>{id:24,year: "2017",dateAcuerdo:"29-ABR",numAcuerdo:"CG 24-2017",monthAcuerdo:"ABR",nameAcuerdo:"ACUERDO TOPE DE GASTOS DE CAMPAÑA PROCESO ELECTORAL EXTRAORDINARIO 2017.",link: Acuerdos__pdfpath(`./${"2017/"}${"24.pdf"}`),},</v>
      </c>
    </row>
    <row r="43" spans="1:16" x14ac:dyDescent="0.3">
      <c r="A43" s="18" t="s">
        <v>1568</v>
      </c>
      <c r="B43" s="11">
        <v>25</v>
      </c>
      <c r="C43" s="11" t="s">
        <v>1569</v>
      </c>
      <c r="D43" s="19" t="s">
        <v>1234</v>
      </c>
      <c r="E43" s="11" t="s">
        <v>1735</v>
      </c>
      <c r="F43" s="11"/>
      <c r="G43" s="11">
        <f>B43</f>
        <v>25</v>
      </c>
      <c r="H43" s="11" t="s">
        <v>0</v>
      </c>
      <c r="I43" s="11" t="s">
        <v>1739</v>
      </c>
      <c r="J43" s="11" t="str">
        <f t="shared" si="6"/>
        <v>MAY</v>
      </c>
      <c r="K43" s="11" t="s">
        <v>1565</v>
      </c>
      <c r="L43" s="9" t="s">
        <v>1466</v>
      </c>
      <c r="M43" s="11" t="s">
        <v>1570</v>
      </c>
      <c r="N43" s="11">
        <f>B43</f>
        <v>25</v>
      </c>
      <c r="O43" s="11" t="s">
        <v>1051</v>
      </c>
      <c r="P43" s="20"/>
    </row>
    <row r="44" spans="1:16" ht="15" thickBot="1" x14ac:dyDescent="0.35">
      <c r="A44" s="23" t="s">
        <v>1568</v>
      </c>
      <c r="B44" s="16" t="s">
        <v>1049</v>
      </c>
      <c r="C44" s="16" t="s">
        <v>1569</v>
      </c>
      <c r="D44" s="24"/>
      <c r="E44" s="16" t="s">
        <v>1736</v>
      </c>
      <c r="F44" s="16"/>
      <c r="G44" s="16"/>
      <c r="H44" s="16"/>
      <c r="I44" s="16" t="s">
        <v>1738</v>
      </c>
      <c r="J44" s="16" t="str">
        <f t="shared" si="6"/>
        <v/>
      </c>
      <c r="K44" s="16" t="s">
        <v>1565</v>
      </c>
      <c r="L44" s="14" t="s">
        <v>1467</v>
      </c>
      <c r="M44" s="16" t="s">
        <v>1570</v>
      </c>
      <c r="N44" s="16">
        <v>25.1</v>
      </c>
      <c r="O44" s="16" t="s">
        <v>1076</v>
      </c>
      <c r="P44" s="25" t="str">
        <f>CONCATENATE(A43,B43,C43,D43,E43,F43,G43,H43,I43,J43,K43,L43,M43,N43,O43,A44,B44,C44,D44,E44,F44,G44,H44,I44,J44,K44,L44,M44,N44,O44)</f>
        <v>{id:25,year: "2017",dateAcuerdo:"08-MAY",numAcuerdo:"CG 25-2017",monthAcuerdo:"MAY",nameAcuerdo:"ACUERDO MANUAL DE REGISTRO DE CANDIDATOS PROCESO EXTRAORDINARIO 2017",link: Acuerdos__pdfpath(`./${"2017/"}${"25.pdf"}`),subRows:[{id:"",year: "2017",dateAcuerdo:"",numAcuerdo:"",monthAcuerdo:"",nameAcuerdo:"ANEXO MANUAL DE REGISTRO DE CANDIDATOS P.E.E. 2017",link: Acuerdos__pdfpath(`./${"2017/"}${"25.1.pdf"}`),},],},</v>
      </c>
    </row>
    <row r="45" spans="1:16" x14ac:dyDescent="0.3">
      <c r="A45" s="4" t="s">
        <v>1568</v>
      </c>
      <c r="B45" s="4">
        <v>26</v>
      </c>
      <c r="C45" s="4" t="s">
        <v>1569</v>
      </c>
      <c r="D45" s="8" t="s">
        <v>1234</v>
      </c>
      <c r="E45" s="4" t="s">
        <v>1735</v>
      </c>
      <c r="G45" s="4">
        <f t="shared" ref="G45:G53" si="8">B45</f>
        <v>26</v>
      </c>
      <c r="H45" s="4" t="s">
        <v>0</v>
      </c>
      <c r="I45" s="4" t="s">
        <v>1739</v>
      </c>
      <c r="J45" s="4" t="str">
        <f t="shared" si="6"/>
        <v>MAY</v>
      </c>
      <c r="K45" s="4" t="s">
        <v>1565</v>
      </c>
      <c r="L45" s="4" t="s">
        <v>1468</v>
      </c>
      <c r="M45" s="4" t="s">
        <v>1570</v>
      </c>
      <c r="N45" s="4">
        <f t="shared" ref="N45:N53" si="9">B45</f>
        <v>26</v>
      </c>
      <c r="O45" s="4" t="s">
        <v>1</v>
      </c>
      <c r="P45" s="4" t="str">
        <f t="shared" ref="P45:P52" si="10">CONCATENATE(A45,B45,C45,D45,E45,F45,G45,H45,I45,J45,K45,L45,M45,N45,O45)</f>
        <v>{id:26,year: "2017",dateAcuerdo:"08-MAY",numAcuerdo:"CG 26-2017",monthAcuerdo:"MAY",nameAcuerdo:"ACUERDO PARA DESIGNACIÓN DE AUTORIDADES PARA SERVICIO PROFESIONAL",link: Acuerdos__pdfpath(`./${"2017/"}${"26.pdf"}`),},</v>
      </c>
    </row>
    <row r="46" spans="1:16" x14ac:dyDescent="0.3">
      <c r="A46" s="4" t="s">
        <v>1568</v>
      </c>
      <c r="B46" s="4">
        <v>27</v>
      </c>
      <c r="C46" s="4" t="s">
        <v>1569</v>
      </c>
      <c r="D46" s="8" t="s">
        <v>1234</v>
      </c>
      <c r="E46" s="4" t="s">
        <v>1735</v>
      </c>
      <c r="G46" s="4">
        <f t="shared" si="8"/>
        <v>27</v>
      </c>
      <c r="H46" s="4" t="s">
        <v>0</v>
      </c>
      <c r="I46" s="4" t="s">
        <v>1739</v>
      </c>
      <c r="J46" s="4" t="str">
        <f t="shared" si="6"/>
        <v>MAY</v>
      </c>
      <c r="K46" s="4" t="s">
        <v>1565</v>
      </c>
      <c r="L46" s="4" t="s">
        <v>1469</v>
      </c>
      <c r="M46" s="4" t="s">
        <v>1570</v>
      </c>
      <c r="N46" s="4">
        <f t="shared" si="9"/>
        <v>27</v>
      </c>
      <c r="O46" s="4" t="s">
        <v>1</v>
      </c>
      <c r="P46" s="4" t="str">
        <f t="shared" si="10"/>
        <v>{id:27,year: "2017",dateAcuerdo:"08-MAY",numAcuerdo:"CG 27-2017",monthAcuerdo:"MAY",nameAcuerdo:"ACUERDO PROGRAMA DE GOBIERNO COMÚN PAN",link: Acuerdos__pdfpath(`./${"2017/"}${"27.pdf"}`),},</v>
      </c>
    </row>
    <row r="47" spans="1:16" x14ac:dyDescent="0.3">
      <c r="A47" s="4" t="s">
        <v>1568</v>
      </c>
      <c r="B47" s="4">
        <v>28</v>
      </c>
      <c r="C47" s="4" t="s">
        <v>1569</v>
      </c>
      <c r="D47" s="8" t="s">
        <v>1234</v>
      </c>
      <c r="E47" s="4" t="s">
        <v>1735</v>
      </c>
      <c r="G47" s="4">
        <f t="shared" si="8"/>
        <v>28</v>
      </c>
      <c r="H47" s="4" t="s">
        <v>0</v>
      </c>
      <c r="I47" s="4" t="s">
        <v>1739</v>
      </c>
      <c r="J47" s="4" t="str">
        <f t="shared" si="6"/>
        <v>MAY</v>
      </c>
      <c r="K47" s="4" t="s">
        <v>1565</v>
      </c>
      <c r="L47" s="4" t="s">
        <v>1470</v>
      </c>
      <c r="M47" s="4" t="s">
        <v>1570</v>
      </c>
      <c r="N47" s="4">
        <f t="shared" si="9"/>
        <v>28</v>
      </c>
      <c r="O47" s="4" t="s">
        <v>1</v>
      </c>
      <c r="P47" s="4" t="str">
        <f t="shared" si="10"/>
        <v>{id:28,year: "2017",dateAcuerdo:"08-MAY",numAcuerdo:"CG 28-2017",monthAcuerdo:"MAY",nameAcuerdo:"ACUERDO PROGRAMA DE GOBIERNO COMÚN PRI",link: Acuerdos__pdfpath(`./${"2017/"}${"28.pdf"}`),},</v>
      </c>
    </row>
    <row r="48" spans="1:16" x14ac:dyDescent="0.3">
      <c r="A48" s="4" t="s">
        <v>1568</v>
      </c>
      <c r="B48" s="4">
        <v>29</v>
      </c>
      <c r="C48" s="4" t="s">
        <v>1569</v>
      </c>
      <c r="D48" s="8" t="s">
        <v>1234</v>
      </c>
      <c r="E48" s="4" t="s">
        <v>1735</v>
      </c>
      <c r="G48" s="4">
        <f t="shared" si="8"/>
        <v>29</v>
      </c>
      <c r="H48" s="4" t="s">
        <v>0</v>
      </c>
      <c r="I48" s="4" t="s">
        <v>1739</v>
      </c>
      <c r="J48" s="4" t="str">
        <f t="shared" si="6"/>
        <v>MAY</v>
      </c>
      <c r="K48" s="4" t="s">
        <v>1565</v>
      </c>
      <c r="L48" s="4" t="s">
        <v>1471</v>
      </c>
      <c r="M48" s="4" t="s">
        <v>1570</v>
      </c>
      <c r="N48" s="4">
        <f t="shared" si="9"/>
        <v>29</v>
      </c>
      <c r="O48" s="4" t="s">
        <v>1</v>
      </c>
      <c r="P48" s="4" t="str">
        <f t="shared" si="10"/>
        <v>{id:29,year: "2017",dateAcuerdo:"08-MAY",numAcuerdo:"CG 29-2017",monthAcuerdo:"MAY",nameAcuerdo:"ACUERDO PROGRAMA DE GOBIERNO COMÚN PRD",link: Acuerdos__pdfpath(`./${"2017/"}${"29.pdf"}`),},</v>
      </c>
    </row>
    <row r="49" spans="1:16" x14ac:dyDescent="0.3">
      <c r="A49" s="4" t="s">
        <v>1568</v>
      </c>
      <c r="B49" s="4">
        <v>30</v>
      </c>
      <c r="C49" s="4" t="s">
        <v>1569</v>
      </c>
      <c r="D49" s="8" t="s">
        <v>1234</v>
      </c>
      <c r="E49" s="4" t="s">
        <v>1735</v>
      </c>
      <c r="G49" s="4">
        <f t="shared" si="8"/>
        <v>30</v>
      </c>
      <c r="H49" s="4" t="s">
        <v>0</v>
      </c>
      <c r="I49" s="4" t="s">
        <v>1739</v>
      </c>
      <c r="J49" s="4" t="str">
        <f t="shared" si="6"/>
        <v>MAY</v>
      </c>
      <c r="K49" s="4" t="s">
        <v>1565</v>
      </c>
      <c r="L49" s="4" t="s">
        <v>1472</v>
      </c>
      <c r="M49" s="4" t="s">
        <v>1570</v>
      </c>
      <c r="N49" s="4">
        <f t="shared" si="9"/>
        <v>30</v>
      </c>
      <c r="O49" s="4" t="s">
        <v>1</v>
      </c>
      <c r="P49" s="4" t="str">
        <f t="shared" si="10"/>
        <v>{id:30,year: "2017",dateAcuerdo:"08-MAY",numAcuerdo:"CG 30-2017",monthAcuerdo:"MAY",nameAcuerdo:"ACUERDO PROGRAMA DE GOBIERNO COMÚN PT",link: Acuerdos__pdfpath(`./${"2017/"}${"30.pdf"}`),},</v>
      </c>
    </row>
    <row r="50" spans="1:16" x14ac:dyDescent="0.3">
      <c r="A50" s="4" t="s">
        <v>1568</v>
      </c>
      <c r="B50" s="4">
        <v>31</v>
      </c>
      <c r="C50" s="4" t="s">
        <v>1569</v>
      </c>
      <c r="D50" s="8" t="s">
        <v>1234</v>
      </c>
      <c r="E50" s="4" t="s">
        <v>1735</v>
      </c>
      <c r="G50" s="4">
        <f t="shared" si="8"/>
        <v>31</v>
      </c>
      <c r="H50" s="4" t="s">
        <v>0</v>
      </c>
      <c r="I50" s="4" t="s">
        <v>1739</v>
      </c>
      <c r="J50" s="4" t="str">
        <f t="shared" si="6"/>
        <v>MAY</v>
      </c>
      <c r="K50" s="4" t="s">
        <v>1565</v>
      </c>
      <c r="L50" s="4" t="s">
        <v>1473</v>
      </c>
      <c r="M50" s="4" t="s">
        <v>1570</v>
      </c>
      <c r="N50" s="4">
        <f t="shared" si="9"/>
        <v>31</v>
      </c>
      <c r="O50" s="4" t="s">
        <v>1</v>
      </c>
      <c r="P50" s="4" t="str">
        <f t="shared" si="10"/>
        <v>{id:31,year: "2017",dateAcuerdo:"08-MAY",numAcuerdo:"CG 31-2017",monthAcuerdo:"MAY",nameAcuerdo:"ACUERDO PROGRAMA DE GOBIERNO COMÚN PAC",link: Acuerdos__pdfpath(`./${"2017/"}${"31.pdf"}`),},</v>
      </c>
    </row>
    <row r="51" spans="1:16" x14ac:dyDescent="0.3">
      <c r="A51" s="4" t="s">
        <v>1568</v>
      </c>
      <c r="B51" s="4">
        <v>32</v>
      </c>
      <c r="C51" s="4" t="s">
        <v>1569</v>
      </c>
      <c r="D51" s="8" t="s">
        <v>1234</v>
      </c>
      <c r="E51" s="4" t="s">
        <v>1735</v>
      </c>
      <c r="G51" s="4">
        <f t="shared" si="8"/>
        <v>32</v>
      </c>
      <c r="H51" s="4" t="s">
        <v>0</v>
      </c>
      <c r="I51" s="4" t="s">
        <v>1739</v>
      </c>
      <c r="J51" s="4" t="str">
        <f t="shared" si="6"/>
        <v>MAY</v>
      </c>
      <c r="K51" s="4" t="s">
        <v>1565</v>
      </c>
      <c r="L51" s="4" t="s">
        <v>1474</v>
      </c>
      <c r="M51" s="4" t="s">
        <v>1570</v>
      </c>
      <c r="N51" s="4">
        <f t="shared" si="9"/>
        <v>32</v>
      </c>
      <c r="O51" s="4" t="s">
        <v>1</v>
      </c>
      <c r="P51" s="4" t="str">
        <f t="shared" si="10"/>
        <v>{id:32,year: "2017",dateAcuerdo:"08-MAY",numAcuerdo:"CG 32-2017",monthAcuerdo:"MAY",nameAcuerdo:"ACUERDO PROGRAMA DE GOBIERNO COMÚN PS",link: Acuerdos__pdfpath(`./${"2017/"}${"32.pdf"}`),},</v>
      </c>
    </row>
    <row r="52" spans="1:16" ht="15" thickBot="1" x14ac:dyDescent="0.35">
      <c r="A52" s="4" t="s">
        <v>1568</v>
      </c>
      <c r="B52" s="4">
        <v>33</v>
      </c>
      <c r="C52" s="4" t="s">
        <v>1569</v>
      </c>
      <c r="D52" s="8" t="s">
        <v>1234</v>
      </c>
      <c r="E52" s="4" t="s">
        <v>1735</v>
      </c>
      <c r="G52" s="4">
        <f t="shared" si="8"/>
        <v>33</v>
      </c>
      <c r="H52" s="4" t="s">
        <v>0</v>
      </c>
      <c r="I52" s="4" t="s">
        <v>1739</v>
      </c>
      <c r="J52" s="4" t="str">
        <f t="shared" si="6"/>
        <v>MAY</v>
      </c>
      <c r="K52" s="4" t="s">
        <v>1565</v>
      </c>
      <c r="L52" s="4" t="s">
        <v>1475</v>
      </c>
      <c r="M52" s="4" t="s">
        <v>1570</v>
      </c>
      <c r="N52" s="4">
        <f t="shared" si="9"/>
        <v>33</v>
      </c>
      <c r="O52" s="4" t="s">
        <v>1</v>
      </c>
      <c r="P52" s="4" t="str">
        <f t="shared" si="10"/>
        <v>{id:33,year: "2017",dateAcuerdo:"08-MAY",numAcuerdo:"CG 33-2017",monthAcuerdo:"MAY",nameAcuerdo:"ACUERDO PROGRAMA DE GOBIERNO COMÚN MORENA",link: Acuerdos__pdfpath(`./${"2017/"}${"33.pdf"}`),},</v>
      </c>
    </row>
    <row r="53" spans="1:16" x14ac:dyDescent="0.3">
      <c r="A53" s="18" t="s">
        <v>1568</v>
      </c>
      <c r="B53" s="11">
        <v>34</v>
      </c>
      <c r="C53" s="11" t="s">
        <v>1569</v>
      </c>
      <c r="D53" s="19" t="s">
        <v>1234</v>
      </c>
      <c r="E53" s="11" t="s">
        <v>1735</v>
      </c>
      <c r="F53" s="11"/>
      <c r="G53" s="11">
        <f t="shared" si="8"/>
        <v>34</v>
      </c>
      <c r="H53" s="11" t="s">
        <v>0</v>
      </c>
      <c r="I53" s="11" t="s">
        <v>1739</v>
      </c>
      <c r="J53" s="11" t="str">
        <f t="shared" si="6"/>
        <v>MAY</v>
      </c>
      <c r="K53" s="11" t="s">
        <v>1565</v>
      </c>
      <c r="L53" s="9" t="s">
        <v>1476</v>
      </c>
      <c r="M53" s="11" t="s">
        <v>1570</v>
      </c>
      <c r="N53" s="11">
        <f t="shared" si="9"/>
        <v>34</v>
      </c>
      <c r="O53" s="11" t="s">
        <v>1051</v>
      </c>
      <c r="P53" s="20"/>
    </row>
    <row r="54" spans="1:16" ht="15" thickBot="1" x14ac:dyDescent="0.35">
      <c r="A54" s="21" t="s">
        <v>1568</v>
      </c>
      <c r="B54" s="4" t="s">
        <v>1049</v>
      </c>
      <c r="C54" s="4" t="s">
        <v>1569</v>
      </c>
      <c r="E54" s="4" t="s">
        <v>1736</v>
      </c>
      <c r="I54" s="4" t="s">
        <v>1738</v>
      </c>
      <c r="J54" s="4" t="str">
        <f t="shared" si="6"/>
        <v/>
      </c>
      <c r="K54" s="4" t="s">
        <v>1565</v>
      </c>
      <c r="L54" s="2" t="s">
        <v>1477</v>
      </c>
      <c r="M54" s="4" t="s">
        <v>1570</v>
      </c>
      <c r="N54" s="4">
        <v>34.1</v>
      </c>
      <c r="O54" s="4" t="s">
        <v>1076</v>
      </c>
      <c r="P54" s="22" t="str">
        <f>CONCATENATE(A53,B53,C53,D53,E53,F53,G53,H53,I53,J53,K53,L53,M53,N53,O53,A54,B54,C54,D54,E54,F54,G54,H54,I54,J54,K54,L54,M54,N54,O54)</f>
        <v>{id:34,year: "2017",dateAcuerdo:"08-MAY",numAcuerdo:"CG 34-2017",monthAcuerdo:"MAY",nameAcuerdo:"ACUERDO PREP PROCESO ELECTORAL EXTRAORDINARIO 2017",link: Acuerdos__pdfpath(`./${"2017/"}${"34.pdf"}`),subRows:[{id:"",year: "2017",dateAcuerdo:"",numAcuerdo:"",monthAcuerdo:"",nameAcuerdo:"ANEXO DICTAMEN SISTEMAS INFORMÁTICOS",link: Acuerdos__pdfpath(`./${"2017/"}${"34.1.pdf"}`),},],},</v>
      </c>
    </row>
    <row r="55" spans="1:16" s="2" customFormat="1" x14ac:dyDescent="0.3">
      <c r="A55" s="18" t="s">
        <v>1568</v>
      </c>
      <c r="B55" s="9">
        <v>35</v>
      </c>
      <c r="C55" s="11" t="s">
        <v>1569</v>
      </c>
      <c r="D55" s="10" t="s">
        <v>1235</v>
      </c>
      <c r="E55" s="9" t="s">
        <v>1735</v>
      </c>
      <c r="F55" s="9"/>
      <c r="G55" s="9">
        <f>B55</f>
        <v>35</v>
      </c>
      <c r="H55" s="9" t="s">
        <v>0</v>
      </c>
      <c r="I55" s="11" t="s">
        <v>1739</v>
      </c>
      <c r="J55" s="11" t="str">
        <f t="shared" si="6"/>
        <v>MAY</v>
      </c>
      <c r="K55" s="11" t="s">
        <v>1565</v>
      </c>
      <c r="L55" s="9" t="s">
        <v>1478</v>
      </c>
      <c r="M55" s="11" t="s">
        <v>1570</v>
      </c>
      <c r="N55" s="9">
        <f>B55</f>
        <v>35</v>
      </c>
      <c r="O55" s="9" t="s">
        <v>1051</v>
      </c>
      <c r="P55" s="12"/>
    </row>
    <row r="56" spans="1:16" s="2" customFormat="1" x14ac:dyDescent="0.3">
      <c r="A56" s="21" t="s">
        <v>1568</v>
      </c>
      <c r="B56" s="2" t="s">
        <v>1049</v>
      </c>
      <c r="C56" s="4" t="s">
        <v>1569</v>
      </c>
      <c r="D56" s="3"/>
      <c r="E56" s="2" t="s">
        <v>1736</v>
      </c>
      <c r="I56" s="4" t="s">
        <v>1738</v>
      </c>
      <c r="J56" s="4" t="str">
        <f t="shared" si="6"/>
        <v/>
      </c>
      <c r="K56" s="4" t="s">
        <v>1565</v>
      </c>
      <c r="L56" s="2" t="s">
        <v>1479</v>
      </c>
      <c r="M56" s="4" t="s">
        <v>1570</v>
      </c>
      <c r="N56" s="2">
        <v>35.1</v>
      </c>
      <c r="O56" s="2" t="s">
        <v>1</v>
      </c>
      <c r="P56" s="13"/>
    </row>
    <row r="57" spans="1:16" s="2" customFormat="1" ht="15" thickBot="1" x14ac:dyDescent="0.35">
      <c r="A57" s="23" t="s">
        <v>1568</v>
      </c>
      <c r="B57" s="14" t="s">
        <v>1049</v>
      </c>
      <c r="C57" s="16" t="s">
        <v>1569</v>
      </c>
      <c r="D57" s="15"/>
      <c r="E57" s="14" t="s">
        <v>1736</v>
      </c>
      <c r="F57" s="14"/>
      <c r="G57" s="14"/>
      <c r="H57" s="14"/>
      <c r="I57" s="16" t="s">
        <v>1738</v>
      </c>
      <c r="J57" s="16" t="str">
        <f t="shared" si="6"/>
        <v/>
      </c>
      <c r="K57" s="16" t="s">
        <v>1565</v>
      </c>
      <c r="L57" s="14" t="s">
        <v>1480</v>
      </c>
      <c r="M57" s="16" t="s">
        <v>1570</v>
      </c>
      <c r="N57" s="14">
        <v>35.200000000000003</v>
      </c>
      <c r="O57" s="14" t="s">
        <v>1076</v>
      </c>
      <c r="P57" s="17" t="str">
        <f>CONCATENATE(A55,B55,C55,D55,E55,F55,G55,H55,I55,J55,K55,L55,M55,N55,O55,A56,B56,C56,D56,E56,F56,G56,H56,I56,J56,K56,L56,M56,N56,O56,A57,B57,C57,D57,E57,F57,G57,H57,I57,J57,K57,L57,M57,N57,O57)</f>
        <v>{id:35,year: "2017",dateAcuerdo:"12-MAY",numAcuerdo:"CG 35-2017",monthAcuerdo:"MAY",nameAcuerdo:"ACUERDO MODELO OPERATIVO REMISIÓN Y RECEPCIÓN PAQUETES ELECTORALES",link: Acuerdos__pdfpath(`./${"2017/"}${"35.pdf"}`),subRows:[{id:"",year: "2017",dateAcuerdo:"",numAcuerdo:"",monthAcuerdo:"",nameAcuerdo:"ANEXO MODELO OPERATIVO",link: Acuerdos__pdfpath(`./${"2017/"}${"35.1.pdf"}`),},{id:"",year: "2017",dateAcuerdo:"",numAcuerdo:"",monthAcuerdo:"",nameAcuerdo:"ANEXO RECIBO DE ENTREGA DEL PAQUETE ELECTORAL AL CG",link: Acuerdos__pdfpath(`./${"2017/"}${"35.2.pdf"}`),},],},</v>
      </c>
    </row>
    <row r="58" spans="1:16" x14ac:dyDescent="0.3">
      <c r="A58" s="21" t="s">
        <v>1568</v>
      </c>
      <c r="B58" s="4">
        <v>36</v>
      </c>
      <c r="C58" s="4" t="s">
        <v>1569</v>
      </c>
      <c r="D58" s="8" t="s">
        <v>1235</v>
      </c>
      <c r="E58" s="4" t="s">
        <v>1735</v>
      </c>
      <c r="G58" s="4">
        <f>B58</f>
        <v>36</v>
      </c>
      <c r="H58" s="4" t="s">
        <v>0</v>
      </c>
      <c r="I58" s="4" t="s">
        <v>1739</v>
      </c>
      <c r="J58" s="4" t="str">
        <f t="shared" si="6"/>
        <v>MAY</v>
      </c>
      <c r="K58" s="4" t="s">
        <v>1565</v>
      </c>
      <c r="L58" s="2" t="s">
        <v>1481</v>
      </c>
      <c r="M58" s="4" t="s">
        <v>1570</v>
      </c>
      <c r="N58" s="4">
        <f>B58</f>
        <v>36</v>
      </c>
      <c r="O58" s="4" t="s">
        <v>1051</v>
      </c>
      <c r="P58" s="22"/>
    </row>
    <row r="59" spans="1:16" ht="15" thickBot="1" x14ac:dyDescent="0.35">
      <c r="A59" s="23" t="s">
        <v>1568</v>
      </c>
      <c r="B59" s="16" t="s">
        <v>1049</v>
      </c>
      <c r="C59" s="16" t="s">
        <v>1569</v>
      </c>
      <c r="D59" s="24"/>
      <c r="E59" s="16" t="s">
        <v>1736</v>
      </c>
      <c r="F59" s="16"/>
      <c r="G59" s="16"/>
      <c r="H59" s="16"/>
      <c r="I59" s="16" t="s">
        <v>1738</v>
      </c>
      <c r="J59" s="16" t="str">
        <f t="shared" si="6"/>
        <v/>
      </c>
      <c r="K59" s="16" t="s">
        <v>1565</v>
      </c>
      <c r="L59" s="14" t="s">
        <v>1482</v>
      </c>
      <c r="M59" s="16" t="s">
        <v>1570</v>
      </c>
      <c r="N59" s="16">
        <v>36.1</v>
      </c>
      <c r="O59" s="16" t="s">
        <v>1076</v>
      </c>
      <c r="P59" s="25" t="str">
        <f>CONCATENATE(A58,B58,C58,D58,E58,F58,G58,H58,I58,J58,K58,L58,M58,N58,O58,A59,B59,C59,D59,E59,F59,G59,H59,I59,J59,K59,L59,M59,N59,O59)</f>
        <v>{id:36,year: "2017",dateAcuerdo:"12-MAY",numAcuerdo:"CG 36-2017",monthAcuerdo:"MAY",nameAcuerdo:"ACUERDO ESTRATEGIA DE DISTRIBUCIÓN DE DOCUMENTACIÓN Y MATERIALES ELECTORALES",link: Acuerdos__pdfpath(`./${"2017/"}${"36.pdf"}`),subRows:[{id:"",year: "2017",dateAcuerdo:"",numAcuerdo:"",monthAcuerdo:"",nameAcuerdo:"ANEXO ESTRATEGIA DOCUMENTACIÓN ELECTORAL PROCESO EXTRAORDINARIO 2017",link: Acuerdos__pdfpath(`./${"2017/"}${"36.1.pdf"}`),},],},</v>
      </c>
    </row>
    <row r="60" spans="1:16" x14ac:dyDescent="0.3">
      <c r="A60" s="18" t="s">
        <v>1568</v>
      </c>
      <c r="B60" s="11">
        <v>37</v>
      </c>
      <c r="C60" s="11" t="s">
        <v>1569</v>
      </c>
      <c r="D60" s="19" t="s">
        <v>1465</v>
      </c>
      <c r="E60" s="11" t="s">
        <v>1735</v>
      </c>
      <c r="F60" s="11"/>
      <c r="G60" s="11">
        <f>B60</f>
        <v>37</v>
      </c>
      <c r="H60" s="11" t="s">
        <v>0</v>
      </c>
      <c r="I60" s="11" t="s">
        <v>1739</v>
      </c>
      <c r="J60" s="11" t="str">
        <f t="shared" si="6"/>
        <v>MAY</v>
      </c>
      <c r="K60" s="11" t="s">
        <v>1565</v>
      </c>
      <c r="L60" s="9" t="s">
        <v>1483</v>
      </c>
      <c r="M60" s="11" t="s">
        <v>1570</v>
      </c>
      <c r="N60" s="11">
        <f>B60</f>
        <v>37</v>
      </c>
      <c r="O60" s="11" t="s">
        <v>1051</v>
      </c>
      <c r="P60" s="20"/>
    </row>
    <row r="61" spans="1:16" ht="15" thickBot="1" x14ac:dyDescent="0.35">
      <c r="A61" s="23" t="s">
        <v>1568</v>
      </c>
      <c r="B61" s="16" t="s">
        <v>1049</v>
      </c>
      <c r="C61" s="16" t="s">
        <v>1569</v>
      </c>
      <c r="D61" s="24"/>
      <c r="E61" s="16" t="s">
        <v>1736</v>
      </c>
      <c r="F61" s="16"/>
      <c r="G61" s="16"/>
      <c r="H61" s="16"/>
      <c r="I61" s="16" t="s">
        <v>1738</v>
      </c>
      <c r="J61" s="16" t="str">
        <f t="shared" si="6"/>
        <v/>
      </c>
      <c r="K61" s="16" t="s">
        <v>1565</v>
      </c>
      <c r="L61" s="14" t="s">
        <v>1484</v>
      </c>
      <c r="M61" s="16" t="s">
        <v>1570</v>
      </c>
      <c r="N61" s="16">
        <v>37.1</v>
      </c>
      <c r="O61" s="16" t="s">
        <v>1076</v>
      </c>
      <c r="P61" s="25" t="str">
        <f>CONCATENATE(A60,B60,C60,D60,E60,F60,G60,H60,I60,J60,K60,L60,M60,N60,O60,A61,B61,C61,D61,E61,F61,G61,H61,I61,J61,K61,L61,M61,N61,O61)</f>
        <v>{id:37,year: "2017",dateAcuerdo:"16-MAY",numAcuerdo:"CG 37-2017",monthAcuerdo:"MAY",nameAcuerdo:"ACUERDO REQUERIMIENTO PARIDAD PAN",link: Acuerdos__pdfpath(`./${"2017/"}${"37.pdf"}`),subRows:[{id:"",year: "2017",dateAcuerdo:"",numAcuerdo:"",monthAcuerdo:"",nameAcuerdo:"ANEXO VOTO CONCURRENTE",link: Acuerdos__pdfpath(`./${"2017/"}${"37.1.pdf"}`),},],},</v>
      </c>
    </row>
    <row r="62" spans="1:16" ht="15" thickBot="1" x14ac:dyDescent="0.35">
      <c r="A62" s="4" t="s">
        <v>1568</v>
      </c>
      <c r="B62" s="4">
        <v>38</v>
      </c>
      <c r="C62" s="4" t="s">
        <v>1569</v>
      </c>
      <c r="D62" s="8" t="s">
        <v>1465</v>
      </c>
      <c r="E62" s="4" t="s">
        <v>1735</v>
      </c>
      <c r="G62" s="4">
        <f>B62</f>
        <v>38</v>
      </c>
      <c r="H62" s="4" t="s">
        <v>0</v>
      </c>
      <c r="I62" s="4" t="s">
        <v>1739</v>
      </c>
      <c r="J62" s="4" t="str">
        <f t="shared" si="6"/>
        <v>MAY</v>
      </c>
      <c r="K62" s="4" t="s">
        <v>1565</v>
      </c>
      <c r="L62" s="4" t="s">
        <v>1485</v>
      </c>
      <c r="M62" s="4" t="s">
        <v>1570</v>
      </c>
      <c r="N62" s="4">
        <f>B62</f>
        <v>38</v>
      </c>
      <c r="O62" s="4" t="s">
        <v>1</v>
      </c>
      <c r="P62" s="4" t="str">
        <f t="shared" ref="P62" si="11">CONCATENATE(A62,B62,C62,D62,E62,F62,G62,H62,I62,J62,K62,L62,M62,N62,O62)</f>
        <v>{id:38,year: "2017",dateAcuerdo:"16-MAY",numAcuerdo:"CG 38-2017",monthAcuerdo:"MAY",nameAcuerdo:"ACUERDO REQUERIMIENTO PARIDAD PT",link: Acuerdos__pdfpath(`./${"2017/"}${"38.pdf"}`),},</v>
      </c>
    </row>
    <row r="63" spans="1:16" x14ac:dyDescent="0.3">
      <c r="A63" s="18" t="s">
        <v>1568</v>
      </c>
      <c r="B63" s="11">
        <v>39</v>
      </c>
      <c r="C63" s="11" t="s">
        <v>1569</v>
      </c>
      <c r="D63" s="19" t="s">
        <v>1465</v>
      </c>
      <c r="E63" s="11" t="s">
        <v>1735</v>
      </c>
      <c r="F63" s="11"/>
      <c r="G63" s="11">
        <f>B63</f>
        <v>39</v>
      </c>
      <c r="H63" s="11" t="s">
        <v>0</v>
      </c>
      <c r="I63" s="11" t="s">
        <v>1739</v>
      </c>
      <c r="J63" s="11" t="str">
        <f t="shared" si="6"/>
        <v>MAY</v>
      </c>
      <c r="K63" s="11" t="s">
        <v>1565</v>
      </c>
      <c r="L63" s="9" t="s">
        <v>1486</v>
      </c>
      <c r="M63" s="11" t="s">
        <v>1570</v>
      </c>
      <c r="N63" s="11">
        <f>B63</f>
        <v>39</v>
      </c>
      <c r="O63" s="11" t="s">
        <v>1051</v>
      </c>
      <c r="P63" s="20"/>
    </row>
    <row r="64" spans="1:16" ht="15" thickBot="1" x14ac:dyDescent="0.35">
      <c r="A64" s="23" t="s">
        <v>1568</v>
      </c>
      <c r="B64" s="16" t="s">
        <v>1049</v>
      </c>
      <c r="C64" s="16" t="s">
        <v>1569</v>
      </c>
      <c r="D64" s="24"/>
      <c r="E64" s="16" t="s">
        <v>1736</v>
      </c>
      <c r="F64" s="16"/>
      <c r="G64" s="16"/>
      <c r="H64" s="16"/>
      <c r="I64" s="16" t="s">
        <v>1738</v>
      </c>
      <c r="J64" s="16" t="str">
        <f t="shared" si="6"/>
        <v/>
      </c>
      <c r="K64" s="16" t="s">
        <v>1565</v>
      </c>
      <c r="L64" s="14" t="s">
        <v>1487</v>
      </c>
      <c r="M64" s="16" t="s">
        <v>1570</v>
      </c>
      <c r="N64" s="16">
        <v>39.1</v>
      </c>
      <c r="O64" s="16" t="s">
        <v>1076</v>
      </c>
      <c r="P64" s="25" t="str">
        <f>CONCATENATE(A63,B63,C63,D63,E63,F63,G63,H63,I63,J63,K63,L63,M63,N63,O63,A64,B64,C64,D64,E64,F64,G64,H64,I64,J64,K64,L64,M64,N64,O64)</f>
        <v>{id:39,year: "2017",dateAcuerdo:"16-MAY",numAcuerdo:"CG 39-2017",monthAcuerdo:"MAY",nameAcuerdo:"ACUERDO REQUERIMIENTO PARIDAD PAC",link: Acuerdos__pdfpath(`./${"2017/"}${"39.pdf"}`),subRows:[{id:"",year: "2017",dateAcuerdo:"",numAcuerdo:"",monthAcuerdo:"",nameAcuerdo:"ANEXO VOTOS PARTICULARES",link: Acuerdos__pdfpath(`./${"2017/"}${"39.1.pdf"}`),},],},</v>
      </c>
    </row>
    <row r="65" spans="1:16" x14ac:dyDescent="0.3">
      <c r="A65" s="4" t="s">
        <v>1568</v>
      </c>
      <c r="B65" s="4">
        <v>40</v>
      </c>
      <c r="C65" s="4" t="s">
        <v>1569</v>
      </c>
      <c r="D65" s="8" t="s">
        <v>766</v>
      </c>
      <c r="E65" s="4" t="s">
        <v>1735</v>
      </c>
      <c r="G65" s="4">
        <f t="shared" ref="G65:G81" si="12">B65</f>
        <v>40</v>
      </c>
      <c r="H65" s="4" t="s">
        <v>0</v>
      </c>
      <c r="I65" s="4" t="s">
        <v>1739</v>
      </c>
      <c r="J65" s="4" t="str">
        <f t="shared" si="6"/>
        <v>MAY</v>
      </c>
      <c r="K65" s="4" t="s">
        <v>1565</v>
      </c>
      <c r="L65" s="4" t="s">
        <v>1488</v>
      </c>
      <c r="M65" s="4" t="s">
        <v>1570</v>
      </c>
      <c r="N65" s="4">
        <f t="shared" ref="N65:N81" si="13">B65</f>
        <v>40</v>
      </c>
      <c r="O65" s="4" t="s">
        <v>1</v>
      </c>
      <c r="P65" s="4" t="str">
        <f t="shared" ref="P65:P80" si="14">CONCATENATE(A65,B65,C65,D65,E65,F65,G65,H65,I65,J65,K65,L65,M65,N65,O65)</f>
        <v>{id:40,year: "2017",dateAcuerdo:"19-MAY",numAcuerdo:"CG 40-2017",monthAcuerdo:"MAY",nameAcuerdo:"ACUERDO PRESIDENCIAS DE COMUNIDAD PRI",link: Acuerdos__pdfpath(`./${"2017/"}${"40.pdf"}`),},</v>
      </c>
    </row>
    <row r="66" spans="1:16" x14ac:dyDescent="0.3">
      <c r="A66" s="4" t="s">
        <v>1568</v>
      </c>
      <c r="B66" s="4">
        <v>41</v>
      </c>
      <c r="C66" s="4" t="s">
        <v>1569</v>
      </c>
      <c r="D66" s="8" t="s">
        <v>766</v>
      </c>
      <c r="E66" s="4" t="s">
        <v>1735</v>
      </c>
      <c r="G66" s="4">
        <f t="shared" si="12"/>
        <v>41</v>
      </c>
      <c r="H66" s="4" t="s">
        <v>0</v>
      </c>
      <c r="I66" s="4" t="s">
        <v>1739</v>
      </c>
      <c r="J66" s="4" t="str">
        <f t="shared" si="6"/>
        <v>MAY</v>
      </c>
      <c r="K66" s="4" t="s">
        <v>1565</v>
      </c>
      <c r="L66" s="4" t="s">
        <v>1489</v>
      </c>
      <c r="M66" s="4" t="s">
        <v>1570</v>
      </c>
      <c r="N66" s="4">
        <f t="shared" si="13"/>
        <v>41</v>
      </c>
      <c r="O66" s="4" t="s">
        <v>1</v>
      </c>
      <c r="P66" s="4" t="str">
        <f t="shared" si="14"/>
        <v>{id:41,year: "2017",dateAcuerdo:"19-MAY",numAcuerdo:"CG 41-2017",monthAcuerdo:"MAY",nameAcuerdo:"ACUERDO PRESIDENCIAS DE COMUNIDAD PRD",link: Acuerdos__pdfpath(`./${"2017/"}${"41.pdf"}`),},</v>
      </c>
    </row>
    <row r="67" spans="1:16" x14ac:dyDescent="0.3">
      <c r="A67" s="4" t="s">
        <v>1568</v>
      </c>
      <c r="B67" s="4">
        <v>42</v>
      </c>
      <c r="C67" s="4" t="s">
        <v>1569</v>
      </c>
      <c r="D67" s="8" t="s">
        <v>766</v>
      </c>
      <c r="E67" s="4" t="s">
        <v>1735</v>
      </c>
      <c r="G67" s="4">
        <f t="shared" si="12"/>
        <v>42</v>
      </c>
      <c r="H67" s="4" t="s">
        <v>0</v>
      </c>
      <c r="I67" s="4" t="s">
        <v>1739</v>
      </c>
      <c r="J67" s="4" t="str">
        <f t="shared" si="6"/>
        <v>MAY</v>
      </c>
      <c r="K67" s="4" t="s">
        <v>1565</v>
      </c>
      <c r="L67" s="4" t="s">
        <v>1490</v>
      </c>
      <c r="M67" s="4" t="s">
        <v>1570</v>
      </c>
      <c r="N67" s="4">
        <f t="shared" si="13"/>
        <v>42</v>
      </c>
      <c r="O67" s="4" t="s">
        <v>1</v>
      </c>
      <c r="P67" s="4" t="str">
        <f t="shared" si="14"/>
        <v>{id:42,year: "2017",dateAcuerdo:"19-MAY",numAcuerdo:"CG 42-2017",monthAcuerdo:"MAY",nameAcuerdo:"ACUERDO PRESIDENCIAS DE COMUNIDAD PS",link: Acuerdos__pdfpath(`./${"2017/"}${"42.pdf"}`),},</v>
      </c>
    </row>
    <row r="68" spans="1:16" x14ac:dyDescent="0.3">
      <c r="A68" s="4" t="s">
        <v>1568</v>
      </c>
      <c r="B68" s="4">
        <v>43</v>
      </c>
      <c r="C68" s="4" t="s">
        <v>1569</v>
      </c>
      <c r="D68" s="8" t="s">
        <v>766</v>
      </c>
      <c r="E68" s="4" t="s">
        <v>1735</v>
      </c>
      <c r="G68" s="4">
        <f t="shared" si="12"/>
        <v>43</v>
      </c>
      <c r="H68" s="4" t="s">
        <v>0</v>
      </c>
      <c r="I68" s="4" t="s">
        <v>1739</v>
      </c>
      <c r="J68" s="4" t="str">
        <f t="shared" si="6"/>
        <v>MAY</v>
      </c>
      <c r="K68" s="4" t="s">
        <v>1565</v>
      </c>
      <c r="L68" s="4" t="s">
        <v>1491</v>
      </c>
      <c r="M68" s="4" t="s">
        <v>1570</v>
      </c>
      <c r="N68" s="4">
        <f t="shared" si="13"/>
        <v>43</v>
      </c>
      <c r="O68" s="4" t="s">
        <v>1</v>
      </c>
      <c r="P68" s="4" t="str">
        <f t="shared" si="14"/>
        <v>{id:43,year: "2017",dateAcuerdo:"19-MAY",numAcuerdo:"CG 43-2017",monthAcuerdo:"MAY",nameAcuerdo:"ACUERDO PRESIDENCIAS DE COMUNIDAD MORENA",link: Acuerdos__pdfpath(`./${"2017/"}${"43.pdf"}`),},</v>
      </c>
    </row>
    <row r="69" spans="1:16" x14ac:dyDescent="0.3">
      <c r="A69" s="4" t="s">
        <v>1568</v>
      </c>
      <c r="B69" s="4">
        <v>44</v>
      </c>
      <c r="C69" s="4" t="s">
        <v>1569</v>
      </c>
      <c r="D69" s="8" t="s">
        <v>766</v>
      </c>
      <c r="E69" s="4" t="s">
        <v>1735</v>
      </c>
      <c r="G69" s="4">
        <f t="shared" si="12"/>
        <v>44</v>
      </c>
      <c r="H69" s="4" t="s">
        <v>0</v>
      </c>
      <c r="I69" s="4" t="s">
        <v>1739</v>
      </c>
      <c r="J69" s="4" t="str">
        <f t="shared" si="6"/>
        <v>MAY</v>
      </c>
      <c r="K69" s="4" t="s">
        <v>1565</v>
      </c>
      <c r="L69" s="4" t="s">
        <v>1492</v>
      </c>
      <c r="M69" s="4" t="s">
        <v>1570</v>
      </c>
      <c r="N69" s="4">
        <f t="shared" si="13"/>
        <v>44</v>
      </c>
      <c r="O69" s="4" t="s">
        <v>1</v>
      </c>
      <c r="P69" s="4" t="str">
        <f t="shared" si="14"/>
        <v>{id:44,year: "2017",dateAcuerdo:"19-MAY",numAcuerdo:"CG 44-2017",monthAcuerdo:"MAY",nameAcuerdo:"ACUERDO PRESIDENCIAS DE COMUNIDAD PAN",link: Acuerdos__pdfpath(`./${"2017/"}${"44.pdf"}`),},</v>
      </c>
    </row>
    <row r="70" spans="1:16" x14ac:dyDescent="0.3">
      <c r="A70" s="4" t="s">
        <v>1568</v>
      </c>
      <c r="B70" s="4">
        <v>45</v>
      </c>
      <c r="C70" s="4" t="s">
        <v>1569</v>
      </c>
      <c r="D70" s="8" t="s">
        <v>766</v>
      </c>
      <c r="E70" s="4" t="s">
        <v>1735</v>
      </c>
      <c r="G70" s="4">
        <f t="shared" si="12"/>
        <v>45</v>
      </c>
      <c r="H70" s="4" t="s">
        <v>0</v>
      </c>
      <c r="I70" s="4" t="s">
        <v>1739</v>
      </c>
      <c r="J70" s="4" t="str">
        <f t="shared" ref="J70:J101" si="15">MID(D70,4,3)</f>
        <v>MAY</v>
      </c>
      <c r="K70" s="4" t="s">
        <v>1565</v>
      </c>
      <c r="L70" s="4" t="s">
        <v>1493</v>
      </c>
      <c r="M70" s="4" t="s">
        <v>1570</v>
      </c>
      <c r="N70" s="4">
        <f t="shared" si="13"/>
        <v>45</v>
      </c>
      <c r="O70" s="4" t="s">
        <v>1</v>
      </c>
      <c r="P70" s="4" t="str">
        <f t="shared" si="14"/>
        <v>{id:45,year: "2017",dateAcuerdo:"19-MAY",numAcuerdo:"CG 45-2017",monthAcuerdo:"MAY",nameAcuerdo:"ACUERDO PRESIDENCIAS DE COMUNIDAD PARTIDO DEL TRABAJO",link: Acuerdos__pdfpath(`./${"2017/"}${"45.pdf"}`),},</v>
      </c>
    </row>
    <row r="71" spans="1:16" x14ac:dyDescent="0.3">
      <c r="A71" s="4" t="s">
        <v>1568</v>
      </c>
      <c r="B71" s="4">
        <v>46</v>
      </c>
      <c r="C71" s="4" t="s">
        <v>1569</v>
      </c>
      <c r="D71" s="8" t="s">
        <v>766</v>
      </c>
      <c r="E71" s="4" t="s">
        <v>1735</v>
      </c>
      <c r="G71" s="4">
        <f t="shared" si="12"/>
        <v>46</v>
      </c>
      <c r="H71" s="4" t="s">
        <v>0</v>
      </c>
      <c r="I71" s="4" t="s">
        <v>1739</v>
      </c>
      <c r="J71" s="4" t="str">
        <f t="shared" si="15"/>
        <v>MAY</v>
      </c>
      <c r="K71" s="4" t="s">
        <v>1565</v>
      </c>
      <c r="L71" s="4" t="s">
        <v>1248</v>
      </c>
      <c r="M71" s="4" t="s">
        <v>1570</v>
      </c>
      <c r="N71" s="4">
        <f t="shared" si="13"/>
        <v>46</v>
      </c>
      <c r="O71" s="4" t="s">
        <v>1</v>
      </c>
      <c r="P71" s="4" t="str">
        <f t="shared" si="14"/>
        <v>{id:46,year: "2017",dateAcuerdo:"19-MAY",numAcuerdo:"CG 46-2017",monthAcuerdo:"MAY",nameAcuerdo:"ACUERDO PRESIDENCIAS DE COMUNIDAD PAC",link: Acuerdos__pdfpath(`./${"2017/"}${"46.pdf"}`),},</v>
      </c>
    </row>
    <row r="72" spans="1:16" x14ac:dyDescent="0.3">
      <c r="A72" s="4" t="s">
        <v>1568</v>
      </c>
      <c r="B72" s="4">
        <v>47</v>
      </c>
      <c r="C72" s="4" t="s">
        <v>1569</v>
      </c>
      <c r="D72" s="8" t="s">
        <v>766</v>
      </c>
      <c r="E72" s="4" t="s">
        <v>1735</v>
      </c>
      <c r="G72" s="4">
        <f t="shared" si="12"/>
        <v>47</v>
      </c>
      <c r="H72" s="4" t="s">
        <v>0</v>
      </c>
      <c r="I72" s="4" t="s">
        <v>1739</v>
      </c>
      <c r="J72" s="4" t="str">
        <f t="shared" si="15"/>
        <v>MAY</v>
      </c>
      <c r="K72" s="4" t="s">
        <v>1565</v>
      </c>
      <c r="L72" s="4" t="s">
        <v>1172</v>
      </c>
      <c r="M72" s="4" t="s">
        <v>1570</v>
      </c>
      <c r="N72" s="4">
        <f t="shared" si="13"/>
        <v>47</v>
      </c>
      <c r="O72" s="4" t="s">
        <v>1</v>
      </c>
      <c r="P72" s="4" t="str">
        <f t="shared" si="14"/>
        <v>{id:47,year: "2017",dateAcuerdo:"19-MAY",numAcuerdo:"CG 47-2017",monthAcuerdo:"MAY",nameAcuerdo:"ACUERDO MEDIDAS DE SEGURIDAD",link: Acuerdos__pdfpath(`./${"2017/"}${"47.pdf"}`),},</v>
      </c>
    </row>
    <row r="73" spans="1:16" x14ac:dyDescent="0.3">
      <c r="A73" s="4" t="s">
        <v>1568</v>
      </c>
      <c r="B73" s="4">
        <v>48</v>
      </c>
      <c r="C73" s="4" t="s">
        <v>1569</v>
      </c>
      <c r="D73" s="8" t="s">
        <v>79</v>
      </c>
      <c r="E73" s="4" t="s">
        <v>1735</v>
      </c>
      <c r="G73" s="4">
        <f t="shared" si="12"/>
        <v>48</v>
      </c>
      <c r="H73" s="4" t="s">
        <v>0</v>
      </c>
      <c r="I73" s="4" t="s">
        <v>1739</v>
      </c>
      <c r="J73" s="4" t="str">
        <f t="shared" si="15"/>
        <v>MAY</v>
      </c>
      <c r="K73" s="4" t="s">
        <v>1565</v>
      </c>
      <c r="L73" s="4" t="s">
        <v>1494</v>
      </c>
      <c r="M73" s="4" t="s">
        <v>1570</v>
      </c>
      <c r="N73" s="4">
        <f t="shared" si="13"/>
        <v>48</v>
      </c>
      <c r="O73" s="4" t="s">
        <v>1</v>
      </c>
      <c r="P73" s="4" t="str">
        <f t="shared" si="14"/>
        <v>{id:48,year: "2017",dateAcuerdo:"31-MAY",numAcuerdo:"CG 48-2017",monthAcuerdo:"MAY",nameAcuerdo:"ACUERDO CUMPLIMIENTO SENTENCIA SCM JRC 12 2017",link: Acuerdos__pdfpath(`./${"2017/"}${"48.pdf"}`),},</v>
      </c>
    </row>
    <row r="74" spans="1:16" x14ac:dyDescent="0.3">
      <c r="A74" s="4" t="s">
        <v>1568</v>
      </c>
      <c r="B74" s="4">
        <v>49</v>
      </c>
      <c r="C74" s="4" t="s">
        <v>1569</v>
      </c>
      <c r="D74" s="8" t="s">
        <v>394</v>
      </c>
      <c r="E74" s="4" t="s">
        <v>1735</v>
      </c>
      <c r="G74" s="4">
        <f t="shared" si="12"/>
        <v>49</v>
      </c>
      <c r="H74" s="4" t="s">
        <v>0</v>
      </c>
      <c r="I74" s="4" t="s">
        <v>1739</v>
      </c>
      <c r="J74" s="4" t="str">
        <f t="shared" si="15"/>
        <v>JUN</v>
      </c>
      <c r="K74" s="4" t="s">
        <v>1565</v>
      </c>
      <c r="L74" s="4" t="s">
        <v>1744</v>
      </c>
      <c r="M74" s="4" t="s">
        <v>1570</v>
      </c>
      <c r="N74" s="4">
        <f t="shared" si="13"/>
        <v>49</v>
      </c>
      <c r="O74" s="4" t="s">
        <v>1</v>
      </c>
      <c r="P74" s="4" t="str">
        <f t="shared" si="14"/>
        <v>{id:49,year: "2017",dateAcuerdo:"06-JUN",numAcuerdo:"CG 49-2017",monthAcuerdo:"JUN",nameAcuerdo:"ACUERDO RECUENTO BARRIO DE SANTIAGO",link: Acuerdos__pdfpath(`./${"2017/"}${"49.pdf"}`),},</v>
      </c>
    </row>
    <row r="75" spans="1:16" x14ac:dyDescent="0.3">
      <c r="A75" s="4" t="s">
        <v>1568</v>
      </c>
      <c r="B75" s="4">
        <v>50</v>
      </c>
      <c r="C75" s="4" t="s">
        <v>1569</v>
      </c>
      <c r="D75" s="8" t="s">
        <v>394</v>
      </c>
      <c r="E75" s="4" t="s">
        <v>1735</v>
      </c>
      <c r="G75" s="4">
        <f t="shared" si="12"/>
        <v>50</v>
      </c>
      <c r="H75" s="4" t="s">
        <v>0</v>
      </c>
      <c r="I75" s="4" t="s">
        <v>1739</v>
      </c>
      <c r="J75" s="4" t="str">
        <f t="shared" si="15"/>
        <v>JUN</v>
      </c>
      <c r="K75" s="4" t="s">
        <v>1565</v>
      </c>
      <c r="L75" s="4" t="s">
        <v>1745</v>
      </c>
      <c r="M75" s="4" t="s">
        <v>1570</v>
      </c>
      <c r="N75" s="4">
        <f t="shared" si="13"/>
        <v>50</v>
      </c>
      <c r="O75" s="4" t="s">
        <v>1</v>
      </c>
      <c r="P75" s="4" t="str">
        <f t="shared" si="14"/>
        <v>{id:50,year: "2017",dateAcuerdo:"06-JUN",numAcuerdo:"CG 50-2017",monthAcuerdo:"JUN",nameAcuerdo:"ACUERDO RECUENTO SAN JOSÉ TOXOPA",link: Acuerdos__pdfpath(`./${"2017/"}${"50.pdf"}`),},</v>
      </c>
    </row>
    <row r="76" spans="1:16" x14ac:dyDescent="0.3">
      <c r="A76" s="4" t="s">
        <v>1568</v>
      </c>
      <c r="B76" s="4">
        <v>51</v>
      </c>
      <c r="C76" s="4" t="s">
        <v>1569</v>
      </c>
      <c r="D76" s="8" t="s">
        <v>394</v>
      </c>
      <c r="E76" s="4" t="s">
        <v>1735</v>
      </c>
      <c r="G76" s="4">
        <f t="shared" si="12"/>
        <v>51</v>
      </c>
      <c r="H76" s="4" t="s">
        <v>0</v>
      </c>
      <c r="I76" s="4" t="s">
        <v>1739</v>
      </c>
      <c r="J76" s="4" t="str">
        <f t="shared" si="15"/>
        <v>JUN</v>
      </c>
      <c r="K76" s="4" t="s">
        <v>1565</v>
      </c>
      <c r="L76" s="4" t="s">
        <v>1746</v>
      </c>
      <c r="M76" s="4" t="s">
        <v>1570</v>
      </c>
      <c r="N76" s="4">
        <f t="shared" si="13"/>
        <v>51</v>
      </c>
      <c r="O76" s="4" t="s">
        <v>1</v>
      </c>
      <c r="P76" s="4" t="str">
        <f t="shared" si="14"/>
        <v>{id:51,year: "2017",dateAcuerdo:"06-JUN",numAcuerdo:"CG 51-2017",monthAcuerdo:"JUN",nameAcuerdo:"ACUERDO PERSONAL AUXILIAR PARA CÓMPUTO PEE 2017",link: Acuerdos__pdfpath(`./${"2017/"}${"51.pdf"}`),},</v>
      </c>
    </row>
    <row r="77" spans="1:16" x14ac:dyDescent="0.3">
      <c r="A77" s="4" t="s">
        <v>1568</v>
      </c>
      <c r="B77" s="4">
        <v>52</v>
      </c>
      <c r="C77" s="4" t="s">
        <v>1569</v>
      </c>
      <c r="D77" s="8" t="s">
        <v>1495</v>
      </c>
      <c r="E77" s="4" t="s">
        <v>1735</v>
      </c>
      <c r="G77" s="4">
        <f t="shared" si="12"/>
        <v>52</v>
      </c>
      <c r="H77" s="4" t="s">
        <v>0</v>
      </c>
      <c r="I77" s="4" t="s">
        <v>1739</v>
      </c>
      <c r="J77" s="4" t="str">
        <f t="shared" si="15"/>
        <v>JUN</v>
      </c>
      <c r="K77" s="4" t="s">
        <v>1565</v>
      </c>
      <c r="L77" s="4" t="s">
        <v>1747</v>
      </c>
      <c r="M77" s="4" t="s">
        <v>1570</v>
      </c>
      <c r="N77" s="4">
        <f t="shared" si="13"/>
        <v>52</v>
      </c>
      <c r="O77" s="4" t="s">
        <v>1</v>
      </c>
      <c r="P77" s="4" t="str">
        <f t="shared" si="14"/>
        <v>{id:52,year: "2017",dateAcuerdo:"07-JUN",numAcuerdo:"CG 52-2017",monthAcuerdo:"JUN",nameAcuerdo:"ACUERDO VALIDEZ DE ELECCIÓN DE LA COMUNIDAD SAN CRISTOBAL ZACACALCO",link: Acuerdos__pdfpath(`./${"2017/"}${"52.pdf"}`),},</v>
      </c>
    </row>
    <row r="78" spans="1:16" x14ac:dyDescent="0.3">
      <c r="A78" s="4" t="s">
        <v>1568</v>
      </c>
      <c r="B78" s="4">
        <v>53</v>
      </c>
      <c r="C78" s="4" t="s">
        <v>1569</v>
      </c>
      <c r="D78" s="8" t="s">
        <v>1495</v>
      </c>
      <c r="E78" s="4" t="s">
        <v>1735</v>
      </c>
      <c r="G78" s="4">
        <f t="shared" si="12"/>
        <v>53</v>
      </c>
      <c r="H78" s="4" t="s">
        <v>0</v>
      </c>
      <c r="I78" s="4" t="s">
        <v>1739</v>
      </c>
      <c r="J78" s="4" t="str">
        <f t="shared" si="15"/>
        <v>JUN</v>
      </c>
      <c r="K78" s="4" t="s">
        <v>1565</v>
      </c>
      <c r="L78" s="4" t="s">
        <v>1748</v>
      </c>
      <c r="M78" s="4" t="s">
        <v>1570</v>
      </c>
      <c r="N78" s="4">
        <f t="shared" si="13"/>
        <v>53</v>
      </c>
      <c r="O78" s="4" t="s">
        <v>1</v>
      </c>
      <c r="P78" s="4" t="str">
        <f t="shared" si="14"/>
        <v>{id:53,year: "2017",dateAcuerdo:"07-JUN",numAcuerdo:"CG 53-2017",monthAcuerdo:"JUN",nameAcuerdo:"ACUERDO VALIDEZ DE ELECCIÓN DE LA COMUNIDAD LA PROVIDENCIA",link: Acuerdos__pdfpath(`./${"2017/"}${"53.pdf"}`),},</v>
      </c>
    </row>
    <row r="79" spans="1:16" x14ac:dyDescent="0.3">
      <c r="A79" s="4" t="s">
        <v>1568</v>
      </c>
      <c r="B79" s="4">
        <v>54</v>
      </c>
      <c r="C79" s="4" t="s">
        <v>1569</v>
      </c>
      <c r="D79" s="8" t="s">
        <v>1495</v>
      </c>
      <c r="E79" s="4" t="s">
        <v>1735</v>
      </c>
      <c r="G79" s="4">
        <f t="shared" si="12"/>
        <v>54</v>
      </c>
      <c r="H79" s="4" t="s">
        <v>0</v>
      </c>
      <c r="I79" s="4" t="s">
        <v>1739</v>
      </c>
      <c r="J79" s="4" t="str">
        <f t="shared" si="15"/>
        <v>JUN</v>
      </c>
      <c r="K79" s="4" t="s">
        <v>1565</v>
      </c>
      <c r="L79" s="4" t="s">
        <v>1749</v>
      </c>
      <c r="M79" s="4" t="s">
        <v>1570</v>
      </c>
      <c r="N79" s="4">
        <f t="shared" si="13"/>
        <v>54</v>
      </c>
      <c r="O79" s="4" t="s">
        <v>1</v>
      </c>
      <c r="P79" s="4" t="str">
        <f t="shared" si="14"/>
        <v>{id:54,year: "2017",dateAcuerdo:"07-JUN",numAcuerdo:"CG 54-2017",monthAcuerdo:"JUN",nameAcuerdo:"ACUERDO VALIDEZ DE ELECCIÓN DE LA COMUNIDAD SAN MIGUEL BUENAVISTA",link: Acuerdos__pdfpath(`./${"2017/"}${"54.pdf"}`),},</v>
      </c>
    </row>
    <row r="80" spans="1:16" ht="15" thickBot="1" x14ac:dyDescent="0.35">
      <c r="A80" s="4" t="s">
        <v>1568</v>
      </c>
      <c r="B80" s="4">
        <v>55</v>
      </c>
      <c r="C80" s="4" t="s">
        <v>1569</v>
      </c>
      <c r="D80" s="8" t="s">
        <v>1495</v>
      </c>
      <c r="E80" s="4" t="s">
        <v>1735</v>
      </c>
      <c r="G80" s="4">
        <f t="shared" si="12"/>
        <v>55</v>
      </c>
      <c r="H80" s="4" t="s">
        <v>0</v>
      </c>
      <c r="I80" s="4" t="s">
        <v>1739</v>
      </c>
      <c r="J80" s="4" t="str">
        <f t="shared" si="15"/>
        <v>JUN</v>
      </c>
      <c r="K80" s="4" t="s">
        <v>1565</v>
      </c>
      <c r="L80" s="4" t="s">
        <v>1750</v>
      </c>
      <c r="M80" s="4" t="s">
        <v>1570</v>
      </c>
      <c r="N80" s="4">
        <f t="shared" si="13"/>
        <v>55</v>
      </c>
      <c r="O80" s="4" t="s">
        <v>1</v>
      </c>
      <c r="P80" s="4" t="str">
        <f t="shared" si="14"/>
        <v>{id:55,year: "2017",dateAcuerdo:"07-JUN",numAcuerdo:"CG 55-2017",monthAcuerdo:"JUN",nameAcuerdo:"ACUERDO VALIDEZ DE ELECCIÓN DE LA COMUNIDAD SECCIÓN TERCERA SANTA MARTHA",link: Acuerdos__pdfpath(`./${"2017/"}${"55.pdf"}`),},</v>
      </c>
    </row>
    <row r="81" spans="1:16" x14ac:dyDescent="0.3">
      <c r="A81" s="18" t="s">
        <v>1568</v>
      </c>
      <c r="B81" s="11">
        <v>56</v>
      </c>
      <c r="C81" s="11" t="s">
        <v>1569</v>
      </c>
      <c r="D81" s="19" t="s">
        <v>1495</v>
      </c>
      <c r="E81" s="11" t="s">
        <v>1735</v>
      </c>
      <c r="F81" s="11"/>
      <c r="G81" s="11">
        <f t="shared" si="12"/>
        <v>56</v>
      </c>
      <c r="H81" s="11" t="s">
        <v>0</v>
      </c>
      <c r="I81" s="11" t="s">
        <v>1739</v>
      </c>
      <c r="J81" s="11" t="str">
        <f t="shared" si="15"/>
        <v>JUN</v>
      </c>
      <c r="K81" s="11" t="s">
        <v>1565</v>
      </c>
      <c r="L81" s="9" t="s">
        <v>1751</v>
      </c>
      <c r="M81" s="11" t="s">
        <v>1570</v>
      </c>
      <c r="N81" s="11">
        <f t="shared" si="13"/>
        <v>56</v>
      </c>
      <c r="O81" s="11" t="s">
        <v>1051</v>
      </c>
      <c r="P81" s="20"/>
    </row>
    <row r="82" spans="1:16" ht="15" thickBot="1" x14ac:dyDescent="0.35">
      <c r="A82" s="23" t="s">
        <v>1568</v>
      </c>
      <c r="B82" s="16" t="s">
        <v>1049</v>
      </c>
      <c r="C82" s="16" t="s">
        <v>1569</v>
      </c>
      <c r="D82" s="24"/>
      <c r="E82" s="16" t="s">
        <v>1736</v>
      </c>
      <c r="F82" s="16"/>
      <c r="G82" s="16"/>
      <c r="H82" s="16"/>
      <c r="I82" s="16" t="s">
        <v>1738</v>
      </c>
      <c r="J82" s="16" t="str">
        <f t="shared" si="15"/>
        <v/>
      </c>
      <c r="K82" s="16" t="s">
        <v>1565</v>
      </c>
      <c r="L82" s="14" t="s">
        <v>1752</v>
      </c>
      <c r="M82" s="16" t="s">
        <v>1570</v>
      </c>
      <c r="N82" s="16">
        <v>56.1</v>
      </c>
      <c r="O82" s="16" t="s">
        <v>1076</v>
      </c>
      <c r="P82" s="25" t="str">
        <f>CONCATENATE(A81,B81,C81,D81,E81,F81,G81,H81,I81,J81,K81,L81,M81,N81,O81,A82,B82,C82,D82,E82,F82,G82,H82,I82,J82,K82,L82,M82,N82,O82)</f>
        <v>{id:56,year: "2017",dateAcuerdo:"07-JUN",numAcuerdo:"CG 56-2017",monthAcuerdo:"JUN",nameAcuerdo:"ACUERDO VALIDEZ DE ELECCIÓN DE LA COMUNIDAD SAN JOSÉ TEXOPA",link: Acuerdos__pdfpath(`./${"2017/"}${"56.pdf"}`),subRows:[{id:"",year: "2017",dateAcuerdo:"",numAcuerdo:"",monthAcuerdo:"",nameAcuerdo:"ANEXO 1 VALIDEZ DE ELECCIÓN DE LA COMUNIDAD SAN JOSÉ TEXOPA",link: Acuerdos__pdfpath(`./${"2017/"}${"56.1.pdf"}`),},],},</v>
      </c>
    </row>
    <row r="83" spans="1:16" x14ac:dyDescent="0.3">
      <c r="A83" s="4" t="s">
        <v>1568</v>
      </c>
      <c r="B83" s="4">
        <v>57</v>
      </c>
      <c r="C83" s="4" t="s">
        <v>1569</v>
      </c>
      <c r="D83" s="8" t="s">
        <v>1495</v>
      </c>
      <c r="E83" s="4" t="s">
        <v>1735</v>
      </c>
      <c r="G83" s="4">
        <f>B83</f>
        <v>57</v>
      </c>
      <c r="H83" s="4" t="s">
        <v>0</v>
      </c>
      <c r="I83" s="4" t="s">
        <v>1739</v>
      </c>
      <c r="J83" s="4" t="str">
        <f t="shared" si="15"/>
        <v>JUN</v>
      </c>
      <c r="K83" s="4" t="s">
        <v>1565</v>
      </c>
      <c r="L83" s="2" t="s">
        <v>1753</v>
      </c>
      <c r="M83" s="4" t="s">
        <v>1570</v>
      </c>
      <c r="N83" s="4">
        <f>B83</f>
        <v>57</v>
      </c>
      <c r="O83" s="4" t="s">
        <v>1051</v>
      </c>
      <c r="P83" s="22"/>
    </row>
    <row r="84" spans="1:16" ht="15" thickBot="1" x14ac:dyDescent="0.35">
      <c r="A84" s="4" t="s">
        <v>1568</v>
      </c>
      <c r="B84" s="4" t="s">
        <v>1049</v>
      </c>
      <c r="C84" s="4" t="s">
        <v>1569</v>
      </c>
      <c r="E84" s="4" t="s">
        <v>1736</v>
      </c>
      <c r="I84" s="4" t="s">
        <v>1738</v>
      </c>
      <c r="J84" s="4" t="str">
        <f t="shared" si="15"/>
        <v/>
      </c>
      <c r="K84" s="4" t="s">
        <v>1565</v>
      </c>
      <c r="L84" s="2" t="s">
        <v>1754</v>
      </c>
      <c r="M84" s="4" t="s">
        <v>1570</v>
      </c>
      <c r="N84" s="4">
        <v>57.1</v>
      </c>
      <c r="O84" s="4" t="s">
        <v>1076</v>
      </c>
      <c r="P84" s="22" t="str">
        <f>CONCATENATE(A83,B83,C83,D83,E83,F83,G83,H83,I83,J83,K83,L83,M83,N83,O83,A84,B84,C84,D84,E84,F84,G84,H84,I84,J84,K84,L84,M84,N84,O84)</f>
        <v>{id:57,year: "2017",dateAcuerdo:"07-JUN",numAcuerdo:"CG 57-2017",monthAcuerdo:"JUN",nameAcuerdo:"ACUERDO VALIDEZ DE ELECCIÓN DE LA COMUNIDAD BARRIO DE SANTIAGO",link: Acuerdos__pdfpath(`./${"2017/"}${"57.pdf"}`),subRows:[{id:"",year: "2017",dateAcuerdo:"",numAcuerdo:"",monthAcuerdo:"",nameAcuerdo:"ANEXO VALIDEZ DE ELECCIÓN DE LA COMUNIDAD DE BARRIO DE SANTIAGO",link: Acuerdos__pdfpath(`./${"2017/"}${"57.1.pdf"}`),},],},</v>
      </c>
    </row>
    <row r="85" spans="1:16" x14ac:dyDescent="0.3">
      <c r="A85" s="18" t="s">
        <v>1568</v>
      </c>
      <c r="B85" s="11">
        <v>58</v>
      </c>
      <c r="C85" s="11" t="s">
        <v>1569</v>
      </c>
      <c r="D85" s="19" t="s">
        <v>1495</v>
      </c>
      <c r="E85" s="11" t="s">
        <v>1735</v>
      </c>
      <c r="F85" s="11"/>
      <c r="G85" s="11">
        <f>B85</f>
        <v>58</v>
      </c>
      <c r="H85" s="11" t="s">
        <v>0</v>
      </c>
      <c r="I85" s="11" t="s">
        <v>1739</v>
      </c>
      <c r="J85" s="11" t="str">
        <f t="shared" si="15"/>
        <v>JUN</v>
      </c>
      <c r="K85" s="11" t="s">
        <v>1565</v>
      </c>
      <c r="L85" s="11" t="s">
        <v>1755</v>
      </c>
      <c r="M85" s="11" t="s">
        <v>1570</v>
      </c>
      <c r="N85" s="11">
        <f>B85</f>
        <v>58</v>
      </c>
      <c r="O85" s="11" t="s">
        <v>1</v>
      </c>
      <c r="P85" s="11" t="str">
        <f t="shared" ref="P85:P86" si="16">CONCATENATE(A85,B85,C85,D85,E85,F85,G85,H85,I85,J85,K85,L85,M85,N85,O85)</f>
        <v>{id:58,year: "2017",dateAcuerdo:"07-JUN",numAcuerdo:"CG 58-2017",monthAcuerdo:"JUN",nameAcuerdo:"ACUERDO VALIDEZ DE ELECCIÓN DE LA COMUNIDAD LA GARITA",link: Acuerdos__pdfpath(`./${"2017/"}${"58.pdf"}`),},</v>
      </c>
    </row>
    <row r="86" spans="1:16" ht="15" thickBot="1" x14ac:dyDescent="0.35">
      <c r="A86" s="21" t="s">
        <v>1568</v>
      </c>
      <c r="B86" s="4">
        <v>59</v>
      </c>
      <c r="C86" s="4" t="s">
        <v>1569</v>
      </c>
      <c r="D86" s="8" t="s">
        <v>1496</v>
      </c>
      <c r="E86" s="4" t="s">
        <v>1735</v>
      </c>
      <c r="G86" s="4">
        <f>B86</f>
        <v>59</v>
      </c>
      <c r="H86" s="4" t="s">
        <v>0</v>
      </c>
      <c r="I86" s="4" t="s">
        <v>1739</v>
      </c>
      <c r="J86" s="4" t="str">
        <f t="shared" si="15"/>
        <v>JUN</v>
      </c>
      <c r="K86" s="4" t="s">
        <v>1565</v>
      </c>
      <c r="L86" s="4" t="s">
        <v>1756</v>
      </c>
      <c r="M86" s="4" t="s">
        <v>1570</v>
      </c>
      <c r="N86" s="4">
        <f>B86</f>
        <v>59</v>
      </c>
      <c r="O86" s="4" t="s">
        <v>1</v>
      </c>
      <c r="P86" s="4" t="str">
        <f t="shared" si="16"/>
        <v>{id:59,year: "2017",dateAcuerdo:"09-JUN",numAcuerdo:"CG 59-2017",monthAcuerdo:"JUN",nameAcuerdo:"ACUERDO LINEAMIENTOS DE RETIRO DE PROPAGANDA ELECTORAL PEE 2017",link: Acuerdos__pdfpath(`./${"2017/"}${"59.pdf"}`),},</v>
      </c>
    </row>
    <row r="87" spans="1:16" s="2" customFormat="1" x14ac:dyDescent="0.3">
      <c r="A87" s="18" t="s">
        <v>1568</v>
      </c>
      <c r="B87" s="9">
        <v>60</v>
      </c>
      <c r="C87" s="11" t="s">
        <v>1569</v>
      </c>
      <c r="D87" s="10" t="s">
        <v>1497</v>
      </c>
      <c r="E87" s="9" t="s">
        <v>1735</v>
      </c>
      <c r="F87" s="9"/>
      <c r="G87" s="9">
        <f>B87</f>
        <v>60</v>
      </c>
      <c r="H87" s="9" t="s">
        <v>0</v>
      </c>
      <c r="I87" s="11" t="s">
        <v>1739</v>
      </c>
      <c r="J87" s="11" t="str">
        <f t="shared" si="15"/>
        <v>JUN</v>
      </c>
      <c r="K87" s="11" t="s">
        <v>1565</v>
      </c>
      <c r="L87" s="9" t="s">
        <v>1757</v>
      </c>
      <c r="M87" s="11" t="s">
        <v>1570</v>
      </c>
      <c r="N87" s="9">
        <f>B87</f>
        <v>60</v>
      </c>
      <c r="O87" s="9" t="s">
        <v>1051</v>
      </c>
      <c r="P87" s="12"/>
    </row>
    <row r="88" spans="1:16" s="2" customFormat="1" x14ac:dyDescent="0.3">
      <c r="A88" s="21" t="s">
        <v>1568</v>
      </c>
      <c r="B88" s="2" t="s">
        <v>1049</v>
      </c>
      <c r="C88" s="4" t="s">
        <v>1569</v>
      </c>
      <c r="D88" s="3"/>
      <c r="E88" s="2" t="s">
        <v>1736</v>
      </c>
      <c r="I88" s="4" t="s">
        <v>1738</v>
      </c>
      <c r="J88" s="4" t="str">
        <f t="shared" si="15"/>
        <v/>
      </c>
      <c r="K88" s="4" t="s">
        <v>1565</v>
      </c>
      <c r="L88" s="2" t="s">
        <v>1758</v>
      </c>
      <c r="M88" s="4" t="s">
        <v>1570</v>
      </c>
      <c r="N88" s="2">
        <v>60.1</v>
      </c>
      <c r="O88" s="2" t="s">
        <v>1</v>
      </c>
      <c r="P88" s="13"/>
    </row>
    <row r="89" spans="1:16" s="2" customFormat="1" x14ac:dyDescent="0.3">
      <c r="A89" s="21" t="s">
        <v>1568</v>
      </c>
      <c r="B89" s="2" t="s">
        <v>1049</v>
      </c>
      <c r="C89" s="4" t="s">
        <v>1569</v>
      </c>
      <c r="D89" s="3"/>
      <c r="E89" s="2" t="s">
        <v>1736</v>
      </c>
      <c r="I89" s="4" t="s">
        <v>1738</v>
      </c>
      <c r="J89" s="4" t="str">
        <f t="shared" si="15"/>
        <v/>
      </c>
      <c r="K89" s="4" t="s">
        <v>1565</v>
      </c>
      <c r="L89" s="2" t="s">
        <v>1759</v>
      </c>
      <c r="M89" s="4" t="s">
        <v>1570</v>
      </c>
      <c r="N89" s="2">
        <v>60.2</v>
      </c>
      <c r="O89" s="2" t="s">
        <v>1</v>
      </c>
      <c r="P89" s="13"/>
    </row>
    <row r="90" spans="1:16" s="2" customFormat="1" ht="15" thickBot="1" x14ac:dyDescent="0.35">
      <c r="A90" s="23" t="s">
        <v>1568</v>
      </c>
      <c r="B90" s="14" t="s">
        <v>1049</v>
      </c>
      <c r="C90" s="16" t="s">
        <v>1569</v>
      </c>
      <c r="D90" s="15"/>
      <c r="E90" s="14" t="s">
        <v>1736</v>
      </c>
      <c r="F90" s="14"/>
      <c r="G90" s="14"/>
      <c r="H90" s="14"/>
      <c r="I90" s="16" t="s">
        <v>1738</v>
      </c>
      <c r="J90" s="16" t="str">
        <f t="shared" si="15"/>
        <v/>
      </c>
      <c r="K90" s="16" t="s">
        <v>1565</v>
      </c>
      <c r="L90" s="14" t="s">
        <v>1760</v>
      </c>
      <c r="M90" s="16" t="s">
        <v>1570</v>
      </c>
      <c r="N90" s="14">
        <v>60.3</v>
      </c>
      <c r="O90" s="14" t="s">
        <v>1076</v>
      </c>
      <c r="P90" s="17" t="str">
        <f>CONCATENATE(A87,B87,C87,D87,E87,F87,G87,H87,I87,J87,K87,L87,M87,N87,O87,A88,B88,C88,D88,E88,F88,G88,H88,I88,J88,K88,L88,M88,N88,O88,A89,B89,C89,D89,E89,F89,G89,H89,I89,J89,K89,L89,M89,N89,O89,A90,B90,C90,D90,E90,F90,G90,H90,I90,J90,K90,L90,M90,N90,O90)</f>
        <v>{id:60,year: "2017",dateAcuerdo:"27-JUN",numAcuerdo:"CG 60-2017",monthAcuerdo:"JUN",nameAcuerdo:"ACUERDO FORMATOS PARA ORGANIZACIONES DE CIUDADANOS",link: Acuerdos__pdfpath(`./${"2017/"}${"60.pdf"}`),subRows:[{id:"",year: "2017",dateAcuerdo:"",numAcuerdo:"",monthAcuerdo:"",nameAcuerdo:"ANEXO 1 FORMATO ITE 01 RPPL",link: Acuerdos__pdfpath(`./${"2017/"}${"60.1.pdf"}`),},{id:"",year: "2017",dateAcuerdo:"",numAcuerdo:"",monthAcuerdo:"",nameAcuerdo:"ANEXO 2 FORMATO ITE 02 RPPL",link: Acuerdos__pdfpath(`./${"2017/"}${"60.2.pdf"}`),},{id:"",year: "2017",dateAcuerdo:"",numAcuerdo:"",monthAcuerdo:"",nameAcuerdo:"ANEXO 3 FORMATO ITE 03 RPPL",link: Acuerdos__pdfpath(`./${"2017/"}${"60.3.pdf"}`),},],},</v>
      </c>
    </row>
    <row r="91" spans="1:16" x14ac:dyDescent="0.3">
      <c r="A91" s="21" t="s">
        <v>1568</v>
      </c>
      <c r="B91" s="4">
        <v>61</v>
      </c>
      <c r="C91" s="4" t="s">
        <v>1569</v>
      </c>
      <c r="D91" s="8" t="s">
        <v>1497</v>
      </c>
      <c r="E91" s="4" t="s">
        <v>1735</v>
      </c>
      <c r="G91" s="4">
        <f>B91</f>
        <v>61</v>
      </c>
      <c r="H91" s="4" t="s">
        <v>0</v>
      </c>
      <c r="I91" s="4" t="s">
        <v>1739</v>
      </c>
      <c r="J91" s="4" t="str">
        <f t="shared" si="15"/>
        <v>JUN</v>
      </c>
      <c r="K91" s="4" t="s">
        <v>1565</v>
      </c>
      <c r="L91" s="2" t="s">
        <v>1761</v>
      </c>
      <c r="M91" s="4" t="s">
        <v>1570</v>
      </c>
      <c r="N91" s="4">
        <f>B91</f>
        <v>61</v>
      </c>
      <c r="O91" s="4" t="s">
        <v>1051</v>
      </c>
      <c r="P91" s="22"/>
    </row>
    <row r="92" spans="1:16" ht="15" thickBot="1" x14ac:dyDescent="0.35">
      <c r="A92" s="23" t="s">
        <v>1568</v>
      </c>
      <c r="B92" s="16" t="s">
        <v>1049</v>
      </c>
      <c r="C92" s="16" t="s">
        <v>1569</v>
      </c>
      <c r="D92" s="24"/>
      <c r="E92" s="16" t="s">
        <v>1736</v>
      </c>
      <c r="F92" s="16"/>
      <c r="G92" s="16"/>
      <c r="H92" s="16"/>
      <c r="I92" s="16" t="s">
        <v>1738</v>
      </c>
      <c r="J92" s="16" t="str">
        <f t="shared" si="15"/>
        <v/>
      </c>
      <c r="K92" s="16" t="s">
        <v>1565</v>
      </c>
      <c r="L92" s="14" t="s">
        <v>1762</v>
      </c>
      <c r="M92" s="16" t="s">
        <v>1570</v>
      </c>
      <c r="N92" s="16">
        <v>61.1</v>
      </c>
      <c r="O92" s="16" t="s">
        <v>1076</v>
      </c>
      <c r="P92" s="25" t="str">
        <f>CONCATENATE(A91,B91,C91,D91,E91,F91,G91,H91,I91,J91,K91,L91,M91,N91,O91,A92,B92,C92,D92,E92,F92,G92,H92,I92,J92,K92,L92,M92,N92,O92)</f>
        <v>{id:61,year: "2017",dateAcuerdo:"27-JUN",numAcuerdo:"CG 61-2017",monthAcuerdo:"JUN",nameAcuerdo:"ACUERDO FISCALIZACIÓN ORGANIZACIONES DE CIUDADANOS",link: Acuerdos__pdfpath(`./${"2017/"}${"61.pdf"}`),subRows:[{id:"",year: "2017",dateAcuerdo:"",numAcuerdo:"",monthAcuerdo:"",nameAcuerdo:"ANEXO 1 LINEAMIENTOS",link: Acuerdos__pdfpath(`./${"2017/"}${"61.1.pdf"}`),},],},</v>
      </c>
    </row>
    <row r="93" spans="1:16" x14ac:dyDescent="0.3">
      <c r="A93" s="4" t="s">
        <v>1568</v>
      </c>
      <c r="B93" s="4">
        <v>62</v>
      </c>
      <c r="C93" s="4" t="s">
        <v>1569</v>
      </c>
      <c r="D93" s="8" t="s">
        <v>1498</v>
      </c>
      <c r="E93" s="4" t="s">
        <v>1735</v>
      </c>
      <c r="G93" s="4">
        <f t="shared" ref="G93:G101" si="17">B93</f>
        <v>62</v>
      </c>
      <c r="H93" s="4" t="s">
        <v>0</v>
      </c>
      <c r="I93" s="4" t="s">
        <v>1739</v>
      </c>
      <c r="J93" s="4" t="str">
        <f t="shared" si="15"/>
        <v>JUL</v>
      </c>
      <c r="K93" s="4" t="s">
        <v>1565</v>
      </c>
      <c r="L93" s="4" t="s">
        <v>1500</v>
      </c>
      <c r="M93" s="4" t="s">
        <v>1570</v>
      </c>
      <c r="N93" s="4">
        <f>B93</f>
        <v>62</v>
      </c>
      <c r="O93" s="4" t="s">
        <v>1</v>
      </c>
      <c r="P93" s="4" t="str">
        <f t="shared" ref="P93:P100" si="18">CONCATENATE(A93,B93,C93,D93,E93,F93,G93,H93,I93,J93,K93,L93,M93,N93,O93)</f>
        <v>{id:62,year: "2017",dateAcuerdo:"05-JUL",numAcuerdo:"CG 62-2017",monthAcuerdo:"JUL",nameAcuerdo:"ACUERDO CUMPLIMIENTO A LA RESOLUCIÓN DICTADA DENTRO DEL EXPEDIENTE TET JDC 026 2017",link: Acuerdos__pdfpath(`./${"2017/"}${"62.pdf"}`),},</v>
      </c>
    </row>
    <row r="94" spans="1:16" x14ac:dyDescent="0.3">
      <c r="A94" s="4" t="s">
        <v>1568</v>
      </c>
      <c r="B94" s="4">
        <v>63</v>
      </c>
      <c r="C94" s="4" t="s">
        <v>1569</v>
      </c>
      <c r="D94" s="8" t="s">
        <v>1013</v>
      </c>
      <c r="E94" s="4" t="s">
        <v>1735</v>
      </c>
      <c r="G94" s="4">
        <f t="shared" si="17"/>
        <v>63</v>
      </c>
      <c r="H94" s="4" t="s">
        <v>0</v>
      </c>
      <c r="I94" s="4" t="s">
        <v>1739</v>
      </c>
      <c r="J94" s="4" t="str">
        <f t="shared" si="15"/>
        <v>JUL</v>
      </c>
      <c r="K94" s="4" t="s">
        <v>1565</v>
      </c>
      <c r="L94" s="4" t="s">
        <v>1501</v>
      </c>
      <c r="M94" s="4" t="s">
        <v>1570</v>
      </c>
      <c r="N94" s="4">
        <f>B94</f>
        <v>63</v>
      </c>
      <c r="O94" s="4" t="s">
        <v>1</v>
      </c>
      <c r="P94" s="4" t="str">
        <f t="shared" si="18"/>
        <v>{id:63,year: "2017",dateAcuerdo:"17-JUL",numAcuerdo:"CG 63-2017",monthAcuerdo:"JUL",nameAcuerdo:"ACUERDO ADECUACIÓN AL PRESUPUESTO 2017",link: Acuerdos__pdfpath(`./${"2017/"}${"63.pdf"}`),},</v>
      </c>
    </row>
    <row r="95" spans="1:16" x14ac:dyDescent="0.3">
      <c r="A95" s="4" t="s">
        <v>1568</v>
      </c>
      <c r="B95" s="4">
        <v>64</v>
      </c>
      <c r="C95" s="4" t="s">
        <v>1569</v>
      </c>
      <c r="D95" s="8" t="s">
        <v>1013</v>
      </c>
      <c r="E95" s="4" t="s">
        <v>1735</v>
      </c>
      <c r="G95" s="4">
        <f t="shared" si="17"/>
        <v>64</v>
      </c>
      <c r="H95" s="4" t="s">
        <v>0</v>
      </c>
      <c r="I95" s="4" t="s">
        <v>1739</v>
      </c>
      <c r="J95" s="4" t="str">
        <f t="shared" si="15"/>
        <v>JUL</v>
      </c>
      <c r="K95" s="4" t="s">
        <v>1565</v>
      </c>
      <c r="L95" s="4" t="s">
        <v>1502</v>
      </c>
      <c r="M95" s="4" t="s">
        <v>1570</v>
      </c>
      <c r="N95" s="4">
        <f>B95</f>
        <v>64</v>
      </c>
      <c r="O95" s="4" t="s">
        <v>1</v>
      </c>
      <c r="P95" s="4" t="str">
        <f t="shared" si="18"/>
        <v>{id:64,year: "2017",dateAcuerdo:"17-JUL",numAcuerdo:"CG 64-2017",monthAcuerdo:"JUL",nameAcuerdo:"ACUERDO REMANENTES 2017",link: Acuerdos__pdfpath(`./${"2017/"}${"64.pdf"}`),},</v>
      </c>
    </row>
    <row r="96" spans="1:16" x14ac:dyDescent="0.3">
      <c r="A96" s="4" t="s">
        <v>1568</v>
      </c>
      <c r="B96" s="4">
        <v>65</v>
      </c>
      <c r="C96" s="4" t="s">
        <v>1569</v>
      </c>
      <c r="D96" s="8" t="s">
        <v>1013</v>
      </c>
      <c r="E96" s="4" t="s">
        <v>1735</v>
      </c>
      <c r="G96" s="4">
        <f t="shared" si="17"/>
        <v>65</v>
      </c>
      <c r="H96" s="4" t="s">
        <v>0</v>
      </c>
      <c r="I96" s="4" t="s">
        <v>1739</v>
      </c>
      <c r="J96" s="4" t="str">
        <f t="shared" si="15"/>
        <v>JUL</v>
      </c>
      <c r="K96" s="4" t="s">
        <v>1565</v>
      </c>
      <c r="L96" s="4" t="s">
        <v>1503</v>
      </c>
      <c r="M96" s="4" t="s">
        <v>1570</v>
      </c>
      <c r="N96" s="4">
        <f t="shared" ref="N96:N156" si="19">B96</f>
        <v>65</v>
      </c>
      <c r="O96" s="4" t="s">
        <v>1</v>
      </c>
      <c r="P96" s="4" t="str">
        <f t="shared" si="18"/>
        <v>{id:65,year: "2017",dateAcuerdo:"17-JUL",numAcuerdo:"CG 65-2017",monthAcuerdo:"JUL",nameAcuerdo:"ACUERDO MULTAS 2017",link: Acuerdos__pdfpath(`./${"2017/"}${"65.pdf"}`),},</v>
      </c>
    </row>
    <row r="97" spans="1:16" x14ac:dyDescent="0.3">
      <c r="A97" s="4" t="s">
        <v>1568</v>
      </c>
      <c r="B97" s="4">
        <v>66</v>
      </c>
      <c r="C97" s="4" t="s">
        <v>1569</v>
      </c>
      <c r="D97" s="8" t="s">
        <v>1499</v>
      </c>
      <c r="E97" s="4" t="s">
        <v>1735</v>
      </c>
      <c r="G97" s="4">
        <f t="shared" si="17"/>
        <v>66</v>
      </c>
      <c r="H97" s="4" t="s">
        <v>0</v>
      </c>
      <c r="I97" s="4" t="s">
        <v>1739</v>
      </c>
      <c r="J97" s="4" t="str">
        <f t="shared" si="15"/>
        <v>JUL</v>
      </c>
      <c r="K97" s="4" t="s">
        <v>1565</v>
      </c>
      <c r="L97" s="4" t="s">
        <v>1504</v>
      </c>
      <c r="M97" s="4" t="s">
        <v>1570</v>
      </c>
      <c r="N97" s="4">
        <f t="shared" si="19"/>
        <v>66</v>
      </c>
      <c r="O97" s="4" t="s">
        <v>1</v>
      </c>
      <c r="P97" s="4" t="str">
        <f t="shared" si="18"/>
        <v>{id:66,year: "2017",dateAcuerdo:"21-JUL",numAcuerdo:"CG 66-2017",monthAcuerdo:"JUL",nameAcuerdo:"ACUERDO DESTRUCCIÓN DE MATERIAL ELECTORAL",link: Acuerdos__pdfpath(`./${"2017/"}${"66.pdf"}`),},</v>
      </c>
    </row>
    <row r="98" spans="1:16" x14ac:dyDescent="0.3">
      <c r="A98" s="4" t="s">
        <v>1568</v>
      </c>
      <c r="B98" s="4">
        <v>67</v>
      </c>
      <c r="C98" s="4" t="s">
        <v>1569</v>
      </c>
      <c r="D98" s="8" t="s">
        <v>1505</v>
      </c>
      <c r="E98" s="4" t="s">
        <v>1735</v>
      </c>
      <c r="G98" s="4">
        <f t="shared" si="17"/>
        <v>67</v>
      </c>
      <c r="H98" s="4" t="s">
        <v>0</v>
      </c>
      <c r="I98" s="4" t="s">
        <v>1739</v>
      </c>
      <c r="J98" s="4" t="str">
        <f t="shared" si="15"/>
        <v>AGO</v>
      </c>
      <c r="K98" s="4" t="s">
        <v>1565</v>
      </c>
      <c r="L98" s="4" t="s">
        <v>1612</v>
      </c>
      <c r="M98" s="4" t="s">
        <v>1570</v>
      </c>
      <c r="N98" s="4">
        <f t="shared" si="19"/>
        <v>67</v>
      </c>
      <c r="O98" s="4" t="s">
        <v>1</v>
      </c>
      <c r="P98" s="4" t="str">
        <f t="shared" si="18"/>
        <v>{id:67,year: "2017",dateAcuerdo:"16-AGO",numAcuerdo:"CG 67-2017",monthAcuerdo:"AGO",nameAcuerdo:"ACUERDO MULTA RESOLUCIÓN INE CG810 2017",link: Acuerdos__pdfpath(`./${"2017/"}${"67.pdf"}`),},</v>
      </c>
    </row>
    <row r="99" spans="1:16" x14ac:dyDescent="0.3">
      <c r="A99" s="4" t="s">
        <v>1568</v>
      </c>
      <c r="B99" s="4">
        <v>68</v>
      </c>
      <c r="C99" s="4" t="s">
        <v>1569</v>
      </c>
      <c r="D99" s="8" t="s">
        <v>1505</v>
      </c>
      <c r="E99" s="4" t="s">
        <v>1735</v>
      </c>
      <c r="G99" s="4">
        <f t="shared" si="17"/>
        <v>68</v>
      </c>
      <c r="H99" s="4" t="s">
        <v>0</v>
      </c>
      <c r="I99" s="4" t="s">
        <v>1739</v>
      </c>
      <c r="J99" s="4" t="str">
        <f t="shared" si="15"/>
        <v>AGO</v>
      </c>
      <c r="K99" s="4" t="s">
        <v>1565</v>
      </c>
      <c r="L99" s="4" t="s">
        <v>1507</v>
      </c>
      <c r="M99" s="4" t="s">
        <v>1570</v>
      </c>
      <c r="N99" s="4">
        <f t="shared" si="19"/>
        <v>68</v>
      </c>
      <c r="O99" s="4" t="s">
        <v>1</v>
      </c>
      <c r="P99" s="4" t="str">
        <f t="shared" si="18"/>
        <v>{id:68,year: "2017",dateAcuerdo:"16-AGO",numAcuerdo:"CG 68-2017",monthAcuerdo:"AGO",nameAcuerdo:"ACUERDO PERSONAL HABILITADO PARA ASAMBLEAS",link: Acuerdos__pdfpath(`./${"2017/"}${"68.pdf"}`),},</v>
      </c>
    </row>
    <row r="100" spans="1:16" ht="15" thickBot="1" x14ac:dyDescent="0.35">
      <c r="A100" s="4" t="s">
        <v>1568</v>
      </c>
      <c r="B100" s="4">
        <v>69</v>
      </c>
      <c r="C100" s="4" t="s">
        <v>1569</v>
      </c>
      <c r="D100" s="8" t="s">
        <v>1506</v>
      </c>
      <c r="E100" s="4" t="s">
        <v>1735</v>
      </c>
      <c r="G100" s="4">
        <f t="shared" si="17"/>
        <v>69</v>
      </c>
      <c r="H100" s="4" t="s">
        <v>0</v>
      </c>
      <c r="I100" s="4" t="s">
        <v>1739</v>
      </c>
      <c r="J100" s="4" t="str">
        <f t="shared" si="15"/>
        <v>AGO</v>
      </c>
      <c r="K100" s="4" t="s">
        <v>1565</v>
      </c>
      <c r="L100" s="4" t="s">
        <v>1508</v>
      </c>
      <c r="M100" s="4" t="s">
        <v>1570</v>
      </c>
      <c r="N100" s="4">
        <f t="shared" si="19"/>
        <v>69</v>
      </c>
      <c r="O100" s="4" t="s">
        <v>1</v>
      </c>
      <c r="P100" s="4" t="str">
        <f t="shared" si="18"/>
        <v>{id:69,year: "2017",dateAcuerdo:"29-AGO",numAcuerdo:"CG 69-2017",monthAcuerdo:"AGO",nameAcuerdo:"ACUERDO FIRMA DE CONVENIOS",link: Acuerdos__pdfpath(`./${"2017/"}${"69.pdf"}`),},</v>
      </c>
    </row>
    <row r="101" spans="1:16" s="2" customFormat="1" x14ac:dyDescent="0.3">
      <c r="A101" s="18" t="s">
        <v>1568</v>
      </c>
      <c r="B101" s="9">
        <v>70</v>
      </c>
      <c r="C101" s="11" t="s">
        <v>1569</v>
      </c>
      <c r="D101" s="10" t="s">
        <v>1506</v>
      </c>
      <c r="E101" s="9" t="s">
        <v>1735</v>
      </c>
      <c r="F101" s="9"/>
      <c r="G101" s="9">
        <f t="shared" si="17"/>
        <v>70</v>
      </c>
      <c r="H101" s="9" t="s">
        <v>0</v>
      </c>
      <c r="I101" s="11" t="s">
        <v>1739</v>
      </c>
      <c r="J101" s="11" t="str">
        <f t="shared" si="15"/>
        <v>AGO</v>
      </c>
      <c r="K101" s="11" t="s">
        <v>1565</v>
      </c>
      <c r="L101" s="9" t="s">
        <v>1509</v>
      </c>
      <c r="M101" s="11" t="s">
        <v>1570</v>
      </c>
      <c r="N101" s="9">
        <f t="shared" si="19"/>
        <v>70</v>
      </c>
      <c r="O101" s="9" t="s">
        <v>1051</v>
      </c>
      <c r="P101" s="12"/>
    </row>
    <row r="102" spans="1:16" s="2" customFormat="1" x14ac:dyDescent="0.3">
      <c r="A102" s="21" t="s">
        <v>1568</v>
      </c>
      <c r="B102" s="2" t="s">
        <v>1049</v>
      </c>
      <c r="C102" s="4" t="s">
        <v>1569</v>
      </c>
      <c r="D102" s="3"/>
      <c r="E102" s="2" t="s">
        <v>1736</v>
      </c>
      <c r="I102" s="4" t="s">
        <v>1738</v>
      </c>
      <c r="J102" s="4" t="str">
        <f t="shared" ref="J102:J131" si="20">MID(D102,4,3)</f>
        <v/>
      </c>
      <c r="K102" s="4" t="s">
        <v>1565</v>
      </c>
      <c r="L102" s="2" t="s">
        <v>1510</v>
      </c>
      <c r="M102" s="4" t="s">
        <v>1570</v>
      </c>
      <c r="N102" s="2">
        <v>70.099999999999994</v>
      </c>
      <c r="O102" s="2" t="s">
        <v>1</v>
      </c>
      <c r="P102" s="13"/>
    </row>
    <row r="103" spans="1:16" s="2" customFormat="1" ht="15" thickBot="1" x14ac:dyDescent="0.35">
      <c r="A103" s="23" t="s">
        <v>1568</v>
      </c>
      <c r="B103" s="14" t="s">
        <v>1049</v>
      </c>
      <c r="C103" s="16" t="s">
        <v>1569</v>
      </c>
      <c r="D103" s="15"/>
      <c r="E103" s="14" t="s">
        <v>1736</v>
      </c>
      <c r="F103" s="14"/>
      <c r="G103" s="14"/>
      <c r="H103" s="14"/>
      <c r="I103" s="16" t="s">
        <v>1738</v>
      </c>
      <c r="J103" s="16" t="str">
        <f t="shared" si="20"/>
        <v/>
      </c>
      <c r="K103" s="16" t="s">
        <v>1565</v>
      </c>
      <c r="L103" s="14" t="s">
        <v>1511</v>
      </c>
      <c r="M103" s="16" t="s">
        <v>1570</v>
      </c>
      <c r="N103" s="14">
        <v>70.2</v>
      </c>
      <c r="O103" s="14" t="s">
        <v>1076</v>
      </c>
      <c r="P103" s="17" t="str">
        <f>CONCATENATE(A101,B101,C101,D101,E101,F101,G101,H101,I101,J101,K101,L101,M101,N101,O101,A102,B102,C102,D102,E102,F102,G102,H102,I102,J102,K102,L102,M102,N102,O102,A103,B103,C103,D103,E103,F103,G103,H103,I103,J103,K103,L103,M103,N103,O103)</f>
        <v>{id:70,year: "2017",dateAcuerdo:"29-AGO",numAcuerdo:"CG 70-2017",monthAcuerdo:"AGO",nameAcuerdo:"ACUERDO LINEAMIENTOS COMPUTOS DISTRITALES 2017 2018",link: Acuerdos__pdfpath(`./${"2017/"}${"70.pdf"}`),subRows:[{id:"",year: "2017",dateAcuerdo:"",numAcuerdo:"",monthAcuerdo:"",nameAcuerdo:"ANEXO 1 CUADERNILLO DE CONCULTA VOTOS VÁLIDOS Y NULOS ITE 2018",link: Acuerdos__pdfpath(`./${"2017/"}${"70.1.pdf"}`),},{id:"",year: "2017",dateAcuerdo:"",numAcuerdo:"",monthAcuerdo:"",nameAcuerdo:"ANEXO 2 LINEAMIENTOS CÓMPUTOS LOCALES ITE 2018",link: Acuerdos__pdfpath(`./${"2017/"}${"70.2.pdf"}`),},],},</v>
      </c>
    </row>
    <row r="104" spans="1:16" x14ac:dyDescent="0.3">
      <c r="A104" s="18" t="s">
        <v>1568</v>
      </c>
      <c r="B104" s="11">
        <v>71</v>
      </c>
      <c r="C104" s="11" t="s">
        <v>1569</v>
      </c>
      <c r="D104" s="19" t="s">
        <v>1506</v>
      </c>
      <c r="E104" s="11" t="s">
        <v>1735</v>
      </c>
      <c r="F104" s="11"/>
      <c r="G104" s="11">
        <f>B104</f>
        <v>71</v>
      </c>
      <c r="H104" s="11" t="s">
        <v>0</v>
      </c>
      <c r="I104" s="11" t="s">
        <v>1739</v>
      </c>
      <c r="J104" s="11" t="str">
        <f t="shared" si="20"/>
        <v>AGO</v>
      </c>
      <c r="K104" s="11" t="s">
        <v>1565</v>
      </c>
      <c r="L104" s="9" t="s">
        <v>1512</v>
      </c>
      <c r="M104" s="11" t="s">
        <v>1570</v>
      </c>
      <c r="N104" s="11">
        <f t="shared" ref="N104" si="21">B104</f>
        <v>71</v>
      </c>
      <c r="O104" s="11" t="s">
        <v>1051</v>
      </c>
      <c r="P104" s="20"/>
    </row>
    <row r="105" spans="1:16" ht="15" thickBot="1" x14ac:dyDescent="0.35">
      <c r="A105" s="23" t="s">
        <v>1568</v>
      </c>
      <c r="B105" s="16" t="s">
        <v>1049</v>
      </c>
      <c r="C105" s="16" t="s">
        <v>1569</v>
      </c>
      <c r="D105" s="24"/>
      <c r="E105" s="16" t="s">
        <v>1736</v>
      </c>
      <c r="F105" s="16"/>
      <c r="G105" s="16"/>
      <c r="H105" s="16"/>
      <c r="I105" s="16" t="s">
        <v>1738</v>
      </c>
      <c r="J105" s="16" t="str">
        <f t="shared" si="20"/>
        <v/>
      </c>
      <c r="K105" s="16" t="s">
        <v>1565</v>
      </c>
      <c r="L105" s="14" t="s">
        <v>1514</v>
      </c>
      <c r="M105" s="16" t="s">
        <v>1570</v>
      </c>
      <c r="N105" s="16">
        <v>71.099999999999994</v>
      </c>
      <c r="O105" s="16" t="s">
        <v>1076</v>
      </c>
      <c r="P105" s="25" t="str">
        <f>CONCATENATE(A104,B104,C104,D104,E104,F104,G104,H104,I104,J104,K104,L104,M104,N104,O104,A105,B105,C105,D105,E105,F105,G105,H105,I105,J105,K105,L105,M105,N105,O105)</f>
        <v>{id:71,year: "2017",dateAcuerdo:"29-AGO",numAcuerdo:"CG 71-2017",monthAcuerdo:"AGO",nameAcuerdo:"RESOLUCIÓN PARTIDO ALIANZA CIUDADANA",link: Acuerdos__pdfpath(`./${"2017/"}${"71.pdf"}`),subRows:[{id:"",year: "2017",dateAcuerdo:"",numAcuerdo:"",monthAcuerdo:"",nameAcuerdo:"ANEXO 1 RESOLUCIÓN PARTIDO ALIANZA CIUDADANA",link: Acuerdos__pdfpath(`./${"2017/"}${"71.1.pdf"}`),},],},</v>
      </c>
    </row>
    <row r="106" spans="1:16" x14ac:dyDescent="0.3">
      <c r="A106" s="18" t="s">
        <v>1568</v>
      </c>
      <c r="B106" s="11">
        <v>72</v>
      </c>
      <c r="C106" s="11" t="s">
        <v>1569</v>
      </c>
      <c r="D106" s="19" t="s">
        <v>1506</v>
      </c>
      <c r="E106" s="11" t="s">
        <v>1735</v>
      </c>
      <c r="F106" s="11"/>
      <c r="G106" s="11">
        <f>B106</f>
        <v>72</v>
      </c>
      <c r="H106" s="11" t="s">
        <v>0</v>
      </c>
      <c r="I106" s="11" t="s">
        <v>1739</v>
      </c>
      <c r="J106" s="11" t="str">
        <f t="shared" si="20"/>
        <v>AGO</v>
      </c>
      <c r="K106" s="11" t="s">
        <v>1565</v>
      </c>
      <c r="L106" s="9" t="s">
        <v>1513</v>
      </c>
      <c r="M106" s="11" t="s">
        <v>1570</v>
      </c>
      <c r="N106" s="11">
        <f t="shared" ref="N106" si="22">B106</f>
        <v>72</v>
      </c>
      <c r="O106" s="11" t="s">
        <v>1051</v>
      </c>
      <c r="P106" s="20"/>
    </row>
    <row r="107" spans="1:16" ht="15" thickBot="1" x14ac:dyDescent="0.35">
      <c r="A107" s="23" t="s">
        <v>1568</v>
      </c>
      <c r="B107" s="16" t="s">
        <v>1049</v>
      </c>
      <c r="C107" s="16" t="s">
        <v>1569</v>
      </c>
      <c r="D107" s="24"/>
      <c r="E107" s="16" t="s">
        <v>1736</v>
      </c>
      <c r="F107" s="16"/>
      <c r="G107" s="16"/>
      <c r="H107" s="16"/>
      <c r="I107" s="16" t="s">
        <v>1738</v>
      </c>
      <c r="J107" s="16" t="str">
        <f t="shared" si="20"/>
        <v/>
      </c>
      <c r="K107" s="16" t="s">
        <v>1565</v>
      </c>
      <c r="L107" s="14" t="s">
        <v>1515</v>
      </c>
      <c r="M107" s="16" t="s">
        <v>1570</v>
      </c>
      <c r="N107" s="16">
        <v>72.099999999999994</v>
      </c>
      <c r="O107" s="16" t="s">
        <v>1076</v>
      </c>
      <c r="P107" s="25" t="str">
        <f>CONCATENATE(A106,B106,C106,D106,E106,F106,G106,H106,I106,J106,K106,L106,M106,N106,O106,A107,B107,C107,D107,E107,F107,G107,H107,I107,J107,K107,L107,M107,N107,O107)</f>
        <v>{id:72,year: "2017",dateAcuerdo:"29-AGO",numAcuerdo:"CG 72-2017",monthAcuerdo:"AGO",nameAcuerdo:"RESOLUCIÓN PARTIDO SOCIALISTA",link: Acuerdos__pdfpath(`./${"2017/"}${"72.pdf"}`),subRows:[{id:"",year: "2017",dateAcuerdo:"",numAcuerdo:"",monthAcuerdo:"",nameAcuerdo:"ANEXO 1 RESOLUCIÓN PARTIDO SOCIALISTA",link: Acuerdos__pdfpath(`./${"2017/"}${"72.1.pdf"}`),},],},</v>
      </c>
    </row>
    <row r="108" spans="1:16" s="2" customFormat="1" x14ac:dyDescent="0.3">
      <c r="A108" s="18" t="s">
        <v>1568</v>
      </c>
      <c r="B108" s="9">
        <v>73</v>
      </c>
      <c r="C108" s="11" t="s">
        <v>1569</v>
      </c>
      <c r="D108" s="10" t="s">
        <v>128</v>
      </c>
      <c r="E108" s="9" t="s">
        <v>1735</v>
      </c>
      <c r="F108" s="9"/>
      <c r="G108" s="9">
        <f t="shared" ref="G108" si="23">B108</f>
        <v>73</v>
      </c>
      <c r="H108" s="9" t="s">
        <v>0</v>
      </c>
      <c r="I108" s="11" t="s">
        <v>1739</v>
      </c>
      <c r="J108" s="11" t="str">
        <f t="shared" si="20"/>
        <v>SEP</v>
      </c>
      <c r="K108" s="11" t="s">
        <v>1565</v>
      </c>
      <c r="L108" s="9" t="s">
        <v>1528</v>
      </c>
      <c r="M108" s="11" t="s">
        <v>1570</v>
      </c>
      <c r="N108" s="9">
        <f t="shared" ref="N108" si="24">B108</f>
        <v>73</v>
      </c>
      <c r="O108" s="9" t="s">
        <v>1051</v>
      </c>
      <c r="P108" s="12"/>
    </row>
    <row r="109" spans="1:16" s="2" customFormat="1" x14ac:dyDescent="0.3">
      <c r="A109" s="21" t="s">
        <v>1568</v>
      </c>
      <c r="B109" s="2" t="s">
        <v>1049</v>
      </c>
      <c r="C109" s="4" t="s">
        <v>1569</v>
      </c>
      <c r="D109" s="3"/>
      <c r="E109" s="2" t="s">
        <v>1736</v>
      </c>
      <c r="I109" s="4" t="s">
        <v>1738</v>
      </c>
      <c r="J109" s="4" t="str">
        <f t="shared" si="20"/>
        <v/>
      </c>
      <c r="K109" s="4" t="s">
        <v>1565</v>
      </c>
      <c r="L109" s="2" t="s">
        <v>1414</v>
      </c>
      <c r="M109" s="4" t="s">
        <v>1570</v>
      </c>
      <c r="N109" s="2">
        <v>73.099999999999994</v>
      </c>
      <c r="O109" s="2" t="s">
        <v>1</v>
      </c>
      <c r="P109" s="13"/>
    </row>
    <row r="110" spans="1:16" s="2" customFormat="1" ht="15" thickBot="1" x14ac:dyDescent="0.35">
      <c r="A110" s="23" t="s">
        <v>1568</v>
      </c>
      <c r="B110" s="14" t="s">
        <v>1049</v>
      </c>
      <c r="C110" s="16" t="s">
        <v>1569</v>
      </c>
      <c r="D110" s="15"/>
      <c r="E110" s="14" t="s">
        <v>1736</v>
      </c>
      <c r="F110" s="14"/>
      <c r="G110" s="14"/>
      <c r="H110" s="14"/>
      <c r="I110" s="16" t="s">
        <v>1738</v>
      </c>
      <c r="J110" s="16" t="str">
        <f t="shared" si="20"/>
        <v/>
      </c>
      <c r="K110" s="16" t="s">
        <v>1565</v>
      </c>
      <c r="L110" s="14" t="s">
        <v>1461</v>
      </c>
      <c r="M110" s="16" t="s">
        <v>1570</v>
      </c>
      <c r="N110" s="14">
        <v>73.2</v>
      </c>
      <c r="O110" s="14" t="s">
        <v>1076</v>
      </c>
      <c r="P110" s="17" t="str">
        <f>CONCATENATE(A108,B108,C108,D108,E108,F108,G108,H108,I108,J108,K108,L108,M108,N108,O108,A109,B109,C109,D109,E109,F109,G109,H109,I109,J109,K109,L109,M109,N109,O109,A110,B110,C110,D110,E110,F110,G110,H110,I110,J110,K110,L110,M110,N110,O110)</f>
        <v>{id:73,year: "2017",dateAcuerdo:"25-SEP",numAcuerdo:"CG 73-2017",monthAcuerdo:"SEP",nameAcuerdo:"ACUERDO ADECUACIÓN PRESUPUESTO 2017",link: Acuerdos__pdfpath(`./${"2017/"}${"73.pdf"}`),subRows:[{id:"",year: "2017",dateAcuerdo:"",numAcuerdo:"",monthAcuerdo:"",nameAcuerdo:"ANEXO 1",link: Acuerdos__pdfpath(`./${"2017/"}${"73.1.pdf"}`),},{id:"",year: "2017",dateAcuerdo:"",numAcuerdo:"",monthAcuerdo:"",nameAcuerdo:"ANEXO 2",link: Acuerdos__pdfpath(`./${"2017/"}${"73.2.pdf"}`),},],},</v>
      </c>
    </row>
    <row r="111" spans="1:16" x14ac:dyDescent="0.3">
      <c r="A111" s="18" t="s">
        <v>1568</v>
      </c>
      <c r="B111" s="11">
        <v>74</v>
      </c>
      <c r="C111" s="11" t="s">
        <v>1569</v>
      </c>
      <c r="D111" s="19" t="s">
        <v>128</v>
      </c>
      <c r="E111" s="11" t="s">
        <v>1735</v>
      </c>
      <c r="F111" s="11"/>
      <c r="G111" s="11">
        <f>B111</f>
        <v>74</v>
      </c>
      <c r="H111" s="11" t="s">
        <v>0</v>
      </c>
      <c r="I111" s="11" t="s">
        <v>1739</v>
      </c>
      <c r="J111" s="11" t="str">
        <f t="shared" si="20"/>
        <v>SEP</v>
      </c>
      <c r="K111" s="11" t="s">
        <v>1565</v>
      </c>
      <c r="L111" s="9" t="s">
        <v>1529</v>
      </c>
      <c r="M111" s="11" t="s">
        <v>1570</v>
      </c>
      <c r="N111" s="11">
        <f t="shared" ref="N111" si="25">B111</f>
        <v>74</v>
      </c>
      <c r="O111" s="11" t="s">
        <v>1051</v>
      </c>
      <c r="P111" s="20"/>
    </row>
    <row r="112" spans="1:16" ht="15" thickBot="1" x14ac:dyDescent="0.35">
      <c r="A112" s="23" t="s">
        <v>1568</v>
      </c>
      <c r="B112" s="16" t="s">
        <v>1049</v>
      </c>
      <c r="C112" s="16" t="s">
        <v>1569</v>
      </c>
      <c r="D112" s="24"/>
      <c r="E112" s="16" t="s">
        <v>1736</v>
      </c>
      <c r="F112" s="16"/>
      <c r="G112" s="16"/>
      <c r="H112" s="16"/>
      <c r="I112" s="16" t="s">
        <v>1738</v>
      </c>
      <c r="J112" s="16" t="str">
        <f t="shared" si="20"/>
        <v/>
      </c>
      <c r="K112" s="16" t="s">
        <v>1565</v>
      </c>
      <c r="L112" s="14" t="s">
        <v>1530</v>
      </c>
      <c r="M112" s="16" t="s">
        <v>1570</v>
      </c>
      <c r="N112" s="16">
        <v>74.099999999999994</v>
      </c>
      <c r="O112" s="16" t="s">
        <v>1076</v>
      </c>
      <c r="P112" s="25" t="str">
        <f>CONCATENATE(A111,B111,C111,D111,E111,F111,G111,H111,I111,J111,K111,L111,M111,N111,O111,A112,B112,C112,D112,E112,F112,G112,H112,I112,J112,K112,L112,M112,N112,O112)</f>
        <v>{id:74,year: "2017",dateAcuerdo:"25-SEP",numAcuerdo:"CG 74-2017",monthAcuerdo:"SEP",nameAcuerdo:"ACUERDO DE PROYECTO DE PRESUPUESTO DE EGRESOS 2018",link: Acuerdos__pdfpath(`./${"2017/"}${"74.pdf"}`),subRows:[{id:"",year: "2017",dateAcuerdo:"",numAcuerdo:"",monthAcuerdo:"",nameAcuerdo:"ANEXO 1 PROYECTO DE PRESUPUESTO DE EGRESOS 2018",link: Acuerdos__pdfpath(`./${"2017/"}${"74.1.pdf"}`),},],},</v>
      </c>
    </row>
    <row r="113" spans="1:16" s="2" customFormat="1" x14ac:dyDescent="0.3">
      <c r="A113" s="18" t="s">
        <v>1568</v>
      </c>
      <c r="B113" s="9">
        <v>75</v>
      </c>
      <c r="C113" s="11" t="s">
        <v>1569</v>
      </c>
      <c r="D113" s="10" t="s">
        <v>160</v>
      </c>
      <c r="E113" s="9" t="s">
        <v>1735</v>
      </c>
      <c r="F113" s="9"/>
      <c r="G113" s="9">
        <f t="shared" ref="G113" si="26">B113</f>
        <v>75</v>
      </c>
      <c r="H113" s="9" t="s">
        <v>0</v>
      </c>
      <c r="I113" s="11" t="s">
        <v>1739</v>
      </c>
      <c r="J113" s="11" t="str">
        <f t="shared" si="20"/>
        <v>OCT</v>
      </c>
      <c r="K113" s="11" t="s">
        <v>1565</v>
      </c>
      <c r="L113" s="9" t="s">
        <v>1516</v>
      </c>
      <c r="M113" s="11" t="s">
        <v>1570</v>
      </c>
      <c r="N113" s="9">
        <f t="shared" ref="N113" si="27">B113</f>
        <v>75</v>
      </c>
      <c r="O113" s="9" t="s">
        <v>1051</v>
      </c>
      <c r="P113" s="12"/>
    </row>
    <row r="114" spans="1:16" s="2" customFormat="1" x14ac:dyDescent="0.3">
      <c r="A114" s="21" t="s">
        <v>1568</v>
      </c>
      <c r="B114" s="2" t="s">
        <v>1049</v>
      </c>
      <c r="C114" s="4" t="s">
        <v>1569</v>
      </c>
      <c r="D114" s="3"/>
      <c r="E114" s="2" t="s">
        <v>1736</v>
      </c>
      <c r="I114" s="4" t="s">
        <v>1738</v>
      </c>
      <c r="J114" s="4" t="str">
        <f t="shared" si="20"/>
        <v/>
      </c>
      <c r="K114" s="4" t="s">
        <v>1565</v>
      </c>
      <c r="L114" s="2" t="s">
        <v>1517</v>
      </c>
      <c r="M114" s="4" t="s">
        <v>1570</v>
      </c>
      <c r="N114" s="2">
        <v>75.099999999999994</v>
      </c>
      <c r="O114" s="2" t="s">
        <v>1</v>
      </c>
      <c r="P114" s="13"/>
    </row>
    <row r="115" spans="1:16" s="2" customFormat="1" ht="15" thickBot="1" x14ac:dyDescent="0.35">
      <c r="A115" s="23" t="s">
        <v>1568</v>
      </c>
      <c r="B115" s="14" t="s">
        <v>1049</v>
      </c>
      <c r="C115" s="16" t="s">
        <v>1569</v>
      </c>
      <c r="D115" s="15"/>
      <c r="E115" s="14" t="s">
        <v>1736</v>
      </c>
      <c r="F115" s="14"/>
      <c r="G115" s="14"/>
      <c r="H115" s="14"/>
      <c r="I115" s="16" t="s">
        <v>1738</v>
      </c>
      <c r="J115" s="16" t="str">
        <f t="shared" si="20"/>
        <v/>
      </c>
      <c r="K115" s="16" t="s">
        <v>1565</v>
      </c>
      <c r="L115" s="14" t="s">
        <v>1518</v>
      </c>
      <c r="M115" s="16" t="s">
        <v>1570</v>
      </c>
      <c r="N115" s="14">
        <v>75.2</v>
      </c>
      <c r="O115" s="14" t="s">
        <v>1076</v>
      </c>
      <c r="P115" s="17" t="str">
        <f>CONCATENATE(A113,B113,C113,D113,E113,F113,G113,H113,I113,J113,K113,L113,M113,N113,O113,A114,B114,C114,D114,E114,F114,G114,H114,I114,J114,K114,L114,M114,N114,O114,A115,B115,C115,D115,E115,F115,G115,H115,I115,J115,K115,L115,M115,N115,O115)</f>
        <v>{id:75,year: "2017",dateAcuerdo:"12-OCT",numAcuerdo:"CG 75-2017",monthAcuerdo:"OCT",nameAcuerdo:"ACUERDO DESIGNACIÓN DE DIRECTORES Y TITULARES",link: Acuerdos__pdfpath(`./${"2017/"}${"75.pdf"}`),subRows:[{id:"",year: "2017",dateAcuerdo:"",numAcuerdo:"",monthAcuerdo:"",nameAcuerdo:"ANEXO 1 VOTO PARTICULAR CONSEJERA ELECTORAL DORA RODRÍGUEZ SORIANO",link: Acuerdos__pdfpath(`./${"2017/"}${"75.1.pdf"}`),},{id:"",year: "2017",dateAcuerdo:"",numAcuerdo:"",monthAcuerdo:"",nameAcuerdo:"ANEXO 2 VOTO PARTICULAR CONSEJERA ELECTORAL YARELI ALVAREZ MEZA",link: Acuerdos__pdfpath(`./${"2017/"}${"75.2.pdf"}`),},],},</v>
      </c>
    </row>
    <row r="116" spans="1:16" x14ac:dyDescent="0.3">
      <c r="A116" s="18" t="s">
        <v>1568</v>
      </c>
      <c r="B116" s="11">
        <v>76</v>
      </c>
      <c r="C116" s="11" t="s">
        <v>1569</v>
      </c>
      <c r="D116" s="19" t="s">
        <v>160</v>
      </c>
      <c r="E116" s="11" t="s">
        <v>1735</v>
      </c>
      <c r="F116" s="11"/>
      <c r="G116" s="11">
        <f>B116</f>
        <v>76</v>
      </c>
      <c r="H116" s="11" t="s">
        <v>0</v>
      </c>
      <c r="I116" s="11" t="s">
        <v>1739</v>
      </c>
      <c r="J116" s="11" t="str">
        <f t="shared" si="20"/>
        <v>OCT</v>
      </c>
      <c r="K116" s="11" t="s">
        <v>1565</v>
      </c>
      <c r="L116" s="9" t="s">
        <v>1519</v>
      </c>
      <c r="M116" s="11" t="s">
        <v>1570</v>
      </c>
      <c r="N116" s="11">
        <f t="shared" ref="N116" si="28">B116</f>
        <v>76</v>
      </c>
      <c r="O116" s="11" t="s">
        <v>1051</v>
      </c>
      <c r="P116" s="20"/>
    </row>
    <row r="117" spans="1:16" ht="15" thickBot="1" x14ac:dyDescent="0.35">
      <c r="A117" s="23" t="s">
        <v>1568</v>
      </c>
      <c r="B117" s="16" t="s">
        <v>1049</v>
      </c>
      <c r="C117" s="16" t="s">
        <v>1569</v>
      </c>
      <c r="D117" s="24"/>
      <c r="E117" s="16" t="s">
        <v>1736</v>
      </c>
      <c r="F117" s="16"/>
      <c r="G117" s="16"/>
      <c r="H117" s="16"/>
      <c r="I117" s="16" t="s">
        <v>1738</v>
      </c>
      <c r="J117" s="16" t="str">
        <f t="shared" si="20"/>
        <v/>
      </c>
      <c r="K117" s="16" t="s">
        <v>1565</v>
      </c>
      <c r="L117" s="14" t="s">
        <v>1520</v>
      </c>
      <c r="M117" s="16" t="s">
        <v>1570</v>
      </c>
      <c r="N117" s="16">
        <v>76.099999999999994</v>
      </c>
      <c r="O117" s="16" t="s">
        <v>1076</v>
      </c>
      <c r="P117" s="25" t="str">
        <f>CONCATENATE(A116,B116,C116,D116,E116,F116,G116,H116,I116,J116,K116,L116,M116,N116,O116,A117,B117,C117,D117,E117,F117,G117,H117,I117,J117,K117,L117,M117,N117,O117)</f>
        <v>{id:76,year: "2017",dateAcuerdo:"12-OCT",numAcuerdo:"CG 76-2017",monthAcuerdo:"OCT",nameAcuerdo:"ACUERDO ADECUACIÓN E INTEGRACIÓN DE COMISIONES PERMANENTES Y TEMPORALES",link: Acuerdos__pdfpath(`./${"2017/"}${"76.pdf"}`),subRows:[{id:"",year: "2017",dateAcuerdo:"",numAcuerdo:"",monthAcuerdo:"",nameAcuerdo:"ANEXO 1VOTO RAZONADO CONSEJERA ELECTORAL YARELI ALVAREZ MEZA",link: Acuerdos__pdfpath(`./${"2017/"}${"76.1.pdf"}`),},],},</v>
      </c>
    </row>
    <row r="118" spans="1:16" x14ac:dyDescent="0.3">
      <c r="A118" s="18" t="s">
        <v>1568</v>
      </c>
      <c r="B118" s="11">
        <v>77</v>
      </c>
      <c r="C118" s="11" t="s">
        <v>1569</v>
      </c>
      <c r="D118" s="19" t="s">
        <v>231</v>
      </c>
      <c r="E118" s="11" t="s">
        <v>1735</v>
      </c>
      <c r="F118" s="11"/>
      <c r="G118" s="11">
        <f>B118</f>
        <v>77</v>
      </c>
      <c r="H118" s="11" t="s">
        <v>0</v>
      </c>
      <c r="I118" s="11" t="s">
        <v>1739</v>
      </c>
      <c r="J118" s="11" t="str">
        <f t="shared" si="20"/>
        <v>OCT</v>
      </c>
      <c r="K118" s="11" t="s">
        <v>1565</v>
      </c>
      <c r="L118" s="9" t="s">
        <v>1521</v>
      </c>
      <c r="M118" s="11" t="s">
        <v>1570</v>
      </c>
      <c r="N118" s="11">
        <f t="shared" ref="N118" si="29">B118</f>
        <v>77</v>
      </c>
      <c r="O118" s="11" t="s">
        <v>1051</v>
      </c>
      <c r="P118" s="20"/>
    </row>
    <row r="119" spans="1:16" ht="15" thickBot="1" x14ac:dyDescent="0.35">
      <c r="A119" s="23" t="s">
        <v>1568</v>
      </c>
      <c r="B119" s="16" t="s">
        <v>1049</v>
      </c>
      <c r="C119" s="16" t="s">
        <v>1569</v>
      </c>
      <c r="D119" s="24"/>
      <c r="E119" s="16" t="s">
        <v>1736</v>
      </c>
      <c r="F119" s="16"/>
      <c r="G119" s="16"/>
      <c r="H119" s="16"/>
      <c r="I119" s="16" t="s">
        <v>1738</v>
      </c>
      <c r="J119" s="16" t="str">
        <f t="shared" si="20"/>
        <v/>
      </c>
      <c r="K119" s="16" t="s">
        <v>1565</v>
      </c>
      <c r="L119" s="14" t="s">
        <v>1522</v>
      </c>
      <c r="M119" s="16" t="s">
        <v>1570</v>
      </c>
      <c r="N119" s="16">
        <v>77.099999999999994</v>
      </c>
      <c r="O119" s="16" t="s">
        <v>1076</v>
      </c>
      <c r="P119" s="25" t="str">
        <f>CONCATENATE(A118,B118,C118,D118,E118,F118,G118,H118,I118,J118,K118,L118,M118,N118,O118,A119,B119,C119,D119,E119,F119,G119,H119,I119,J119,K119,L119,M119,N119,O119)</f>
        <v>{id:77,year: "2017",dateAcuerdo:"20-OCT",numAcuerdo:"CG 77-2017",monthAcuerdo:"OCT",nameAcuerdo:"ACUERDO CALENDARIO PROCESO ELECTORAL ORDINARIO 2018",link: Acuerdos__pdfpath(`./${"2017/"}${"77.pdf"}`),subRows:[{id:"",year: "2017",dateAcuerdo:"",numAcuerdo:"",monthAcuerdo:"",nameAcuerdo:"ANEXO 1 CALENDARIO PROCESO ELECTORAL ORDINARIO 2018",link: Acuerdos__pdfpath(`./${"2017/"}${"77.1.pdf"}`),},],},</v>
      </c>
    </row>
    <row r="120" spans="1:16" ht="15" thickBot="1" x14ac:dyDescent="0.35">
      <c r="A120" s="4" t="s">
        <v>1568</v>
      </c>
      <c r="B120" s="4">
        <v>78</v>
      </c>
      <c r="C120" s="4" t="s">
        <v>1569</v>
      </c>
      <c r="D120" s="8" t="s">
        <v>231</v>
      </c>
      <c r="E120" s="4" t="s">
        <v>1735</v>
      </c>
      <c r="G120" s="4">
        <f t="shared" ref="G120:G155" si="30">B120</f>
        <v>78</v>
      </c>
      <c r="H120" s="4" t="s">
        <v>0</v>
      </c>
      <c r="I120" s="4" t="s">
        <v>1739</v>
      </c>
      <c r="J120" s="4" t="str">
        <f t="shared" si="20"/>
        <v>OCT</v>
      </c>
      <c r="K120" s="4" t="s">
        <v>1565</v>
      </c>
      <c r="L120" s="4" t="s">
        <v>1523</v>
      </c>
      <c r="M120" s="4" t="s">
        <v>1570</v>
      </c>
      <c r="N120" s="4">
        <f t="shared" si="19"/>
        <v>78</v>
      </c>
      <c r="O120" s="4" t="s">
        <v>1</v>
      </c>
      <c r="P120" s="4" t="str">
        <f t="shared" ref="P120" si="31">CONCATENATE(A120,B120,C120,D120,E120,F120,G120,H120,I120,J120,K120,L120,M120,N120,O120)</f>
        <v>{id:78,year: "2017",dateAcuerdo:"20-OCT",numAcuerdo:"CG 78-2017",monthAcuerdo:"OCT",nameAcuerdo:"ACUERDO CONVOCATORIA PROCESO ELECTORAL ORDINARIO 2018",link: Acuerdos__pdfpath(`./${"2017/"}${"78.pdf"}`),},</v>
      </c>
    </row>
    <row r="121" spans="1:16" x14ac:dyDescent="0.3">
      <c r="A121" s="18" t="s">
        <v>1568</v>
      </c>
      <c r="B121" s="11">
        <v>79</v>
      </c>
      <c r="C121" s="11" t="s">
        <v>1569</v>
      </c>
      <c r="D121" s="19" t="s">
        <v>231</v>
      </c>
      <c r="E121" s="11" t="s">
        <v>1735</v>
      </c>
      <c r="F121" s="11"/>
      <c r="G121" s="11">
        <f>B121</f>
        <v>79</v>
      </c>
      <c r="H121" s="11" t="s">
        <v>0</v>
      </c>
      <c r="I121" s="11" t="s">
        <v>1739</v>
      </c>
      <c r="J121" s="11" t="str">
        <f t="shared" si="20"/>
        <v>OCT</v>
      </c>
      <c r="K121" s="11" t="s">
        <v>1565</v>
      </c>
      <c r="L121" s="9" t="s">
        <v>1524</v>
      </c>
      <c r="M121" s="11" t="s">
        <v>1570</v>
      </c>
      <c r="N121" s="11">
        <f t="shared" si="19"/>
        <v>79</v>
      </c>
      <c r="O121" s="11" t="s">
        <v>1051</v>
      </c>
      <c r="P121" s="20"/>
    </row>
    <row r="122" spans="1:16" ht="15" thickBot="1" x14ac:dyDescent="0.35">
      <c r="A122" s="23" t="s">
        <v>1568</v>
      </c>
      <c r="B122" s="16" t="s">
        <v>1049</v>
      </c>
      <c r="C122" s="16" t="s">
        <v>1569</v>
      </c>
      <c r="D122" s="24"/>
      <c r="E122" s="16" t="s">
        <v>1736</v>
      </c>
      <c r="F122" s="16"/>
      <c r="G122" s="16"/>
      <c r="H122" s="16"/>
      <c r="I122" s="16" t="s">
        <v>1738</v>
      </c>
      <c r="J122" s="16" t="str">
        <f t="shared" si="20"/>
        <v/>
      </c>
      <c r="K122" s="16" t="s">
        <v>1565</v>
      </c>
      <c r="L122" s="14" t="s">
        <v>1525</v>
      </c>
      <c r="M122" s="16" t="s">
        <v>1570</v>
      </c>
      <c r="N122" s="16">
        <v>79.099999999999994</v>
      </c>
      <c r="O122" s="16" t="s">
        <v>1076</v>
      </c>
      <c r="P122" s="25" t="str">
        <f>CONCATENATE(A121,B121,C121,D121,E121,F121,G121,H121,I121,J121,K121,L121,M121,N121,O121,A122,B122,C122,D122,E122,F122,G122,H122,I122,J122,K122,L122,M122,N122,O122)</f>
        <v>{id:79,year: "2017",dateAcuerdo:"20-OCT",numAcuerdo:"CG 79-2017",monthAcuerdo:"OCT",nameAcuerdo:"ACUERDO MANUAL DE PROCEDIMIENTO LABORAL DISCIPLINARIO",link: Acuerdos__pdfpath(`./${"2017/"}${"79.pdf"}`),subRows:[{id:"",year: "2017",dateAcuerdo:"",numAcuerdo:"",monthAcuerdo:"",nameAcuerdo:"ANEXO MANUAL DEL PROCEDIMIENTO LABORAL DISCIPLINARIO",link: Acuerdos__pdfpath(`./${"2017/"}${"79.1.pdf"}`),},],},</v>
      </c>
    </row>
    <row r="123" spans="1:16" x14ac:dyDescent="0.3">
      <c r="A123" s="18" t="s">
        <v>1568</v>
      </c>
      <c r="B123" s="11">
        <v>80</v>
      </c>
      <c r="C123" s="11" t="s">
        <v>1569</v>
      </c>
      <c r="D123" s="19" t="s">
        <v>231</v>
      </c>
      <c r="E123" s="11" t="s">
        <v>1735</v>
      </c>
      <c r="F123" s="11"/>
      <c r="G123" s="11">
        <f>B123</f>
        <v>80</v>
      </c>
      <c r="H123" s="11" t="s">
        <v>0</v>
      </c>
      <c r="I123" s="11" t="s">
        <v>1739</v>
      </c>
      <c r="J123" s="11" t="str">
        <f t="shared" si="20"/>
        <v>OCT</v>
      </c>
      <c r="K123" s="11" t="s">
        <v>1565</v>
      </c>
      <c r="L123" s="9" t="s">
        <v>1526</v>
      </c>
      <c r="M123" s="11" t="s">
        <v>1570</v>
      </c>
      <c r="N123" s="11">
        <f t="shared" ref="N123" si="32">B123</f>
        <v>80</v>
      </c>
      <c r="O123" s="11" t="s">
        <v>1051</v>
      </c>
      <c r="P123" s="20"/>
    </row>
    <row r="124" spans="1:16" ht="15" thickBot="1" x14ac:dyDescent="0.35">
      <c r="A124" s="23" t="s">
        <v>1568</v>
      </c>
      <c r="B124" s="16" t="s">
        <v>1049</v>
      </c>
      <c r="C124" s="16" t="s">
        <v>1569</v>
      </c>
      <c r="D124" s="24"/>
      <c r="E124" s="16" t="s">
        <v>1736</v>
      </c>
      <c r="F124" s="16"/>
      <c r="G124" s="16"/>
      <c r="H124" s="16"/>
      <c r="I124" s="16" t="s">
        <v>1738</v>
      </c>
      <c r="J124" s="16" t="str">
        <f t="shared" si="20"/>
        <v/>
      </c>
      <c r="K124" s="16" t="s">
        <v>1565</v>
      </c>
      <c r="L124" s="14" t="s">
        <v>1527</v>
      </c>
      <c r="M124" s="16" t="s">
        <v>1570</v>
      </c>
      <c r="N124" s="16">
        <v>80.099999999999994</v>
      </c>
      <c r="O124" s="16" t="s">
        <v>1076</v>
      </c>
      <c r="P124" s="25" t="str">
        <f>CONCATENATE(A123,B123,C123,D123,E123,F123,G123,H123,I123,J123,K123,L123,M123,N123,O123,A124,B124,C124,D124,E124,F124,G124,H124,I124,J124,K124,L124,M124,N124,O124)</f>
        <v>{id:80,year: "2017",dateAcuerdo:"20-OCT",numAcuerdo:"CG 80-2017",monthAcuerdo:"OCT",nameAcuerdo:"ACUERDO SERVICIO PROFESIONAL ELECTORAL NACIONAL OPLE",link: Acuerdos__pdfpath(`./${"2017/"}${"80.pdf"}`),subRows:[{id:"",year: "2017",dateAcuerdo:"",numAcuerdo:"",monthAcuerdo:"",nameAcuerdo:"ANEXO 1 VOTO CONCURRENTE CONSEJERA ELECTORAL DORA RODRÍGUEZ SORIANO",link: Acuerdos__pdfpath(`./${"2017/"}${"80.1.pdf"}`),},],},</v>
      </c>
    </row>
    <row r="125" spans="1:16" x14ac:dyDescent="0.3">
      <c r="A125" s="18" t="s">
        <v>1568</v>
      </c>
      <c r="B125" s="11">
        <v>81</v>
      </c>
      <c r="C125" s="11" t="s">
        <v>1569</v>
      </c>
      <c r="D125" s="19" t="s">
        <v>653</v>
      </c>
      <c r="E125" s="11" t="s">
        <v>1735</v>
      </c>
      <c r="F125" s="11"/>
      <c r="G125" s="11">
        <f>B125</f>
        <v>81</v>
      </c>
      <c r="H125" s="11" t="s">
        <v>0</v>
      </c>
      <c r="I125" s="11" t="s">
        <v>1739</v>
      </c>
      <c r="J125" s="11" t="str">
        <f t="shared" si="20"/>
        <v>NOV</v>
      </c>
      <c r="K125" s="11" t="s">
        <v>1565</v>
      </c>
      <c r="L125" s="9" t="s">
        <v>1532</v>
      </c>
      <c r="M125" s="11" t="s">
        <v>1570</v>
      </c>
      <c r="N125" s="11">
        <f t="shared" ref="N125" si="33">B125</f>
        <v>81</v>
      </c>
      <c r="O125" s="11" t="s">
        <v>1051</v>
      </c>
      <c r="P125" s="20"/>
    </row>
    <row r="126" spans="1:16" ht="15" thickBot="1" x14ac:dyDescent="0.35">
      <c r="A126" s="23" t="s">
        <v>1568</v>
      </c>
      <c r="B126" s="16" t="s">
        <v>1049</v>
      </c>
      <c r="C126" s="16" t="s">
        <v>1569</v>
      </c>
      <c r="D126" s="24"/>
      <c r="E126" s="16" t="s">
        <v>1736</v>
      </c>
      <c r="F126" s="16"/>
      <c r="G126" s="16"/>
      <c r="H126" s="16"/>
      <c r="I126" s="16" t="s">
        <v>1738</v>
      </c>
      <c r="J126" s="16" t="str">
        <f t="shared" si="20"/>
        <v/>
      </c>
      <c r="K126" s="16" t="s">
        <v>1565</v>
      </c>
      <c r="L126" s="14" t="s">
        <v>1533</v>
      </c>
      <c r="M126" s="16" t="s">
        <v>1570</v>
      </c>
      <c r="N126" s="16">
        <v>81.099999999999994</v>
      </c>
      <c r="O126" s="16" t="s">
        <v>1076</v>
      </c>
      <c r="P126" s="25" t="str">
        <f>CONCATENATE(A125,B125,C125,D125,E125,F125,G125,H125,I125,J125,K125,L125,M125,N125,O125,A126,B126,C126,D126,E126,F126,G126,H126,I126,J126,K126,L126,M126,N126,O126)</f>
        <v>{id:81,year: "2017",dateAcuerdo:"13-NOV",numAcuerdo:"CG 81-2017",monthAcuerdo:"NOV",nameAcuerdo:"ACUERDO MODELO ÚNICO ESTATUTO CANDIDATOS INDEPENDIENTES",link: Acuerdos__pdfpath(`./${"2017/"}${"81.pdf"}`),subRows:[{id:"",year: "2017",dateAcuerdo:"",numAcuerdo:"",monthAcuerdo:"",nameAcuerdo:"ANEXO ESTATUTO CANDIDATOS INDEPENDIENTES 2018",link: Acuerdos__pdfpath(`./${"2017/"}${"81.1.pdf"}`),},],},</v>
      </c>
    </row>
    <row r="127" spans="1:16" x14ac:dyDescent="0.3">
      <c r="A127" s="4" t="s">
        <v>1568</v>
      </c>
      <c r="B127" s="4">
        <v>82</v>
      </c>
      <c r="C127" s="4" t="s">
        <v>1569</v>
      </c>
      <c r="D127" s="8" t="s">
        <v>653</v>
      </c>
      <c r="E127" s="4" t="s">
        <v>1735</v>
      </c>
      <c r="G127" s="4">
        <f t="shared" si="30"/>
        <v>82</v>
      </c>
      <c r="H127" s="4" t="s">
        <v>0</v>
      </c>
      <c r="I127" s="4" t="s">
        <v>1739</v>
      </c>
      <c r="J127" s="4" t="str">
        <f t="shared" si="20"/>
        <v>NOV</v>
      </c>
      <c r="K127" s="4" t="s">
        <v>1565</v>
      </c>
      <c r="L127" s="4" t="s">
        <v>1534</v>
      </c>
      <c r="M127" s="4" t="s">
        <v>1570</v>
      </c>
      <c r="N127" s="4">
        <f t="shared" si="19"/>
        <v>82</v>
      </c>
      <c r="O127" s="4" t="s">
        <v>1</v>
      </c>
      <c r="P127" s="4" t="str">
        <f t="shared" ref="P127:P128" si="34">CONCATENATE(A127,B127,C127,D127,E127,F127,G127,H127,I127,J127,K127,L127,M127,N127,O127)</f>
        <v>{id:82,year: "2017",dateAcuerdo:"13-NOV",numAcuerdo:"CG 82-2017",monthAcuerdo:"NOV",nameAcuerdo:"ACUERDO PERSONAL HABILITADO PARA ASAMBLEA ESTATAL IMPACTO SOCIAL SI",link: Acuerdos__pdfpath(`./${"2017/"}${"82.pdf"}`),},</v>
      </c>
    </row>
    <row r="128" spans="1:16" ht="15" thickBot="1" x14ac:dyDescent="0.35">
      <c r="A128" s="4" t="s">
        <v>1568</v>
      </c>
      <c r="B128" s="4">
        <v>83</v>
      </c>
      <c r="C128" s="4" t="s">
        <v>1569</v>
      </c>
      <c r="D128" s="8" t="s">
        <v>1531</v>
      </c>
      <c r="E128" s="4" t="s">
        <v>1735</v>
      </c>
      <c r="G128" s="4">
        <f t="shared" si="30"/>
        <v>83</v>
      </c>
      <c r="H128" s="4" t="s">
        <v>0</v>
      </c>
      <c r="I128" s="4" t="s">
        <v>1739</v>
      </c>
      <c r="J128" s="4" t="str">
        <f t="shared" si="20"/>
        <v>NOV</v>
      </c>
      <c r="K128" s="4" t="s">
        <v>1565</v>
      </c>
      <c r="L128" s="4" t="s">
        <v>1535</v>
      </c>
      <c r="M128" s="4" t="s">
        <v>1570</v>
      </c>
      <c r="N128" s="4">
        <f t="shared" si="19"/>
        <v>83</v>
      </c>
      <c r="O128" s="4" t="s">
        <v>1</v>
      </c>
      <c r="P128" s="4" t="str">
        <f t="shared" si="34"/>
        <v>{id:83,year: "2017",dateAcuerdo:"23-NOV",numAcuerdo:"CG 83-2017",monthAcuerdo:"NOV",nameAcuerdo:"ACUERDO METODOLOGÍA DE MONITOREO DE MEDIOS",link: Acuerdos__pdfpath(`./${"2017/"}${"83.pdf"}`),},</v>
      </c>
    </row>
    <row r="129" spans="1:16" s="2" customFormat="1" x14ac:dyDescent="0.3">
      <c r="A129" s="18" t="s">
        <v>1568</v>
      </c>
      <c r="B129" s="9">
        <v>84</v>
      </c>
      <c r="C129" s="11" t="s">
        <v>1569</v>
      </c>
      <c r="D129" s="10" t="s">
        <v>1531</v>
      </c>
      <c r="E129" s="9" t="s">
        <v>1735</v>
      </c>
      <c r="F129" s="9"/>
      <c r="G129" s="9">
        <f>B129</f>
        <v>84</v>
      </c>
      <c r="H129" s="9" t="s">
        <v>0</v>
      </c>
      <c r="I129" s="11" t="s">
        <v>1739</v>
      </c>
      <c r="J129" s="11" t="str">
        <f t="shared" si="20"/>
        <v>NOV</v>
      </c>
      <c r="K129" s="11" t="s">
        <v>1565</v>
      </c>
      <c r="L129" s="9" t="s">
        <v>1536</v>
      </c>
      <c r="M129" s="11" t="s">
        <v>1570</v>
      </c>
      <c r="N129" s="9">
        <f t="shared" si="19"/>
        <v>84</v>
      </c>
      <c r="O129" s="9" t="s">
        <v>1051</v>
      </c>
      <c r="P129" s="12"/>
    </row>
    <row r="130" spans="1:16" s="2" customFormat="1" x14ac:dyDescent="0.3">
      <c r="A130" s="21" t="s">
        <v>1568</v>
      </c>
      <c r="B130" s="2" t="s">
        <v>1049</v>
      </c>
      <c r="C130" s="4" t="s">
        <v>1569</v>
      </c>
      <c r="D130" s="3"/>
      <c r="E130" s="2" t="s">
        <v>1736</v>
      </c>
      <c r="I130" s="4" t="s">
        <v>1738</v>
      </c>
      <c r="J130" s="4" t="str">
        <f t="shared" si="20"/>
        <v/>
      </c>
      <c r="K130" s="4" t="s">
        <v>1565</v>
      </c>
      <c r="L130" s="2" t="s">
        <v>1074</v>
      </c>
      <c r="M130" s="4" t="s">
        <v>1570</v>
      </c>
      <c r="N130" s="2">
        <v>84.1</v>
      </c>
      <c r="O130" s="2" t="s">
        <v>1</v>
      </c>
      <c r="P130" s="13"/>
    </row>
    <row r="131" spans="1:16" s="2" customFormat="1" x14ac:dyDescent="0.3">
      <c r="A131" s="21" t="s">
        <v>1568</v>
      </c>
      <c r="B131" s="2" t="s">
        <v>1049</v>
      </c>
      <c r="C131" s="4" t="s">
        <v>1569</v>
      </c>
      <c r="D131" s="3"/>
      <c r="E131" s="2" t="s">
        <v>1736</v>
      </c>
      <c r="I131" s="4" t="s">
        <v>1738</v>
      </c>
      <c r="J131" s="4" t="str">
        <f t="shared" si="20"/>
        <v/>
      </c>
      <c r="K131" s="4" t="s">
        <v>1565</v>
      </c>
      <c r="L131" s="2" t="s">
        <v>1537</v>
      </c>
      <c r="M131" s="4" t="s">
        <v>1570</v>
      </c>
      <c r="N131" s="2">
        <v>84.2</v>
      </c>
      <c r="O131" s="2" t="s">
        <v>1</v>
      </c>
      <c r="P131" s="13"/>
    </row>
    <row r="132" spans="1:16" s="2" customFormat="1" x14ac:dyDescent="0.3">
      <c r="A132" s="21" t="s">
        <v>1568</v>
      </c>
      <c r="B132" s="2" t="s">
        <v>1049</v>
      </c>
      <c r="C132" s="4" t="s">
        <v>1569</v>
      </c>
      <c r="D132" s="3"/>
      <c r="E132" s="2" t="s">
        <v>1736</v>
      </c>
      <c r="I132" s="4" t="s">
        <v>1738</v>
      </c>
      <c r="J132" s="4" t="str">
        <f t="shared" ref="J132:J157" si="35">MID(D132,4,3)</f>
        <v/>
      </c>
      <c r="K132" s="4" t="s">
        <v>1565</v>
      </c>
      <c r="L132" s="2" t="s">
        <v>1538</v>
      </c>
      <c r="M132" s="4" t="s">
        <v>1570</v>
      </c>
      <c r="N132" s="2">
        <v>84.3</v>
      </c>
      <c r="O132" s="2" t="s">
        <v>1</v>
      </c>
      <c r="P132" s="13"/>
    </row>
    <row r="133" spans="1:16" s="2" customFormat="1" x14ac:dyDescent="0.3">
      <c r="A133" s="21" t="s">
        <v>1568</v>
      </c>
      <c r="B133" s="2" t="s">
        <v>1049</v>
      </c>
      <c r="C133" s="4" t="s">
        <v>1569</v>
      </c>
      <c r="D133" s="3"/>
      <c r="E133" s="2" t="s">
        <v>1736</v>
      </c>
      <c r="I133" s="4" t="s">
        <v>1738</v>
      </c>
      <c r="J133" s="4" t="str">
        <f t="shared" si="35"/>
        <v/>
      </c>
      <c r="K133" s="4" t="s">
        <v>1565</v>
      </c>
      <c r="L133" s="2" t="s">
        <v>1539</v>
      </c>
      <c r="M133" s="4" t="s">
        <v>1570</v>
      </c>
      <c r="N133" s="2">
        <v>84.4</v>
      </c>
      <c r="O133" s="2" t="s">
        <v>1</v>
      </c>
      <c r="P133" s="13"/>
    </row>
    <row r="134" spans="1:16" s="2" customFormat="1" x14ac:dyDescent="0.3">
      <c r="A134" s="21" t="s">
        <v>1568</v>
      </c>
      <c r="B134" s="2" t="s">
        <v>1049</v>
      </c>
      <c r="C134" s="4" t="s">
        <v>1569</v>
      </c>
      <c r="D134" s="3"/>
      <c r="E134" s="2" t="s">
        <v>1736</v>
      </c>
      <c r="I134" s="4" t="s">
        <v>1738</v>
      </c>
      <c r="J134" s="4" t="str">
        <f t="shared" si="35"/>
        <v/>
      </c>
      <c r="K134" s="4" t="s">
        <v>1565</v>
      </c>
      <c r="L134" s="2" t="s">
        <v>1540</v>
      </c>
      <c r="M134" s="4" t="s">
        <v>1570</v>
      </c>
      <c r="N134" s="2">
        <v>84.5</v>
      </c>
      <c r="O134" s="2" t="s">
        <v>1</v>
      </c>
      <c r="P134" s="13"/>
    </row>
    <row r="135" spans="1:16" s="2" customFormat="1" ht="15" thickBot="1" x14ac:dyDescent="0.35">
      <c r="A135" s="23" t="s">
        <v>1568</v>
      </c>
      <c r="B135" s="14" t="s">
        <v>1049</v>
      </c>
      <c r="C135" s="16" t="s">
        <v>1569</v>
      </c>
      <c r="D135" s="15"/>
      <c r="E135" s="14" t="s">
        <v>1736</v>
      </c>
      <c r="F135" s="14"/>
      <c r="G135" s="14"/>
      <c r="H135" s="14"/>
      <c r="I135" s="16" t="s">
        <v>1738</v>
      </c>
      <c r="J135" s="16" t="str">
        <f t="shared" si="35"/>
        <v/>
      </c>
      <c r="K135" s="16" t="s">
        <v>1565</v>
      </c>
      <c r="L135" s="14" t="s">
        <v>1541</v>
      </c>
      <c r="M135" s="16" t="s">
        <v>1570</v>
      </c>
      <c r="N135" s="14">
        <v>84.6</v>
      </c>
      <c r="O135" s="14" t="s">
        <v>1076</v>
      </c>
      <c r="P135" s="17" t="str">
        <f>CONCATENATE(A129,B129,C129,D129,E129,F129,G129,H129,I129,J129,K129,L129,M129,N129,O129,A130,B130,C130,D130,E130,F130,G130,H130,I130,J130,K130,L130,M130,N130,O130,A131,B131,C131,D131,E131,F131,G131,H131,I131,J131,K131,L131,M131,N131,O131,A132,B132,C132,D132,E132,F132,G132,H132,I132,J132,K132,L132,M132,N132,O132,A133,B133,C133,D133,E133,F133,G133,H133,I133,J133,K133,L133,M133,N133,O133,A134,B134,C134,D134,E134,F134,G134,H134,I134,J134,K134,L134,M134,N134,O134,A135,B135,C135,D135,E135,F135,G135,H135,I135,J135,K135,L135,M135,N135,O135)</f>
        <v>{id:84,year: "2017",dateAcuerdo:"23-NOV",numAcuerdo:"CG 84-2017",monthAcuerdo:"NOV",nameAcuerdo:"ACUERDO CONVOCATORIA CANDIDATOS INDEPENDIENTES",link: Acuerdos__pdfpath(`./${"2017/"}${"84.pdf"}`),subRows:[{id:"",year: "2017",dateAcuerdo:"",numAcuerdo:"",monthAcuerdo:"",nameAcuerdo:"ANEXO CONVOCATORIA CANDIDATOS INDEPENDIENTES",link: Acuerdos__pdfpath(`./${"2017/"}${"84.1.pdf"}`),},{id:"",year: "2017",dateAcuerdo:"",numAcuerdo:"",monthAcuerdo:"",nameAcuerdo:"ANEXO UNO FORMATO DE MANIFESTACION DE INTENCION ITE",link: Acuerdos__pdfpath(`./${"2017/"}${"84.2.pdf"}`),},{id:"",year: "2017",dateAcuerdo:"",numAcuerdo:"",monthAcuerdo:"",nameAcuerdo:"ANEXO DOS FORMATO DE SOLICITUD DE REGISTRO DE CANDIDATURA INDEPENDIENTE ITE",link: Acuerdos__pdfpath(`./${"2017/"}${"84.3.pdf"}`),},{id:"",year: "2017",dateAcuerdo:"",numAcuerdo:"",monthAcuerdo:"",nameAcuerdo:"ANEXO TRES FORMATO DE MANIFESTACION DE VOLUNTAD ITE",link: Acuerdos__pdfpath(`./${"2017/"}${"84.4.pdf"}`),},{id:"",year: "2017",dateAcuerdo:"",numAcuerdo:"",monthAcuerdo:"",nameAcuerdo:"ANEXO CUATRO FORMATO DE NO ACEPTACION DE RECURSOS ILICITOS",link: Acuerdos__pdfpath(`./${"2017/"}${"84.5.pdf"}`),},{id:"",year: "2017",dateAcuerdo:"",numAcuerdo:"",monthAcuerdo:"",nameAcuerdo:"ANEXO CINCO FORMATO DE ESCRITO DE CONFORMIDAD PARA FISCALIZACION INE",link: Acuerdos__pdfpath(`./${"2017/"}${"84.6.pdf"}`),},],},</v>
      </c>
    </row>
    <row r="136" spans="1:16" x14ac:dyDescent="0.3">
      <c r="A136" s="4" t="s">
        <v>1568</v>
      </c>
      <c r="B136" s="4">
        <v>85</v>
      </c>
      <c r="C136" s="4" t="s">
        <v>1569</v>
      </c>
      <c r="D136" s="8" t="s">
        <v>388</v>
      </c>
      <c r="E136" s="4" t="s">
        <v>1735</v>
      </c>
      <c r="G136" s="4">
        <f t="shared" si="30"/>
        <v>85</v>
      </c>
      <c r="H136" s="4" t="s">
        <v>0</v>
      </c>
      <c r="I136" s="4" t="s">
        <v>1739</v>
      </c>
      <c r="J136" s="4" t="str">
        <f t="shared" si="35"/>
        <v>NOV</v>
      </c>
      <c r="K136" s="4" t="s">
        <v>1565</v>
      </c>
      <c r="L136" s="4" t="s">
        <v>1057</v>
      </c>
      <c r="M136" s="4" t="s">
        <v>1570</v>
      </c>
      <c r="N136" s="4">
        <f t="shared" si="19"/>
        <v>85</v>
      </c>
      <c r="O136" s="4" t="s">
        <v>1</v>
      </c>
      <c r="P136" s="4" t="str">
        <f t="shared" ref="P136:P138" si="36">CONCATENATE(A136,B136,C136,D136,E136,F136,G136,H136,I136,J136,K136,L136,M136,N136,O136)</f>
        <v>{id:85,year: "2017",dateAcuerdo:"30-NOV",numAcuerdo:"CG 85-2017",monthAcuerdo:"NOV",nameAcuerdo:"ACUERDO PAUTAS RADIO Y TELEVISIÓN",link: Acuerdos__pdfpath(`./${"2017/"}${"85.pdf"}`),},</v>
      </c>
    </row>
    <row r="137" spans="1:16" x14ac:dyDescent="0.3">
      <c r="A137" s="4" t="s">
        <v>1568</v>
      </c>
      <c r="B137" s="4">
        <v>86</v>
      </c>
      <c r="C137" s="4" t="s">
        <v>1569</v>
      </c>
      <c r="D137" s="8" t="s">
        <v>388</v>
      </c>
      <c r="E137" s="4" t="s">
        <v>1735</v>
      </c>
      <c r="G137" s="4">
        <f t="shared" si="30"/>
        <v>86</v>
      </c>
      <c r="H137" s="4" t="s">
        <v>0</v>
      </c>
      <c r="I137" s="4" t="s">
        <v>1739</v>
      </c>
      <c r="J137" s="4" t="str">
        <f t="shared" si="35"/>
        <v>NOV</v>
      </c>
      <c r="K137" s="4" t="s">
        <v>1565</v>
      </c>
      <c r="L137" s="4" t="s">
        <v>1542</v>
      </c>
      <c r="M137" s="4" t="s">
        <v>1570</v>
      </c>
      <c r="N137" s="4">
        <f t="shared" si="19"/>
        <v>86</v>
      </c>
      <c r="O137" s="4" t="s">
        <v>1</v>
      </c>
      <c r="P137" s="4" t="str">
        <f t="shared" si="36"/>
        <v>{id:86,year: "2017",dateAcuerdo:"30-NOV",numAcuerdo:"CG 86-2017",monthAcuerdo:"NOV",nameAcuerdo:"ACUERDO TITULAR ÁREA TÉCNICA DE TRANSPARENCIA",link: Acuerdos__pdfpath(`./${"2017/"}${"86.pdf"}`),},</v>
      </c>
    </row>
    <row r="138" spans="1:16" ht="15" thickBot="1" x14ac:dyDescent="0.35">
      <c r="A138" s="4" t="s">
        <v>1568</v>
      </c>
      <c r="B138" s="4">
        <v>87</v>
      </c>
      <c r="C138" s="4" t="s">
        <v>1569</v>
      </c>
      <c r="D138" s="8" t="s">
        <v>388</v>
      </c>
      <c r="E138" s="4" t="s">
        <v>1735</v>
      </c>
      <c r="G138" s="4">
        <f t="shared" si="30"/>
        <v>87</v>
      </c>
      <c r="H138" s="4" t="s">
        <v>0</v>
      </c>
      <c r="I138" s="4" t="s">
        <v>1739</v>
      </c>
      <c r="J138" s="4" t="str">
        <f t="shared" si="35"/>
        <v>NOV</v>
      </c>
      <c r="K138" s="4" t="s">
        <v>1565</v>
      </c>
      <c r="L138" s="4" t="s">
        <v>1543</v>
      </c>
      <c r="M138" s="4" t="s">
        <v>1570</v>
      </c>
      <c r="N138" s="4">
        <f t="shared" si="19"/>
        <v>87</v>
      </c>
      <c r="O138" s="4" t="s">
        <v>1</v>
      </c>
      <c r="P138" s="4" t="str">
        <f t="shared" si="36"/>
        <v>{id:87,year: "2017",dateAcuerdo:"30-NOV",numAcuerdo:"CG 87-2017",monthAcuerdo:"NOV",nameAcuerdo:"ACUERDO DESIGNACIÓN DE LA INSTANCIA INTERNA PREP",link: Acuerdos__pdfpath(`./${"2017/"}${"87.pdf"}`),},</v>
      </c>
    </row>
    <row r="139" spans="1:16" x14ac:dyDescent="0.3">
      <c r="A139" s="18" t="s">
        <v>1568</v>
      </c>
      <c r="B139" s="11">
        <v>88</v>
      </c>
      <c r="C139" s="11" t="s">
        <v>1569</v>
      </c>
      <c r="D139" s="19"/>
      <c r="E139" s="11" t="s">
        <v>1735</v>
      </c>
      <c r="F139" s="11"/>
      <c r="G139" s="11">
        <f>B139</f>
        <v>88</v>
      </c>
      <c r="H139" s="11" t="s">
        <v>0</v>
      </c>
      <c r="I139" s="11" t="s">
        <v>1739</v>
      </c>
      <c r="J139" s="11" t="s">
        <v>1546</v>
      </c>
      <c r="K139" s="11" t="s">
        <v>1565</v>
      </c>
      <c r="L139" s="9" t="s">
        <v>1547</v>
      </c>
      <c r="M139" s="11" t="s">
        <v>1570</v>
      </c>
      <c r="N139" s="11">
        <f t="shared" si="19"/>
        <v>88</v>
      </c>
      <c r="O139" s="11" t="s">
        <v>1051</v>
      </c>
      <c r="P139" s="20"/>
    </row>
    <row r="140" spans="1:16" ht="15" thickBot="1" x14ac:dyDescent="0.35">
      <c r="A140" s="23" t="s">
        <v>1568</v>
      </c>
      <c r="B140" s="16" t="s">
        <v>1049</v>
      </c>
      <c r="C140" s="16" t="s">
        <v>1569</v>
      </c>
      <c r="D140" s="24"/>
      <c r="E140" s="16" t="s">
        <v>1736</v>
      </c>
      <c r="F140" s="16"/>
      <c r="G140" s="16"/>
      <c r="H140" s="16"/>
      <c r="I140" s="16" t="s">
        <v>1738</v>
      </c>
      <c r="J140" s="16" t="str">
        <f t="shared" si="35"/>
        <v/>
      </c>
      <c r="K140" s="16" t="s">
        <v>1565</v>
      </c>
      <c r="L140" s="14" t="s">
        <v>1548</v>
      </c>
      <c r="M140" s="16" t="s">
        <v>1570</v>
      </c>
      <c r="N140" s="16">
        <v>88.1</v>
      </c>
      <c r="O140" s="16" t="s">
        <v>1076</v>
      </c>
      <c r="P140" s="25" t="str">
        <f>CONCATENATE(A139,B139,C139,D139,E139,F139,G139,H139,I139,J139,K139,L139,M139,N139,O139,A140,B140,C140,D140,E140,F140,G140,H140,I140,J140,K140,L140,M140,N140,O140)</f>
        <v>{id:88,year: "2017",dateAcuerdo:"",numAcuerdo:"CG 88-2017",monthAcuerdo:"DIC",nameAcuerdo:"ACUERDO POR EL QUE SE DA CUMPLIMIENTO A LA SENTENCIA DEL EXPEDIENTE TET JDC 054 2017",link: Acuerdos__pdfpath(`./${"2017/"}${"88.pdf"}`),subRows:[{id:"",year: "2017",dateAcuerdo:"",numAcuerdo:"",monthAcuerdo:"",nameAcuerdo:"ANEXO CONVOCATORIA CUMPLIMIENTO A SENTENCIA DEL EXPEDIENTE TET JDC 054 2017",link: Acuerdos__pdfpath(`./${"2017/"}${"88.1.pdf"}`),},],},</v>
      </c>
    </row>
    <row r="141" spans="1:16" ht="15" thickBot="1" x14ac:dyDescent="0.35">
      <c r="A141" s="4" t="s">
        <v>1568</v>
      </c>
      <c r="B141" s="4">
        <v>89</v>
      </c>
      <c r="C141" s="4" t="s">
        <v>1569</v>
      </c>
      <c r="D141" s="8" t="s">
        <v>1544</v>
      </c>
      <c r="E141" s="4" t="s">
        <v>1735</v>
      </c>
      <c r="G141" s="4">
        <f>B141</f>
        <v>89</v>
      </c>
      <c r="H141" s="4" t="s">
        <v>0</v>
      </c>
      <c r="I141" s="4" t="s">
        <v>1739</v>
      </c>
      <c r="J141" s="4" t="str">
        <f t="shared" si="35"/>
        <v>DIC</v>
      </c>
      <c r="K141" s="4" t="s">
        <v>1565</v>
      </c>
      <c r="L141" s="4" t="s">
        <v>1549</v>
      </c>
      <c r="M141" s="4" t="s">
        <v>1570</v>
      </c>
      <c r="N141" s="4">
        <f>B141</f>
        <v>89</v>
      </c>
      <c r="O141" s="4" t="s">
        <v>1</v>
      </c>
      <c r="P141" s="4" t="str">
        <f t="shared" ref="P141" si="37">CONCATENATE(A141,B141,C141,D141,E141,F141,G141,H141,I141,J141,K141,L141,M141,N141,O141)</f>
        <v>{id:89,year: "2017",dateAcuerdo:"13-DIC",numAcuerdo:"CG 89-2017",monthAcuerdo:"DIC",nameAcuerdo:"PROYECTO DE ACUERDO TOPES DE PRECAMPAÑA 2018",link: Acuerdos__pdfpath(`./${"2017/"}${"89.pdf"}`),},</v>
      </c>
    </row>
    <row r="142" spans="1:16" x14ac:dyDescent="0.3">
      <c r="A142" s="18" t="s">
        <v>1568</v>
      </c>
      <c r="B142" s="11">
        <v>90</v>
      </c>
      <c r="C142" s="11" t="s">
        <v>1569</v>
      </c>
      <c r="D142" s="19" t="s">
        <v>1544</v>
      </c>
      <c r="E142" s="11" t="s">
        <v>1735</v>
      </c>
      <c r="F142" s="11"/>
      <c r="G142" s="11">
        <f>B142</f>
        <v>90</v>
      </c>
      <c r="H142" s="11" t="s">
        <v>0</v>
      </c>
      <c r="I142" s="11" t="s">
        <v>1739</v>
      </c>
      <c r="J142" s="11" t="str">
        <f t="shared" si="35"/>
        <v>DIC</v>
      </c>
      <c r="K142" s="11" t="s">
        <v>1565</v>
      </c>
      <c r="L142" s="9" t="s">
        <v>1550</v>
      </c>
      <c r="M142" s="11" t="s">
        <v>1570</v>
      </c>
      <c r="N142" s="11">
        <f t="shared" ref="N142" si="38">B142</f>
        <v>90</v>
      </c>
      <c r="O142" s="11" t="s">
        <v>1051</v>
      </c>
      <c r="P142" s="20"/>
    </row>
    <row r="143" spans="1:16" ht="15" thickBot="1" x14ac:dyDescent="0.35">
      <c r="A143" s="23" t="s">
        <v>1568</v>
      </c>
      <c r="B143" s="16" t="s">
        <v>1049</v>
      </c>
      <c r="C143" s="16" t="s">
        <v>1569</v>
      </c>
      <c r="D143" s="24"/>
      <c r="E143" s="16" t="s">
        <v>1736</v>
      </c>
      <c r="F143" s="16"/>
      <c r="G143" s="16"/>
      <c r="H143" s="16"/>
      <c r="I143" s="16" t="s">
        <v>1738</v>
      </c>
      <c r="J143" s="16" t="str">
        <f t="shared" si="35"/>
        <v/>
      </c>
      <c r="K143" s="16" t="s">
        <v>1565</v>
      </c>
      <c r="L143" s="14" t="s">
        <v>1551</v>
      </c>
      <c r="M143" s="16" t="s">
        <v>1570</v>
      </c>
      <c r="N143" s="16">
        <v>90.1</v>
      </c>
      <c r="O143" s="16" t="s">
        <v>1076</v>
      </c>
      <c r="P143" s="25" t="str">
        <f>CONCATENATE(A142,B142,C142,D142,E142,F142,G142,H142,I142,J142,K142,L142,M142,N142,O142,A143,B143,C143,D143,E143,F143,G143,H143,I143,J143,K143,L143,M143,N143,O143)</f>
        <v>{id:90,year: "2017",dateAcuerdo:"13-DIC",numAcuerdo:"CG 90-2017",monthAcuerdo:"DIC",nameAcuerdo:"ACUERDO LINEAMIENTOS GENERALES DE PARIDAD DE GÉNERO",link: Acuerdos__pdfpath(`./${"2017/"}${"90.pdf"}`),subRows:[{id:"",year: "2017",dateAcuerdo:"",numAcuerdo:"",monthAcuerdo:"",nameAcuerdo:"ANEXO LINEAMIENTOS PARIDAD DE GÉNERO DIPUTADOS",link: Acuerdos__pdfpath(`./${"2017/"}${"90.1.pdf"}`),},],},</v>
      </c>
    </row>
    <row r="144" spans="1:16" x14ac:dyDescent="0.3">
      <c r="A144" s="18" t="s">
        <v>1568</v>
      </c>
      <c r="B144" s="11">
        <v>91</v>
      </c>
      <c r="C144" s="11" t="s">
        <v>1569</v>
      </c>
      <c r="D144" s="19" t="s">
        <v>1544</v>
      </c>
      <c r="E144" s="11" t="s">
        <v>1735</v>
      </c>
      <c r="F144" s="11"/>
      <c r="G144" s="11">
        <f>B144</f>
        <v>91</v>
      </c>
      <c r="H144" s="11" t="s">
        <v>0</v>
      </c>
      <c r="I144" s="11" t="s">
        <v>1739</v>
      </c>
      <c r="J144" s="11" t="str">
        <f t="shared" si="35"/>
        <v>DIC</v>
      </c>
      <c r="K144" s="11" t="s">
        <v>1565</v>
      </c>
      <c r="L144" s="9" t="s">
        <v>1552</v>
      </c>
      <c r="M144" s="11" t="s">
        <v>1570</v>
      </c>
      <c r="N144" s="11">
        <f t="shared" ref="N144" si="39">B144</f>
        <v>91</v>
      </c>
      <c r="O144" s="11" t="s">
        <v>1051</v>
      </c>
      <c r="P144" s="20"/>
    </row>
    <row r="145" spans="1:16" ht="15" thickBot="1" x14ac:dyDescent="0.35">
      <c r="A145" s="23" t="s">
        <v>1568</v>
      </c>
      <c r="B145" s="16" t="s">
        <v>1049</v>
      </c>
      <c r="C145" s="16" t="s">
        <v>1569</v>
      </c>
      <c r="D145" s="24"/>
      <c r="E145" s="16" t="s">
        <v>1736</v>
      </c>
      <c r="F145" s="16"/>
      <c r="G145" s="16"/>
      <c r="H145" s="16"/>
      <c r="I145" s="16" t="s">
        <v>1738</v>
      </c>
      <c r="J145" s="16" t="str">
        <f t="shared" si="35"/>
        <v/>
      </c>
      <c r="K145" s="16" t="s">
        <v>1565</v>
      </c>
      <c r="L145" s="14" t="s">
        <v>1553</v>
      </c>
      <c r="M145" s="16" t="s">
        <v>1570</v>
      </c>
      <c r="N145" s="16">
        <v>91.1</v>
      </c>
      <c r="O145" s="16" t="s">
        <v>1076</v>
      </c>
      <c r="P145" s="25" t="str">
        <f>CONCATENATE(A144,B144,C144,D144,E144,F144,G144,H144,I144,J144,K144,L144,M144,N144,O144,A145,B145,C145,D145,E145,F145,G145,H145,I145,J145,K145,L145,M145,N145,O145)</f>
        <v>{id:91,year: "2017",dateAcuerdo:"13-DIC",numAcuerdo:"CG 91-2017",monthAcuerdo:"DIC",nameAcuerdo:"ACUERDO LINEAMIENTOS DE VERIFICACIÓN DE APOYO CIUDADANO",link: Acuerdos__pdfpath(`./${"2017/"}${"91.pdf"}`),subRows:[{id:"",year: "2017",dateAcuerdo:"",numAcuerdo:"",monthAcuerdo:"",nameAcuerdo:"ANEXO LINEAMIENTOS PARA LA VERIFICACIÓN DEL PORCENTAJE DE APOYO CIUDADANO",link: Acuerdos__pdfpath(`./${"2017/"}${"91.1.pdf"}`),},],},</v>
      </c>
    </row>
    <row r="146" spans="1:16" x14ac:dyDescent="0.3">
      <c r="A146" s="4" t="s">
        <v>1568</v>
      </c>
      <c r="B146" s="4">
        <v>92</v>
      </c>
      <c r="C146" s="4" t="s">
        <v>1569</v>
      </c>
      <c r="D146" s="8" t="s">
        <v>1544</v>
      </c>
      <c r="E146" s="4" t="s">
        <v>1735</v>
      </c>
      <c r="G146" s="4">
        <f t="shared" si="30"/>
        <v>92</v>
      </c>
      <c r="H146" s="4" t="s">
        <v>0</v>
      </c>
      <c r="I146" s="4" t="s">
        <v>1739</v>
      </c>
      <c r="J146" s="4" t="str">
        <f t="shared" si="35"/>
        <v>DIC</v>
      </c>
      <c r="K146" s="4" t="s">
        <v>1565</v>
      </c>
      <c r="L146" s="4" t="s">
        <v>1554</v>
      </c>
      <c r="M146" s="4" t="s">
        <v>1570</v>
      </c>
      <c r="N146" s="4">
        <f t="shared" si="19"/>
        <v>92</v>
      </c>
      <c r="O146" s="4" t="s">
        <v>1</v>
      </c>
      <c r="P146" s="4" t="str">
        <f t="shared" ref="P146:P147" si="40">CONCATENATE(A146,B146,C146,D146,E146,F146,G146,H146,I146,J146,K146,L146,M146,N146,O146)</f>
        <v>{id:92,year: "2017",dateAcuerdo:"13-DIC",numAcuerdo:"CG 92-2017",monthAcuerdo:"DIC",nameAcuerdo:"ACUERDO INTEGRACIÓN COTAPREP 2018",link: Acuerdos__pdfpath(`./${"2017/"}${"92.pdf"}`),},</v>
      </c>
    </row>
    <row r="147" spans="1:16" ht="15" thickBot="1" x14ac:dyDescent="0.35">
      <c r="A147" s="4" t="s">
        <v>1568</v>
      </c>
      <c r="B147" s="4">
        <v>93</v>
      </c>
      <c r="C147" s="4" t="s">
        <v>1569</v>
      </c>
      <c r="D147" s="8" t="s">
        <v>1544</v>
      </c>
      <c r="E147" s="4" t="s">
        <v>1735</v>
      </c>
      <c r="G147" s="4">
        <f t="shared" si="30"/>
        <v>93</v>
      </c>
      <c r="H147" s="4" t="s">
        <v>0</v>
      </c>
      <c r="I147" s="4" t="s">
        <v>1739</v>
      </c>
      <c r="J147" s="4" t="str">
        <f t="shared" si="35"/>
        <v>DIC</v>
      </c>
      <c r="K147" s="4" t="s">
        <v>1565</v>
      </c>
      <c r="L147" s="4" t="s">
        <v>1555</v>
      </c>
      <c r="M147" s="4" t="s">
        <v>1570</v>
      </c>
      <c r="N147" s="4">
        <f t="shared" si="19"/>
        <v>93</v>
      </c>
      <c r="O147" s="4" t="s">
        <v>1</v>
      </c>
      <c r="P147" s="4" t="str">
        <f t="shared" si="40"/>
        <v>{id:93,year: "2017",dateAcuerdo:"13-DIC",numAcuerdo:"CG 93-2017",monthAcuerdo:"DIC",nameAcuerdo:"ACUERDO DESIGNACIÓN DEL TITULAR DEL ÁREA TÉCNICA DE INFORMÁTICA",link: Acuerdos__pdfpath(`./${"2017/"}${"93.pdf"}`),},</v>
      </c>
    </row>
    <row r="148" spans="1:16" x14ac:dyDescent="0.3">
      <c r="A148" s="18" t="s">
        <v>1568</v>
      </c>
      <c r="B148" s="11">
        <v>94</v>
      </c>
      <c r="C148" s="11" t="s">
        <v>1569</v>
      </c>
      <c r="D148" s="19" t="s">
        <v>1544</v>
      </c>
      <c r="E148" s="11" t="s">
        <v>1735</v>
      </c>
      <c r="F148" s="11"/>
      <c r="G148" s="11">
        <f>B148</f>
        <v>94</v>
      </c>
      <c r="H148" s="11" t="s">
        <v>0</v>
      </c>
      <c r="I148" s="11" t="s">
        <v>1739</v>
      </c>
      <c r="J148" s="11" t="str">
        <f t="shared" si="35"/>
        <v>DIC</v>
      </c>
      <c r="K148" s="11" t="s">
        <v>1565</v>
      </c>
      <c r="L148" s="9" t="s">
        <v>1556</v>
      </c>
      <c r="M148" s="11" t="s">
        <v>1570</v>
      </c>
      <c r="N148" s="11">
        <f t="shared" ref="N148" si="41">B148</f>
        <v>94</v>
      </c>
      <c r="O148" s="11" t="s">
        <v>1051</v>
      </c>
      <c r="P148" s="20"/>
    </row>
    <row r="149" spans="1:16" ht="15" thickBot="1" x14ac:dyDescent="0.35">
      <c r="A149" s="23" t="s">
        <v>1568</v>
      </c>
      <c r="B149" s="16" t="s">
        <v>1049</v>
      </c>
      <c r="C149" s="16" t="s">
        <v>1569</v>
      </c>
      <c r="D149" s="24"/>
      <c r="E149" s="16" t="s">
        <v>1736</v>
      </c>
      <c r="F149" s="16"/>
      <c r="G149" s="16"/>
      <c r="H149" s="16"/>
      <c r="I149" s="16" t="s">
        <v>1738</v>
      </c>
      <c r="J149" s="16" t="str">
        <f t="shared" si="35"/>
        <v/>
      </c>
      <c r="K149" s="16" t="s">
        <v>1565</v>
      </c>
      <c r="L149" s="14" t="s">
        <v>1557</v>
      </c>
      <c r="M149" s="16" t="s">
        <v>1570</v>
      </c>
      <c r="N149" s="16">
        <v>94.1</v>
      </c>
      <c r="O149" s="16" t="s">
        <v>1076</v>
      </c>
      <c r="P149" s="25" t="str">
        <f>CONCATENATE(A148,B148,C148,D148,E148,F148,G148,H148,I148,J148,K148,L148,M148,N148,O148,A149,B149,C149,D149,E149,F149,G149,H149,I149,J149,K149,L149,M149,N149,O149)</f>
        <v>{id:94,year: "2017",dateAcuerdo:"13-DIC",numAcuerdo:"CG 94-2017",monthAcuerdo:"DIC",nameAcuerdo:"ACUERDO LINEAMIENTOS RADIO Y TELEVISIÓN",link: Acuerdos__pdfpath(`./${"2017/"}${"94.pdf"}`),subRows:[{id:"",year: "2017",dateAcuerdo:"",numAcuerdo:"",monthAcuerdo:"",nameAcuerdo:"ANEXO LINEAMIENTOS RADIO Y TELEVISIÓN",link: Acuerdos__pdfpath(`./${"2017/"}${"94.1.pdf"}`),},],},</v>
      </c>
    </row>
    <row r="150" spans="1:16" x14ac:dyDescent="0.3">
      <c r="A150" s="18" t="s">
        <v>1568</v>
      </c>
      <c r="B150" s="11">
        <v>95</v>
      </c>
      <c r="C150" s="11" t="s">
        <v>1569</v>
      </c>
      <c r="D150" s="19" t="s">
        <v>1544</v>
      </c>
      <c r="E150" s="11" t="s">
        <v>1735</v>
      </c>
      <c r="F150" s="11"/>
      <c r="G150" s="11">
        <f>B150</f>
        <v>95</v>
      </c>
      <c r="H150" s="11" t="s">
        <v>0</v>
      </c>
      <c r="I150" s="11" t="s">
        <v>1739</v>
      </c>
      <c r="J150" s="11" t="str">
        <f t="shared" si="35"/>
        <v>DIC</v>
      </c>
      <c r="K150" s="11" t="s">
        <v>1565</v>
      </c>
      <c r="L150" s="9" t="s">
        <v>1558</v>
      </c>
      <c r="M150" s="11" t="s">
        <v>1570</v>
      </c>
      <c r="N150" s="11">
        <f t="shared" ref="N150" si="42">B150</f>
        <v>95</v>
      </c>
      <c r="O150" s="11" t="s">
        <v>1051</v>
      </c>
      <c r="P150" s="20"/>
    </row>
    <row r="151" spans="1:16" ht="15" thickBot="1" x14ac:dyDescent="0.35">
      <c r="A151" s="23" t="s">
        <v>1568</v>
      </c>
      <c r="B151" s="16" t="s">
        <v>1049</v>
      </c>
      <c r="C151" s="16" t="s">
        <v>1569</v>
      </c>
      <c r="D151" s="24"/>
      <c r="E151" s="16" t="s">
        <v>1736</v>
      </c>
      <c r="F151" s="16"/>
      <c r="G151" s="16"/>
      <c r="H151" s="16"/>
      <c r="I151" s="16" t="s">
        <v>1738</v>
      </c>
      <c r="J151" s="16" t="str">
        <f t="shared" si="35"/>
        <v/>
      </c>
      <c r="K151" s="16" t="s">
        <v>1565</v>
      </c>
      <c r="L151" s="14" t="s">
        <v>1559</v>
      </c>
      <c r="M151" s="16" t="s">
        <v>1570</v>
      </c>
      <c r="N151" s="16">
        <v>95.1</v>
      </c>
      <c r="O151" s="16" t="s">
        <v>1076</v>
      </c>
      <c r="P151" s="25" t="str">
        <f>CONCATENATE(A150,B150,C150,D150,E150,F150,G150,H150,I150,J150,K150,L150,M150,N150,O150,A151,B151,C151,D151,E151,F151,G151,H151,I151,J151,K151,L151,M151,N151,O151)</f>
        <v>{id:95,year: "2017",dateAcuerdo:"13-DIC",numAcuerdo:"CG 95-2017",monthAcuerdo:"DIC",nameAcuerdo:"ACUERDO REFORMA REGLAMENTO DE QUEJAS Y DENUNCIAS",link: Acuerdos__pdfpath(`./${"2017/"}${"95.pdf"}`),subRows:[{id:"",year: "2017",dateAcuerdo:"",numAcuerdo:"",monthAcuerdo:"",nameAcuerdo:"ANEXO REFORMA REGLAMENTO DE QUEJAS Y DENUNCIAS",link: Acuerdos__pdfpath(`./${"2017/"}${"95.1.pdf"}`),},],},</v>
      </c>
    </row>
    <row r="152" spans="1:16" x14ac:dyDescent="0.3">
      <c r="A152" s="4" t="s">
        <v>1568</v>
      </c>
      <c r="B152" s="4">
        <v>96</v>
      </c>
      <c r="C152" s="4" t="s">
        <v>1569</v>
      </c>
      <c r="D152" s="8" t="s">
        <v>1544</v>
      </c>
      <c r="E152" s="4" t="s">
        <v>1735</v>
      </c>
      <c r="G152" s="4">
        <f t="shared" si="30"/>
        <v>96</v>
      </c>
      <c r="H152" s="4" t="s">
        <v>0</v>
      </c>
      <c r="I152" s="4" t="s">
        <v>1739</v>
      </c>
      <c r="J152" s="4" t="str">
        <f t="shared" si="35"/>
        <v>DIC</v>
      </c>
      <c r="K152" s="4" t="s">
        <v>1565</v>
      </c>
      <c r="L152" s="4" t="s">
        <v>1560</v>
      </c>
      <c r="M152" s="4" t="s">
        <v>1570</v>
      </c>
      <c r="N152" s="4">
        <f t="shared" si="19"/>
        <v>96</v>
      </c>
      <c r="O152" s="4" t="s">
        <v>1</v>
      </c>
      <c r="P152" s="4" t="str">
        <f t="shared" ref="P152:P155" si="43">CONCATENATE(A152,B152,C152,D152,E152,F152,G152,H152,I152,J152,K152,L152,M152,N152,O152)</f>
        <v>{id:96,year: "2017",dateAcuerdo:"13-DIC",numAcuerdo:"CG 96-2017",monthAcuerdo:"DIC",nameAcuerdo:"ACUERDO DESIGNACIÓN DEL PERSONAL APERTURA DE BODEGA PEE 2017",link: Acuerdos__pdfpath(`./${"2017/"}${"96.pdf"}`),},</v>
      </c>
    </row>
    <row r="153" spans="1:16" x14ac:dyDescent="0.3">
      <c r="A153" s="4" t="s">
        <v>1568</v>
      </c>
      <c r="B153" s="4">
        <v>97</v>
      </c>
      <c r="C153" s="4" t="s">
        <v>1569</v>
      </c>
      <c r="D153" s="8" t="s">
        <v>882</v>
      </c>
      <c r="E153" s="4" t="s">
        <v>1735</v>
      </c>
      <c r="G153" s="4">
        <f t="shared" si="30"/>
        <v>97</v>
      </c>
      <c r="H153" s="4" t="s">
        <v>0</v>
      </c>
      <c r="I153" s="4" t="s">
        <v>1739</v>
      </c>
      <c r="J153" s="4" t="str">
        <f t="shared" si="35"/>
        <v>DIC</v>
      </c>
      <c r="K153" s="4" t="s">
        <v>1565</v>
      </c>
      <c r="L153" s="4" t="s">
        <v>1561</v>
      </c>
      <c r="M153" s="4" t="s">
        <v>1570</v>
      </c>
      <c r="N153" s="4">
        <f t="shared" si="19"/>
        <v>97</v>
      </c>
      <c r="O153" s="4" t="s">
        <v>1</v>
      </c>
      <c r="P153" s="4" t="str">
        <f t="shared" si="43"/>
        <v>{id:97,year: "2017",dateAcuerdo:"14-DIC",numAcuerdo:"CG 97-2017",monthAcuerdo:"DIC",nameAcuerdo:"ACUERDO METODOLOGIA MONITOREO",link: Acuerdos__pdfpath(`./${"2017/"}${"97.pdf"}`),},</v>
      </c>
    </row>
    <row r="154" spans="1:16" x14ac:dyDescent="0.3">
      <c r="A154" s="4" t="s">
        <v>1568</v>
      </c>
      <c r="B154" s="4">
        <v>98</v>
      </c>
      <c r="C154" s="4" t="s">
        <v>1569</v>
      </c>
      <c r="D154" s="8" t="s">
        <v>882</v>
      </c>
      <c r="E154" s="4" t="s">
        <v>1735</v>
      </c>
      <c r="G154" s="4">
        <f t="shared" si="30"/>
        <v>98</v>
      </c>
      <c r="H154" s="4" t="s">
        <v>0</v>
      </c>
      <c r="I154" s="4" t="s">
        <v>1739</v>
      </c>
      <c r="J154" s="4" t="str">
        <f t="shared" si="35"/>
        <v>DIC</v>
      </c>
      <c r="K154" s="4" t="s">
        <v>1565</v>
      </c>
      <c r="L154" s="4" t="s">
        <v>1526</v>
      </c>
      <c r="M154" s="4" t="s">
        <v>1570</v>
      </c>
      <c r="N154" s="4">
        <f t="shared" si="19"/>
        <v>98</v>
      </c>
      <c r="O154" s="4" t="s">
        <v>1</v>
      </c>
      <c r="P154" s="4" t="str">
        <f t="shared" si="43"/>
        <v>{id:98,year: "2017",dateAcuerdo:"14-DIC",numAcuerdo:"CG 98-2017",monthAcuerdo:"DIC",nameAcuerdo:"ACUERDO SERVICIO PROFESIONAL ELECTORAL NACIONAL OPLE",link: Acuerdos__pdfpath(`./${"2017/"}${"98.pdf"}`),},</v>
      </c>
    </row>
    <row r="155" spans="1:16" ht="15" thickBot="1" x14ac:dyDescent="0.35">
      <c r="A155" s="4" t="s">
        <v>1568</v>
      </c>
      <c r="B155" s="4">
        <v>99</v>
      </c>
      <c r="C155" s="4" t="s">
        <v>1569</v>
      </c>
      <c r="D155" s="8" t="s">
        <v>882</v>
      </c>
      <c r="E155" s="4" t="s">
        <v>1735</v>
      </c>
      <c r="G155" s="4">
        <f t="shared" si="30"/>
        <v>99</v>
      </c>
      <c r="H155" s="4" t="s">
        <v>0</v>
      </c>
      <c r="I155" s="4" t="s">
        <v>1739</v>
      </c>
      <c r="J155" s="4" t="str">
        <f t="shared" si="35"/>
        <v>DIC</v>
      </c>
      <c r="K155" s="4" t="s">
        <v>1565</v>
      </c>
      <c r="L155" s="4" t="s">
        <v>1562</v>
      </c>
      <c r="M155" s="4" t="s">
        <v>1570</v>
      </c>
      <c r="N155" s="4">
        <f t="shared" si="19"/>
        <v>99</v>
      </c>
      <c r="O155" s="4" t="s">
        <v>1</v>
      </c>
      <c r="P155" s="4" t="str">
        <f t="shared" si="43"/>
        <v>{id:99,year: "2017",dateAcuerdo:"14-DIC",numAcuerdo:"CG 99-2017",monthAcuerdo:"DIC",nameAcuerdo:"ACUERDO ADECUACION A PRESUPUESTO",link: Acuerdos__pdfpath(`./${"2017/"}${"99.pdf"}`),},</v>
      </c>
    </row>
    <row r="156" spans="1:16" x14ac:dyDescent="0.3">
      <c r="A156" s="18" t="s">
        <v>1568</v>
      </c>
      <c r="B156" s="11">
        <v>100</v>
      </c>
      <c r="C156" s="11" t="s">
        <v>1569</v>
      </c>
      <c r="D156" s="19" t="s">
        <v>1545</v>
      </c>
      <c r="E156" s="11" t="s">
        <v>1735</v>
      </c>
      <c r="F156" s="11"/>
      <c r="G156" s="11">
        <f>B156</f>
        <v>100</v>
      </c>
      <c r="H156" s="11" t="s">
        <v>0</v>
      </c>
      <c r="I156" s="11" t="s">
        <v>1739</v>
      </c>
      <c r="J156" s="11" t="str">
        <f t="shared" si="35"/>
        <v>DIC</v>
      </c>
      <c r="K156" s="11" t="s">
        <v>1565</v>
      </c>
      <c r="L156" s="9" t="s">
        <v>1563</v>
      </c>
      <c r="M156" s="11" t="s">
        <v>1570</v>
      </c>
      <c r="N156" s="11">
        <f t="shared" si="19"/>
        <v>100</v>
      </c>
      <c r="O156" s="11" t="s">
        <v>1051</v>
      </c>
      <c r="P156" s="20"/>
    </row>
    <row r="157" spans="1:16" ht="15" thickBot="1" x14ac:dyDescent="0.35">
      <c r="A157" s="23" t="s">
        <v>1568</v>
      </c>
      <c r="B157" s="16" t="s">
        <v>1049</v>
      </c>
      <c r="C157" s="16" t="s">
        <v>1569</v>
      </c>
      <c r="D157" s="24"/>
      <c r="E157" s="16" t="s">
        <v>1736</v>
      </c>
      <c r="F157" s="16"/>
      <c r="G157" s="16"/>
      <c r="H157" s="16"/>
      <c r="I157" s="16" t="s">
        <v>1738</v>
      </c>
      <c r="J157" s="16" t="str">
        <f t="shared" si="35"/>
        <v/>
      </c>
      <c r="K157" s="16" t="s">
        <v>1565</v>
      </c>
      <c r="L157" s="14" t="s">
        <v>1564</v>
      </c>
      <c r="M157" s="16" t="s">
        <v>1570</v>
      </c>
      <c r="N157" s="16">
        <v>100.1</v>
      </c>
      <c r="O157" s="16" t="s">
        <v>1076</v>
      </c>
      <c r="P157" s="25" t="str">
        <f>CONCATENATE(A156,B156,C156,D156,E156,F156,G156,H156,I156,J156,K156,L156,M156,N156,O156,A157,B157,C157,D157,E157,F157,G157,H157,I157,J157,K157,L157,M157,N157,O157)</f>
        <v>{id:100,year: "2017",dateAcuerdo:"18-DIC",numAcuerdo:"CG 100-2017",monthAcuerdo:"DIC",nameAcuerdo:"DOCUMENTOS Y MATERIALES ELECTORALES",link: Acuerdos__pdfpath(`./${"2017/"}${"100.pdf"}`),subRows:[{id:"",year: "2017",dateAcuerdo:"",numAcuerdo:"",monthAcuerdo:"",nameAcuerdo:"ANEXOS DICTAMEN Y ESPECIFICACIONES TÉCNICAS DE DOCUMENTACIÓN ELECTORAL",link: Acuerdos__pdfpath(`./${"2017/"}${"100.1.pdf"}`),},],},</v>
      </c>
    </row>
    <row r="158" spans="1:16" x14ac:dyDescent="0.3">
      <c r="P158" s="4" t="s">
        <v>1929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2:P333"/>
  <sheetViews>
    <sheetView workbookViewId="0"/>
  </sheetViews>
  <sheetFormatPr baseColWidth="10" defaultColWidth="11.5546875" defaultRowHeight="14.4" x14ac:dyDescent="0.3"/>
  <cols>
    <col min="1" max="2" width="4" style="2" bestFit="1" customWidth="1"/>
    <col min="3" max="3" width="25.88671875" style="2" bestFit="1" customWidth="1"/>
    <col min="4" max="4" width="7.88671875" style="3" bestFit="1" customWidth="1"/>
    <col min="5" max="5" width="18.332031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21.44140625" style="2" bestFit="1" customWidth="1"/>
    <col min="10" max="10" width="5.109375" style="2" bestFit="1" customWidth="1"/>
    <col min="11" max="11" width="16.44140625" style="2" bestFit="1" customWidth="1"/>
    <col min="12" max="12" width="40" style="2" customWidth="1"/>
    <col min="13" max="13" width="39" style="2" bestFit="1" customWidth="1"/>
    <col min="14" max="14" width="6" style="2" bestFit="1" customWidth="1"/>
    <col min="15" max="15" width="17.33203125" style="2" bestFit="1" customWidth="1"/>
    <col min="16" max="16384" width="11.5546875" style="2"/>
  </cols>
  <sheetData>
    <row r="2" spans="1:16" ht="15" thickBot="1" x14ac:dyDescent="0.35">
      <c r="P2" s="2" t="s">
        <v>1931</v>
      </c>
    </row>
    <row r="3" spans="1:16" x14ac:dyDescent="0.3">
      <c r="A3" s="9" t="s">
        <v>1568</v>
      </c>
      <c r="B3" s="9">
        <v>1</v>
      </c>
      <c r="C3" s="9" t="s">
        <v>1566</v>
      </c>
      <c r="D3" s="10" t="s">
        <v>1573</v>
      </c>
      <c r="E3" s="9" t="s">
        <v>1735</v>
      </c>
      <c r="F3" s="9">
        <v>0</v>
      </c>
      <c r="G3" s="9">
        <v>1</v>
      </c>
      <c r="H3" s="9" t="s">
        <v>0</v>
      </c>
      <c r="I3" s="9" t="s">
        <v>1740</v>
      </c>
      <c r="J3" s="9" t="str">
        <f t="shared" ref="J3:J66" si="0">MID(D3,4,3)</f>
        <v>ENE</v>
      </c>
      <c r="K3" s="9" t="s">
        <v>1565</v>
      </c>
      <c r="L3" s="9" t="s">
        <v>1077</v>
      </c>
      <c r="M3" s="9" t="s">
        <v>1567</v>
      </c>
      <c r="N3" s="9">
        <f>B3</f>
        <v>1</v>
      </c>
      <c r="O3" s="9" t="s">
        <v>1051</v>
      </c>
      <c r="P3" s="12"/>
    </row>
    <row r="4" spans="1:16" x14ac:dyDescent="0.3">
      <c r="A4" s="2" t="s">
        <v>1568</v>
      </c>
      <c r="B4" s="2" t="s">
        <v>1049</v>
      </c>
      <c r="C4" s="2" t="s">
        <v>1566</v>
      </c>
      <c r="E4" s="2" t="s">
        <v>1736</v>
      </c>
      <c r="I4" s="2" t="s">
        <v>1738</v>
      </c>
      <c r="J4" s="2" t="str">
        <f t="shared" si="0"/>
        <v/>
      </c>
      <c r="K4" s="2" t="s">
        <v>1565</v>
      </c>
      <c r="L4" s="2" t="s">
        <v>1078</v>
      </c>
      <c r="M4" s="2" t="s">
        <v>1567</v>
      </c>
      <c r="N4" s="2">
        <v>1.1000000000000001</v>
      </c>
      <c r="O4" s="2" t="s">
        <v>1</v>
      </c>
      <c r="P4" s="13"/>
    </row>
    <row r="5" spans="1:16" ht="15" thickBot="1" x14ac:dyDescent="0.35">
      <c r="A5" s="14" t="s">
        <v>1568</v>
      </c>
      <c r="B5" s="14" t="s">
        <v>1049</v>
      </c>
      <c r="C5" s="14" t="s">
        <v>1566</v>
      </c>
      <c r="D5" s="15"/>
      <c r="E5" s="14" t="s">
        <v>1736</v>
      </c>
      <c r="F5" s="14"/>
      <c r="G5" s="14"/>
      <c r="H5" s="14"/>
      <c r="I5" s="14" t="s">
        <v>1738</v>
      </c>
      <c r="J5" s="14" t="str">
        <f t="shared" si="0"/>
        <v/>
      </c>
      <c r="K5" s="14" t="s">
        <v>1565</v>
      </c>
      <c r="L5" s="14" t="s">
        <v>1079</v>
      </c>
      <c r="M5" s="14" t="s">
        <v>1567</v>
      </c>
      <c r="N5" s="14">
        <v>1.2</v>
      </c>
      <c r="O5" s="14" t="s">
        <v>1076</v>
      </c>
      <c r="P5" s="17" t="str">
        <f>CONCATENATE(A3,B3,C3,D3,E3,F3,G3,H3,I3,J3,K3,L3,M3,N3,O3,A4,B4,C4,D4,E4,F4,G4,H4,I4,J4,K4,L4,M4,N4,O4,A5,B5,C5,D5,E5,F5,G5,H5,I5,J5,K5,L5,M5,N5,O5)</f>
        <v>{id:1,year: "2016",dateAcuerdo:"07-ENE",numAcuerdo:"CG 01-2016",monthAcuerdo:"ENE",nameAcuerdo:"ACUERDO CUMPLIMIENTO SALA SUPERIOR CANDIDATOS INDEPENDIENTES",link: Acuerdos__pdfpath(`./${"2016/"}${"1.pdf"}`),subRows:[{id:"",year: "2016",dateAcuerdo:"",numAcuerdo:"",monthAcuerdo:"",nameAcuerdo:"ANEXO 1 FORMATOS DE CANDIDATURAS INDEPENDIENTES",link: Acuerdos__pdfpath(`./${"2016/"}${"1.1.pdf"}`),},{id:"",year: "2016",dateAcuerdo:"",numAcuerdo:"",monthAcuerdo:"",nameAcuerdo:"ANEXO 2 REGLAMENTO PARA EL REGISTRO DE CANDIDATURAS INDEPENDIENTES",link: Acuerdos__pdfpath(`./${"2016/"}${"1.2.pdf"}`),},],},</v>
      </c>
    </row>
    <row r="6" spans="1:16" x14ac:dyDescent="0.3">
      <c r="A6" s="2" t="s">
        <v>1568</v>
      </c>
      <c r="B6" s="2">
        <v>2</v>
      </c>
      <c r="C6" s="2" t="s">
        <v>1566</v>
      </c>
      <c r="D6" s="3" t="s">
        <v>1083</v>
      </c>
      <c r="E6" s="2" t="s">
        <v>1735</v>
      </c>
      <c r="F6" s="2">
        <v>0</v>
      </c>
      <c r="G6" s="2">
        <v>2</v>
      </c>
      <c r="H6" s="2" t="s">
        <v>0</v>
      </c>
      <c r="I6" s="2" t="s">
        <v>1740</v>
      </c>
      <c r="J6" s="4" t="str">
        <f t="shared" si="0"/>
        <v>ENE</v>
      </c>
      <c r="K6" s="2" t="s">
        <v>1565</v>
      </c>
      <c r="L6" s="2" t="s">
        <v>1080</v>
      </c>
      <c r="M6" s="2" t="s">
        <v>1567</v>
      </c>
      <c r="N6" s="2">
        <f>B6</f>
        <v>2</v>
      </c>
      <c r="O6" s="2" t="s">
        <v>1</v>
      </c>
      <c r="P6" s="2" t="str">
        <f t="shared" ref="P6:P8" si="1">CONCATENATE(A6,B6,C6,D6,E6,F6,G6,H6,I6,J6,K6,L6,M6,N6,O6)</f>
        <v>{id:2,year: "2016",dateAcuerdo:"10-ENE",numAcuerdo:"CG 02-2016",monthAcuerdo:"ENE",nameAcuerdo:"ACUERDO DE COALICIÓN PRI PVEM PNA PS PARA LA ELECCIÓN DE GOBERNADOR",link: Acuerdos__pdfpath(`./${"2016/"}${"2.pdf"}`),},</v>
      </c>
    </row>
    <row r="7" spans="1:16" x14ac:dyDescent="0.3">
      <c r="A7" s="2" t="s">
        <v>1568</v>
      </c>
      <c r="B7" s="2">
        <v>3</v>
      </c>
      <c r="C7" s="2" t="s">
        <v>1566</v>
      </c>
      <c r="D7" s="3" t="s">
        <v>1084</v>
      </c>
      <c r="E7" s="2" t="s">
        <v>1735</v>
      </c>
      <c r="F7" s="2">
        <v>0</v>
      </c>
      <c r="G7" s="2">
        <v>3</v>
      </c>
      <c r="H7" s="2" t="s">
        <v>0</v>
      </c>
      <c r="I7" s="2" t="s">
        <v>1740</v>
      </c>
      <c r="J7" s="4" t="str">
        <f t="shared" si="0"/>
        <v>ENE</v>
      </c>
      <c r="K7" s="2" t="s">
        <v>1565</v>
      </c>
      <c r="L7" s="2" t="s">
        <v>1081</v>
      </c>
      <c r="M7" s="2" t="s">
        <v>1567</v>
      </c>
      <c r="N7" s="2">
        <f>B7</f>
        <v>3</v>
      </c>
      <c r="O7" s="2" t="s">
        <v>1</v>
      </c>
      <c r="P7" s="2" t="str">
        <f t="shared" si="1"/>
        <v>{id:3,year: "2016",dateAcuerdo:"20-ENE",numAcuerdo:"CG 03-2016",monthAcuerdo:"ENE",nameAcuerdo:"ACUERDO ADECUACIÓN PRESUPUESTO",link: Acuerdos__pdfpath(`./${"2016/"}${"3.pdf"}`),},</v>
      </c>
    </row>
    <row r="8" spans="1:16" ht="15" thickBot="1" x14ac:dyDescent="0.35">
      <c r="A8" s="2" t="s">
        <v>1568</v>
      </c>
      <c r="B8" s="2">
        <v>4</v>
      </c>
      <c r="C8" s="2" t="s">
        <v>1566</v>
      </c>
      <c r="D8" s="3" t="s">
        <v>1084</v>
      </c>
      <c r="E8" s="2" t="s">
        <v>1735</v>
      </c>
      <c r="F8" s="2">
        <v>0</v>
      </c>
      <c r="G8" s="2">
        <v>4</v>
      </c>
      <c r="H8" s="2" t="s">
        <v>0</v>
      </c>
      <c r="I8" s="2" t="s">
        <v>1740</v>
      </c>
      <c r="J8" s="4" t="str">
        <f t="shared" si="0"/>
        <v>ENE</v>
      </c>
      <c r="K8" s="2" t="s">
        <v>1565</v>
      </c>
      <c r="L8" s="2" t="s">
        <v>1082</v>
      </c>
      <c r="M8" s="2" t="s">
        <v>1567</v>
      </c>
      <c r="N8" s="2">
        <f>B8</f>
        <v>4</v>
      </c>
      <c r="O8" s="2" t="s">
        <v>1</v>
      </c>
      <c r="P8" s="2" t="str">
        <f t="shared" si="1"/>
        <v>{id:4,year: "2016",dateAcuerdo:"20-ENE",numAcuerdo:"CG 04-2016",monthAcuerdo:"ENE",nameAcuerdo:"ACUERDO ASPIRANTES CANDIDATOS INDEPENDIENTES",link: Acuerdos__pdfpath(`./${"2016/"}${"4.pdf"}`),},</v>
      </c>
    </row>
    <row r="9" spans="1:16" x14ac:dyDescent="0.3">
      <c r="A9" s="9" t="s">
        <v>1568</v>
      </c>
      <c r="B9" s="9">
        <v>5</v>
      </c>
      <c r="C9" s="9" t="s">
        <v>1566</v>
      </c>
      <c r="D9" s="10" t="s">
        <v>735</v>
      </c>
      <c r="E9" s="9" t="s">
        <v>1735</v>
      </c>
      <c r="F9" s="9">
        <v>0</v>
      </c>
      <c r="G9" s="9">
        <v>5</v>
      </c>
      <c r="H9" s="9" t="s">
        <v>0</v>
      </c>
      <c r="I9" s="9" t="s">
        <v>1740</v>
      </c>
      <c r="J9" s="9" t="str">
        <f t="shared" si="0"/>
        <v>FEB</v>
      </c>
      <c r="K9" s="9" t="s">
        <v>1565</v>
      </c>
      <c r="L9" s="9" t="s">
        <v>1085</v>
      </c>
      <c r="M9" s="9" t="s">
        <v>1567</v>
      </c>
      <c r="N9" s="9">
        <f>B9</f>
        <v>5</v>
      </c>
      <c r="O9" s="9" t="s">
        <v>1051</v>
      </c>
      <c r="P9" s="12"/>
    </row>
    <row r="10" spans="1:16" ht="15" thickBot="1" x14ac:dyDescent="0.35">
      <c r="A10" s="14" t="s">
        <v>1568</v>
      </c>
      <c r="B10" s="14" t="s">
        <v>1049</v>
      </c>
      <c r="C10" s="14" t="s">
        <v>1566</v>
      </c>
      <c r="D10" s="15"/>
      <c r="E10" s="14" t="s">
        <v>1736</v>
      </c>
      <c r="F10" s="14"/>
      <c r="G10" s="14"/>
      <c r="H10" s="14"/>
      <c r="I10" s="14" t="s">
        <v>1738</v>
      </c>
      <c r="J10" s="14" t="str">
        <f t="shared" si="0"/>
        <v/>
      </c>
      <c r="K10" s="14" t="s">
        <v>1565</v>
      </c>
      <c r="L10" s="14" t="s">
        <v>1086</v>
      </c>
      <c r="M10" s="14" t="s">
        <v>1567</v>
      </c>
      <c r="N10" s="14">
        <v>5.0999999999999996</v>
      </c>
      <c r="O10" s="14" t="s">
        <v>1076</v>
      </c>
      <c r="P10" s="17" t="str">
        <f>CONCATENATE(A9,B9,C9,D9,E9,F9,G9,H9,I9,J9,K9,L9,M9,N9,O9,A10,B10,C10,D10,E10,F10,G10,H10,I10,J10,K10,L10,M10,N10,O10)</f>
        <v>{id:5,year: "2016",dateAcuerdo:"04-FEB",numAcuerdo:"CG 05-2016",monthAcuerdo:"FEB",nameAcuerdo:"ACUERDO RESOLUCIÓN PAC",link: Acuerdos__pdfpath(`./${"2016/"}${"5.pdf"}`),subRows:[{id:"",year: "2016",dateAcuerdo:"",numAcuerdo:"",monthAcuerdo:"",nameAcuerdo:"ANEXO DICTAMEN PAC",link: Acuerdos__pdfpath(`./${"2016/"}${"5.1.pdf"}`),},],},</v>
      </c>
    </row>
    <row r="11" spans="1:16" x14ac:dyDescent="0.3">
      <c r="A11" s="9" t="s">
        <v>1568</v>
      </c>
      <c r="B11" s="9">
        <v>6</v>
      </c>
      <c r="C11" s="9" t="s">
        <v>1566</v>
      </c>
      <c r="D11" s="10" t="s">
        <v>1093</v>
      </c>
      <c r="E11" s="9" t="s">
        <v>1735</v>
      </c>
      <c r="F11" s="9">
        <v>0</v>
      </c>
      <c r="G11" s="9">
        <v>6</v>
      </c>
      <c r="H11" s="9" t="s">
        <v>0</v>
      </c>
      <c r="I11" s="9" t="s">
        <v>1740</v>
      </c>
      <c r="J11" s="9" t="str">
        <f t="shared" si="0"/>
        <v>FEB</v>
      </c>
      <c r="K11" s="9" t="s">
        <v>1565</v>
      </c>
      <c r="L11" s="9" t="s">
        <v>492</v>
      </c>
      <c r="M11" s="9" t="s">
        <v>1567</v>
      </c>
      <c r="N11" s="9">
        <f>B11</f>
        <v>6</v>
      </c>
      <c r="O11" s="9" t="s">
        <v>1051</v>
      </c>
      <c r="P11" s="12"/>
    </row>
    <row r="12" spans="1:16" x14ac:dyDescent="0.3">
      <c r="A12" s="2" t="s">
        <v>1568</v>
      </c>
      <c r="B12" s="2" t="s">
        <v>1049</v>
      </c>
      <c r="C12" s="2" t="s">
        <v>1566</v>
      </c>
      <c r="E12" s="2" t="s">
        <v>1736</v>
      </c>
      <c r="I12" s="2" t="s">
        <v>1738</v>
      </c>
      <c r="J12" s="2" t="str">
        <f t="shared" si="0"/>
        <v/>
      </c>
      <c r="K12" s="2" t="s">
        <v>1565</v>
      </c>
      <c r="L12" s="2" t="s">
        <v>1087</v>
      </c>
      <c r="M12" s="2" t="s">
        <v>1567</v>
      </c>
      <c r="N12" s="2">
        <v>6.1</v>
      </c>
      <c r="O12" s="2" t="s">
        <v>1</v>
      </c>
      <c r="P12" s="13"/>
    </row>
    <row r="13" spans="1:16" x14ac:dyDescent="0.3">
      <c r="A13" s="2" t="s">
        <v>1568</v>
      </c>
      <c r="B13" s="2" t="s">
        <v>1049</v>
      </c>
      <c r="C13" s="2" t="s">
        <v>1566</v>
      </c>
      <c r="E13" s="2" t="s">
        <v>1736</v>
      </c>
      <c r="I13" s="2" t="s">
        <v>1738</v>
      </c>
      <c r="J13" s="2" t="str">
        <f t="shared" si="0"/>
        <v/>
      </c>
      <c r="K13" s="2" t="s">
        <v>1565</v>
      </c>
      <c r="L13" s="2" t="s">
        <v>1088</v>
      </c>
      <c r="M13" s="2" t="s">
        <v>1567</v>
      </c>
      <c r="N13" s="2">
        <v>6.2</v>
      </c>
      <c r="O13" s="2" t="s">
        <v>1</v>
      </c>
      <c r="P13" s="13"/>
    </row>
    <row r="14" spans="1:16" ht="15" thickBot="1" x14ac:dyDescent="0.35">
      <c r="A14" s="14" t="s">
        <v>1568</v>
      </c>
      <c r="B14" s="14" t="s">
        <v>1049</v>
      </c>
      <c r="C14" s="14" t="s">
        <v>1566</v>
      </c>
      <c r="D14" s="15"/>
      <c r="E14" s="14" t="s">
        <v>1736</v>
      </c>
      <c r="F14" s="14"/>
      <c r="G14" s="14"/>
      <c r="H14" s="14"/>
      <c r="I14" s="14" t="s">
        <v>1738</v>
      </c>
      <c r="J14" s="14" t="str">
        <f t="shared" si="0"/>
        <v/>
      </c>
      <c r="K14" s="14" t="s">
        <v>1565</v>
      </c>
      <c r="L14" s="14" t="s">
        <v>1089</v>
      </c>
      <c r="M14" s="14" t="s">
        <v>1567</v>
      </c>
      <c r="N14" s="14">
        <v>6.3</v>
      </c>
      <c r="O14" s="14" t="s">
        <v>1076</v>
      </c>
      <c r="P14" s="17" t="str">
        <f>CONCATENATE(A11,B11,C11,D11,E11,F11,G11,H11,I11,J11,K11,L11,M11,N11,O11,A12,B12,C12,D12,E12,F12,G12,H12,I12,J12,K12,L12,M12,N12,O12,A13,B13,C13,D13,E13,F13,G13,H13,I13,J13,K13,L13,M13,N13,O13,A14,B14,C14,D14,E14,F14,G14,H14,I14,J14,K14,L14,M14,N14,O14)</f>
        <v>{id:6,year: "2016",dateAcuerdo:"10-FEB",numAcuerdo:"CG 06-2016",monthAcuerdo:"FEB",nameAcuerdo:"ACUERDO CONVOCATORIA CONSEJOS DISTRITALES Y MUNICIPALES",link: Acuerdos__pdfpath(`./${"2016/"}${"6.pdf"}`),subRows:[{id:"",year: "2016",dateAcuerdo:"",numAcuerdo:"",monthAcuerdo:"",nameAcuerdo:"ANEXO 1 CONVOCATORIA CONSEJOS DISTRITALES Y MUNICIPALES",link: Acuerdos__pdfpath(`./${"2016/"}${"6.1.pdf"}`),},{id:"",year: "2016",dateAcuerdo:"",numAcuerdo:"",monthAcuerdo:"",nameAcuerdo:"ANEXO 2 MANIFIESTO BAJO PROTESTA CDyM",link: Acuerdos__pdfpath(`./${"2016/"}${"6.2.pdf"}`),},{id:"",year: "2016",dateAcuerdo:"",numAcuerdo:"",monthAcuerdo:"",nameAcuerdo:"ANEXO 3 SOLICITUD",link: Acuerdos__pdfpath(`./${"2016/"}${"6.3.pdf"}`),},],},</v>
      </c>
    </row>
    <row r="15" spans="1:16" x14ac:dyDescent="0.3">
      <c r="A15" s="2" t="s">
        <v>1568</v>
      </c>
      <c r="B15" s="2">
        <v>7</v>
      </c>
      <c r="C15" s="2" t="s">
        <v>1566</v>
      </c>
      <c r="D15" s="3" t="s">
        <v>1094</v>
      </c>
      <c r="E15" s="2" t="s">
        <v>1735</v>
      </c>
      <c r="F15" s="2">
        <v>0</v>
      </c>
      <c r="G15" s="2">
        <v>7</v>
      </c>
      <c r="H15" s="2" t="s">
        <v>0</v>
      </c>
      <c r="I15" s="2" t="s">
        <v>1740</v>
      </c>
      <c r="J15" s="4" t="str">
        <f t="shared" si="0"/>
        <v>FEB</v>
      </c>
      <c r="K15" s="2" t="s">
        <v>1565</v>
      </c>
      <c r="L15" s="2" t="s">
        <v>1090</v>
      </c>
      <c r="M15" s="2" t="s">
        <v>1567</v>
      </c>
      <c r="N15" s="2">
        <f t="shared" ref="N15:N46" si="2">B15</f>
        <v>7</v>
      </c>
      <c r="O15" s="2" t="s">
        <v>1</v>
      </c>
      <c r="P15" s="2" t="str">
        <f t="shared" ref="P15:P78" si="3">CONCATENATE(A15,B15,C15,D15,E15,F15,G15,H15,I15,J15,K15,L15,M15,N15,O15)</f>
        <v>{id:7,year: "2016",dateAcuerdo:"20-FEB",numAcuerdo:"CG 07-2016",monthAcuerdo:"FEB",nameAcuerdo:"ACUERDO COMITE DE ADQUISICIONES",link: Acuerdos__pdfpath(`./${"2016/"}${"7.pdf"}`),},</v>
      </c>
    </row>
    <row r="16" spans="1:16" x14ac:dyDescent="0.3">
      <c r="A16" s="2" t="s">
        <v>1568</v>
      </c>
      <c r="B16" s="2">
        <v>8</v>
      </c>
      <c r="C16" s="2" t="s">
        <v>1566</v>
      </c>
      <c r="D16" s="3" t="s">
        <v>1094</v>
      </c>
      <c r="E16" s="2" t="s">
        <v>1735</v>
      </c>
      <c r="F16" s="2">
        <v>0</v>
      </c>
      <c r="G16" s="2">
        <v>8</v>
      </c>
      <c r="H16" s="2" t="s">
        <v>0</v>
      </c>
      <c r="I16" s="2" t="s">
        <v>1740</v>
      </c>
      <c r="J16" s="4" t="str">
        <f t="shared" si="0"/>
        <v>FEB</v>
      </c>
      <c r="K16" s="2" t="s">
        <v>1565</v>
      </c>
      <c r="L16" s="2" t="s">
        <v>1091</v>
      </c>
      <c r="M16" s="2" t="s">
        <v>1567</v>
      </c>
      <c r="N16" s="2">
        <f t="shared" si="2"/>
        <v>8</v>
      </c>
      <c r="O16" s="2" t="s">
        <v>1</v>
      </c>
      <c r="P16" s="2" t="str">
        <f t="shared" si="3"/>
        <v>{id:8,year: "2016",dateAcuerdo:"20-FEB",numAcuerdo:"CG 08-2016",monthAcuerdo:"FEB",nameAcuerdo:"ACUERDO NOMBRAMIENTO DIRECTOR JURÍDICO",link: Acuerdos__pdfpath(`./${"2016/"}${"8.pdf"}`),},</v>
      </c>
    </row>
    <row r="17" spans="1:16" x14ac:dyDescent="0.3">
      <c r="A17" s="2" t="s">
        <v>1568</v>
      </c>
      <c r="B17" s="2">
        <v>9</v>
      </c>
      <c r="C17" s="2" t="s">
        <v>1566</v>
      </c>
      <c r="D17" s="3" t="s">
        <v>1095</v>
      </c>
      <c r="E17" s="2" t="s">
        <v>1735</v>
      </c>
      <c r="F17" s="2">
        <v>0</v>
      </c>
      <c r="G17" s="2">
        <v>9</v>
      </c>
      <c r="H17" s="2" t="s">
        <v>0</v>
      </c>
      <c r="I17" s="2" t="s">
        <v>1740</v>
      </c>
      <c r="J17" s="4" t="str">
        <f t="shared" si="0"/>
        <v>FEB</v>
      </c>
      <c r="K17" s="2" t="s">
        <v>1565</v>
      </c>
      <c r="L17" s="2" t="s">
        <v>1092</v>
      </c>
      <c r="M17" s="2" t="s">
        <v>1567</v>
      </c>
      <c r="N17" s="2">
        <f t="shared" si="2"/>
        <v>9</v>
      </c>
      <c r="O17" s="2" t="s">
        <v>1</v>
      </c>
      <c r="P17" s="2" t="str">
        <f t="shared" si="3"/>
        <v>{id:9,year: "2016",dateAcuerdo:"21-FEB",numAcuerdo:"CG 09-2016",monthAcuerdo:"FEB",nameAcuerdo:"ACUERDO CANDIDATOS INDEPENDIENTES PRESIDENTES DE COMUNIDAD",link: Acuerdos__pdfpath(`./${"2016/"}${"9.pdf"}`),},</v>
      </c>
    </row>
    <row r="18" spans="1:16" x14ac:dyDescent="0.3">
      <c r="A18" s="2" t="s">
        <v>1568</v>
      </c>
      <c r="B18" s="2">
        <v>10</v>
      </c>
      <c r="C18" s="2" t="s">
        <v>1566</v>
      </c>
      <c r="D18" s="3" t="s">
        <v>1129</v>
      </c>
      <c r="E18" s="2" t="s">
        <v>1735</v>
      </c>
      <c r="G18" s="2">
        <v>10</v>
      </c>
      <c r="H18" s="2" t="s">
        <v>0</v>
      </c>
      <c r="I18" s="2" t="s">
        <v>1740</v>
      </c>
      <c r="J18" s="4" t="str">
        <f t="shared" si="0"/>
        <v>MAR</v>
      </c>
      <c r="K18" s="2" t="s">
        <v>1565</v>
      </c>
      <c r="L18" s="2" t="s">
        <v>1096</v>
      </c>
      <c r="M18" s="2" t="s">
        <v>1567</v>
      </c>
      <c r="N18" s="2">
        <f t="shared" si="2"/>
        <v>10</v>
      </c>
      <c r="O18" s="2" t="s">
        <v>1</v>
      </c>
      <c r="P18" s="2" t="str">
        <f t="shared" si="3"/>
        <v>{id:10,year: "2016",dateAcuerdo:"02-MAR",numAcuerdo:"CG 10-2016",monthAcuerdo:"MAR",nameAcuerdo:"ACUERDO DE APOYO CIUDADANO DE AYUNTAMIENTOS Y DIPUTADOS",link: Acuerdos__pdfpath(`./${"2016/"}${"10.pdf"}`),},</v>
      </c>
    </row>
    <row r="19" spans="1:16" x14ac:dyDescent="0.3">
      <c r="A19" s="2" t="s">
        <v>1568</v>
      </c>
      <c r="B19" s="2">
        <v>11</v>
      </c>
      <c r="C19" s="2" t="s">
        <v>1566</v>
      </c>
      <c r="D19" s="3" t="s">
        <v>747</v>
      </c>
      <c r="E19" s="2" t="s">
        <v>1735</v>
      </c>
      <c r="G19" s="2">
        <v>11</v>
      </c>
      <c r="H19" s="2" t="s">
        <v>0</v>
      </c>
      <c r="I19" s="2" t="s">
        <v>1740</v>
      </c>
      <c r="J19" s="4" t="str">
        <f t="shared" si="0"/>
        <v>MAR</v>
      </c>
      <c r="K19" s="2" t="s">
        <v>1565</v>
      </c>
      <c r="L19" s="4" t="s">
        <v>1097</v>
      </c>
      <c r="M19" s="2" t="s">
        <v>1567</v>
      </c>
      <c r="N19" s="2">
        <f t="shared" si="2"/>
        <v>11</v>
      </c>
      <c r="O19" s="2" t="s">
        <v>1</v>
      </c>
      <c r="P19" s="2" t="str">
        <f t="shared" si="3"/>
        <v>{id:11,year: "2016",dateAcuerdo:"06-MAR",numAcuerdo:"CG 11-2016",monthAcuerdo:"MAR",nameAcuerdo:"ACUERDO PLATAFORMA PAN",link: Acuerdos__pdfpath(`./${"2016/"}${"11.pdf"}`),},</v>
      </c>
    </row>
    <row r="20" spans="1:16" x14ac:dyDescent="0.3">
      <c r="A20" s="2" t="s">
        <v>1568</v>
      </c>
      <c r="B20" s="2">
        <v>12</v>
      </c>
      <c r="C20" s="2" t="s">
        <v>1566</v>
      </c>
      <c r="D20" s="3" t="s">
        <v>747</v>
      </c>
      <c r="E20" s="2" t="s">
        <v>1735</v>
      </c>
      <c r="G20" s="2">
        <v>12</v>
      </c>
      <c r="H20" s="2" t="s">
        <v>0</v>
      </c>
      <c r="I20" s="2" t="s">
        <v>1740</v>
      </c>
      <c r="J20" s="4" t="str">
        <f t="shared" si="0"/>
        <v>MAR</v>
      </c>
      <c r="K20" s="2" t="s">
        <v>1565</v>
      </c>
      <c r="L20" s="2" t="s">
        <v>1098</v>
      </c>
      <c r="M20" s="2" t="s">
        <v>1567</v>
      </c>
      <c r="N20" s="2">
        <f t="shared" si="2"/>
        <v>12</v>
      </c>
      <c r="O20" s="2" t="s">
        <v>1</v>
      </c>
      <c r="P20" s="2" t="str">
        <f t="shared" si="3"/>
        <v>{id:12,year: "2016",dateAcuerdo:"06-MAR",numAcuerdo:"CG 12-2016",monthAcuerdo:"MAR",nameAcuerdo:"ACUERDO PLATAFORMA PRI",link: Acuerdos__pdfpath(`./${"2016/"}${"12.pdf"}`),},</v>
      </c>
    </row>
    <row r="21" spans="1:16" x14ac:dyDescent="0.3">
      <c r="A21" s="2" t="s">
        <v>1568</v>
      </c>
      <c r="B21" s="2">
        <v>13</v>
      </c>
      <c r="C21" s="2" t="s">
        <v>1566</v>
      </c>
      <c r="D21" s="3" t="s">
        <v>747</v>
      </c>
      <c r="E21" s="2" t="s">
        <v>1735</v>
      </c>
      <c r="G21" s="2">
        <v>13</v>
      </c>
      <c r="H21" s="2" t="s">
        <v>0</v>
      </c>
      <c r="I21" s="2" t="s">
        <v>1740</v>
      </c>
      <c r="J21" s="4" t="str">
        <f t="shared" si="0"/>
        <v>MAR</v>
      </c>
      <c r="K21" s="2" t="s">
        <v>1565</v>
      </c>
      <c r="L21" s="2" t="s">
        <v>108</v>
      </c>
      <c r="M21" s="2" t="s">
        <v>1567</v>
      </c>
      <c r="N21" s="2">
        <f t="shared" si="2"/>
        <v>13</v>
      </c>
      <c r="O21" s="2" t="s">
        <v>1</v>
      </c>
      <c r="P21" s="2" t="str">
        <f t="shared" si="3"/>
        <v>{id:13,year: "2016",dateAcuerdo:"06-MAR",numAcuerdo:"CG 13-2016",monthAcuerdo:"MAR",nameAcuerdo:"ACUERDO PLATAFORMA PRD",link: Acuerdos__pdfpath(`./${"2016/"}${"13.pdf"}`),},</v>
      </c>
    </row>
    <row r="22" spans="1:16" x14ac:dyDescent="0.3">
      <c r="A22" s="2" t="s">
        <v>1568</v>
      </c>
      <c r="B22" s="2">
        <v>14</v>
      </c>
      <c r="C22" s="2" t="s">
        <v>1566</v>
      </c>
      <c r="D22" s="3" t="s">
        <v>747</v>
      </c>
      <c r="E22" s="2" t="s">
        <v>1735</v>
      </c>
      <c r="G22" s="2">
        <v>14</v>
      </c>
      <c r="H22" s="2" t="s">
        <v>0</v>
      </c>
      <c r="I22" s="2" t="s">
        <v>1740</v>
      </c>
      <c r="J22" s="4" t="str">
        <f t="shared" si="0"/>
        <v>MAR</v>
      </c>
      <c r="K22" s="2" t="s">
        <v>1565</v>
      </c>
      <c r="L22" s="2" t="s">
        <v>126</v>
      </c>
      <c r="M22" s="2" t="s">
        <v>1567</v>
      </c>
      <c r="N22" s="2">
        <f t="shared" si="2"/>
        <v>14</v>
      </c>
      <c r="O22" s="2" t="s">
        <v>1</v>
      </c>
      <c r="P22" s="2" t="str">
        <f t="shared" si="3"/>
        <v>{id:14,year: "2016",dateAcuerdo:"06-MAR",numAcuerdo:"CG 14-2016",monthAcuerdo:"MAR",nameAcuerdo:"ACUERDO PLATAFORMA PVEM",link: Acuerdos__pdfpath(`./${"2016/"}${"14.pdf"}`),},</v>
      </c>
    </row>
    <row r="23" spans="1:16" x14ac:dyDescent="0.3">
      <c r="A23" s="2" t="s">
        <v>1568</v>
      </c>
      <c r="B23" s="2">
        <v>15</v>
      </c>
      <c r="C23" s="2" t="s">
        <v>1566</v>
      </c>
      <c r="D23" s="3" t="s">
        <v>747</v>
      </c>
      <c r="E23" s="2" t="s">
        <v>1735</v>
      </c>
      <c r="G23" s="2">
        <v>15</v>
      </c>
      <c r="H23" s="2" t="s">
        <v>0</v>
      </c>
      <c r="I23" s="2" t="s">
        <v>1740</v>
      </c>
      <c r="J23" s="4" t="str">
        <f t="shared" si="0"/>
        <v>MAR</v>
      </c>
      <c r="K23" s="2" t="s">
        <v>1565</v>
      </c>
      <c r="L23" s="2" t="s">
        <v>1099</v>
      </c>
      <c r="M23" s="2" t="s">
        <v>1567</v>
      </c>
      <c r="N23" s="2">
        <f t="shared" si="2"/>
        <v>15</v>
      </c>
      <c r="O23" s="2" t="s">
        <v>1</v>
      </c>
      <c r="P23" s="2" t="str">
        <f t="shared" si="3"/>
        <v>{id:15,year: "2016",dateAcuerdo:"06-MAR",numAcuerdo:"CG 15-2016",monthAcuerdo:"MAR",nameAcuerdo:"ACUERDO PLATAFORMA MC",link: Acuerdos__pdfpath(`./${"2016/"}${"15.pdf"}`),},</v>
      </c>
    </row>
    <row r="24" spans="1:16" x14ac:dyDescent="0.3">
      <c r="A24" s="2" t="s">
        <v>1568</v>
      </c>
      <c r="B24" s="2">
        <v>16</v>
      </c>
      <c r="C24" s="2" t="s">
        <v>1566</v>
      </c>
      <c r="D24" s="3" t="s">
        <v>747</v>
      </c>
      <c r="E24" s="2" t="s">
        <v>1735</v>
      </c>
      <c r="G24" s="2">
        <v>16</v>
      </c>
      <c r="H24" s="2" t="s">
        <v>0</v>
      </c>
      <c r="I24" s="2" t="s">
        <v>1740</v>
      </c>
      <c r="J24" s="4" t="str">
        <f t="shared" si="0"/>
        <v>MAR</v>
      </c>
      <c r="K24" s="2" t="s">
        <v>1565</v>
      </c>
      <c r="L24" s="2" t="s">
        <v>1100</v>
      </c>
      <c r="M24" s="2" t="s">
        <v>1567</v>
      </c>
      <c r="N24" s="2">
        <f t="shared" si="2"/>
        <v>16</v>
      </c>
      <c r="O24" s="2" t="s">
        <v>1</v>
      </c>
      <c r="P24" s="2" t="str">
        <f t="shared" si="3"/>
        <v>{id:16,year: "2016",dateAcuerdo:"06-MAR",numAcuerdo:"CG 16-2016",monthAcuerdo:"MAR",nameAcuerdo:"ACUERDO PLATAFORMA NA",link: Acuerdos__pdfpath(`./${"2016/"}${"16.pdf"}`),},</v>
      </c>
    </row>
    <row r="25" spans="1:16" x14ac:dyDescent="0.3">
      <c r="A25" s="2" t="s">
        <v>1568</v>
      </c>
      <c r="B25" s="2">
        <v>17</v>
      </c>
      <c r="C25" s="2" t="s">
        <v>1566</v>
      </c>
      <c r="D25" s="3" t="s">
        <v>747</v>
      </c>
      <c r="E25" s="2" t="s">
        <v>1735</v>
      </c>
      <c r="G25" s="2">
        <v>17</v>
      </c>
      <c r="H25" s="2" t="s">
        <v>0</v>
      </c>
      <c r="I25" s="2" t="s">
        <v>1740</v>
      </c>
      <c r="J25" s="4" t="str">
        <f t="shared" si="0"/>
        <v>MAR</v>
      </c>
      <c r="K25" s="2" t="s">
        <v>1565</v>
      </c>
      <c r="L25" s="2" t="s">
        <v>15</v>
      </c>
      <c r="M25" s="2" t="s">
        <v>1567</v>
      </c>
      <c r="N25" s="2">
        <f t="shared" si="2"/>
        <v>17</v>
      </c>
      <c r="O25" s="2" t="s">
        <v>1</v>
      </c>
      <c r="P25" s="2" t="str">
        <f t="shared" si="3"/>
        <v>{id:17,year: "2016",dateAcuerdo:"06-MAR",numAcuerdo:"CG 17-2016",monthAcuerdo:"MAR",nameAcuerdo:"ACUERDO PLATAFORMA PS",link: Acuerdos__pdfpath(`./${"2016/"}${"17.pdf"}`),},</v>
      </c>
    </row>
    <row r="26" spans="1:16" x14ac:dyDescent="0.3">
      <c r="A26" s="2" t="s">
        <v>1568</v>
      </c>
      <c r="B26" s="2">
        <v>18</v>
      </c>
      <c r="C26" s="2" t="s">
        <v>1566</v>
      </c>
      <c r="D26" s="3" t="s">
        <v>747</v>
      </c>
      <c r="E26" s="2" t="s">
        <v>1735</v>
      </c>
      <c r="G26" s="2">
        <v>18</v>
      </c>
      <c r="H26" s="2" t="s">
        <v>0</v>
      </c>
      <c r="I26" s="2" t="s">
        <v>1740</v>
      </c>
      <c r="J26" s="4" t="str">
        <f t="shared" si="0"/>
        <v>MAR</v>
      </c>
      <c r="K26" s="2" t="s">
        <v>1565</v>
      </c>
      <c r="L26" s="2" t="s">
        <v>1101</v>
      </c>
      <c r="M26" s="2" t="s">
        <v>1567</v>
      </c>
      <c r="N26" s="2">
        <f t="shared" si="2"/>
        <v>18</v>
      </c>
      <c r="O26" s="2" t="s">
        <v>1</v>
      </c>
      <c r="P26" s="2" t="str">
        <f t="shared" si="3"/>
        <v>{id:18,year: "2016",dateAcuerdo:"06-MAR",numAcuerdo:"CG 18-2016",monthAcuerdo:"MAR",nameAcuerdo:"ACUERDO PLATAFORMA MORENA.",link: Acuerdos__pdfpath(`./${"2016/"}${"18.pdf"}`),},</v>
      </c>
    </row>
    <row r="27" spans="1:16" x14ac:dyDescent="0.3">
      <c r="A27" s="2" t="s">
        <v>1568</v>
      </c>
      <c r="B27" s="2">
        <v>19</v>
      </c>
      <c r="C27" s="2" t="s">
        <v>1566</v>
      </c>
      <c r="D27" s="3" t="s">
        <v>747</v>
      </c>
      <c r="E27" s="2" t="s">
        <v>1735</v>
      </c>
      <c r="G27" s="2">
        <v>19</v>
      </c>
      <c r="H27" s="2" t="s">
        <v>0</v>
      </c>
      <c r="I27" s="2" t="s">
        <v>1740</v>
      </c>
      <c r="J27" s="4" t="str">
        <f t="shared" si="0"/>
        <v>MAR</v>
      </c>
      <c r="K27" s="2" t="s">
        <v>1565</v>
      </c>
      <c r="L27" s="2" t="s">
        <v>1102</v>
      </c>
      <c r="M27" s="2" t="s">
        <v>1567</v>
      </c>
      <c r="N27" s="2">
        <f t="shared" si="2"/>
        <v>19</v>
      </c>
      <c r="O27" s="2" t="s">
        <v>1</v>
      </c>
      <c r="P27" s="2" t="str">
        <f t="shared" si="3"/>
        <v>{id:19,year: "2016",dateAcuerdo:"06-MAR",numAcuerdo:"CG 19-2016",monthAcuerdo:"MAR",nameAcuerdo:"ACUERDO PLATAFORMA ENC SOC",link: Acuerdos__pdfpath(`./${"2016/"}${"19.pdf"}`),},</v>
      </c>
    </row>
    <row r="28" spans="1:16" x14ac:dyDescent="0.3">
      <c r="A28" s="2" t="s">
        <v>1568</v>
      </c>
      <c r="B28" s="2">
        <v>20</v>
      </c>
      <c r="C28" s="2" t="s">
        <v>1566</v>
      </c>
      <c r="D28" s="3" t="s">
        <v>747</v>
      </c>
      <c r="E28" s="2" t="s">
        <v>1735</v>
      </c>
      <c r="G28" s="2">
        <v>20</v>
      </c>
      <c r="H28" s="2" t="s">
        <v>0</v>
      </c>
      <c r="I28" s="2" t="s">
        <v>1740</v>
      </c>
      <c r="J28" s="4" t="str">
        <f t="shared" si="0"/>
        <v>MAR</v>
      </c>
      <c r="K28" s="2" t="s">
        <v>1565</v>
      </c>
      <c r="L28" s="2" t="s">
        <v>1103</v>
      </c>
      <c r="M28" s="2" t="s">
        <v>1567</v>
      </c>
      <c r="N28" s="2">
        <f t="shared" si="2"/>
        <v>20</v>
      </c>
      <c r="O28" s="2" t="s">
        <v>1</v>
      </c>
      <c r="P28" s="2" t="str">
        <f t="shared" si="3"/>
        <v>{id:20,year: "2016",dateAcuerdo:"06-MAR",numAcuerdo:"CG 20-2016",monthAcuerdo:"MAR",nameAcuerdo:"ACUERDO PLATAFORMA PT",link: Acuerdos__pdfpath(`./${"2016/"}${"20.pdf"}`),},</v>
      </c>
    </row>
    <row r="29" spans="1:16" x14ac:dyDescent="0.3">
      <c r="A29" s="2" t="s">
        <v>1568</v>
      </c>
      <c r="B29" s="2">
        <v>21</v>
      </c>
      <c r="C29" s="2" t="s">
        <v>1566</v>
      </c>
      <c r="D29" s="3" t="s">
        <v>747</v>
      </c>
      <c r="E29" s="2" t="s">
        <v>1735</v>
      </c>
      <c r="G29" s="2">
        <v>21</v>
      </c>
      <c r="H29" s="2" t="s">
        <v>0</v>
      </c>
      <c r="I29" s="2" t="s">
        <v>1740</v>
      </c>
      <c r="J29" s="4" t="str">
        <f t="shared" si="0"/>
        <v>MAR</v>
      </c>
      <c r="K29" s="2" t="s">
        <v>1565</v>
      </c>
      <c r="L29" s="2" t="s">
        <v>1104</v>
      </c>
      <c r="M29" s="2" t="s">
        <v>1567</v>
      </c>
      <c r="N29" s="2">
        <f t="shared" si="2"/>
        <v>21</v>
      </c>
      <c r="O29" s="2" t="s">
        <v>1</v>
      </c>
      <c r="P29" s="2" t="str">
        <f t="shared" si="3"/>
        <v>{id:21,year: "2016",dateAcuerdo:"06-MAR",numAcuerdo:"CG 21-2016",monthAcuerdo:"MAR",nameAcuerdo:"ACUERDO CANDIDATURA COMÚN PRI",link: Acuerdos__pdfpath(`./${"2016/"}${"21.pdf"}`),},</v>
      </c>
    </row>
    <row r="30" spans="1:16" x14ac:dyDescent="0.3">
      <c r="A30" s="2" t="s">
        <v>1568</v>
      </c>
      <c r="B30" s="2">
        <v>22</v>
      </c>
      <c r="C30" s="2" t="s">
        <v>1566</v>
      </c>
      <c r="D30" s="3" t="s">
        <v>747</v>
      </c>
      <c r="E30" s="2" t="s">
        <v>1735</v>
      </c>
      <c r="G30" s="2">
        <v>22</v>
      </c>
      <c r="H30" s="2" t="s">
        <v>0</v>
      </c>
      <c r="I30" s="2" t="s">
        <v>1740</v>
      </c>
      <c r="J30" s="4" t="str">
        <f t="shared" si="0"/>
        <v>MAR</v>
      </c>
      <c r="K30" s="2" t="s">
        <v>1565</v>
      </c>
      <c r="L30" s="2" t="s">
        <v>1127</v>
      </c>
      <c r="M30" s="2" t="s">
        <v>1567</v>
      </c>
      <c r="N30" s="2">
        <f t="shared" si="2"/>
        <v>22</v>
      </c>
      <c r="O30" s="2" t="s">
        <v>1</v>
      </c>
      <c r="P30" s="2" t="str">
        <f t="shared" si="3"/>
        <v>{id:22,year: "2016",dateAcuerdo:"06-MAR",numAcuerdo:"CG 22-2016",monthAcuerdo:"MAR",nameAcuerdo:"ACUERDO CANDIDATURA PRD PT",link: Acuerdos__pdfpath(`./${"2016/"}${"22.pdf"}`),},</v>
      </c>
    </row>
    <row r="31" spans="1:16" x14ac:dyDescent="0.3">
      <c r="A31" s="2" t="s">
        <v>1568</v>
      </c>
      <c r="B31" s="2">
        <v>23</v>
      </c>
      <c r="C31" s="2" t="s">
        <v>1566</v>
      </c>
      <c r="D31" s="3" t="s">
        <v>1130</v>
      </c>
      <c r="E31" s="2" t="s">
        <v>1735</v>
      </c>
      <c r="G31" s="2">
        <v>23</v>
      </c>
      <c r="H31" s="2" t="s">
        <v>0</v>
      </c>
      <c r="I31" s="2" t="s">
        <v>1740</v>
      </c>
      <c r="J31" s="4" t="str">
        <f t="shared" si="0"/>
        <v>MAR</v>
      </c>
      <c r="K31" s="2" t="s">
        <v>1565</v>
      </c>
      <c r="L31" s="2" t="s">
        <v>1128</v>
      </c>
      <c r="M31" s="2" t="s">
        <v>1567</v>
      </c>
      <c r="N31" s="2">
        <f t="shared" si="2"/>
        <v>23</v>
      </c>
      <c r="O31" s="2" t="s">
        <v>1</v>
      </c>
      <c r="P31" s="2" t="str">
        <f t="shared" si="3"/>
        <v>{id:23,year: "2016",dateAcuerdo:"12-MAR",numAcuerdo:"CG 23-2016",monthAcuerdo:"MAR",nameAcuerdo:"ACUERDO PRESIDENTE PAC",link: Acuerdos__pdfpath(`./${"2016/"}${"23.pdf"}`),},</v>
      </c>
    </row>
    <row r="32" spans="1:16" x14ac:dyDescent="0.3">
      <c r="A32" s="2" t="s">
        <v>1568</v>
      </c>
      <c r="B32" s="2">
        <v>24</v>
      </c>
      <c r="C32" s="2" t="s">
        <v>1566</v>
      </c>
      <c r="D32" s="3" t="s">
        <v>1130</v>
      </c>
      <c r="E32" s="2" t="s">
        <v>1735</v>
      </c>
      <c r="G32" s="2">
        <v>24</v>
      </c>
      <c r="H32" s="2" t="s">
        <v>0</v>
      </c>
      <c r="I32" s="2" t="s">
        <v>1740</v>
      </c>
      <c r="J32" s="4" t="str">
        <f t="shared" si="0"/>
        <v>MAR</v>
      </c>
      <c r="K32" s="2" t="s">
        <v>1565</v>
      </c>
      <c r="L32" s="2" t="s">
        <v>1105</v>
      </c>
      <c r="M32" s="2" t="s">
        <v>1567</v>
      </c>
      <c r="N32" s="2">
        <f t="shared" si="2"/>
        <v>24</v>
      </c>
      <c r="O32" s="2" t="s">
        <v>1</v>
      </c>
      <c r="P32" s="2" t="str">
        <f t="shared" si="3"/>
        <v>{id:24,year: "2016",dateAcuerdo:"12-MAR",numAcuerdo:"CG 24-2016",monthAcuerdo:"MAR",nameAcuerdo:"ACUERDO PLATAFORMA PAC",link: Acuerdos__pdfpath(`./${"2016/"}${"24.pdf"}`),},</v>
      </c>
    </row>
    <row r="33" spans="1:16" x14ac:dyDescent="0.3">
      <c r="A33" s="2" t="s">
        <v>1568</v>
      </c>
      <c r="B33" s="2">
        <v>25</v>
      </c>
      <c r="C33" s="2" t="s">
        <v>1566</v>
      </c>
      <c r="D33" s="3" t="s">
        <v>1130</v>
      </c>
      <c r="E33" s="2" t="s">
        <v>1735</v>
      </c>
      <c r="G33" s="2">
        <v>25</v>
      </c>
      <c r="H33" s="2" t="s">
        <v>0</v>
      </c>
      <c r="I33" s="2" t="s">
        <v>1740</v>
      </c>
      <c r="J33" s="4" t="str">
        <f t="shared" si="0"/>
        <v>MAR</v>
      </c>
      <c r="K33" s="2" t="s">
        <v>1565</v>
      </c>
      <c r="L33" s="2" t="s">
        <v>1106</v>
      </c>
      <c r="M33" s="2" t="s">
        <v>1567</v>
      </c>
      <c r="N33" s="2">
        <f t="shared" si="2"/>
        <v>25</v>
      </c>
      <c r="O33" s="2" t="s">
        <v>1</v>
      </c>
      <c r="P33" s="2" t="str">
        <f t="shared" si="3"/>
        <v>{id:25,year: "2016",dateAcuerdo:"12-MAR",numAcuerdo:"CG 25-2016",monthAcuerdo:"MAR",nameAcuerdo:"ACUERDO AMPLIACIÓN DE VERIFICACIÓN DE PORCENTAJE A GOBERNADOR",link: Acuerdos__pdfpath(`./${"2016/"}${"25.pdf"}`),},</v>
      </c>
    </row>
    <row r="34" spans="1:16" x14ac:dyDescent="0.3">
      <c r="A34" s="2" t="s">
        <v>1568</v>
      </c>
      <c r="B34" s="2">
        <v>26</v>
      </c>
      <c r="C34" s="2" t="s">
        <v>1566</v>
      </c>
      <c r="D34" s="3" t="s">
        <v>54</v>
      </c>
      <c r="E34" s="2" t="s">
        <v>1735</v>
      </c>
      <c r="G34" s="2">
        <v>26</v>
      </c>
      <c r="H34" s="2" t="s">
        <v>0</v>
      </c>
      <c r="I34" s="2" t="s">
        <v>1740</v>
      </c>
      <c r="J34" s="4" t="str">
        <f t="shared" si="0"/>
        <v>MAR</v>
      </c>
      <c r="K34" s="2" t="s">
        <v>1565</v>
      </c>
      <c r="L34" s="2" t="s">
        <v>1107</v>
      </c>
      <c r="M34" s="2" t="s">
        <v>1567</v>
      </c>
      <c r="N34" s="2">
        <f t="shared" si="2"/>
        <v>26</v>
      </c>
      <c r="O34" s="2" t="s">
        <v>1</v>
      </c>
      <c r="P34" s="2" t="str">
        <f t="shared" si="3"/>
        <v>{id:26,year: "2016",dateAcuerdo:"15-MAR",numAcuerdo:"CG 26-2016",monthAcuerdo:"MAR",nameAcuerdo:"ACUERDO VERIFICACIÓN DE PORCENTAJE A GOBERNADOR",link: Acuerdos__pdfpath(`./${"2016/"}${"26.pdf"}`),},</v>
      </c>
    </row>
    <row r="35" spans="1:16" x14ac:dyDescent="0.3">
      <c r="A35" s="2" t="s">
        <v>1568</v>
      </c>
      <c r="B35" s="2">
        <v>27</v>
      </c>
      <c r="C35" s="2" t="s">
        <v>1566</v>
      </c>
      <c r="D35" s="3" t="s">
        <v>54</v>
      </c>
      <c r="E35" s="2" t="s">
        <v>1735</v>
      </c>
      <c r="G35" s="2">
        <v>27</v>
      </c>
      <c r="H35" s="2" t="s">
        <v>0</v>
      </c>
      <c r="I35" s="2" t="s">
        <v>1740</v>
      </c>
      <c r="J35" s="4" t="str">
        <f t="shared" si="0"/>
        <v>MAR</v>
      </c>
      <c r="K35" s="2" t="s">
        <v>1565</v>
      </c>
      <c r="L35" s="2" t="s">
        <v>1108</v>
      </c>
      <c r="M35" s="2" t="s">
        <v>1567</v>
      </c>
      <c r="N35" s="2">
        <f t="shared" si="2"/>
        <v>27</v>
      </c>
      <c r="O35" s="2" t="s">
        <v>1</v>
      </c>
      <c r="P35" s="2" t="str">
        <f t="shared" si="3"/>
        <v>{id:27,year: "2016",dateAcuerdo:"15-MAR",numAcuerdo:"CG 27-2016",monthAcuerdo:"MAR",nameAcuerdo:"ACUERDO CONSEJOS DISTRITALES Y MUNICIPALES",link: Acuerdos__pdfpath(`./${"2016/"}${"27.pdf"}`),},</v>
      </c>
    </row>
    <row r="36" spans="1:16" x14ac:dyDescent="0.3">
      <c r="A36" s="2" t="s">
        <v>1568</v>
      </c>
      <c r="B36" s="2">
        <v>28</v>
      </c>
      <c r="C36" s="2" t="s">
        <v>1566</v>
      </c>
      <c r="D36" s="3" t="s">
        <v>1131</v>
      </c>
      <c r="E36" s="2" t="s">
        <v>1735</v>
      </c>
      <c r="G36" s="2">
        <v>28</v>
      </c>
      <c r="H36" s="2" t="s">
        <v>0</v>
      </c>
      <c r="I36" s="2" t="s">
        <v>1740</v>
      </c>
      <c r="J36" s="4" t="str">
        <f t="shared" si="0"/>
        <v>MAR</v>
      </c>
      <c r="K36" s="2" t="s">
        <v>1565</v>
      </c>
      <c r="L36" s="2" t="s">
        <v>1109</v>
      </c>
      <c r="M36" s="2" t="s">
        <v>1567</v>
      </c>
      <c r="N36" s="2">
        <f t="shared" si="2"/>
        <v>28</v>
      </c>
      <c r="O36" s="2" t="s">
        <v>1</v>
      </c>
      <c r="P36" s="2" t="str">
        <f t="shared" si="3"/>
        <v>{id:28,year: "2016",dateAcuerdo:"24-MAR",numAcuerdo:"CG 28-2016",monthAcuerdo:"MAR",nameAcuerdo:"ACUERDO PROGRAMA PAN",link: Acuerdos__pdfpath(`./${"2016/"}${"28.pdf"}`),},</v>
      </c>
    </row>
    <row r="37" spans="1:16" x14ac:dyDescent="0.3">
      <c r="A37" s="2" t="s">
        <v>1568</v>
      </c>
      <c r="B37" s="2">
        <v>29</v>
      </c>
      <c r="C37" s="2" t="s">
        <v>1566</v>
      </c>
      <c r="D37" s="3" t="s">
        <v>1131</v>
      </c>
      <c r="E37" s="2" t="s">
        <v>1735</v>
      </c>
      <c r="G37" s="2">
        <v>29</v>
      </c>
      <c r="H37" s="2" t="s">
        <v>0</v>
      </c>
      <c r="I37" s="2" t="s">
        <v>1740</v>
      </c>
      <c r="J37" s="4" t="str">
        <f t="shared" si="0"/>
        <v>MAR</v>
      </c>
      <c r="K37" s="2" t="s">
        <v>1565</v>
      </c>
      <c r="L37" s="2" t="s">
        <v>1110</v>
      </c>
      <c r="M37" s="2" t="s">
        <v>1567</v>
      </c>
      <c r="N37" s="2">
        <f t="shared" si="2"/>
        <v>29</v>
      </c>
      <c r="O37" s="2" t="s">
        <v>1</v>
      </c>
      <c r="P37" s="2" t="str">
        <f t="shared" si="3"/>
        <v>{id:29,year: "2016",dateAcuerdo:"24-MAR",numAcuerdo:"CG 29-2016",monthAcuerdo:"MAR",nameAcuerdo:"ACUERDO PROGRAMA PRI",link: Acuerdos__pdfpath(`./${"2016/"}${"29.pdf"}`),},</v>
      </c>
    </row>
    <row r="38" spans="1:16" x14ac:dyDescent="0.3">
      <c r="A38" s="2" t="s">
        <v>1568</v>
      </c>
      <c r="B38" s="2">
        <v>30</v>
      </c>
      <c r="C38" s="2" t="s">
        <v>1566</v>
      </c>
      <c r="D38" s="3" t="s">
        <v>1131</v>
      </c>
      <c r="E38" s="2" t="s">
        <v>1735</v>
      </c>
      <c r="G38" s="2">
        <v>30</v>
      </c>
      <c r="H38" s="2" t="s">
        <v>0</v>
      </c>
      <c r="I38" s="2" t="s">
        <v>1740</v>
      </c>
      <c r="J38" s="4" t="str">
        <f t="shared" si="0"/>
        <v>MAR</v>
      </c>
      <c r="K38" s="2" t="s">
        <v>1565</v>
      </c>
      <c r="L38" s="2" t="s">
        <v>1111</v>
      </c>
      <c r="M38" s="2" t="s">
        <v>1567</v>
      </c>
      <c r="N38" s="2">
        <f t="shared" si="2"/>
        <v>30</v>
      </c>
      <c r="O38" s="2" t="s">
        <v>1</v>
      </c>
      <c r="P38" s="2" t="str">
        <f t="shared" si="3"/>
        <v>{id:30,year: "2016",dateAcuerdo:"24-MAR",numAcuerdo:"CG 30-2016",monthAcuerdo:"MAR",nameAcuerdo:"ACUERDO PROGRAMA PRD",link: Acuerdos__pdfpath(`./${"2016/"}${"30.pdf"}`),},</v>
      </c>
    </row>
    <row r="39" spans="1:16" x14ac:dyDescent="0.3">
      <c r="A39" s="2" t="s">
        <v>1568</v>
      </c>
      <c r="B39" s="2">
        <v>31</v>
      </c>
      <c r="C39" s="2" t="s">
        <v>1566</v>
      </c>
      <c r="D39" s="3" t="s">
        <v>1131</v>
      </c>
      <c r="E39" s="2" t="s">
        <v>1735</v>
      </c>
      <c r="G39" s="2">
        <v>31</v>
      </c>
      <c r="H39" s="2" t="s">
        <v>0</v>
      </c>
      <c r="I39" s="2" t="s">
        <v>1740</v>
      </c>
      <c r="J39" s="4" t="str">
        <f t="shared" si="0"/>
        <v>MAR</v>
      </c>
      <c r="K39" s="2" t="s">
        <v>1565</v>
      </c>
      <c r="L39" s="2" t="s">
        <v>1112</v>
      </c>
      <c r="M39" s="2" t="s">
        <v>1567</v>
      </c>
      <c r="N39" s="2">
        <f t="shared" si="2"/>
        <v>31</v>
      </c>
      <c r="O39" s="2" t="s">
        <v>1</v>
      </c>
      <c r="P39" s="2" t="str">
        <f t="shared" si="3"/>
        <v>{id:31,year: "2016",dateAcuerdo:"24-MAR",numAcuerdo:"CG 31-2016",monthAcuerdo:"MAR",nameAcuerdo:"ACUERDO PROGRAMA PT",link: Acuerdos__pdfpath(`./${"2016/"}${"31.pdf"}`),},</v>
      </c>
    </row>
    <row r="40" spans="1:16" x14ac:dyDescent="0.3">
      <c r="A40" s="2" t="s">
        <v>1568</v>
      </c>
      <c r="B40" s="2">
        <v>32</v>
      </c>
      <c r="C40" s="2" t="s">
        <v>1566</v>
      </c>
      <c r="D40" s="3" t="s">
        <v>1131</v>
      </c>
      <c r="E40" s="2" t="s">
        <v>1735</v>
      </c>
      <c r="G40" s="2">
        <v>32</v>
      </c>
      <c r="H40" s="2" t="s">
        <v>0</v>
      </c>
      <c r="I40" s="2" t="s">
        <v>1740</v>
      </c>
      <c r="J40" s="4" t="str">
        <f t="shared" si="0"/>
        <v>MAR</v>
      </c>
      <c r="K40" s="2" t="s">
        <v>1565</v>
      </c>
      <c r="L40" s="4" t="s">
        <v>1113</v>
      </c>
      <c r="M40" s="2" t="s">
        <v>1567</v>
      </c>
      <c r="N40" s="2">
        <f t="shared" si="2"/>
        <v>32</v>
      </c>
      <c r="O40" s="2" t="s">
        <v>1</v>
      </c>
      <c r="P40" s="2" t="str">
        <f t="shared" si="3"/>
        <v>{id:32,year: "2016",dateAcuerdo:"24-MAR",numAcuerdo:"CG 32-2016",monthAcuerdo:"MAR",nameAcuerdo:"ACUERDO PROGRAMA PVEM",link: Acuerdos__pdfpath(`./${"2016/"}${"32.pdf"}`),},</v>
      </c>
    </row>
    <row r="41" spans="1:16" x14ac:dyDescent="0.3">
      <c r="A41" s="2" t="s">
        <v>1568</v>
      </c>
      <c r="B41" s="2">
        <v>33</v>
      </c>
      <c r="C41" s="2" t="s">
        <v>1566</v>
      </c>
      <c r="D41" s="3" t="s">
        <v>1131</v>
      </c>
      <c r="E41" s="2" t="s">
        <v>1735</v>
      </c>
      <c r="G41" s="2">
        <v>33</v>
      </c>
      <c r="H41" s="2" t="s">
        <v>0</v>
      </c>
      <c r="I41" s="2" t="s">
        <v>1740</v>
      </c>
      <c r="J41" s="4" t="str">
        <f t="shared" si="0"/>
        <v>MAR</v>
      </c>
      <c r="K41" s="2" t="s">
        <v>1565</v>
      </c>
      <c r="L41" s="4" t="s">
        <v>1114</v>
      </c>
      <c r="M41" s="2" t="s">
        <v>1567</v>
      </c>
      <c r="N41" s="2">
        <f t="shared" si="2"/>
        <v>33</v>
      </c>
      <c r="O41" s="2" t="s">
        <v>1</v>
      </c>
      <c r="P41" s="2" t="str">
        <f t="shared" si="3"/>
        <v>{id:33,year: "2016",dateAcuerdo:"24-MAR",numAcuerdo:"CG 33-2016",monthAcuerdo:"MAR",nameAcuerdo:"ACUERDO PROGRAMA MC",link: Acuerdos__pdfpath(`./${"2016/"}${"33.pdf"}`),},</v>
      </c>
    </row>
    <row r="42" spans="1:16" x14ac:dyDescent="0.3">
      <c r="A42" s="2" t="s">
        <v>1568</v>
      </c>
      <c r="B42" s="2">
        <v>34</v>
      </c>
      <c r="C42" s="2" t="s">
        <v>1566</v>
      </c>
      <c r="D42" s="3" t="s">
        <v>1131</v>
      </c>
      <c r="E42" s="2" t="s">
        <v>1735</v>
      </c>
      <c r="G42" s="2">
        <v>34</v>
      </c>
      <c r="H42" s="2" t="s">
        <v>0</v>
      </c>
      <c r="I42" s="2" t="s">
        <v>1740</v>
      </c>
      <c r="J42" s="4" t="str">
        <f t="shared" si="0"/>
        <v>MAR</v>
      </c>
      <c r="K42" s="2" t="s">
        <v>1565</v>
      </c>
      <c r="L42" s="4" t="s">
        <v>1115</v>
      </c>
      <c r="M42" s="2" t="s">
        <v>1567</v>
      </c>
      <c r="N42" s="2">
        <f t="shared" si="2"/>
        <v>34</v>
      </c>
      <c r="O42" s="2" t="s">
        <v>1</v>
      </c>
      <c r="P42" s="2" t="str">
        <f t="shared" si="3"/>
        <v>{id:34,year: "2016",dateAcuerdo:"24-MAR",numAcuerdo:"CG 34-2016",monthAcuerdo:"MAR",nameAcuerdo:"ACUERDO PROGRAMA PANAL",link: Acuerdos__pdfpath(`./${"2016/"}${"34.pdf"}`),},</v>
      </c>
    </row>
    <row r="43" spans="1:16" x14ac:dyDescent="0.3">
      <c r="A43" s="2" t="s">
        <v>1568</v>
      </c>
      <c r="B43" s="2">
        <v>35</v>
      </c>
      <c r="C43" s="2" t="s">
        <v>1566</v>
      </c>
      <c r="D43" s="3" t="s">
        <v>1131</v>
      </c>
      <c r="E43" s="2" t="s">
        <v>1735</v>
      </c>
      <c r="G43" s="2">
        <v>35</v>
      </c>
      <c r="H43" s="2" t="s">
        <v>0</v>
      </c>
      <c r="I43" s="2" t="s">
        <v>1740</v>
      </c>
      <c r="J43" s="4" t="str">
        <f t="shared" si="0"/>
        <v>MAR</v>
      </c>
      <c r="K43" s="2" t="s">
        <v>1565</v>
      </c>
      <c r="L43" s="4" t="s">
        <v>1116</v>
      </c>
      <c r="M43" s="2" t="s">
        <v>1567</v>
      </c>
      <c r="N43" s="2">
        <f t="shared" si="2"/>
        <v>35</v>
      </c>
      <c r="O43" s="2" t="s">
        <v>1</v>
      </c>
      <c r="P43" s="2" t="str">
        <f t="shared" si="3"/>
        <v>{id:35,year: "2016",dateAcuerdo:"24-MAR",numAcuerdo:"CG 35-2016",monthAcuerdo:"MAR",nameAcuerdo:"ACUERDO PROGRAMA PAC",link: Acuerdos__pdfpath(`./${"2016/"}${"35.pdf"}`),},</v>
      </c>
    </row>
    <row r="44" spans="1:16" x14ac:dyDescent="0.3">
      <c r="A44" s="2" t="s">
        <v>1568</v>
      </c>
      <c r="B44" s="2">
        <v>36</v>
      </c>
      <c r="C44" s="2" t="s">
        <v>1566</v>
      </c>
      <c r="D44" s="3" t="s">
        <v>1131</v>
      </c>
      <c r="E44" s="2" t="s">
        <v>1735</v>
      </c>
      <c r="G44" s="2">
        <v>36</v>
      </c>
      <c r="H44" s="2" t="s">
        <v>0</v>
      </c>
      <c r="I44" s="2" t="s">
        <v>1740</v>
      </c>
      <c r="J44" s="4" t="str">
        <f t="shared" si="0"/>
        <v>MAR</v>
      </c>
      <c r="K44" s="2" t="s">
        <v>1565</v>
      </c>
      <c r="L44" s="4" t="s">
        <v>1117</v>
      </c>
      <c r="M44" s="2" t="s">
        <v>1567</v>
      </c>
      <c r="N44" s="2">
        <f t="shared" si="2"/>
        <v>36</v>
      </c>
      <c r="O44" s="2" t="s">
        <v>1</v>
      </c>
      <c r="P44" s="2" t="str">
        <f t="shared" si="3"/>
        <v>{id:36,year: "2016",dateAcuerdo:"24-MAR",numAcuerdo:"CG 36-2016",monthAcuerdo:"MAR",nameAcuerdo:"ACUERDO PROGRAMA PS",link: Acuerdos__pdfpath(`./${"2016/"}${"36.pdf"}`),},</v>
      </c>
    </row>
    <row r="45" spans="1:16" x14ac:dyDescent="0.3">
      <c r="A45" s="2" t="s">
        <v>1568</v>
      </c>
      <c r="B45" s="2">
        <v>37</v>
      </c>
      <c r="C45" s="2" t="s">
        <v>1566</v>
      </c>
      <c r="D45" s="3" t="s">
        <v>1131</v>
      </c>
      <c r="E45" s="2" t="s">
        <v>1735</v>
      </c>
      <c r="G45" s="2">
        <v>37</v>
      </c>
      <c r="H45" s="2" t="s">
        <v>0</v>
      </c>
      <c r="I45" s="2" t="s">
        <v>1740</v>
      </c>
      <c r="J45" s="4" t="str">
        <f t="shared" si="0"/>
        <v>MAR</v>
      </c>
      <c r="K45" s="2" t="s">
        <v>1565</v>
      </c>
      <c r="L45" s="4" t="s">
        <v>1118</v>
      </c>
      <c r="M45" s="2" t="s">
        <v>1567</v>
      </c>
      <c r="N45" s="2">
        <f t="shared" si="2"/>
        <v>37</v>
      </c>
      <c r="O45" s="2" t="s">
        <v>1</v>
      </c>
      <c r="P45" s="2" t="str">
        <f t="shared" si="3"/>
        <v>{id:37,year: "2016",dateAcuerdo:"24-MAR",numAcuerdo:"CG 37-2016",monthAcuerdo:"MAR",nameAcuerdo:"ACUERDO PROGRAMA MORENA",link: Acuerdos__pdfpath(`./${"2016/"}${"37.pdf"}`),},</v>
      </c>
    </row>
    <row r="46" spans="1:16" x14ac:dyDescent="0.3">
      <c r="A46" s="2" t="s">
        <v>1568</v>
      </c>
      <c r="B46" s="2">
        <v>38</v>
      </c>
      <c r="C46" s="2" t="s">
        <v>1566</v>
      </c>
      <c r="D46" s="3" t="s">
        <v>1131</v>
      </c>
      <c r="E46" s="2" t="s">
        <v>1735</v>
      </c>
      <c r="G46" s="2">
        <v>38</v>
      </c>
      <c r="H46" s="2" t="s">
        <v>0</v>
      </c>
      <c r="I46" s="2" t="s">
        <v>1740</v>
      </c>
      <c r="J46" s="4" t="str">
        <f t="shared" si="0"/>
        <v>MAR</v>
      </c>
      <c r="K46" s="2" t="s">
        <v>1565</v>
      </c>
      <c r="L46" s="4" t="s">
        <v>1119</v>
      </c>
      <c r="M46" s="2" t="s">
        <v>1567</v>
      </c>
      <c r="N46" s="2">
        <f t="shared" si="2"/>
        <v>38</v>
      </c>
      <c r="O46" s="2" t="s">
        <v>1</v>
      </c>
      <c r="P46" s="2" t="str">
        <f t="shared" si="3"/>
        <v>{id:38,year: "2016",dateAcuerdo:"24-MAR",numAcuerdo:"CG 38-2016",monthAcuerdo:"MAR",nameAcuerdo:"ACUERDO PROGRAMA PES",link: Acuerdos__pdfpath(`./${"2016/"}${"38.pdf"}`),},</v>
      </c>
    </row>
    <row r="47" spans="1:16" x14ac:dyDescent="0.3">
      <c r="A47" s="2" t="s">
        <v>1568</v>
      </c>
      <c r="B47" s="2">
        <v>39</v>
      </c>
      <c r="C47" s="2" t="s">
        <v>1566</v>
      </c>
      <c r="D47" s="3" t="s">
        <v>1131</v>
      </c>
      <c r="E47" s="2" t="s">
        <v>1735</v>
      </c>
      <c r="G47" s="2">
        <v>39</v>
      </c>
      <c r="H47" s="2" t="s">
        <v>0</v>
      </c>
      <c r="I47" s="2" t="s">
        <v>1740</v>
      </c>
      <c r="J47" s="4" t="str">
        <f t="shared" si="0"/>
        <v>MAR</v>
      </c>
      <c r="K47" s="2" t="s">
        <v>1565</v>
      </c>
      <c r="L47" s="2" t="s">
        <v>1120</v>
      </c>
      <c r="M47" s="2" t="s">
        <v>1567</v>
      </c>
      <c r="N47" s="2">
        <f t="shared" ref="N47:N78" si="4">B47</f>
        <v>39</v>
      </c>
      <c r="O47" s="2" t="s">
        <v>1</v>
      </c>
      <c r="P47" s="2" t="str">
        <f t="shared" si="3"/>
        <v>{id:39,year: "2016",dateAcuerdo:"24-MAR",numAcuerdo:"CG 39-2016",monthAcuerdo:"MAR",nameAcuerdo:"ACUERDO BENITO Y MELISSA CANDIDATOS INDEPENDIENTES",link: Acuerdos__pdfpath(`./${"2016/"}${"39.pdf"}`),},</v>
      </c>
    </row>
    <row r="48" spans="1:16" x14ac:dyDescent="0.3">
      <c r="A48" s="2" t="s">
        <v>1568</v>
      </c>
      <c r="B48" s="2">
        <v>40</v>
      </c>
      <c r="C48" s="2" t="s">
        <v>1566</v>
      </c>
      <c r="D48" s="3" t="s">
        <v>1132</v>
      </c>
      <c r="E48" s="2" t="s">
        <v>1735</v>
      </c>
      <c r="G48" s="2">
        <v>40</v>
      </c>
      <c r="H48" s="2" t="s">
        <v>0</v>
      </c>
      <c r="I48" s="2" t="s">
        <v>1740</v>
      </c>
      <c r="J48" s="4" t="str">
        <f t="shared" si="0"/>
        <v>MAR</v>
      </c>
      <c r="K48" s="2" t="s">
        <v>1565</v>
      </c>
      <c r="L48" s="2" t="s">
        <v>1121</v>
      </c>
      <c r="M48" s="2" t="s">
        <v>1567</v>
      </c>
      <c r="N48" s="2">
        <f t="shared" si="4"/>
        <v>40</v>
      </c>
      <c r="O48" s="2" t="s">
        <v>1</v>
      </c>
      <c r="P48" s="2" t="str">
        <f t="shared" si="3"/>
        <v>{id:40,year: "2016",dateAcuerdo:"25-MAR",numAcuerdo:"CG 40-2016",monthAcuerdo:"MAR",nameAcuerdo:"ACUERDO PAC BERNARDINO",link: Acuerdos__pdfpath(`./${"2016/"}${"40.pdf"}`),},</v>
      </c>
    </row>
    <row r="49" spans="1:16" x14ac:dyDescent="0.3">
      <c r="A49" s="2" t="s">
        <v>1568</v>
      </c>
      <c r="B49" s="2">
        <v>41</v>
      </c>
      <c r="C49" s="2" t="s">
        <v>1566</v>
      </c>
      <c r="D49" s="3" t="s">
        <v>1132</v>
      </c>
      <c r="E49" s="2" t="s">
        <v>1735</v>
      </c>
      <c r="G49" s="2">
        <v>41</v>
      </c>
      <c r="H49" s="2" t="s">
        <v>0</v>
      </c>
      <c r="I49" s="2" t="s">
        <v>1740</v>
      </c>
      <c r="J49" s="4" t="str">
        <f t="shared" si="0"/>
        <v>MAR</v>
      </c>
      <c r="K49" s="2" t="s">
        <v>1565</v>
      </c>
      <c r="L49" s="2" t="s">
        <v>1122</v>
      </c>
      <c r="M49" s="2" t="s">
        <v>1567</v>
      </c>
      <c r="N49" s="2">
        <f t="shared" si="4"/>
        <v>41</v>
      </c>
      <c r="O49" s="2" t="s">
        <v>1</v>
      </c>
      <c r="P49" s="2" t="str">
        <f t="shared" si="3"/>
        <v>{id:41,year: "2016",dateAcuerdo:"25-MAR",numAcuerdo:"CG 41-2016",monthAcuerdo:"MAR",nameAcuerdo:"ACUERDO PRI PVEM PANAL Y PS",link: Acuerdos__pdfpath(`./${"2016/"}${"41.pdf"}`),},</v>
      </c>
    </row>
    <row r="50" spans="1:16" x14ac:dyDescent="0.3">
      <c r="A50" s="2" t="s">
        <v>1568</v>
      </c>
      <c r="B50" s="2">
        <v>42</v>
      </c>
      <c r="C50" s="2" t="s">
        <v>1566</v>
      </c>
      <c r="D50" s="3" t="s">
        <v>1132</v>
      </c>
      <c r="E50" s="2" t="s">
        <v>1735</v>
      </c>
      <c r="G50" s="2">
        <v>42</v>
      </c>
      <c r="H50" s="2" t="s">
        <v>0</v>
      </c>
      <c r="I50" s="2" t="s">
        <v>1740</v>
      </c>
      <c r="J50" s="4" t="str">
        <f t="shared" si="0"/>
        <v>MAR</v>
      </c>
      <c r="K50" s="2" t="s">
        <v>1565</v>
      </c>
      <c r="L50" s="2" t="s">
        <v>1123</v>
      </c>
      <c r="M50" s="2" t="s">
        <v>1567</v>
      </c>
      <c r="N50" s="2">
        <f t="shared" si="4"/>
        <v>42</v>
      </c>
      <c r="O50" s="2" t="s">
        <v>1</v>
      </c>
      <c r="P50" s="2" t="str">
        <f t="shared" si="3"/>
        <v>{id:42,year: "2016",dateAcuerdo:"25-MAR",numAcuerdo:"CG 42-2016",monthAcuerdo:"MAR",nameAcuerdo:"ACUERDO PRD PT",link: Acuerdos__pdfpath(`./${"2016/"}${"42.pdf"}`),},</v>
      </c>
    </row>
    <row r="51" spans="1:16" x14ac:dyDescent="0.3">
      <c r="A51" s="2" t="s">
        <v>1568</v>
      </c>
      <c r="B51" s="2">
        <v>43</v>
      </c>
      <c r="C51" s="2" t="s">
        <v>1566</v>
      </c>
      <c r="D51" s="3" t="s">
        <v>1132</v>
      </c>
      <c r="E51" s="2" t="s">
        <v>1735</v>
      </c>
      <c r="G51" s="2">
        <v>43</v>
      </c>
      <c r="H51" s="2" t="s">
        <v>0</v>
      </c>
      <c r="I51" s="2" t="s">
        <v>1740</v>
      </c>
      <c r="J51" s="4" t="str">
        <f t="shared" si="0"/>
        <v>MAR</v>
      </c>
      <c r="K51" s="2" t="s">
        <v>1565</v>
      </c>
      <c r="L51" s="2" t="s">
        <v>1124</v>
      </c>
      <c r="M51" s="2" t="s">
        <v>1567</v>
      </c>
      <c r="N51" s="2">
        <f t="shared" si="4"/>
        <v>43</v>
      </c>
      <c r="O51" s="2" t="s">
        <v>1</v>
      </c>
      <c r="P51" s="2" t="str">
        <f t="shared" si="3"/>
        <v>{id:43,year: "2016",dateAcuerdo:"25-MAR",numAcuerdo:"CG 43-2016",monthAcuerdo:"MAR",nameAcuerdo:"ACUERDO PVEM PS",link: Acuerdos__pdfpath(`./${"2016/"}${"43.pdf"}`),},</v>
      </c>
    </row>
    <row r="52" spans="1:16" x14ac:dyDescent="0.3">
      <c r="A52" s="2" t="s">
        <v>1568</v>
      </c>
      <c r="B52" s="2">
        <v>44</v>
      </c>
      <c r="C52" s="2" t="s">
        <v>1566</v>
      </c>
      <c r="D52" s="3" t="s">
        <v>1132</v>
      </c>
      <c r="E52" s="2" t="s">
        <v>1735</v>
      </c>
      <c r="G52" s="2">
        <v>44</v>
      </c>
      <c r="H52" s="2" t="s">
        <v>0</v>
      </c>
      <c r="I52" s="2" t="s">
        <v>1740</v>
      </c>
      <c r="J52" s="4" t="str">
        <f t="shared" si="0"/>
        <v>MAR</v>
      </c>
      <c r="K52" s="2" t="s">
        <v>1565</v>
      </c>
      <c r="L52" s="2" t="s">
        <v>1125</v>
      </c>
      <c r="M52" s="2" t="s">
        <v>1567</v>
      </c>
      <c r="N52" s="2">
        <f t="shared" si="4"/>
        <v>44</v>
      </c>
      <c r="O52" s="2" t="s">
        <v>1</v>
      </c>
      <c r="P52" s="2" t="str">
        <f t="shared" si="3"/>
        <v>{id:44,year: "2016",dateAcuerdo:"25-MAR",numAcuerdo:"CG 44-2016",monthAcuerdo:"MAR",nameAcuerdo:"ACUERDO ALFONSO CANO",link: Acuerdos__pdfpath(`./${"2016/"}${"44.pdf"}`),},</v>
      </c>
    </row>
    <row r="53" spans="1:16" x14ac:dyDescent="0.3">
      <c r="A53" s="2" t="s">
        <v>1568</v>
      </c>
      <c r="B53" s="2">
        <v>45</v>
      </c>
      <c r="C53" s="2" t="s">
        <v>1566</v>
      </c>
      <c r="D53" s="3" t="s">
        <v>55</v>
      </c>
      <c r="E53" s="2" t="s">
        <v>1735</v>
      </c>
      <c r="G53" s="2">
        <v>45</v>
      </c>
      <c r="H53" s="2" t="s">
        <v>0</v>
      </c>
      <c r="I53" s="2" t="s">
        <v>1740</v>
      </c>
      <c r="J53" s="4" t="str">
        <f t="shared" si="0"/>
        <v>MAR</v>
      </c>
      <c r="K53" s="2" t="s">
        <v>1565</v>
      </c>
      <c r="L53" s="2" t="s">
        <v>1126</v>
      </c>
      <c r="M53" s="2" t="s">
        <v>1567</v>
      </c>
      <c r="N53" s="2">
        <f t="shared" si="4"/>
        <v>45</v>
      </c>
      <c r="O53" s="2" t="s">
        <v>1</v>
      </c>
      <c r="P53" s="2" t="str">
        <f t="shared" si="3"/>
        <v>{id:45,year: "2016",dateAcuerdo:"30-MAR",numAcuerdo:"CG 45-2016",monthAcuerdo:"MAR",nameAcuerdo:"ACUERDO CUMPLIMIENTO SUP JDC 1181 2016 DE JORGE MORENO DURAN",link: Acuerdos__pdfpath(`./${"2016/"}${"45.pdf"}`),},</v>
      </c>
    </row>
    <row r="54" spans="1:16" x14ac:dyDescent="0.3">
      <c r="A54" s="2" t="s">
        <v>1568</v>
      </c>
      <c r="B54" s="2">
        <v>46</v>
      </c>
      <c r="C54" s="2" t="s">
        <v>1566</v>
      </c>
      <c r="D54" s="3" t="s">
        <v>1205</v>
      </c>
      <c r="E54" s="2" t="s">
        <v>1735</v>
      </c>
      <c r="G54" s="2">
        <v>46</v>
      </c>
      <c r="H54" s="2" t="s">
        <v>0</v>
      </c>
      <c r="I54" s="2" t="s">
        <v>1740</v>
      </c>
      <c r="J54" s="4" t="str">
        <f t="shared" si="0"/>
        <v>ABR</v>
      </c>
      <c r="K54" s="2" t="s">
        <v>1565</v>
      </c>
      <c r="L54" s="2" t="s">
        <v>1133</v>
      </c>
      <c r="M54" s="2" t="s">
        <v>1567</v>
      </c>
      <c r="N54" s="2">
        <f t="shared" si="4"/>
        <v>46</v>
      </c>
      <c r="O54" s="2" t="s">
        <v>1</v>
      </c>
      <c r="P54" s="2" t="str">
        <f t="shared" si="3"/>
        <v>{id:46,year: "2016",dateAcuerdo:"01-ABR",numAcuerdo:"CG 46-2016",monthAcuerdo:"ABR",nameAcuerdo:"ACUERDO DESIGNACIÓN DEL COMITÉ PREP",link: Acuerdos__pdfpath(`./${"2016/"}${"46.pdf"}`),},</v>
      </c>
    </row>
    <row r="55" spans="1:16" x14ac:dyDescent="0.3">
      <c r="A55" s="2" t="s">
        <v>1568</v>
      </c>
      <c r="B55" s="2">
        <v>47</v>
      </c>
      <c r="C55" s="2" t="s">
        <v>1566</v>
      </c>
      <c r="D55" s="3" t="s">
        <v>1205</v>
      </c>
      <c r="E55" s="2" t="s">
        <v>1735</v>
      </c>
      <c r="G55" s="2">
        <v>47</v>
      </c>
      <c r="H55" s="2" t="s">
        <v>0</v>
      </c>
      <c r="I55" s="2" t="s">
        <v>1740</v>
      </c>
      <c r="J55" s="4" t="str">
        <f t="shared" si="0"/>
        <v>ABR</v>
      </c>
      <c r="K55" s="2" t="s">
        <v>1565</v>
      </c>
      <c r="L55" s="2" t="s">
        <v>1134</v>
      </c>
      <c r="M55" s="2" t="s">
        <v>1567</v>
      </c>
      <c r="N55" s="2">
        <f t="shared" si="4"/>
        <v>47</v>
      </c>
      <c r="O55" s="2" t="s">
        <v>1</v>
      </c>
      <c r="P55" s="2" t="str">
        <f t="shared" si="3"/>
        <v>{id:47,year: "2016",dateAcuerdo:"01-ABR",numAcuerdo:"CG 47-2016",monthAcuerdo:"ABR",nameAcuerdo:"ACUERDO SUSTITUCIONES",link: Acuerdos__pdfpath(`./${"2016/"}${"47.pdf"}`),},</v>
      </c>
    </row>
    <row r="56" spans="1:16" x14ac:dyDescent="0.3">
      <c r="A56" s="2" t="s">
        <v>1568</v>
      </c>
      <c r="B56" s="2">
        <v>48</v>
      </c>
      <c r="C56" s="2" t="s">
        <v>1566</v>
      </c>
      <c r="D56" s="3" t="s">
        <v>1205</v>
      </c>
      <c r="E56" s="2" t="s">
        <v>1735</v>
      </c>
      <c r="G56" s="2">
        <v>48</v>
      </c>
      <c r="H56" s="2" t="s">
        <v>0</v>
      </c>
      <c r="I56" s="2" t="s">
        <v>1740</v>
      </c>
      <c r="J56" s="4" t="str">
        <f t="shared" si="0"/>
        <v>ABR</v>
      </c>
      <c r="K56" s="2" t="s">
        <v>1565</v>
      </c>
      <c r="L56" s="2" t="s">
        <v>1135</v>
      </c>
      <c r="M56" s="2" t="s">
        <v>1567</v>
      </c>
      <c r="N56" s="2">
        <f t="shared" si="4"/>
        <v>48</v>
      </c>
      <c r="O56" s="2" t="s">
        <v>1</v>
      </c>
      <c r="P56" s="2" t="str">
        <f t="shared" si="3"/>
        <v>{id:48,year: "2016",dateAcuerdo:"01-ABR",numAcuerdo:"CG 48-2016",monthAcuerdo:"ABR",nameAcuerdo:"ACUERDO FINANCIAMIENTO",link: Acuerdos__pdfpath(`./${"2016/"}${"48.pdf"}`),},</v>
      </c>
    </row>
    <row r="57" spans="1:16" x14ac:dyDescent="0.3">
      <c r="A57" s="2" t="s">
        <v>1568</v>
      </c>
      <c r="B57" s="2">
        <v>49</v>
      </c>
      <c r="C57" s="2" t="s">
        <v>1566</v>
      </c>
      <c r="D57" s="3" t="s">
        <v>1205</v>
      </c>
      <c r="E57" s="2" t="s">
        <v>1735</v>
      </c>
      <c r="G57" s="2">
        <v>49</v>
      </c>
      <c r="H57" s="2" t="s">
        <v>0</v>
      </c>
      <c r="I57" s="2" t="s">
        <v>1740</v>
      </c>
      <c r="J57" s="4" t="str">
        <f t="shared" si="0"/>
        <v>ABR</v>
      </c>
      <c r="K57" s="2" t="s">
        <v>1565</v>
      </c>
      <c r="L57" s="2" t="s">
        <v>1136</v>
      </c>
      <c r="M57" s="2" t="s">
        <v>1567</v>
      </c>
      <c r="N57" s="2">
        <f t="shared" si="4"/>
        <v>49</v>
      </c>
      <c r="O57" s="2" t="s">
        <v>1</v>
      </c>
      <c r="P57" s="2" t="str">
        <f t="shared" si="3"/>
        <v>{id:49,year: "2016",dateAcuerdo:"01-ABR",numAcuerdo:"CG 49-2016",monthAcuerdo:"ABR",nameAcuerdo:"ACUERDO DOCUMENTACIÓN Y MATERIAL ELECTORAL",link: Acuerdos__pdfpath(`./${"2016/"}${"49.pdf"}`),},</v>
      </c>
    </row>
    <row r="58" spans="1:16" x14ac:dyDescent="0.3">
      <c r="A58" s="2" t="s">
        <v>1568</v>
      </c>
      <c r="B58" s="2">
        <v>50</v>
      </c>
      <c r="C58" s="2" t="s">
        <v>1566</v>
      </c>
      <c r="D58" s="3" t="s">
        <v>1205</v>
      </c>
      <c r="E58" s="2" t="s">
        <v>1735</v>
      </c>
      <c r="G58" s="2">
        <v>50</v>
      </c>
      <c r="H58" s="2" t="s">
        <v>0</v>
      </c>
      <c r="I58" s="2" t="s">
        <v>1740</v>
      </c>
      <c r="J58" s="4" t="str">
        <f t="shared" si="0"/>
        <v>ABR</v>
      </c>
      <c r="K58" s="2" t="s">
        <v>1565</v>
      </c>
      <c r="L58" s="4" t="s">
        <v>1137</v>
      </c>
      <c r="M58" s="2" t="s">
        <v>1567</v>
      </c>
      <c r="N58" s="2">
        <f t="shared" si="4"/>
        <v>50</v>
      </c>
      <c r="O58" s="2" t="s">
        <v>1</v>
      </c>
      <c r="P58" s="2" t="str">
        <f t="shared" si="3"/>
        <v>{id:50,year: "2016",dateAcuerdo:"01-ABR",numAcuerdo:"CG 50-2016",monthAcuerdo:"ABR",nameAcuerdo:"ACUERDO BOLETAS",link: Acuerdos__pdfpath(`./${"2016/"}${"50.pdf"}`),},</v>
      </c>
    </row>
    <row r="59" spans="1:16" x14ac:dyDescent="0.3">
      <c r="A59" s="2" t="s">
        <v>1568</v>
      </c>
      <c r="B59" s="2">
        <v>51</v>
      </c>
      <c r="C59" s="2" t="s">
        <v>1566</v>
      </c>
      <c r="D59" s="3" t="s">
        <v>1205</v>
      </c>
      <c r="E59" s="2" t="s">
        <v>1735</v>
      </c>
      <c r="G59" s="2">
        <v>51</v>
      </c>
      <c r="H59" s="2" t="s">
        <v>0</v>
      </c>
      <c r="I59" s="2" t="s">
        <v>1740</v>
      </c>
      <c r="J59" s="4" t="str">
        <f t="shared" si="0"/>
        <v>ABR</v>
      </c>
      <c r="K59" s="2" t="s">
        <v>1565</v>
      </c>
      <c r="L59" s="2" t="s">
        <v>1138</v>
      </c>
      <c r="M59" s="2" t="s">
        <v>1567</v>
      </c>
      <c r="N59" s="2">
        <f t="shared" si="4"/>
        <v>51</v>
      </c>
      <c r="O59" s="2" t="s">
        <v>1</v>
      </c>
      <c r="P59" s="2" t="str">
        <f t="shared" si="3"/>
        <v>{id:51,year: "2016",dateAcuerdo:"01-ABR",numAcuerdo:"CG 51-2016",monthAcuerdo:"ABR",nameAcuerdo:"ACUERDO CUMPLIMIENTO JOSÉ EFREN SATACRUZ MOCTEZUMA BUENO",link: Acuerdos__pdfpath(`./${"2016/"}${"51.pdf"}`),},</v>
      </c>
    </row>
    <row r="60" spans="1:16" x14ac:dyDescent="0.3">
      <c r="A60" s="2" t="s">
        <v>1568</v>
      </c>
      <c r="B60" s="2">
        <v>52</v>
      </c>
      <c r="C60" s="2" t="s">
        <v>1566</v>
      </c>
      <c r="D60" s="3" t="s">
        <v>1206</v>
      </c>
      <c r="E60" s="2" t="s">
        <v>1735</v>
      </c>
      <c r="G60" s="2">
        <v>52</v>
      </c>
      <c r="H60" s="2" t="s">
        <v>0</v>
      </c>
      <c r="I60" s="2" t="s">
        <v>1740</v>
      </c>
      <c r="J60" s="4" t="str">
        <f t="shared" si="0"/>
        <v>ABR</v>
      </c>
      <c r="K60" s="2" t="s">
        <v>1565</v>
      </c>
      <c r="L60" s="2" t="s">
        <v>1139</v>
      </c>
      <c r="M60" s="2" t="s">
        <v>1567</v>
      </c>
      <c r="N60" s="2">
        <f t="shared" si="4"/>
        <v>52</v>
      </c>
      <c r="O60" s="2" t="s">
        <v>1</v>
      </c>
      <c r="P60" s="2" t="str">
        <f t="shared" si="3"/>
        <v>{id:52,year: "2016",dateAcuerdo:"02-ABR",numAcuerdo:"CG 52-2016",monthAcuerdo:"ABR",nameAcuerdo:"ACUERDO GOBERNADOR COALICIÓN PRI PVEM NA PS",link: Acuerdos__pdfpath(`./${"2016/"}${"52.pdf"}`),},</v>
      </c>
    </row>
    <row r="61" spans="1:16" x14ac:dyDescent="0.3">
      <c r="A61" s="2" t="s">
        <v>1568</v>
      </c>
      <c r="B61" s="2">
        <v>53</v>
      </c>
      <c r="C61" s="2" t="s">
        <v>1566</v>
      </c>
      <c r="D61" s="3" t="s">
        <v>1206</v>
      </c>
      <c r="E61" s="2" t="s">
        <v>1735</v>
      </c>
      <c r="G61" s="2">
        <v>53</v>
      </c>
      <c r="H61" s="2" t="s">
        <v>0</v>
      </c>
      <c r="I61" s="2" t="s">
        <v>1740</v>
      </c>
      <c r="J61" s="4" t="str">
        <f t="shared" si="0"/>
        <v>ABR</v>
      </c>
      <c r="K61" s="2" t="s">
        <v>1565</v>
      </c>
      <c r="L61" s="4" t="s">
        <v>1140</v>
      </c>
      <c r="M61" s="2" t="s">
        <v>1567</v>
      </c>
      <c r="N61" s="2">
        <f t="shared" si="4"/>
        <v>53</v>
      </c>
      <c r="O61" s="2" t="s">
        <v>1</v>
      </c>
      <c r="P61" s="2" t="str">
        <f t="shared" si="3"/>
        <v>{id:53,year: "2016",dateAcuerdo:"02-ABR",numAcuerdo:"CG 53-2016",monthAcuerdo:"ABR",nameAcuerdo:"ACUERDO GOBERNADOR PAN",link: Acuerdos__pdfpath(`./${"2016/"}${"53.pdf"}`),},</v>
      </c>
    </row>
    <row r="62" spans="1:16" x14ac:dyDescent="0.3">
      <c r="A62" s="2" t="s">
        <v>1568</v>
      </c>
      <c r="B62" s="2">
        <v>54</v>
      </c>
      <c r="C62" s="2" t="s">
        <v>1566</v>
      </c>
      <c r="D62" s="3" t="s">
        <v>1206</v>
      </c>
      <c r="E62" s="2" t="s">
        <v>1735</v>
      </c>
      <c r="G62" s="2">
        <v>54</v>
      </c>
      <c r="H62" s="2" t="s">
        <v>0</v>
      </c>
      <c r="I62" s="2" t="s">
        <v>1740</v>
      </c>
      <c r="J62" s="4" t="str">
        <f t="shared" si="0"/>
        <v>ABR</v>
      </c>
      <c r="K62" s="2" t="s">
        <v>1565</v>
      </c>
      <c r="L62" s="2" t="s">
        <v>1141</v>
      </c>
      <c r="M62" s="2" t="s">
        <v>1567</v>
      </c>
      <c r="N62" s="2">
        <f t="shared" si="4"/>
        <v>54</v>
      </c>
      <c r="O62" s="2" t="s">
        <v>1</v>
      </c>
      <c r="P62" s="2" t="str">
        <f t="shared" si="3"/>
        <v>{id:54,year: "2016",dateAcuerdo:"02-ABR",numAcuerdo:"CG 54-2016",monthAcuerdo:"ABR",nameAcuerdo:"ACUERDO GOBERNADOR PRD",link: Acuerdos__pdfpath(`./${"2016/"}${"54.pdf"}`),},</v>
      </c>
    </row>
    <row r="63" spans="1:16" x14ac:dyDescent="0.3">
      <c r="A63" s="2" t="s">
        <v>1568</v>
      </c>
      <c r="B63" s="2">
        <v>55</v>
      </c>
      <c r="C63" s="2" t="s">
        <v>1566</v>
      </c>
      <c r="D63" s="3" t="s">
        <v>1206</v>
      </c>
      <c r="E63" s="2" t="s">
        <v>1735</v>
      </c>
      <c r="G63" s="2">
        <v>55</v>
      </c>
      <c r="H63" s="2" t="s">
        <v>0</v>
      </c>
      <c r="I63" s="2" t="s">
        <v>1740</v>
      </c>
      <c r="J63" s="4" t="str">
        <f t="shared" si="0"/>
        <v>ABR</v>
      </c>
      <c r="K63" s="2" t="s">
        <v>1565</v>
      </c>
      <c r="L63" s="4" t="s">
        <v>1142</v>
      </c>
      <c r="M63" s="2" t="s">
        <v>1567</v>
      </c>
      <c r="N63" s="2">
        <f t="shared" si="4"/>
        <v>55</v>
      </c>
      <c r="O63" s="2" t="s">
        <v>1</v>
      </c>
      <c r="P63" s="2" t="str">
        <f t="shared" si="3"/>
        <v>{id:55,year: "2016",dateAcuerdo:"02-ABR",numAcuerdo:"CG 55-2016",monthAcuerdo:"ABR",nameAcuerdo:"ACUERDO GOBERNADOR MOVIMIENTO CIUDADANO",link: Acuerdos__pdfpath(`./${"2016/"}${"55.pdf"}`),},</v>
      </c>
    </row>
    <row r="64" spans="1:16" x14ac:dyDescent="0.3">
      <c r="A64" s="2" t="s">
        <v>1568</v>
      </c>
      <c r="B64" s="2">
        <v>56</v>
      </c>
      <c r="C64" s="2" t="s">
        <v>1566</v>
      </c>
      <c r="D64" s="3" t="s">
        <v>1206</v>
      </c>
      <c r="E64" s="2" t="s">
        <v>1735</v>
      </c>
      <c r="G64" s="2">
        <v>56</v>
      </c>
      <c r="H64" s="2" t="s">
        <v>0</v>
      </c>
      <c r="I64" s="2" t="s">
        <v>1740</v>
      </c>
      <c r="J64" s="4" t="str">
        <f t="shared" si="0"/>
        <v>ABR</v>
      </c>
      <c r="K64" s="2" t="s">
        <v>1565</v>
      </c>
      <c r="L64" s="4" t="s">
        <v>1143</v>
      </c>
      <c r="M64" s="2" t="s">
        <v>1567</v>
      </c>
      <c r="N64" s="2">
        <f t="shared" si="4"/>
        <v>56</v>
      </c>
      <c r="O64" s="2" t="s">
        <v>1</v>
      </c>
      <c r="P64" s="2" t="str">
        <f t="shared" si="3"/>
        <v>{id:56,year: "2016",dateAcuerdo:"02-ABR",numAcuerdo:"CG 56-2016",monthAcuerdo:"ABR",nameAcuerdo:"ACUERDO GOBERNADOR PAC",link: Acuerdos__pdfpath(`./${"2016/"}${"56.pdf"}`),},</v>
      </c>
    </row>
    <row r="65" spans="1:16" x14ac:dyDescent="0.3">
      <c r="A65" s="2" t="s">
        <v>1568</v>
      </c>
      <c r="B65" s="2">
        <v>57</v>
      </c>
      <c r="C65" s="2" t="s">
        <v>1566</v>
      </c>
      <c r="D65" s="3" t="s">
        <v>1206</v>
      </c>
      <c r="E65" s="2" t="s">
        <v>1735</v>
      </c>
      <c r="G65" s="2">
        <v>57</v>
      </c>
      <c r="H65" s="2" t="s">
        <v>0</v>
      </c>
      <c r="I65" s="2" t="s">
        <v>1740</v>
      </c>
      <c r="J65" s="4" t="str">
        <f t="shared" si="0"/>
        <v>ABR</v>
      </c>
      <c r="K65" s="2" t="s">
        <v>1565</v>
      </c>
      <c r="L65" s="2" t="s">
        <v>1144</v>
      </c>
      <c r="M65" s="2" t="s">
        <v>1567</v>
      </c>
      <c r="N65" s="2">
        <f t="shared" si="4"/>
        <v>57</v>
      </c>
      <c r="O65" s="2" t="s">
        <v>1</v>
      </c>
      <c r="P65" s="2" t="str">
        <f t="shared" si="3"/>
        <v>{id:57,year: "2016",dateAcuerdo:"02-ABR",numAcuerdo:"CG 57-2016",monthAcuerdo:"ABR",nameAcuerdo:"ACUERDO GOBERNADOR MORENA",link: Acuerdos__pdfpath(`./${"2016/"}${"57.pdf"}`),},</v>
      </c>
    </row>
    <row r="66" spans="1:16" x14ac:dyDescent="0.3">
      <c r="A66" s="2" t="s">
        <v>1568</v>
      </c>
      <c r="B66" s="2">
        <v>58</v>
      </c>
      <c r="C66" s="2" t="s">
        <v>1566</v>
      </c>
      <c r="D66" s="3" t="s">
        <v>1206</v>
      </c>
      <c r="E66" s="2" t="s">
        <v>1735</v>
      </c>
      <c r="G66" s="2">
        <v>58</v>
      </c>
      <c r="H66" s="2" t="s">
        <v>0</v>
      </c>
      <c r="I66" s="2" t="s">
        <v>1740</v>
      </c>
      <c r="J66" s="4" t="str">
        <f t="shared" si="0"/>
        <v>ABR</v>
      </c>
      <c r="K66" s="2" t="s">
        <v>1565</v>
      </c>
      <c r="L66" s="4" t="s">
        <v>1145</v>
      </c>
      <c r="M66" s="2" t="s">
        <v>1567</v>
      </c>
      <c r="N66" s="2">
        <f t="shared" si="4"/>
        <v>58</v>
      </c>
      <c r="O66" s="2" t="s">
        <v>1</v>
      </c>
      <c r="P66" s="2" t="str">
        <f t="shared" si="3"/>
        <v>{id:58,year: "2016",dateAcuerdo:"02-ABR",numAcuerdo:"CG 58-2016",monthAcuerdo:"ABR",nameAcuerdo:"ACUERDO GOBERNADOR PES",link: Acuerdos__pdfpath(`./${"2016/"}${"58.pdf"}`),},</v>
      </c>
    </row>
    <row r="67" spans="1:16" x14ac:dyDescent="0.3">
      <c r="A67" s="2" t="s">
        <v>1568</v>
      </c>
      <c r="B67" s="2">
        <v>59</v>
      </c>
      <c r="C67" s="2" t="s">
        <v>1566</v>
      </c>
      <c r="D67" s="3" t="s">
        <v>1206</v>
      </c>
      <c r="E67" s="2" t="s">
        <v>1735</v>
      </c>
      <c r="G67" s="2">
        <v>59</v>
      </c>
      <c r="H67" s="2" t="s">
        <v>0</v>
      </c>
      <c r="I67" s="2" t="s">
        <v>1740</v>
      </c>
      <c r="J67" s="4" t="str">
        <f t="shared" ref="J67:J130" si="5">MID(D67,4,3)</f>
        <v>ABR</v>
      </c>
      <c r="K67" s="2" t="s">
        <v>1565</v>
      </c>
      <c r="L67" s="4" t="s">
        <v>1146</v>
      </c>
      <c r="M67" s="2" t="s">
        <v>1567</v>
      </c>
      <c r="N67" s="2">
        <f t="shared" si="4"/>
        <v>59</v>
      </c>
      <c r="O67" s="2" t="s">
        <v>1</v>
      </c>
      <c r="P67" s="2" t="str">
        <f t="shared" si="3"/>
        <v>{id:59,year: "2016",dateAcuerdo:"02-ABR",numAcuerdo:"CG 59-2016",monthAcuerdo:"ABR",nameAcuerdo:"ACUERDO GOBERNADOR INDEPENDIENTE JACOB",link: Acuerdos__pdfpath(`./${"2016/"}${"59.pdf"}`),},</v>
      </c>
    </row>
    <row r="68" spans="1:16" x14ac:dyDescent="0.3">
      <c r="A68" s="2" t="s">
        <v>1568</v>
      </c>
      <c r="B68" s="2">
        <v>60</v>
      </c>
      <c r="C68" s="2" t="s">
        <v>1566</v>
      </c>
      <c r="D68" s="3" t="s">
        <v>1206</v>
      </c>
      <c r="E68" s="2" t="s">
        <v>1735</v>
      </c>
      <c r="G68" s="2">
        <v>60</v>
      </c>
      <c r="H68" s="2" t="s">
        <v>0</v>
      </c>
      <c r="I68" s="2" t="s">
        <v>1740</v>
      </c>
      <c r="J68" s="4" t="str">
        <f t="shared" si="5"/>
        <v>ABR</v>
      </c>
      <c r="K68" s="2" t="s">
        <v>1565</v>
      </c>
      <c r="L68" s="2" t="s">
        <v>1147</v>
      </c>
      <c r="M68" s="2" t="s">
        <v>1567</v>
      </c>
      <c r="N68" s="2">
        <f t="shared" si="4"/>
        <v>60</v>
      </c>
      <c r="O68" s="2" t="s">
        <v>1</v>
      </c>
      <c r="P68" s="2" t="str">
        <f t="shared" si="3"/>
        <v>{id:60,year: "2016",dateAcuerdo:"02-ABR",numAcuerdo:"CG 60-2016",monthAcuerdo:"ABR",nameAcuerdo:"ACUERDO DIPUTADOS MR Y RP PAN",link: Acuerdos__pdfpath(`./${"2016/"}${"60.pdf"}`),},</v>
      </c>
    </row>
    <row r="69" spans="1:16" x14ac:dyDescent="0.3">
      <c r="A69" s="2" t="s">
        <v>1568</v>
      </c>
      <c r="B69" s="2">
        <v>61</v>
      </c>
      <c r="C69" s="2" t="s">
        <v>1566</v>
      </c>
      <c r="D69" s="3" t="s">
        <v>1206</v>
      </c>
      <c r="E69" s="2" t="s">
        <v>1735</v>
      </c>
      <c r="G69" s="2">
        <v>61</v>
      </c>
      <c r="H69" s="2" t="s">
        <v>0</v>
      </c>
      <c r="I69" s="2" t="s">
        <v>1740</v>
      </c>
      <c r="J69" s="4" t="str">
        <f t="shared" si="5"/>
        <v>ABR</v>
      </c>
      <c r="K69" s="2" t="s">
        <v>1565</v>
      </c>
      <c r="L69" s="2" t="s">
        <v>1148</v>
      </c>
      <c r="M69" s="2" t="s">
        <v>1567</v>
      </c>
      <c r="N69" s="2">
        <f t="shared" si="4"/>
        <v>61</v>
      </c>
      <c r="O69" s="2" t="s">
        <v>1</v>
      </c>
      <c r="P69" s="2" t="str">
        <f t="shared" si="3"/>
        <v>{id:61,year: "2016",dateAcuerdo:"02-ABR",numAcuerdo:"CG 61-2016",monthAcuerdo:"ABR",nameAcuerdo:"ACUERDO DIPUTADOS MR Y RP PARTIDO DE LA REVOLUCIÓN DEMOCRÁTICA",link: Acuerdos__pdfpath(`./${"2016/"}${"61.pdf"}`),},</v>
      </c>
    </row>
    <row r="70" spans="1:16" x14ac:dyDescent="0.3">
      <c r="A70" s="2" t="s">
        <v>1568</v>
      </c>
      <c r="B70" s="2">
        <v>62</v>
      </c>
      <c r="C70" s="2" t="s">
        <v>1566</v>
      </c>
      <c r="D70" s="3" t="s">
        <v>1206</v>
      </c>
      <c r="E70" s="2" t="s">
        <v>1735</v>
      </c>
      <c r="G70" s="2">
        <v>62</v>
      </c>
      <c r="H70" s="2" t="s">
        <v>0</v>
      </c>
      <c r="I70" s="2" t="s">
        <v>1740</v>
      </c>
      <c r="J70" s="4" t="str">
        <f t="shared" si="5"/>
        <v>ABR</v>
      </c>
      <c r="K70" s="2" t="s">
        <v>1565</v>
      </c>
      <c r="L70" s="2" t="s">
        <v>1149</v>
      </c>
      <c r="M70" s="2" t="s">
        <v>1567</v>
      </c>
      <c r="N70" s="2">
        <f t="shared" si="4"/>
        <v>62</v>
      </c>
      <c r="O70" s="2" t="s">
        <v>1</v>
      </c>
      <c r="P70" s="2" t="str">
        <f t="shared" si="3"/>
        <v>{id:62,year: "2016",dateAcuerdo:"02-ABR",numAcuerdo:"CG 62-2016",monthAcuerdo:"ABR",nameAcuerdo:"ACUERDO DIPUTADOS MR Y RP DEL PARTIDO DEL TRABAJO",link: Acuerdos__pdfpath(`./${"2016/"}${"62.pdf"}`),},</v>
      </c>
    </row>
    <row r="71" spans="1:16" x14ac:dyDescent="0.3">
      <c r="A71" s="2" t="s">
        <v>1568</v>
      </c>
      <c r="B71" s="2">
        <v>63</v>
      </c>
      <c r="C71" s="2" t="s">
        <v>1566</v>
      </c>
      <c r="D71" s="3" t="s">
        <v>1206</v>
      </c>
      <c r="E71" s="2" t="s">
        <v>1735</v>
      </c>
      <c r="G71" s="2">
        <v>63</v>
      </c>
      <c r="H71" s="2" t="s">
        <v>0</v>
      </c>
      <c r="I71" s="2" t="s">
        <v>1740</v>
      </c>
      <c r="J71" s="4" t="str">
        <f t="shared" si="5"/>
        <v>ABR</v>
      </c>
      <c r="K71" s="2" t="s">
        <v>1565</v>
      </c>
      <c r="L71" s="2" t="s">
        <v>1150</v>
      </c>
      <c r="M71" s="2" t="s">
        <v>1567</v>
      </c>
      <c r="N71" s="2">
        <f t="shared" si="4"/>
        <v>63</v>
      </c>
      <c r="O71" s="2" t="s">
        <v>1</v>
      </c>
      <c r="P71" s="2" t="str">
        <f t="shared" si="3"/>
        <v>{id:63,year: "2016",dateAcuerdo:"02-ABR",numAcuerdo:"CG 63-2016",monthAcuerdo:"ABR",nameAcuerdo:"ACUERDO DIPUTADOS MR Y RP MOVIMIENTO CIUDADANO",link: Acuerdos__pdfpath(`./${"2016/"}${"63.pdf"}`),},</v>
      </c>
    </row>
    <row r="72" spans="1:16" x14ac:dyDescent="0.3">
      <c r="A72" s="2" t="s">
        <v>1568</v>
      </c>
      <c r="B72" s="2">
        <v>64</v>
      </c>
      <c r="C72" s="2" t="s">
        <v>1566</v>
      </c>
      <c r="D72" s="3" t="s">
        <v>1206</v>
      </c>
      <c r="E72" s="2" t="s">
        <v>1735</v>
      </c>
      <c r="G72" s="2">
        <v>64</v>
      </c>
      <c r="H72" s="2" t="s">
        <v>0</v>
      </c>
      <c r="I72" s="2" t="s">
        <v>1740</v>
      </c>
      <c r="J72" s="4" t="str">
        <f t="shared" si="5"/>
        <v>ABR</v>
      </c>
      <c r="K72" s="2" t="s">
        <v>1565</v>
      </c>
      <c r="L72" s="2" t="s">
        <v>1151</v>
      </c>
      <c r="M72" s="2" t="s">
        <v>1567</v>
      </c>
      <c r="N72" s="2">
        <f t="shared" si="4"/>
        <v>64</v>
      </c>
      <c r="O72" s="2" t="s">
        <v>1</v>
      </c>
      <c r="P72" s="2" t="str">
        <f t="shared" si="3"/>
        <v>{id:64,year: "2016",dateAcuerdo:"02-ABR",numAcuerdo:"CG 64-2016",monthAcuerdo:"ABR",nameAcuerdo:"ACUERDO DIPUTADOS MR Y RP PAC",link: Acuerdos__pdfpath(`./${"2016/"}${"64.pdf"}`),},</v>
      </c>
    </row>
    <row r="73" spans="1:16" x14ac:dyDescent="0.3">
      <c r="A73" s="2" t="s">
        <v>1568</v>
      </c>
      <c r="B73" s="2">
        <v>65</v>
      </c>
      <c r="C73" s="2" t="s">
        <v>1566</v>
      </c>
      <c r="D73" s="3" t="s">
        <v>1206</v>
      </c>
      <c r="E73" s="2" t="s">
        <v>1735</v>
      </c>
      <c r="G73" s="2">
        <v>65</v>
      </c>
      <c r="H73" s="2" t="s">
        <v>0</v>
      </c>
      <c r="I73" s="2" t="s">
        <v>1740</v>
      </c>
      <c r="J73" s="4" t="str">
        <f t="shared" si="5"/>
        <v>ABR</v>
      </c>
      <c r="K73" s="2" t="s">
        <v>1565</v>
      </c>
      <c r="L73" s="2" t="s">
        <v>1152</v>
      </c>
      <c r="M73" s="2" t="s">
        <v>1567</v>
      </c>
      <c r="N73" s="2">
        <f t="shared" si="4"/>
        <v>65</v>
      </c>
      <c r="O73" s="2" t="s">
        <v>1</v>
      </c>
      <c r="P73" s="2" t="str">
        <f t="shared" si="3"/>
        <v>{id:65,year: "2016",dateAcuerdo:"02-ABR",numAcuerdo:"CG 65-2016",monthAcuerdo:"ABR",nameAcuerdo:"ACUERDO DIPUTADOS MR Y RP PARTIDO SOCIALISTA",link: Acuerdos__pdfpath(`./${"2016/"}${"65.pdf"}`),},</v>
      </c>
    </row>
    <row r="74" spans="1:16" x14ac:dyDescent="0.3">
      <c r="A74" s="2" t="s">
        <v>1568</v>
      </c>
      <c r="B74" s="2">
        <v>66</v>
      </c>
      <c r="C74" s="2" t="s">
        <v>1566</v>
      </c>
      <c r="D74" s="3" t="s">
        <v>1206</v>
      </c>
      <c r="E74" s="2" t="s">
        <v>1735</v>
      </c>
      <c r="G74" s="2">
        <v>66</v>
      </c>
      <c r="H74" s="2" t="s">
        <v>0</v>
      </c>
      <c r="I74" s="2" t="s">
        <v>1740</v>
      </c>
      <c r="J74" s="4" t="str">
        <f t="shared" si="5"/>
        <v>ABR</v>
      </c>
      <c r="K74" s="2" t="s">
        <v>1565</v>
      </c>
      <c r="L74" s="2" t="s">
        <v>1153</v>
      </c>
      <c r="M74" s="2" t="s">
        <v>1567</v>
      </c>
      <c r="N74" s="2">
        <f t="shared" si="4"/>
        <v>66</v>
      </c>
      <c r="O74" s="2" t="s">
        <v>1</v>
      </c>
      <c r="P74" s="2" t="str">
        <f t="shared" si="3"/>
        <v>{id:66,year: "2016",dateAcuerdo:"02-ABR",numAcuerdo:"CG 66-2016",monthAcuerdo:"ABR",nameAcuerdo:"ACUERDO DIPUTADOS MR Y RP MORENA",link: Acuerdos__pdfpath(`./${"2016/"}${"66.pdf"}`),},</v>
      </c>
    </row>
    <row r="75" spans="1:16" x14ac:dyDescent="0.3">
      <c r="A75" s="2" t="s">
        <v>1568</v>
      </c>
      <c r="B75" s="2">
        <v>67</v>
      </c>
      <c r="C75" s="2" t="s">
        <v>1566</v>
      </c>
      <c r="D75" s="3" t="s">
        <v>1206</v>
      </c>
      <c r="E75" s="2" t="s">
        <v>1735</v>
      </c>
      <c r="G75" s="2">
        <v>67</v>
      </c>
      <c r="H75" s="2" t="s">
        <v>0</v>
      </c>
      <c r="I75" s="2" t="s">
        <v>1740</v>
      </c>
      <c r="J75" s="4" t="str">
        <f t="shared" si="5"/>
        <v>ABR</v>
      </c>
      <c r="K75" s="2" t="s">
        <v>1565</v>
      </c>
      <c r="L75" s="4" t="s">
        <v>1154</v>
      </c>
      <c r="M75" s="2" t="s">
        <v>1567</v>
      </c>
      <c r="N75" s="2">
        <f t="shared" si="4"/>
        <v>67</v>
      </c>
      <c r="O75" s="2" t="s">
        <v>1</v>
      </c>
      <c r="P75" s="2" t="str">
        <f t="shared" si="3"/>
        <v>{id:67,year: "2016",dateAcuerdo:"02-ABR",numAcuerdo:"CG 67-2016",monthAcuerdo:"ABR",nameAcuerdo:"ACUERDO DIPUTADOS MR Y RP ENCUENTRO SOCIAL",link: Acuerdos__pdfpath(`./${"2016/"}${"67.pdf"}`),},</v>
      </c>
    </row>
    <row r="76" spans="1:16" x14ac:dyDescent="0.3">
      <c r="A76" s="2" t="s">
        <v>1568</v>
      </c>
      <c r="B76" s="2">
        <v>68</v>
      </c>
      <c r="C76" s="2" t="s">
        <v>1566</v>
      </c>
      <c r="D76" s="3" t="s">
        <v>1206</v>
      </c>
      <c r="E76" s="2" t="s">
        <v>1735</v>
      </c>
      <c r="G76" s="2">
        <v>68</v>
      </c>
      <c r="H76" s="2" t="s">
        <v>0</v>
      </c>
      <c r="I76" s="2" t="s">
        <v>1740</v>
      </c>
      <c r="J76" s="4" t="str">
        <f t="shared" si="5"/>
        <v>ABR</v>
      </c>
      <c r="K76" s="2" t="s">
        <v>1565</v>
      </c>
      <c r="L76" s="2" t="s">
        <v>1155</v>
      </c>
      <c r="M76" s="2" t="s">
        <v>1567</v>
      </c>
      <c r="N76" s="2">
        <f t="shared" si="4"/>
        <v>68</v>
      </c>
      <c r="O76" s="2" t="s">
        <v>1</v>
      </c>
      <c r="P76" s="2" t="str">
        <f t="shared" si="3"/>
        <v>{id:68,year: "2016",dateAcuerdo:"02-ABR",numAcuerdo:"CG 68-2016",monthAcuerdo:"ABR",nameAcuerdo:"ACUERDO DIPUTADA INDEPENDIENTE MELISA IRASEMA VAZQUEZ MOLINA",link: Acuerdos__pdfpath(`./${"2016/"}${"68.pdf"}`),},</v>
      </c>
    </row>
    <row r="77" spans="1:16" x14ac:dyDescent="0.3">
      <c r="A77" s="2" t="s">
        <v>1568</v>
      </c>
      <c r="B77" s="2">
        <v>69</v>
      </c>
      <c r="C77" s="2" t="s">
        <v>1566</v>
      </c>
      <c r="D77" s="3" t="s">
        <v>1206</v>
      </c>
      <c r="E77" s="2" t="s">
        <v>1735</v>
      </c>
      <c r="G77" s="2">
        <v>69</v>
      </c>
      <c r="H77" s="2" t="s">
        <v>0</v>
      </c>
      <c r="I77" s="2" t="s">
        <v>1740</v>
      </c>
      <c r="J77" s="4" t="str">
        <f t="shared" si="5"/>
        <v>ABR</v>
      </c>
      <c r="K77" s="2" t="s">
        <v>1565</v>
      </c>
      <c r="L77" s="2" t="s">
        <v>1156</v>
      </c>
      <c r="M77" s="2" t="s">
        <v>1567</v>
      </c>
      <c r="N77" s="2">
        <f t="shared" si="4"/>
        <v>69</v>
      </c>
      <c r="O77" s="2" t="s">
        <v>1</v>
      </c>
      <c r="P77" s="2" t="str">
        <f t="shared" si="3"/>
        <v>{id:69,year: "2016",dateAcuerdo:"02-ABR",numAcuerdo:"CG 69-2016",monthAcuerdo:"ABR",nameAcuerdo:"ACUERDO DIPUTADO INDEPENDIENTE BENITO SALDIVAR SANCHEZ",link: Acuerdos__pdfpath(`./${"2016/"}${"69.pdf"}`),},</v>
      </c>
    </row>
    <row r="78" spans="1:16" x14ac:dyDescent="0.3">
      <c r="A78" s="2" t="s">
        <v>1568</v>
      </c>
      <c r="B78" s="2">
        <v>70</v>
      </c>
      <c r="C78" s="2" t="s">
        <v>1566</v>
      </c>
      <c r="D78" s="3" t="s">
        <v>1206</v>
      </c>
      <c r="E78" s="2" t="s">
        <v>1735</v>
      </c>
      <c r="G78" s="2">
        <v>70</v>
      </c>
      <c r="H78" s="2" t="s">
        <v>0</v>
      </c>
      <c r="I78" s="2" t="s">
        <v>1740</v>
      </c>
      <c r="J78" s="4" t="str">
        <f t="shared" si="5"/>
        <v>ABR</v>
      </c>
      <c r="K78" s="2" t="s">
        <v>1565</v>
      </c>
      <c r="L78" s="2" t="s">
        <v>1157</v>
      </c>
      <c r="M78" s="2" t="s">
        <v>1567</v>
      </c>
      <c r="N78" s="2">
        <f t="shared" si="4"/>
        <v>70</v>
      </c>
      <c r="O78" s="2" t="s">
        <v>1</v>
      </c>
      <c r="P78" s="2" t="str">
        <f t="shared" si="3"/>
        <v>{id:70,year: "2016",dateAcuerdo:"02-ABR",numAcuerdo:"CG 70-2016",monthAcuerdo:"ABR",nameAcuerdo:"ACUERDO DIPUTADO INDEPENDIENTE BENEBERTO SANCHEZ VAZQUEZ",link: Acuerdos__pdfpath(`./${"2016/"}${"70.pdf"}`),},</v>
      </c>
    </row>
    <row r="79" spans="1:16" x14ac:dyDescent="0.3">
      <c r="A79" s="2" t="s">
        <v>1568</v>
      </c>
      <c r="B79" s="2">
        <v>71</v>
      </c>
      <c r="C79" s="2" t="s">
        <v>1566</v>
      </c>
      <c r="D79" s="3" t="s">
        <v>1206</v>
      </c>
      <c r="E79" s="2" t="s">
        <v>1735</v>
      </c>
      <c r="G79" s="2">
        <v>71</v>
      </c>
      <c r="H79" s="2" t="s">
        <v>0</v>
      </c>
      <c r="I79" s="2" t="s">
        <v>1740</v>
      </c>
      <c r="J79" s="4" t="str">
        <f t="shared" si="5"/>
        <v>ABR</v>
      </c>
      <c r="K79" s="2" t="s">
        <v>1565</v>
      </c>
      <c r="L79" s="2" t="s">
        <v>1158</v>
      </c>
      <c r="M79" s="2" t="s">
        <v>1567</v>
      </c>
      <c r="N79" s="2">
        <f t="shared" ref="N79:N110" si="6">B79</f>
        <v>71</v>
      </c>
      <c r="O79" s="2" t="s">
        <v>1</v>
      </c>
      <c r="P79" s="2" t="str">
        <f t="shared" ref="P79:P121" si="7">CONCATENATE(A79,B79,C79,D79,E79,F79,G79,H79,I79,J79,K79,L79,M79,N79,O79)</f>
        <v>{id:71,year: "2016",dateAcuerdo:"02-ABR",numAcuerdo:"CG 71-2016",monthAcuerdo:"ABR",nameAcuerdo:"ACUERDO FINANCIAMIENTO CANDIDATOS INDEPENDIENTES",link: Acuerdos__pdfpath(`./${"2016/"}${"71.pdf"}`),},</v>
      </c>
    </row>
    <row r="80" spans="1:16" x14ac:dyDescent="0.3">
      <c r="A80" s="2" t="s">
        <v>1568</v>
      </c>
      <c r="B80" s="2">
        <v>72</v>
      </c>
      <c r="C80" s="2" t="s">
        <v>1566</v>
      </c>
      <c r="D80" s="3" t="s">
        <v>1206</v>
      </c>
      <c r="E80" s="2" t="s">
        <v>1735</v>
      </c>
      <c r="G80" s="2">
        <v>72</v>
      </c>
      <c r="H80" s="2" t="s">
        <v>0</v>
      </c>
      <c r="I80" s="2" t="s">
        <v>1740</v>
      </c>
      <c r="J80" s="4" t="str">
        <f t="shared" si="5"/>
        <v>ABR</v>
      </c>
      <c r="K80" s="2" t="s">
        <v>1565</v>
      </c>
      <c r="L80" s="2" t="s">
        <v>1159</v>
      </c>
      <c r="M80" s="2" t="s">
        <v>1567</v>
      </c>
      <c r="N80" s="2">
        <f t="shared" si="6"/>
        <v>72</v>
      </c>
      <c r="O80" s="2" t="s">
        <v>1</v>
      </c>
      <c r="P80" s="2" t="str">
        <f t="shared" si="7"/>
        <v>{id:72,year: "2016",dateAcuerdo:"02-ABR",numAcuerdo:"CG 72-2016",monthAcuerdo:"ABR",nameAcuerdo:"ACUERDO MONUMENTOS Y ZONAS ARQUEOLOGICAS",link: Acuerdos__pdfpath(`./${"2016/"}${"72.pdf"}`),},</v>
      </c>
    </row>
    <row r="81" spans="1:16" x14ac:dyDescent="0.3">
      <c r="A81" s="2" t="s">
        <v>1568</v>
      </c>
      <c r="B81" s="2">
        <v>73</v>
      </c>
      <c r="C81" s="2" t="s">
        <v>1566</v>
      </c>
      <c r="D81" s="3" t="s">
        <v>1206</v>
      </c>
      <c r="E81" s="2" t="s">
        <v>1735</v>
      </c>
      <c r="G81" s="2">
        <v>73</v>
      </c>
      <c r="H81" s="2" t="s">
        <v>0</v>
      </c>
      <c r="I81" s="2" t="s">
        <v>1740</v>
      </c>
      <c r="J81" s="4" t="str">
        <f t="shared" si="5"/>
        <v>ABR</v>
      </c>
      <c r="K81" s="2" t="s">
        <v>1565</v>
      </c>
      <c r="L81" s="2" t="s">
        <v>1160</v>
      </c>
      <c r="M81" s="2" t="s">
        <v>1567</v>
      </c>
      <c r="N81" s="2">
        <f t="shared" si="6"/>
        <v>73</v>
      </c>
      <c r="O81" s="2" t="s">
        <v>1</v>
      </c>
      <c r="P81" s="2" t="str">
        <f t="shared" si="7"/>
        <v>{id:73,year: "2016",dateAcuerdo:"02-ABR",numAcuerdo:"CG 73-2016",monthAcuerdo:"ABR",nameAcuerdo:"ACUERDO CANDIDATURA COMÚN DIPUTADOS",link: Acuerdos__pdfpath(`./${"2016/"}${"73.pdf"}`),},</v>
      </c>
    </row>
    <row r="82" spans="1:16" x14ac:dyDescent="0.3">
      <c r="A82" s="2" t="s">
        <v>1568</v>
      </c>
      <c r="B82" s="2">
        <v>74</v>
      </c>
      <c r="C82" s="2" t="s">
        <v>1566</v>
      </c>
      <c r="D82" s="3" t="s">
        <v>1207</v>
      </c>
      <c r="E82" s="2" t="s">
        <v>1735</v>
      </c>
      <c r="G82" s="2">
        <v>74</v>
      </c>
      <c r="H82" s="2" t="s">
        <v>0</v>
      </c>
      <c r="I82" s="2" t="s">
        <v>1740</v>
      </c>
      <c r="J82" s="4" t="str">
        <f t="shared" si="5"/>
        <v>ABR</v>
      </c>
      <c r="K82" s="2" t="s">
        <v>1565</v>
      </c>
      <c r="L82" s="2" t="s">
        <v>1161</v>
      </c>
      <c r="M82" s="2" t="s">
        <v>1567</v>
      </c>
      <c r="N82" s="2">
        <f t="shared" si="6"/>
        <v>74</v>
      </c>
      <c r="O82" s="2" t="s">
        <v>1</v>
      </c>
      <c r="P82" s="2" t="str">
        <f t="shared" si="7"/>
        <v>{id:74,year: "2016",dateAcuerdo:"03-ABR",numAcuerdo:"CG 74-2016",monthAcuerdo:"ABR",nameAcuerdo:"ACUERDO ACUERDO TOPES DE CAMPAÑA",link: Acuerdos__pdfpath(`./${"2016/"}${"74.pdf"}`),},</v>
      </c>
    </row>
    <row r="83" spans="1:16" x14ac:dyDescent="0.3">
      <c r="A83" s="2" t="s">
        <v>1568</v>
      </c>
      <c r="B83" s="2">
        <v>75</v>
      </c>
      <c r="C83" s="2" t="s">
        <v>1566</v>
      </c>
      <c r="D83" s="3" t="s">
        <v>1207</v>
      </c>
      <c r="E83" s="2" t="s">
        <v>1735</v>
      </c>
      <c r="G83" s="2">
        <v>75</v>
      </c>
      <c r="H83" s="2" t="s">
        <v>0</v>
      </c>
      <c r="I83" s="2" t="s">
        <v>1740</v>
      </c>
      <c r="J83" s="4" t="str">
        <f t="shared" si="5"/>
        <v>ABR</v>
      </c>
      <c r="K83" s="2" t="s">
        <v>1565</v>
      </c>
      <c r="L83" s="2" t="s">
        <v>1162</v>
      </c>
      <c r="M83" s="2" t="s">
        <v>1567</v>
      </c>
      <c r="N83" s="2">
        <f t="shared" si="6"/>
        <v>75</v>
      </c>
      <c r="O83" s="2" t="s">
        <v>1</v>
      </c>
      <c r="P83" s="2" t="str">
        <f t="shared" si="7"/>
        <v>{id:75,year: "2016",dateAcuerdo:"03-ABR",numAcuerdo:"CG 75-2016",monthAcuerdo:"ABR",nameAcuerdo:"ACUERDO SUSTITUCIÓN CONSEJOS",link: Acuerdos__pdfpath(`./${"2016/"}${"75.pdf"}`),},</v>
      </c>
    </row>
    <row r="84" spans="1:16" x14ac:dyDescent="0.3">
      <c r="A84" s="2" t="s">
        <v>1568</v>
      </c>
      <c r="B84" s="2">
        <v>76</v>
      </c>
      <c r="C84" s="2" t="s">
        <v>1566</v>
      </c>
      <c r="D84" s="3" t="s">
        <v>1200</v>
      </c>
      <c r="E84" s="2" t="s">
        <v>1735</v>
      </c>
      <c r="G84" s="2">
        <v>76</v>
      </c>
      <c r="H84" s="2" t="s">
        <v>0</v>
      </c>
      <c r="I84" s="2" t="s">
        <v>1740</v>
      </c>
      <c r="J84" s="4" t="str">
        <f t="shared" si="5"/>
        <v>ABR</v>
      </c>
      <c r="K84" s="2" t="s">
        <v>1565</v>
      </c>
      <c r="L84" s="2" t="s">
        <v>1163</v>
      </c>
      <c r="M84" s="2" t="s">
        <v>1567</v>
      </c>
      <c r="N84" s="2">
        <f t="shared" si="6"/>
        <v>76</v>
      </c>
      <c r="O84" s="2" t="s">
        <v>1</v>
      </c>
      <c r="P84" s="2" t="str">
        <f t="shared" si="7"/>
        <v>{id:76,year: "2016",dateAcuerdo:"08-ABR",numAcuerdo:"CG 76-2016",monthAcuerdo:"ABR",nameAcuerdo:"ACUERDO CANDIDATOS COMUNES DIPUTADOS PRI PVEM Y PANAL",link: Acuerdos__pdfpath(`./${"2016/"}${"76.pdf"}`),},</v>
      </c>
    </row>
    <row r="85" spans="1:16" x14ac:dyDescent="0.3">
      <c r="A85" s="2" t="s">
        <v>1568</v>
      </c>
      <c r="B85" s="2">
        <v>77</v>
      </c>
      <c r="C85" s="2" t="s">
        <v>1566</v>
      </c>
      <c r="D85" s="3" t="s">
        <v>1200</v>
      </c>
      <c r="E85" s="2" t="s">
        <v>1735</v>
      </c>
      <c r="G85" s="2">
        <v>77</v>
      </c>
      <c r="H85" s="2" t="s">
        <v>0</v>
      </c>
      <c r="I85" s="2" t="s">
        <v>1740</v>
      </c>
      <c r="J85" s="4" t="str">
        <f t="shared" si="5"/>
        <v>ABR</v>
      </c>
      <c r="K85" s="2" t="s">
        <v>1565</v>
      </c>
      <c r="L85" s="2" t="s">
        <v>1164</v>
      </c>
      <c r="M85" s="2" t="s">
        <v>1567</v>
      </c>
      <c r="N85" s="2">
        <f t="shared" si="6"/>
        <v>77</v>
      </c>
      <c r="O85" s="2" t="s">
        <v>1</v>
      </c>
      <c r="P85" s="2" t="str">
        <f t="shared" si="7"/>
        <v>{id:77,year: "2016",dateAcuerdo:"08-ABR",numAcuerdo:"CG 77-2016",monthAcuerdo:"ABR",nameAcuerdo:"ACUERDO CANDIDATOS COMUNES DIPUTADOS PRI Y PANAL",link: Acuerdos__pdfpath(`./${"2016/"}${"77.pdf"}`),},</v>
      </c>
    </row>
    <row r="86" spans="1:16" x14ac:dyDescent="0.3">
      <c r="A86" s="2" t="s">
        <v>1568</v>
      </c>
      <c r="B86" s="2">
        <v>78</v>
      </c>
      <c r="C86" s="2" t="s">
        <v>1566</v>
      </c>
      <c r="D86" s="3" t="s">
        <v>1200</v>
      </c>
      <c r="E86" s="2" t="s">
        <v>1735</v>
      </c>
      <c r="G86" s="2">
        <v>78</v>
      </c>
      <c r="H86" s="2" t="s">
        <v>0</v>
      </c>
      <c r="I86" s="2" t="s">
        <v>1740</v>
      </c>
      <c r="J86" s="4" t="str">
        <f t="shared" si="5"/>
        <v>ABR</v>
      </c>
      <c r="K86" s="2" t="s">
        <v>1565</v>
      </c>
      <c r="L86" s="2" t="s">
        <v>1165</v>
      </c>
      <c r="M86" s="2" t="s">
        <v>1567</v>
      </c>
      <c r="N86" s="2">
        <f t="shared" si="6"/>
        <v>78</v>
      </c>
      <c r="O86" s="2" t="s">
        <v>1</v>
      </c>
      <c r="P86" s="2" t="str">
        <f t="shared" si="7"/>
        <v>{id:78,year: "2016",dateAcuerdo:"08-ABR",numAcuerdo:"CG 78-2016",monthAcuerdo:"ABR",nameAcuerdo:"ACUERDO PVEM MAYORIA Y RP",link: Acuerdos__pdfpath(`./${"2016/"}${"78.pdf"}`),},</v>
      </c>
    </row>
    <row r="87" spans="1:16" x14ac:dyDescent="0.3">
      <c r="A87" s="2" t="s">
        <v>1568</v>
      </c>
      <c r="B87" s="2">
        <v>79</v>
      </c>
      <c r="C87" s="2" t="s">
        <v>1566</v>
      </c>
      <c r="D87" s="3" t="s">
        <v>1200</v>
      </c>
      <c r="E87" s="2" t="s">
        <v>1735</v>
      </c>
      <c r="G87" s="2">
        <v>79</v>
      </c>
      <c r="H87" s="2" t="s">
        <v>0</v>
      </c>
      <c r="I87" s="2" t="s">
        <v>1740</v>
      </c>
      <c r="J87" s="4" t="str">
        <f t="shared" si="5"/>
        <v>ABR</v>
      </c>
      <c r="K87" s="2" t="s">
        <v>1565</v>
      </c>
      <c r="L87" s="2" t="s">
        <v>1166</v>
      </c>
      <c r="M87" s="2" t="s">
        <v>1567</v>
      </c>
      <c r="N87" s="2">
        <f t="shared" si="6"/>
        <v>79</v>
      </c>
      <c r="O87" s="2" t="s">
        <v>1</v>
      </c>
      <c r="P87" s="2" t="str">
        <f t="shared" si="7"/>
        <v>{id:79,year: "2016",dateAcuerdo:"08-ABR",numAcuerdo:"CG 79-2016",monthAcuerdo:"ABR",nameAcuerdo:"ACUERDO MC MAYORIA Y RP",link: Acuerdos__pdfpath(`./${"2016/"}${"79.pdf"}`),},</v>
      </c>
    </row>
    <row r="88" spans="1:16" x14ac:dyDescent="0.3">
      <c r="A88" s="2" t="s">
        <v>1568</v>
      </c>
      <c r="B88" s="2">
        <v>80</v>
      </c>
      <c r="C88" s="2" t="s">
        <v>1566</v>
      </c>
      <c r="D88" s="3" t="s">
        <v>1200</v>
      </c>
      <c r="E88" s="2" t="s">
        <v>1735</v>
      </c>
      <c r="G88" s="2">
        <v>80</v>
      </c>
      <c r="H88" s="2" t="s">
        <v>0</v>
      </c>
      <c r="I88" s="2" t="s">
        <v>1740</v>
      </c>
      <c r="J88" s="4" t="str">
        <f t="shared" si="5"/>
        <v>ABR</v>
      </c>
      <c r="K88" s="2" t="s">
        <v>1565</v>
      </c>
      <c r="L88" s="2" t="s">
        <v>1167</v>
      </c>
      <c r="M88" s="2" t="s">
        <v>1567</v>
      </c>
      <c r="N88" s="2">
        <f t="shared" si="6"/>
        <v>80</v>
      </c>
      <c r="O88" s="2" t="s">
        <v>1</v>
      </c>
      <c r="P88" s="2" t="str">
        <f t="shared" si="7"/>
        <v>{id:80,year: "2016",dateAcuerdo:"08-ABR",numAcuerdo:"CG 80-2016",monthAcuerdo:"ABR",nameAcuerdo:"ACUERDO PRI RP",link: Acuerdos__pdfpath(`./${"2016/"}${"80.pdf"}`),},</v>
      </c>
    </row>
    <row r="89" spans="1:16" x14ac:dyDescent="0.3">
      <c r="A89" s="2" t="s">
        <v>1568</v>
      </c>
      <c r="B89" s="2">
        <v>81</v>
      </c>
      <c r="C89" s="2" t="s">
        <v>1566</v>
      </c>
      <c r="D89" s="3" t="s">
        <v>1200</v>
      </c>
      <c r="E89" s="2" t="s">
        <v>1735</v>
      </c>
      <c r="G89" s="2">
        <v>81</v>
      </c>
      <c r="H89" s="2" t="s">
        <v>0</v>
      </c>
      <c r="I89" s="2" t="s">
        <v>1740</v>
      </c>
      <c r="J89" s="4" t="str">
        <f t="shared" si="5"/>
        <v>ABR</v>
      </c>
      <c r="K89" s="2" t="s">
        <v>1565</v>
      </c>
      <c r="L89" s="2" t="s">
        <v>1168</v>
      </c>
      <c r="M89" s="2" t="s">
        <v>1567</v>
      </c>
      <c r="N89" s="2">
        <f t="shared" si="6"/>
        <v>81</v>
      </c>
      <c r="O89" s="2" t="s">
        <v>1</v>
      </c>
      <c r="P89" s="2" t="str">
        <f t="shared" si="7"/>
        <v>{id:81,year: "2016",dateAcuerdo:"08-ABR",numAcuerdo:"CG 81-2016",monthAcuerdo:"ABR",nameAcuerdo:"ACUERDO PANAL RP",link: Acuerdos__pdfpath(`./${"2016/"}${"81.pdf"}`),},</v>
      </c>
    </row>
    <row r="90" spans="1:16" x14ac:dyDescent="0.3">
      <c r="A90" s="2" t="s">
        <v>1568</v>
      </c>
      <c r="B90" s="2">
        <v>82</v>
      </c>
      <c r="C90" s="2" t="s">
        <v>1566</v>
      </c>
      <c r="D90" s="3" t="s">
        <v>1200</v>
      </c>
      <c r="E90" s="2" t="s">
        <v>1735</v>
      </c>
      <c r="G90" s="2">
        <v>82</v>
      </c>
      <c r="H90" s="2" t="s">
        <v>0</v>
      </c>
      <c r="I90" s="2" t="s">
        <v>1740</v>
      </c>
      <c r="J90" s="4" t="str">
        <f t="shared" si="5"/>
        <v>ABR</v>
      </c>
      <c r="K90" s="2" t="s">
        <v>1565</v>
      </c>
      <c r="L90" s="2" t="s">
        <v>1169</v>
      </c>
      <c r="M90" s="2" t="s">
        <v>1567</v>
      </c>
      <c r="N90" s="2">
        <f t="shared" si="6"/>
        <v>82</v>
      </c>
      <c r="O90" s="2" t="s">
        <v>1</v>
      </c>
      <c r="P90" s="2" t="str">
        <f t="shared" si="7"/>
        <v>{id:82,year: "2016",dateAcuerdo:"08-ABR",numAcuerdo:"CG 82-2016",monthAcuerdo:"ABR",nameAcuerdo:"ACUERDO ADQUISICÓN",link: Acuerdos__pdfpath(`./${"2016/"}${"82.pdf"}`),},</v>
      </c>
    </row>
    <row r="91" spans="1:16" x14ac:dyDescent="0.3">
      <c r="A91" s="2" t="s">
        <v>1568</v>
      </c>
      <c r="B91" s="2">
        <v>83</v>
      </c>
      <c r="C91" s="2" t="s">
        <v>1566</v>
      </c>
      <c r="D91" s="3" t="s">
        <v>60</v>
      </c>
      <c r="E91" s="2" t="s">
        <v>1735</v>
      </c>
      <c r="G91" s="2">
        <v>83</v>
      </c>
      <c r="H91" s="2" t="s">
        <v>0</v>
      </c>
      <c r="I91" s="2" t="s">
        <v>1740</v>
      </c>
      <c r="J91" s="4" t="str">
        <f t="shared" si="5"/>
        <v>ABR</v>
      </c>
      <c r="K91" s="2" t="s">
        <v>1565</v>
      </c>
      <c r="L91" s="2" t="s">
        <v>1170</v>
      </c>
      <c r="M91" s="2" t="s">
        <v>1567</v>
      </c>
      <c r="N91" s="2">
        <f t="shared" si="6"/>
        <v>83</v>
      </c>
      <c r="O91" s="2" t="s">
        <v>1</v>
      </c>
      <c r="P91" s="2" t="str">
        <f t="shared" si="7"/>
        <v>{id:83,year: "2016",dateAcuerdo:"14-ABR",numAcuerdo:"CG 83-2016",monthAcuerdo:"ABR",nameAcuerdo:"ACUERDO CUMPLIMIENTO SUP JDC 1481 2016 DE JORGE MORENO DURAN",link: Acuerdos__pdfpath(`./${"2016/"}${"83.pdf"}`),},</v>
      </c>
    </row>
    <row r="92" spans="1:16" x14ac:dyDescent="0.3">
      <c r="A92" s="2" t="s">
        <v>1568</v>
      </c>
      <c r="B92" s="2">
        <v>84</v>
      </c>
      <c r="C92" s="2" t="s">
        <v>1566</v>
      </c>
      <c r="D92" s="3" t="s">
        <v>1201</v>
      </c>
      <c r="E92" s="2" t="s">
        <v>1735</v>
      </c>
      <c r="G92" s="2">
        <v>84</v>
      </c>
      <c r="H92" s="2" t="s">
        <v>0</v>
      </c>
      <c r="I92" s="2" t="s">
        <v>1740</v>
      </c>
      <c r="J92" s="4" t="str">
        <f t="shared" si="5"/>
        <v>ABR</v>
      </c>
      <c r="K92" s="2" t="s">
        <v>1565</v>
      </c>
      <c r="L92" s="2" t="s">
        <v>1171</v>
      </c>
      <c r="M92" s="2" t="s">
        <v>1567</v>
      </c>
      <c r="N92" s="2">
        <f t="shared" si="6"/>
        <v>84</v>
      </c>
      <c r="O92" s="2" t="s">
        <v>1</v>
      </c>
      <c r="P92" s="2" t="str">
        <f t="shared" si="7"/>
        <v>{id:84,year: "2016",dateAcuerdo:"18-ABR",numAcuerdo:"CG 84-2016",monthAcuerdo:"ABR",nameAcuerdo:"ACUERDO PREP",link: Acuerdos__pdfpath(`./${"2016/"}${"84.pdf"}`),},</v>
      </c>
    </row>
    <row r="93" spans="1:16" x14ac:dyDescent="0.3">
      <c r="A93" s="2" t="s">
        <v>1568</v>
      </c>
      <c r="B93" s="2">
        <v>85</v>
      </c>
      <c r="C93" s="2" t="s">
        <v>1566</v>
      </c>
      <c r="D93" s="3" t="s">
        <v>1201</v>
      </c>
      <c r="E93" s="2" t="s">
        <v>1735</v>
      </c>
      <c r="G93" s="2">
        <v>85</v>
      </c>
      <c r="H93" s="2" t="s">
        <v>0</v>
      </c>
      <c r="I93" s="2" t="s">
        <v>1740</v>
      </c>
      <c r="J93" s="4" t="str">
        <f t="shared" si="5"/>
        <v>ABR</v>
      </c>
      <c r="K93" s="2" t="s">
        <v>1565</v>
      </c>
      <c r="L93" s="2" t="s">
        <v>1172</v>
      </c>
      <c r="M93" s="2" t="s">
        <v>1567</v>
      </c>
      <c r="N93" s="2">
        <f t="shared" si="6"/>
        <v>85</v>
      </c>
      <c r="O93" s="2" t="s">
        <v>1</v>
      </c>
      <c r="P93" s="2" t="str">
        <f t="shared" si="7"/>
        <v>{id:85,year: "2016",dateAcuerdo:"18-ABR",numAcuerdo:"CG 85-2016",monthAcuerdo:"ABR",nameAcuerdo:"ACUERDO MEDIDAS DE SEGURIDAD",link: Acuerdos__pdfpath(`./${"2016/"}${"85.pdf"}`),},</v>
      </c>
    </row>
    <row r="94" spans="1:16" x14ac:dyDescent="0.3">
      <c r="A94" s="2" t="s">
        <v>1568</v>
      </c>
      <c r="B94" s="2">
        <v>86</v>
      </c>
      <c r="C94" s="2" t="s">
        <v>1566</v>
      </c>
      <c r="D94" s="3" t="s">
        <v>1201</v>
      </c>
      <c r="E94" s="2" t="s">
        <v>1735</v>
      </c>
      <c r="G94" s="2">
        <v>86</v>
      </c>
      <c r="H94" s="2" t="s">
        <v>0</v>
      </c>
      <c r="I94" s="2" t="s">
        <v>1740</v>
      </c>
      <c r="J94" s="4" t="str">
        <f t="shared" si="5"/>
        <v>ABR</v>
      </c>
      <c r="K94" s="2" t="s">
        <v>1565</v>
      </c>
      <c r="L94" s="2" t="s">
        <v>1173</v>
      </c>
      <c r="M94" s="2" t="s">
        <v>1567</v>
      </c>
      <c r="N94" s="2">
        <f t="shared" si="6"/>
        <v>86</v>
      </c>
      <c r="O94" s="2" t="s">
        <v>1</v>
      </c>
      <c r="P94" s="2" t="str">
        <f t="shared" si="7"/>
        <v>{id:86,year: "2016",dateAcuerdo:"18-ABR",numAcuerdo:"CG 86-2016",monthAcuerdo:"ABR",nameAcuerdo:"ACUERDO SUSTITUCIÓN MC",link: Acuerdos__pdfpath(`./${"2016/"}${"86.pdf"}`),},</v>
      </c>
    </row>
    <row r="95" spans="1:16" x14ac:dyDescent="0.3">
      <c r="A95" s="2" t="s">
        <v>1568</v>
      </c>
      <c r="B95" s="2">
        <v>87</v>
      </c>
      <c r="C95" s="2" t="s">
        <v>1566</v>
      </c>
      <c r="D95" s="3" t="s">
        <v>1201</v>
      </c>
      <c r="E95" s="2" t="s">
        <v>1735</v>
      </c>
      <c r="G95" s="2">
        <v>87</v>
      </c>
      <c r="H95" s="2" t="s">
        <v>0</v>
      </c>
      <c r="I95" s="2" t="s">
        <v>1740</v>
      </c>
      <c r="J95" s="4" t="str">
        <f t="shared" si="5"/>
        <v>ABR</v>
      </c>
      <c r="K95" s="2" t="s">
        <v>1565</v>
      </c>
      <c r="L95" s="2" t="s">
        <v>1174</v>
      </c>
      <c r="M95" s="2" t="s">
        <v>1567</v>
      </c>
      <c r="N95" s="2">
        <f t="shared" si="6"/>
        <v>87</v>
      </c>
      <c r="O95" s="2" t="s">
        <v>1</v>
      </c>
      <c r="P95" s="2" t="str">
        <f t="shared" si="7"/>
        <v>{id:87,year: "2016",dateAcuerdo:"18-ABR",numAcuerdo:"CG 87-2016",monthAcuerdo:"ABR",nameAcuerdo:"ACUERDO EMBLEMA INDEPENDIENTES",link: Acuerdos__pdfpath(`./${"2016/"}${"87.pdf"}`),},</v>
      </c>
    </row>
    <row r="96" spans="1:16" x14ac:dyDescent="0.3">
      <c r="A96" s="2" t="s">
        <v>1568</v>
      </c>
      <c r="B96" s="2">
        <v>88</v>
      </c>
      <c r="C96" s="2" t="s">
        <v>1566</v>
      </c>
      <c r="D96" s="3" t="s">
        <v>1201</v>
      </c>
      <c r="E96" s="2" t="s">
        <v>1735</v>
      </c>
      <c r="G96" s="2">
        <v>88</v>
      </c>
      <c r="H96" s="2" t="s">
        <v>0</v>
      </c>
      <c r="I96" s="2" t="s">
        <v>1740</v>
      </c>
      <c r="J96" s="4" t="str">
        <f t="shared" si="5"/>
        <v>ABR</v>
      </c>
      <c r="K96" s="2" t="s">
        <v>1565</v>
      </c>
      <c r="L96" s="2" t="s">
        <v>1175</v>
      </c>
      <c r="M96" s="2" t="s">
        <v>1567</v>
      </c>
      <c r="N96" s="2">
        <f t="shared" si="6"/>
        <v>88</v>
      </c>
      <c r="O96" s="2" t="s">
        <v>1</v>
      </c>
      <c r="P96" s="2" t="str">
        <f t="shared" si="7"/>
        <v>{id:88,year: "2016",dateAcuerdo:"18-ABR",numAcuerdo:"CG 88-2016",monthAcuerdo:"ABR",nameAcuerdo:"ACUERDO SUSTITUCIONES CONSEJOS",link: Acuerdos__pdfpath(`./${"2016/"}${"88.pdf"}`),},</v>
      </c>
    </row>
    <row r="97" spans="1:16" x14ac:dyDescent="0.3">
      <c r="A97" s="2" t="s">
        <v>1568</v>
      </c>
      <c r="B97" s="2">
        <v>89</v>
      </c>
      <c r="C97" s="2" t="s">
        <v>1566</v>
      </c>
      <c r="D97" s="3" t="s">
        <v>1201</v>
      </c>
      <c r="E97" s="2" t="s">
        <v>1735</v>
      </c>
      <c r="G97" s="2">
        <v>89</v>
      </c>
      <c r="H97" s="2" t="s">
        <v>0</v>
      </c>
      <c r="I97" s="2" t="s">
        <v>1740</v>
      </c>
      <c r="J97" s="4" t="str">
        <f t="shared" si="5"/>
        <v>ABR</v>
      </c>
      <c r="K97" s="2" t="s">
        <v>1565</v>
      </c>
      <c r="L97" s="7" t="s">
        <v>1176</v>
      </c>
      <c r="M97" s="2" t="s">
        <v>1567</v>
      </c>
      <c r="N97" s="2">
        <f t="shared" si="6"/>
        <v>89</v>
      </c>
      <c r="O97" s="2" t="s">
        <v>1</v>
      </c>
      <c r="P97" s="2" t="str">
        <f t="shared" si="7"/>
        <v>{id:89,year: "2016",dateAcuerdo:"18-ABR",numAcuerdo:"CG 89-2016",monthAcuerdo:"ABR",nameAcuerdo:"ACUERDO PROMOCIÓN DEL VOTO",link: Acuerdos__pdfpath(`./${"2016/"}${"89.pdf"}`),},</v>
      </c>
    </row>
    <row r="98" spans="1:16" x14ac:dyDescent="0.3">
      <c r="A98" s="2" t="s">
        <v>1568</v>
      </c>
      <c r="B98" s="2">
        <v>90</v>
      </c>
      <c r="C98" s="2" t="s">
        <v>1566</v>
      </c>
      <c r="D98" s="3" t="s">
        <v>1202</v>
      </c>
      <c r="E98" s="2" t="s">
        <v>1735</v>
      </c>
      <c r="G98" s="2">
        <v>90</v>
      </c>
      <c r="H98" s="2" t="s">
        <v>0</v>
      </c>
      <c r="I98" s="2" t="s">
        <v>1740</v>
      </c>
      <c r="J98" s="4" t="str">
        <f t="shared" si="5"/>
        <v>ABR</v>
      </c>
      <c r="K98" s="2" t="s">
        <v>1565</v>
      </c>
      <c r="L98" s="2" t="s">
        <v>1125</v>
      </c>
      <c r="M98" s="2" t="s">
        <v>1567</v>
      </c>
      <c r="N98" s="2">
        <f t="shared" si="6"/>
        <v>90</v>
      </c>
      <c r="O98" s="2" t="s">
        <v>1</v>
      </c>
      <c r="P98" s="2" t="str">
        <f t="shared" si="7"/>
        <v>{id:90,year: "2016",dateAcuerdo:"21-ABR",numAcuerdo:"CG 90-2016",monthAcuerdo:"ABR",nameAcuerdo:"ACUERDO ALFONSO CANO",link: Acuerdos__pdfpath(`./${"2016/"}${"90.pdf"}`),},</v>
      </c>
    </row>
    <row r="99" spans="1:16" x14ac:dyDescent="0.3">
      <c r="A99" s="2" t="s">
        <v>1568</v>
      </c>
      <c r="B99" s="2">
        <v>91</v>
      </c>
      <c r="C99" s="2" t="s">
        <v>1566</v>
      </c>
      <c r="D99" s="3" t="s">
        <v>1202</v>
      </c>
      <c r="E99" s="2" t="s">
        <v>1735</v>
      </c>
      <c r="G99" s="2">
        <v>91</v>
      </c>
      <c r="H99" s="2" t="s">
        <v>0</v>
      </c>
      <c r="I99" s="2" t="s">
        <v>1740</v>
      </c>
      <c r="J99" s="4" t="str">
        <f t="shared" si="5"/>
        <v>ABR</v>
      </c>
      <c r="K99" s="2" t="s">
        <v>1565</v>
      </c>
      <c r="L99" s="2" t="s">
        <v>1177</v>
      </c>
      <c r="M99" s="2" t="s">
        <v>1567</v>
      </c>
      <c r="N99" s="2">
        <f t="shared" si="6"/>
        <v>91</v>
      </c>
      <c r="O99" s="2" t="s">
        <v>1</v>
      </c>
      <c r="P99" s="2" t="str">
        <f t="shared" si="7"/>
        <v>{id:91,year: "2016",dateAcuerdo:"21-ABR",numAcuerdo:"CG 91-2016",monthAcuerdo:"ABR",nameAcuerdo:"ACUERDO ADENDDA PRI",link: Acuerdos__pdfpath(`./${"2016/"}${"91.pdf"}`),},</v>
      </c>
    </row>
    <row r="100" spans="1:16" x14ac:dyDescent="0.3">
      <c r="A100" s="2" t="s">
        <v>1568</v>
      </c>
      <c r="B100" s="2">
        <v>92</v>
      </c>
      <c r="C100" s="2" t="s">
        <v>1566</v>
      </c>
      <c r="D100" s="3" t="s">
        <v>1203</v>
      </c>
      <c r="E100" s="2" t="s">
        <v>1735</v>
      </c>
      <c r="G100" s="2">
        <v>92</v>
      </c>
      <c r="H100" s="2" t="s">
        <v>0</v>
      </c>
      <c r="I100" s="2" t="s">
        <v>1740</v>
      </c>
      <c r="J100" s="4" t="str">
        <f t="shared" si="5"/>
        <v>ABR</v>
      </c>
      <c r="K100" s="2" t="s">
        <v>1565</v>
      </c>
      <c r="L100" s="2" t="s">
        <v>1178</v>
      </c>
      <c r="M100" s="2" t="s">
        <v>1567</v>
      </c>
      <c r="N100" s="2">
        <f t="shared" si="6"/>
        <v>92</v>
      </c>
      <c r="O100" s="2" t="s">
        <v>1</v>
      </c>
      <c r="P100" s="2" t="str">
        <f t="shared" si="7"/>
        <v>{id:92,year: "2016",dateAcuerdo:"25-ABR",numAcuerdo:"CG 92-2016",monthAcuerdo:"ABR",nameAcuerdo:"ACUERDO JORGE MORENO",link: Acuerdos__pdfpath(`./${"2016/"}${"92.pdf"}`),},</v>
      </c>
    </row>
    <row r="101" spans="1:16" x14ac:dyDescent="0.3">
      <c r="A101" s="2" t="s">
        <v>1568</v>
      </c>
      <c r="B101" s="2">
        <v>93</v>
      </c>
      <c r="C101" s="2" t="s">
        <v>1566</v>
      </c>
      <c r="D101" s="3" t="s">
        <v>1204</v>
      </c>
      <c r="E101" s="2" t="s">
        <v>1735</v>
      </c>
      <c r="G101" s="2">
        <v>93</v>
      </c>
      <c r="H101" s="2" t="s">
        <v>0</v>
      </c>
      <c r="I101" s="2" t="s">
        <v>1740</v>
      </c>
      <c r="J101" s="4" t="str">
        <f t="shared" si="5"/>
        <v>ABR</v>
      </c>
      <c r="K101" s="2" t="s">
        <v>1565</v>
      </c>
      <c r="L101" s="2" t="s">
        <v>1179</v>
      </c>
      <c r="M101" s="2" t="s">
        <v>1567</v>
      </c>
      <c r="N101" s="2">
        <f t="shared" si="6"/>
        <v>93</v>
      </c>
      <c r="O101" s="2" t="s">
        <v>1</v>
      </c>
      <c r="P101" s="2" t="str">
        <f t="shared" si="7"/>
        <v>{id:93,year: "2016",dateAcuerdo:"29-ABR",numAcuerdo:"CG 93-2016",monthAcuerdo:"ABR",nameAcuerdo:"ACUERDO AYUNTAM. CANDIDATURA COMÚN PRI PVEM NUEVA ALIANZA PS",link: Acuerdos__pdfpath(`./${"2016/"}${"93.pdf"}`),},</v>
      </c>
    </row>
    <row r="102" spans="1:16" x14ac:dyDescent="0.3">
      <c r="A102" s="2" t="s">
        <v>1568</v>
      </c>
      <c r="B102" s="2">
        <v>94</v>
      </c>
      <c r="C102" s="2" t="s">
        <v>1566</v>
      </c>
      <c r="D102" s="3" t="s">
        <v>1204</v>
      </c>
      <c r="E102" s="2" t="s">
        <v>1735</v>
      </c>
      <c r="G102" s="2">
        <v>94</v>
      </c>
      <c r="H102" s="2" t="s">
        <v>0</v>
      </c>
      <c r="I102" s="2" t="s">
        <v>1740</v>
      </c>
      <c r="J102" s="4" t="str">
        <f t="shared" si="5"/>
        <v>ABR</v>
      </c>
      <c r="K102" s="2" t="s">
        <v>1565</v>
      </c>
      <c r="L102" s="2" t="s">
        <v>1180</v>
      </c>
      <c r="M102" s="2" t="s">
        <v>1567</v>
      </c>
      <c r="N102" s="2">
        <f t="shared" si="6"/>
        <v>94</v>
      </c>
      <c r="O102" s="2" t="s">
        <v>1</v>
      </c>
      <c r="P102" s="2" t="str">
        <f t="shared" si="7"/>
        <v>{id:94,year: "2016",dateAcuerdo:"29-ABR",numAcuerdo:"CG 94-2016",monthAcuerdo:"ABR",nameAcuerdo:"ACUERDO AYUNTAM. CANDIDATURA COMÚN PRI PVEM NUEVA ALIANZA",link: Acuerdos__pdfpath(`./${"2016/"}${"94.pdf"}`),},</v>
      </c>
    </row>
    <row r="103" spans="1:16" x14ac:dyDescent="0.3">
      <c r="A103" s="2" t="s">
        <v>1568</v>
      </c>
      <c r="B103" s="2">
        <v>95</v>
      </c>
      <c r="C103" s="2" t="s">
        <v>1566</v>
      </c>
      <c r="D103" s="3" t="s">
        <v>1204</v>
      </c>
      <c r="E103" s="2" t="s">
        <v>1735</v>
      </c>
      <c r="G103" s="2">
        <v>95</v>
      </c>
      <c r="H103" s="2" t="s">
        <v>0</v>
      </c>
      <c r="I103" s="2" t="s">
        <v>1740</v>
      </c>
      <c r="J103" s="4" t="str">
        <f t="shared" si="5"/>
        <v>ABR</v>
      </c>
      <c r="K103" s="2" t="s">
        <v>1565</v>
      </c>
      <c r="L103" s="2" t="s">
        <v>1181</v>
      </c>
      <c r="M103" s="2" t="s">
        <v>1567</v>
      </c>
      <c r="N103" s="2">
        <f t="shared" si="6"/>
        <v>95</v>
      </c>
      <c r="O103" s="2" t="s">
        <v>1</v>
      </c>
      <c r="P103" s="2" t="str">
        <f t="shared" si="7"/>
        <v>{id:95,year: "2016",dateAcuerdo:"29-ABR",numAcuerdo:"CG 95-2016",monthAcuerdo:"ABR",nameAcuerdo:"ACUERDO RESERVA REGISTRO AYUNTAMIENTOS PT",link: Acuerdos__pdfpath(`./${"2016/"}${"95.pdf"}`),},</v>
      </c>
    </row>
    <row r="104" spans="1:16" x14ac:dyDescent="0.3">
      <c r="A104" s="2" t="s">
        <v>1568</v>
      </c>
      <c r="B104" s="2">
        <v>96</v>
      </c>
      <c r="C104" s="2" t="s">
        <v>1566</v>
      </c>
      <c r="D104" s="3" t="s">
        <v>1204</v>
      </c>
      <c r="E104" s="2" t="s">
        <v>1735</v>
      </c>
      <c r="G104" s="2">
        <v>96</v>
      </c>
      <c r="H104" s="2" t="s">
        <v>0</v>
      </c>
      <c r="I104" s="2" t="s">
        <v>1740</v>
      </c>
      <c r="J104" s="4" t="str">
        <f t="shared" si="5"/>
        <v>ABR</v>
      </c>
      <c r="K104" s="2" t="s">
        <v>1565</v>
      </c>
      <c r="L104" s="2" t="s">
        <v>1182</v>
      </c>
      <c r="M104" s="2" t="s">
        <v>1567</v>
      </c>
      <c r="N104" s="2">
        <f t="shared" si="6"/>
        <v>96</v>
      </c>
      <c r="O104" s="2" t="s">
        <v>1</v>
      </c>
      <c r="P104" s="2" t="str">
        <f t="shared" si="7"/>
        <v>{id:96,year: "2016",dateAcuerdo:"29-ABR",numAcuerdo:"CG 96-2016",monthAcuerdo:"ABR",nameAcuerdo:"REGISTRO AYUNTAM. CANDIDATURA COMÚN PRI PVEM",link: Acuerdos__pdfpath(`./${"2016/"}${"96.pdf"}`),},</v>
      </c>
    </row>
    <row r="105" spans="1:16" x14ac:dyDescent="0.3">
      <c r="A105" s="2" t="s">
        <v>1568</v>
      </c>
      <c r="B105" s="2">
        <v>97</v>
      </c>
      <c r="C105" s="2" t="s">
        <v>1566</v>
      </c>
      <c r="D105" s="3" t="s">
        <v>1204</v>
      </c>
      <c r="E105" s="2" t="s">
        <v>1735</v>
      </c>
      <c r="G105" s="2">
        <v>97</v>
      </c>
      <c r="H105" s="2" t="s">
        <v>0</v>
      </c>
      <c r="I105" s="2" t="s">
        <v>1740</v>
      </c>
      <c r="J105" s="4" t="str">
        <f t="shared" si="5"/>
        <v>ABR</v>
      </c>
      <c r="K105" s="2" t="s">
        <v>1565</v>
      </c>
      <c r="L105" s="2" t="s">
        <v>1183</v>
      </c>
      <c r="M105" s="2" t="s">
        <v>1567</v>
      </c>
      <c r="N105" s="2">
        <f t="shared" si="6"/>
        <v>97</v>
      </c>
      <c r="O105" s="2" t="s">
        <v>1</v>
      </c>
      <c r="P105" s="2" t="str">
        <f t="shared" si="7"/>
        <v>{id:97,year: "2016",dateAcuerdo:"29-ABR",numAcuerdo:"CG 97-2016",monthAcuerdo:"ABR",nameAcuerdo:"ACUERDO AYUNTAM. CANDIDATURA COMÚN PRI NUEVA ALIANZA PS",link: Acuerdos__pdfpath(`./${"2016/"}${"97.pdf"}`),},</v>
      </c>
    </row>
    <row r="106" spans="1:16" x14ac:dyDescent="0.3">
      <c r="A106" s="2" t="s">
        <v>1568</v>
      </c>
      <c r="B106" s="2">
        <v>98</v>
      </c>
      <c r="C106" s="2" t="s">
        <v>1566</v>
      </c>
      <c r="D106" s="3" t="s">
        <v>1204</v>
      </c>
      <c r="E106" s="2" t="s">
        <v>1735</v>
      </c>
      <c r="G106" s="2">
        <v>98</v>
      </c>
      <c r="H106" s="2" t="s">
        <v>0</v>
      </c>
      <c r="I106" s="2" t="s">
        <v>1740</v>
      </c>
      <c r="J106" s="4" t="str">
        <f t="shared" si="5"/>
        <v>ABR</v>
      </c>
      <c r="K106" s="2" t="s">
        <v>1565</v>
      </c>
      <c r="L106" s="2" t="s">
        <v>1184</v>
      </c>
      <c r="M106" s="2" t="s">
        <v>1567</v>
      </c>
      <c r="N106" s="2">
        <f t="shared" si="6"/>
        <v>98</v>
      </c>
      <c r="O106" s="2" t="s">
        <v>1</v>
      </c>
      <c r="P106" s="2" t="str">
        <f t="shared" si="7"/>
        <v>{id:98,year: "2016",dateAcuerdo:"29-ABR",numAcuerdo:"CG 98-2016",monthAcuerdo:"ABR",nameAcuerdo:"ACUERDO CANDIDATURA COMÚN PRI NUEVA ALIANZA",link: Acuerdos__pdfpath(`./${"2016/"}${"98.pdf"}`),},</v>
      </c>
    </row>
    <row r="107" spans="1:16" x14ac:dyDescent="0.3">
      <c r="A107" s="2" t="s">
        <v>1568</v>
      </c>
      <c r="B107" s="2">
        <v>99</v>
      </c>
      <c r="C107" s="2" t="s">
        <v>1566</v>
      </c>
      <c r="D107" s="3" t="s">
        <v>1204</v>
      </c>
      <c r="E107" s="2" t="s">
        <v>1735</v>
      </c>
      <c r="G107" s="2">
        <v>99</v>
      </c>
      <c r="H107" s="2" t="s">
        <v>0</v>
      </c>
      <c r="I107" s="2" t="s">
        <v>1740</v>
      </c>
      <c r="J107" s="4" t="str">
        <f t="shared" si="5"/>
        <v>ABR</v>
      </c>
      <c r="K107" s="2" t="s">
        <v>1565</v>
      </c>
      <c r="L107" s="4" t="s">
        <v>1185</v>
      </c>
      <c r="M107" s="2" t="s">
        <v>1567</v>
      </c>
      <c r="N107" s="2">
        <f t="shared" si="6"/>
        <v>99</v>
      </c>
      <c r="O107" s="2" t="s">
        <v>1</v>
      </c>
      <c r="P107" s="2" t="str">
        <f t="shared" si="7"/>
        <v>{id:99,year: "2016",dateAcuerdo:"29-ABR",numAcuerdo:"CG 99-2016",monthAcuerdo:"ABR",nameAcuerdo:"ACUERDO AYUNTAM. CANDIDATURA COMÚN PRI PS",link: Acuerdos__pdfpath(`./${"2016/"}${"99.pdf"}`),},</v>
      </c>
    </row>
    <row r="108" spans="1:16" x14ac:dyDescent="0.3">
      <c r="A108" s="2" t="s">
        <v>1568</v>
      </c>
      <c r="B108" s="2">
        <v>100</v>
      </c>
      <c r="C108" s="2" t="s">
        <v>1566</v>
      </c>
      <c r="D108" s="3" t="s">
        <v>1204</v>
      </c>
      <c r="E108" s="2" t="s">
        <v>1735</v>
      </c>
      <c r="G108" s="2">
        <v>100</v>
      </c>
      <c r="H108" s="2" t="s">
        <v>0</v>
      </c>
      <c r="I108" s="2" t="s">
        <v>1740</v>
      </c>
      <c r="J108" s="4" t="str">
        <f t="shared" si="5"/>
        <v>ABR</v>
      </c>
      <c r="K108" s="2" t="s">
        <v>1565</v>
      </c>
      <c r="L108" s="4" t="s">
        <v>1186</v>
      </c>
      <c r="M108" s="2" t="s">
        <v>1567</v>
      </c>
      <c r="N108" s="2">
        <f t="shared" si="6"/>
        <v>100</v>
      </c>
      <c r="O108" s="2" t="s">
        <v>1</v>
      </c>
      <c r="P108" s="2" t="str">
        <f t="shared" si="7"/>
        <v>{id:100,year: "2016",dateAcuerdo:"29-ABR",numAcuerdo:"CG 100-2016",monthAcuerdo:"ABR",nameAcuerdo:"ACUERDO RESERVA REGISTRO AYUNTAMIENTOS CANDIDATURA PRD PT",link: Acuerdos__pdfpath(`./${"2016/"}${"100.pdf"}`),},</v>
      </c>
    </row>
    <row r="109" spans="1:16" s="4" customFormat="1" x14ac:dyDescent="0.3">
      <c r="A109" s="2" t="s">
        <v>1568</v>
      </c>
      <c r="B109" s="4">
        <v>101</v>
      </c>
      <c r="C109" s="2" t="s">
        <v>1566</v>
      </c>
      <c r="D109" s="8" t="s">
        <v>1204</v>
      </c>
      <c r="E109" s="4" t="s">
        <v>1735</v>
      </c>
      <c r="G109" s="4">
        <v>101</v>
      </c>
      <c r="H109" s="4" t="s">
        <v>0</v>
      </c>
      <c r="I109" s="2" t="s">
        <v>1740</v>
      </c>
      <c r="J109" s="4" t="str">
        <f t="shared" si="5"/>
        <v>ABR</v>
      </c>
      <c r="K109" s="2" t="s">
        <v>1565</v>
      </c>
      <c r="L109" s="4" t="s">
        <v>1187</v>
      </c>
      <c r="M109" s="2" t="s">
        <v>1567</v>
      </c>
      <c r="N109" s="4">
        <f t="shared" si="6"/>
        <v>101</v>
      </c>
      <c r="O109" s="4" t="s">
        <v>1</v>
      </c>
      <c r="P109" s="2" t="str">
        <f t="shared" si="7"/>
        <v>{id:101,year: "2016",dateAcuerdo:"29-ABR",numAcuerdo:"CG 101-2016",monthAcuerdo:"ABR",nameAcuerdo:"ACUERDO AYUNTAM. CANDIDATURA COMÚN PVEM PS",link: Acuerdos__pdfpath(`./${"2016/"}${"101.pdf"}`),},</v>
      </c>
    </row>
    <row r="110" spans="1:16" x14ac:dyDescent="0.3">
      <c r="A110" s="2" t="s">
        <v>1568</v>
      </c>
      <c r="B110" s="2">
        <v>102</v>
      </c>
      <c r="C110" s="2" t="s">
        <v>1566</v>
      </c>
      <c r="D110" s="3" t="s">
        <v>1204</v>
      </c>
      <c r="E110" s="2" t="s">
        <v>1735</v>
      </c>
      <c r="G110" s="2">
        <v>102</v>
      </c>
      <c r="H110" s="2" t="s">
        <v>0</v>
      </c>
      <c r="I110" s="2" t="s">
        <v>1740</v>
      </c>
      <c r="J110" s="4" t="str">
        <f t="shared" si="5"/>
        <v>ABR</v>
      </c>
      <c r="K110" s="2" t="s">
        <v>1565</v>
      </c>
      <c r="L110" s="2" t="s">
        <v>1188</v>
      </c>
      <c r="M110" s="2" t="s">
        <v>1567</v>
      </c>
      <c r="N110" s="2">
        <f t="shared" si="6"/>
        <v>102</v>
      </c>
      <c r="O110" s="2" t="s">
        <v>1</v>
      </c>
      <c r="P110" s="2" t="str">
        <f t="shared" si="7"/>
        <v>{id:102,year: "2016",dateAcuerdo:"29-ABR",numAcuerdo:"CG 102-2016",monthAcuerdo:"ABR",nameAcuerdo:"ACUERDO REGISTRO AYUNTAM. PAN",link: Acuerdos__pdfpath(`./${"2016/"}${"102.pdf"}`),},</v>
      </c>
    </row>
    <row r="111" spans="1:16" x14ac:dyDescent="0.3">
      <c r="A111" s="2" t="s">
        <v>1568</v>
      </c>
      <c r="B111" s="2">
        <v>103</v>
      </c>
      <c r="C111" s="2" t="s">
        <v>1566</v>
      </c>
      <c r="D111" s="3" t="s">
        <v>1204</v>
      </c>
      <c r="E111" s="2" t="s">
        <v>1735</v>
      </c>
      <c r="G111" s="2">
        <v>103</v>
      </c>
      <c r="H111" s="2" t="s">
        <v>0</v>
      </c>
      <c r="I111" s="2" t="s">
        <v>1740</v>
      </c>
      <c r="J111" s="4" t="str">
        <f t="shared" si="5"/>
        <v>ABR</v>
      </c>
      <c r="K111" s="2" t="s">
        <v>1565</v>
      </c>
      <c r="L111" s="2" t="s">
        <v>1189</v>
      </c>
      <c r="M111" s="2" t="s">
        <v>1567</v>
      </c>
      <c r="N111" s="2">
        <f t="shared" ref="N111:N142" si="8">B111</f>
        <v>103</v>
      </c>
      <c r="O111" s="2" t="s">
        <v>1</v>
      </c>
      <c r="P111" s="2" t="str">
        <f t="shared" si="7"/>
        <v>{id:103,year: "2016",dateAcuerdo:"29-ABR",numAcuerdo:"CG 103-2016",monthAcuerdo:"ABR",nameAcuerdo:"ACUERDO REGISTRO AYUNTAM. PRI",link: Acuerdos__pdfpath(`./${"2016/"}${"103.pdf"}`),},</v>
      </c>
    </row>
    <row r="112" spans="1:16" x14ac:dyDescent="0.3">
      <c r="A112" s="2" t="s">
        <v>1568</v>
      </c>
      <c r="B112" s="2">
        <v>104</v>
      </c>
      <c r="C112" s="2" t="s">
        <v>1566</v>
      </c>
      <c r="D112" s="3" t="s">
        <v>1204</v>
      </c>
      <c r="E112" s="2" t="s">
        <v>1735</v>
      </c>
      <c r="G112" s="2">
        <v>104</v>
      </c>
      <c r="H112" s="2" t="s">
        <v>0</v>
      </c>
      <c r="I112" s="2" t="s">
        <v>1740</v>
      </c>
      <c r="J112" s="4" t="str">
        <f t="shared" si="5"/>
        <v>ABR</v>
      </c>
      <c r="K112" s="2" t="s">
        <v>1565</v>
      </c>
      <c r="L112" s="2" t="s">
        <v>1190</v>
      </c>
      <c r="M112" s="2" t="s">
        <v>1567</v>
      </c>
      <c r="N112" s="2">
        <f t="shared" si="8"/>
        <v>104</v>
      </c>
      <c r="O112" s="2" t="s">
        <v>1</v>
      </c>
      <c r="P112" s="2" t="str">
        <f t="shared" si="7"/>
        <v>{id:104,year: "2016",dateAcuerdo:"29-ABR",numAcuerdo:"CG 104-2016",monthAcuerdo:"ABR",nameAcuerdo:"ACUERDO REGISTRO AYUNTAM. PVEM",link: Acuerdos__pdfpath(`./${"2016/"}${"104.pdf"}`),},</v>
      </c>
    </row>
    <row r="113" spans="1:16" x14ac:dyDescent="0.3">
      <c r="A113" s="2" t="s">
        <v>1568</v>
      </c>
      <c r="B113" s="2">
        <v>105</v>
      </c>
      <c r="C113" s="2" t="s">
        <v>1566</v>
      </c>
      <c r="D113" s="3" t="s">
        <v>1204</v>
      </c>
      <c r="E113" s="2" t="s">
        <v>1735</v>
      </c>
      <c r="G113" s="2">
        <v>105</v>
      </c>
      <c r="H113" s="2" t="s">
        <v>0</v>
      </c>
      <c r="I113" s="2" t="s">
        <v>1740</v>
      </c>
      <c r="J113" s="4" t="str">
        <f t="shared" si="5"/>
        <v>ABR</v>
      </c>
      <c r="K113" s="2" t="s">
        <v>1565</v>
      </c>
      <c r="L113" s="2" t="s">
        <v>1191</v>
      </c>
      <c r="M113" s="2" t="s">
        <v>1567</v>
      </c>
      <c r="N113" s="2">
        <f t="shared" si="8"/>
        <v>105</v>
      </c>
      <c r="O113" s="2" t="s">
        <v>1</v>
      </c>
      <c r="P113" s="2" t="str">
        <f t="shared" si="7"/>
        <v>{id:105,year: "2016",dateAcuerdo:"29-ABR",numAcuerdo:"CG 105-2016",monthAcuerdo:"ABR",nameAcuerdo:"ACUERDO RESERVA REGISTRO AYUNTAMIENTO MOVIMIENTO CIUDADANO",link: Acuerdos__pdfpath(`./${"2016/"}${"105.pdf"}`),},</v>
      </c>
    </row>
    <row r="114" spans="1:16" x14ac:dyDescent="0.3">
      <c r="A114" s="2" t="s">
        <v>1568</v>
      </c>
      <c r="B114" s="2">
        <v>106</v>
      </c>
      <c r="C114" s="2" t="s">
        <v>1566</v>
      </c>
      <c r="D114" s="3" t="s">
        <v>1204</v>
      </c>
      <c r="E114" s="2" t="s">
        <v>1735</v>
      </c>
      <c r="G114" s="2">
        <v>106</v>
      </c>
      <c r="H114" s="2" t="s">
        <v>0</v>
      </c>
      <c r="I114" s="2" t="s">
        <v>1740</v>
      </c>
      <c r="J114" s="4" t="str">
        <f t="shared" si="5"/>
        <v>ABR</v>
      </c>
      <c r="K114" s="2" t="s">
        <v>1565</v>
      </c>
      <c r="L114" s="2" t="s">
        <v>1192</v>
      </c>
      <c r="M114" s="2" t="s">
        <v>1567</v>
      </c>
      <c r="N114" s="2">
        <f t="shared" si="8"/>
        <v>106</v>
      </c>
      <c r="O114" s="2" t="s">
        <v>1</v>
      </c>
      <c r="P114" s="2" t="str">
        <f t="shared" si="7"/>
        <v>{id:106,year: "2016",dateAcuerdo:"29-ABR",numAcuerdo:"CG 106-2016",monthAcuerdo:"ABR",nameAcuerdo:"ACUERDO RESERVA NUEVA ALIANZA",link: Acuerdos__pdfpath(`./${"2016/"}${"106.pdf"}`),},</v>
      </c>
    </row>
    <row r="115" spans="1:16" x14ac:dyDescent="0.3">
      <c r="A115" s="2" t="s">
        <v>1568</v>
      </c>
      <c r="B115" s="2">
        <v>107</v>
      </c>
      <c r="C115" s="2" t="s">
        <v>1566</v>
      </c>
      <c r="D115" s="3" t="s">
        <v>1204</v>
      </c>
      <c r="E115" s="2" t="s">
        <v>1735</v>
      </c>
      <c r="G115" s="2">
        <v>107</v>
      </c>
      <c r="H115" s="2" t="s">
        <v>0</v>
      </c>
      <c r="I115" s="2" t="s">
        <v>1740</v>
      </c>
      <c r="J115" s="4" t="str">
        <f t="shared" si="5"/>
        <v>ABR</v>
      </c>
      <c r="K115" s="2" t="s">
        <v>1565</v>
      </c>
      <c r="L115" s="2" t="s">
        <v>1193</v>
      </c>
      <c r="M115" s="2" t="s">
        <v>1567</v>
      </c>
      <c r="N115" s="2">
        <f t="shared" si="8"/>
        <v>107</v>
      </c>
      <c r="O115" s="2" t="s">
        <v>1</v>
      </c>
      <c r="P115" s="2" t="str">
        <f t="shared" si="7"/>
        <v>{id:107,year: "2016",dateAcuerdo:"29-ABR",numAcuerdo:"CG 107-2016",monthAcuerdo:"ABR",nameAcuerdo:"ACUERDO RESERVA AYUNTAMIENTOS PAC",link: Acuerdos__pdfpath(`./${"2016/"}${"107.pdf"}`),},</v>
      </c>
    </row>
    <row r="116" spans="1:16" x14ac:dyDescent="0.3">
      <c r="A116" s="2" t="s">
        <v>1568</v>
      </c>
      <c r="B116" s="2">
        <v>108</v>
      </c>
      <c r="C116" s="2" t="s">
        <v>1566</v>
      </c>
      <c r="D116" s="3" t="s">
        <v>1204</v>
      </c>
      <c r="E116" s="2" t="s">
        <v>1735</v>
      </c>
      <c r="G116" s="2">
        <v>108</v>
      </c>
      <c r="H116" s="2" t="s">
        <v>0</v>
      </c>
      <c r="I116" s="2" t="s">
        <v>1740</v>
      </c>
      <c r="J116" s="4" t="str">
        <f t="shared" si="5"/>
        <v>ABR</v>
      </c>
      <c r="K116" s="2" t="s">
        <v>1565</v>
      </c>
      <c r="L116" s="2" t="s">
        <v>1194</v>
      </c>
      <c r="M116" s="2" t="s">
        <v>1567</v>
      </c>
      <c r="N116" s="2">
        <f t="shared" si="8"/>
        <v>108</v>
      </c>
      <c r="O116" s="2" t="s">
        <v>1</v>
      </c>
      <c r="P116" s="2" t="str">
        <f t="shared" si="7"/>
        <v>{id:108,year: "2016",dateAcuerdo:"29-ABR",numAcuerdo:"CG 108-2016",monthAcuerdo:"ABR",nameAcuerdo:"ACUERDO REGISTRO AYUNTAM. PS",link: Acuerdos__pdfpath(`./${"2016/"}${"108.pdf"}`),},</v>
      </c>
    </row>
    <row r="117" spans="1:16" x14ac:dyDescent="0.3">
      <c r="A117" s="2" t="s">
        <v>1568</v>
      </c>
      <c r="B117" s="2">
        <v>109</v>
      </c>
      <c r="C117" s="2" t="s">
        <v>1566</v>
      </c>
      <c r="D117" s="3" t="s">
        <v>1204</v>
      </c>
      <c r="E117" s="2" t="s">
        <v>1735</v>
      </c>
      <c r="G117" s="2">
        <v>109</v>
      </c>
      <c r="H117" s="2" t="s">
        <v>0</v>
      </c>
      <c r="I117" s="2" t="s">
        <v>1740</v>
      </c>
      <c r="J117" s="4" t="str">
        <f t="shared" si="5"/>
        <v>ABR</v>
      </c>
      <c r="K117" s="2" t="s">
        <v>1565</v>
      </c>
      <c r="L117" s="2" t="s">
        <v>1195</v>
      </c>
      <c r="M117" s="2" t="s">
        <v>1567</v>
      </c>
      <c r="N117" s="2">
        <f t="shared" si="8"/>
        <v>109</v>
      </c>
      <c r="O117" s="2" t="s">
        <v>1</v>
      </c>
      <c r="P117" s="2" t="str">
        <f t="shared" si="7"/>
        <v>{id:109,year: "2016",dateAcuerdo:"29-ABR",numAcuerdo:"CG 109-2016",monthAcuerdo:"ABR",nameAcuerdo:"ACUERDO MORENA AYUNTAMIENTOS",link: Acuerdos__pdfpath(`./${"2016/"}${"109.pdf"}`),},</v>
      </c>
    </row>
    <row r="118" spans="1:16" x14ac:dyDescent="0.3">
      <c r="A118" s="2" t="s">
        <v>1568</v>
      </c>
      <c r="B118" s="2">
        <v>110</v>
      </c>
      <c r="C118" s="2" t="s">
        <v>1566</v>
      </c>
      <c r="D118" s="3" t="s">
        <v>1204</v>
      </c>
      <c r="E118" s="2" t="s">
        <v>1735</v>
      </c>
      <c r="G118" s="2">
        <v>110</v>
      </c>
      <c r="H118" s="2" t="s">
        <v>0</v>
      </c>
      <c r="I118" s="2" t="s">
        <v>1740</v>
      </c>
      <c r="J118" s="4" t="str">
        <f t="shared" si="5"/>
        <v>ABR</v>
      </c>
      <c r="K118" s="2" t="s">
        <v>1565</v>
      </c>
      <c r="L118" s="2" t="s">
        <v>1196</v>
      </c>
      <c r="M118" s="2" t="s">
        <v>1567</v>
      </c>
      <c r="N118" s="2">
        <f t="shared" si="8"/>
        <v>110</v>
      </c>
      <c r="O118" s="2" t="s">
        <v>1</v>
      </c>
      <c r="P118" s="2" t="str">
        <f t="shared" si="7"/>
        <v>{id:110,year: "2016",dateAcuerdo:"29-ABR",numAcuerdo:"CG 110-2016",monthAcuerdo:"ABR",nameAcuerdo:"ACUERDO RESERVA REGISTRO AYUNTAMIENTO PES",link: Acuerdos__pdfpath(`./${"2016/"}${"110.pdf"}`),},</v>
      </c>
    </row>
    <row r="119" spans="1:16" x14ac:dyDescent="0.3">
      <c r="A119" s="2" t="s">
        <v>1568</v>
      </c>
      <c r="B119" s="2">
        <v>111</v>
      </c>
      <c r="C119" s="2" t="s">
        <v>1566</v>
      </c>
      <c r="D119" s="3" t="s">
        <v>1204</v>
      </c>
      <c r="E119" s="2" t="s">
        <v>1735</v>
      </c>
      <c r="G119" s="2">
        <v>111</v>
      </c>
      <c r="H119" s="2" t="s">
        <v>0</v>
      </c>
      <c r="I119" s="2" t="s">
        <v>1740</v>
      </c>
      <c r="J119" s="4" t="str">
        <f t="shared" si="5"/>
        <v>ABR</v>
      </c>
      <c r="K119" s="2" t="s">
        <v>1565</v>
      </c>
      <c r="L119" s="2" t="s">
        <v>1197</v>
      </c>
      <c r="M119" s="2" t="s">
        <v>1567</v>
      </c>
      <c r="N119" s="2">
        <f t="shared" si="8"/>
        <v>111</v>
      </c>
      <c r="O119" s="2" t="s">
        <v>1</v>
      </c>
      <c r="P119" s="2" t="str">
        <f t="shared" si="7"/>
        <v>{id:111,year: "2016",dateAcuerdo:"29-ABR",numAcuerdo:"CG 111-2016",monthAcuerdo:"ABR",nameAcuerdo:"ACUERDO MUNICIPIOS INDEPENDIENTES",link: Acuerdos__pdfpath(`./${"2016/"}${"111.pdf"}`),},</v>
      </c>
    </row>
    <row r="120" spans="1:16" x14ac:dyDescent="0.3">
      <c r="A120" s="2" t="s">
        <v>1568</v>
      </c>
      <c r="B120" s="2">
        <v>112</v>
      </c>
      <c r="C120" s="2" t="s">
        <v>1566</v>
      </c>
      <c r="D120" s="3" t="s">
        <v>1204</v>
      </c>
      <c r="E120" s="2" t="s">
        <v>1735</v>
      </c>
      <c r="G120" s="2">
        <v>112</v>
      </c>
      <c r="H120" s="2" t="s">
        <v>0</v>
      </c>
      <c r="I120" s="2" t="s">
        <v>1740</v>
      </c>
      <c r="J120" s="4" t="str">
        <f t="shared" si="5"/>
        <v>ABR</v>
      </c>
      <c r="K120" s="2" t="s">
        <v>1565</v>
      </c>
      <c r="L120" s="2" t="s">
        <v>1198</v>
      </c>
      <c r="M120" s="2" t="s">
        <v>1567</v>
      </c>
      <c r="N120" s="2">
        <f t="shared" si="8"/>
        <v>112</v>
      </c>
      <c r="O120" s="2" t="s">
        <v>1</v>
      </c>
      <c r="P120" s="2" t="str">
        <f t="shared" si="7"/>
        <v>{id:112,year: "2016",dateAcuerdo:"29-ABR",numAcuerdo:"CG 112-2016",monthAcuerdo:"ABR",nameAcuerdo:"ACUERDO RESERVA REGISTRO AYUNTAMIENTOS PRD",link: Acuerdos__pdfpath(`./${"2016/"}${"112.pdf"}`),},</v>
      </c>
    </row>
    <row r="121" spans="1:16" x14ac:dyDescent="0.3">
      <c r="A121" s="2" t="s">
        <v>1568</v>
      </c>
      <c r="B121" s="2">
        <v>113</v>
      </c>
      <c r="C121" s="2" t="s">
        <v>1566</v>
      </c>
      <c r="D121" s="3" t="s">
        <v>1204</v>
      </c>
      <c r="E121" s="2" t="s">
        <v>1735</v>
      </c>
      <c r="G121" s="2">
        <v>113</v>
      </c>
      <c r="H121" s="2" t="s">
        <v>0</v>
      </c>
      <c r="I121" s="2" t="s">
        <v>1740</v>
      </c>
      <c r="J121" s="4" t="str">
        <f t="shared" si="5"/>
        <v>ABR</v>
      </c>
      <c r="K121" s="2" t="s">
        <v>1565</v>
      </c>
      <c r="L121" s="2" t="s">
        <v>1199</v>
      </c>
      <c r="M121" s="2" t="s">
        <v>1567</v>
      </c>
      <c r="N121" s="2">
        <f t="shared" si="8"/>
        <v>113</v>
      </c>
      <c r="O121" s="2" t="s">
        <v>1</v>
      </c>
      <c r="P121" s="2" t="str">
        <f t="shared" si="7"/>
        <v>{id:113,year: "2016",dateAcuerdo:"29-ABR",numAcuerdo:"CG 113-2016",monthAcuerdo:"ABR",nameAcuerdo:"ACUERDO SUSTITUCIÓN DIPUTADO PAN",link: Acuerdos__pdfpath(`./${"2016/"}${"113.pdf"}`),},</v>
      </c>
    </row>
    <row r="122" spans="1:16" x14ac:dyDescent="0.3">
      <c r="A122" s="5" t="s">
        <v>1568</v>
      </c>
      <c r="B122" s="5">
        <v>114</v>
      </c>
      <c r="C122" s="5" t="s">
        <v>1566</v>
      </c>
      <c r="D122" s="6"/>
      <c r="E122" s="5" t="s">
        <v>1735</v>
      </c>
      <c r="F122" s="5"/>
      <c r="G122" s="5">
        <v>114</v>
      </c>
      <c r="H122" s="5" t="s">
        <v>0</v>
      </c>
      <c r="I122" s="5" t="s">
        <v>1740</v>
      </c>
      <c r="J122" s="5" t="str">
        <f t="shared" si="5"/>
        <v/>
      </c>
      <c r="K122" s="5" t="s">
        <v>1565</v>
      </c>
      <c r="L122" s="5"/>
      <c r="M122" s="5" t="s">
        <v>1567</v>
      </c>
      <c r="N122" s="5">
        <f t="shared" si="8"/>
        <v>114</v>
      </c>
      <c r="O122" s="5" t="s">
        <v>1</v>
      </c>
      <c r="P122" s="5"/>
    </row>
    <row r="123" spans="1:16" x14ac:dyDescent="0.3">
      <c r="A123" s="2" t="s">
        <v>1568</v>
      </c>
      <c r="B123" s="2">
        <v>115</v>
      </c>
      <c r="C123" s="2" t="s">
        <v>1566</v>
      </c>
      <c r="D123" s="3" t="s">
        <v>1204</v>
      </c>
      <c r="E123" s="2" t="s">
        <v>1735</v>
      </c>
      <c r="G123" s="2">
        <v>115</v>
      </c>
      <c r="H123" s="2" t="s">
        <v>0</v>
      </c>
      <c r="I123" s="2" t="s">
        <v>1740</v>
      </c>
      <c r="J123" s="4" t="str">
        <f t="shared" si="5"/>
        <v>ABR</v>
      </c>
      <c r="K123" s="2" t="s">
        <v>1565</v>
      </c>
      <c r="L123" s="2" t="s">
        <v>1208</v>
      </c>
      <c r="M123" s="2" t="s">
        <v>1567</v>
      </c>
      <c r="N123" s="2">
        <f t="shared" si="8"/>
        <v>115</v>
      </c>
      <c r="O123" s="2" t="s">
        <v>1</v>
      </c>
      <c r="P123" s="2" t="str">
        <f t="shared" ref="P123:P182" si="9">CONCATENATE(A123,B123,C123,D123,E123,F123,G123,H123,I123,J123,K123,L123,M123,N123,O123)</f>
        <v>{id:115,year: "2016",dateAcuerdo:"29-ABR",numAcuerdo:"CG 115-2016",monthAcuerdo:"ABR",nameAcuerdo:"ACUERDO FINANCIAMIENTO AYUNTAMIENTOS",link: Acuerdos__pdfpath(`./${"2016/"}${"115.pdf"}`),},</v>
      </c>
    </row>
    <row r="124" spans="1:16" x14ac:dyDescent="0.3">
      <c r="A124" s="2" t="s">
        <v>1568</v>
      </c>
      <c r="B124" s="2">
        <v>116</v>
      </c>
      <c r="C124" s="2" t="s">
        <v>1566</v>
      </c>
      <c r="D124" s="3" t="s">
        <v>1204</v>
      </c>
      <c r="E124" s="2" t="s">
        <v>1735</v>
      </c>
      <c r="G124" s="2">
        <v>116</v>
      </c>
      <c r="H124" s="2" t="s">
        <v>0</v>
      </c>
      <c r="I124" s="2" t="s">
        <v>1740</v>
      </c>
      <c r="J124" s="4" t="str">
        <f t="shared" si="5"/>
        <v>ABR</v>
      </c>
      <c r="K124" s="2" t="s">
        <v>1565</v>
      </c>
      <c r="L124" s="2" t="s">
        <v>1209</v>
      </c>
      <c r="M124" s="2" t="s">
        <v>1567</v>
      </c>
      <c r="N124" s="2">
        <f t="shared" si="8"/>
        <v>116</v>
      </c>
      <c r="O124" s="2" t="s">
        <v>1</v>
      </c>
      <c r="P124" s="2" t="str">
        <f t="shared" si="9"/>
        <v>{id:116,year: "2016",dateAcuerdo:"29-ABR",numAcuerdo:"CG 116-2016",monthAcuerdo:"ABR",nameAcuerdo:"ACUERDO COMUNIDADES INDEPENDIENTES",link: Acuerdos__pdfpath(`./${"2016/"}${"116.pdf"}`),},</v>
      </c>
    </row>
    <row r="125" spans="1:16" x14ac:dyDescent="0.3">
      <c r="A125" s="2" t="s">
        <v>1568</v>
      </c>
      <c r="B125" s="2">
        <v>117</v>
      </c>
      <c r="C125" s="2" t="s">
        <v>1566</v>
      </c>
      <c r="D125" s="3" t="s">
        <v>1204</v>
      </c>
      <c r="E125" s="2" t="s">
        <v>1735</v>
      </c>
      <c r="G125" s="2">
        <v>117</v>
      </c>
      <c r="H125" s="2" t="s">
        <v>0</v>
      </c>
      <c r="I125" s="2" t="s">
        <v>1740</v>
      </c>
      <c r="J125" s="4" t="str">
        <f t="shared" si="5"/>
        <v>ABR</v>
      </c>
      <c r="K125" s="2" t="s">
        <v>1565</v>
      </c>
      <c r="L125" s="2" t="s">
        <v>1210</v>
      </c>
      <c r="M125" s="2" t="s">
        <v>1567</v>
      </c>
      <c r="N125" s="2">
        <f t="shared" si="8"/>
        <v>117</v>
      </c>
      <c r="O125" s="2" t="s">
        <v>1</v>
      </c>
      <c r="P125" s="2" t="str">
        <f t="shared" si="9"/>
        <v>{id:117,year: "2016",dateAcuerdo:"29-ABR",numAcuerdo:"CG 117-2016",monthAcuerdo:"ABR",nameAcuerdo:"ACUERDO RESERVA REGISTRO PRESIDENCIAS DE COMUNIDAD PAN",link: Acuerdos__pdfpath(`./${"2016/"}${"117.pdf"}`),},</v>
      </c>
    </row>
    <row r="126" spans="1:16" x14ac:dyDescent="0.3">
      <c r="A126" s="2" t="s">
        <v>1568</v>
      </c>
      <c r="B126" s="2">
        <v>118</v>
      </c>
      <c r="C126" s="2" t="s">
        <v>1566</v>
      </c>
      <c r="D126" s="3" t="s">
        <v>1204</v>
      </c>
      <c r="E126" s="2" t="s">
        <v>1735</v>
      </c>
      <c r="G126" s="2">
        <v>118</v>
      </c>
      <c r="H126" s="2" t="s">
        <v>0</v>
      </c>
      <c r="I126" s="2" t="s">
        <v>1740</v>
      </c>
      <c r="J126" s="4" t="str">
        <f t="shared" si="5"/>
        <v>ABR</v>
      </c>
      <c r="K126" s="2" t="s">
        <v>1565</v>
      </c>
      <c r="L126" s="2" t="s">
        <v>1211</v>
      </c>
      <c r="M126" s="2" t="s">
        <v>1567</v>
      </c>
      <c r="N126" s="2">
        <f t="shared" si="8"/>
        <v>118</v>
      </c>
      <c r="O126" s="2" t="s">
        <v>1</v>
      </c>
      <c r="P126" s="2" t="str">
        <f t="shared" si="9"/>
        <v>{id:118,year: "2016",dateAcuerdo:"29-ABR",numAcuerdo:"CG 118-2016",monthAcuerdo:"ABR",nameAcuerdo:"ACUERDO RESERVA REGISTRO PRESIDENCIAS DE COMUNIDAD PRI",link: Acuerdos__pdfpath(`./${"2016/"}${"118.pdf"}`),},</v>
      </c>
    </row>
    <row r="127" spans="1:16" x14ac:dyDescent="0.3">
      <c r="A127" s="2" t="s">
        <v>1568</v>
      </c>
      <c r="B127" s="2">
        <v>119</v>
      </c>
      <c r="C127" s="2" t="s">
        <v>1566</v>
      </c>
      <c r="D127" s="3" t="s">
        <v>1204</v>
      </c>
      <c r="E127" s="2" t="s">
        <v>1735</v>
      </c>
      <c r="G127" s="2">
        <v>119</v>
      </c>
      <c r="H127" s="2" t="s">
        <v>0</v>
      </c>
      <c r="I127" s="2" t="s">
        <v>1740</v>
      </c>
      <c r="J127" s="4" t="str">
        <f t="shared" si="5"/>
        <v>ABR</v>
      </c>
      <c r="K127" s="2" t="s">
        <v>1565</v>
      </c>
      <c r="L127" s="2" t="s">
        <v>1212</v>
      </c>
      <c r="M127" s="2" t="s">
        <v>1567</v>
      </c>
      <c r="N127" s="2">
        <f t="shared" si="8"/>
        <v>119</v>
      </c>
      <c r="O127" s="2" t="s">
        <v>1</v>
      </c>
      <c r="P127" s="2" t="str">
        <f t="shared" si="9"/>
        <v>{id:119,year: "2016",dateAcuerdo:"29-ABR",numAcuerdo:"CG 119-2016",monthAcuerdo:"ABR",nameAcuerdo:"ACUERDO RESERVA REGISTRO PRESIDENCIAS DE COMUNIDAD PRD",link: Acuerdos__pdfpath(`./${"2016/"}${"119.pdf"}`),},</v>
      </c>
    </row>
    <row r="128" spans="1:16" x14ac:dyDescent="0.3">
      <c r="A128" s="2" t="s">
        <v>1568</v>
      </c>
      <c r="B128" s="2">
        <v>120</v>
      </c>
      <c r="C128" s="2" t="s">
        <v>1566</v>
      </c>
      <c r="D128" s="3" t="s">
        <v>1204</v>
      </c>
      <c r="E128" s="2" t="s">
        <v>1735</v>
      </c>
      <c r="G128" s="2">
        <v>120</v>
      </c>
      <c r="H128" s="2" t="s">
        <v>0</v>
      </c>
      <c r="I128" s="2" t="s">
        <v>1740</v>
      </c>
      <c r="J128" s="4" t="str">
        <f t="shared" si="5"/>
        <v>ABR</v>
      </c>
      <c r="K128" s="2" t="s">
        <v>1565</v>
      </c>
      <c r="L128" s="2" t="s">
        <v>1213</v>
      </c>
      <c r="M128" s="2" t="s">
        <v>1567</v>
      </c>
      <c r="N128" s="2">
        <f t="shared" si="8"/>
        <v>120</v>
      </c>
      <c r="O128" s="2" t="s">
        <v>1</v>
      </c>
      <c r="P128" s="2" t="str">
        <f t="shared" si="9"/>
        <v>{id:120,year: "2016",dateAcuerdo:"29-ABR",numAcuerdo:"CG 120-2016",monthAcuerdo:"ABR",nameAcuerdo:"ACUERDO RESERVA REGISTRO PRESIDENCIAS DE COMUNIDAD PT",link: Acuerdos__pdfpath(`./${"2016/"}${"120.pdf"}`),},</v>
      </c>
    </row>
    <row r="129" spans="1:16" x14ac:dyDescent="0.3">
      <c r="A129" s="2" t="s">
        <v>1568</v>
      </c>
      <c r="B129" s="2">
        <v>121</v>
      </c>
      <c r="C129" s="2" t="s">
        <v>1566</v>
      </c>
      <c r="D129" s="3" t="s">
        <v>1204</v>
      </c>
      <c r="E129" s="2" t="s">
        <v>1735</v>
      </c>
      <c r="G129" s="2">
        <v>121</v>
      </c>
      <c r="H129" s="2" t="s">
        <v>0</v>
      </c>
      <c r="I129" s="2" t="s">
        <v>1740</v>
      </c>
      <c r="J129" s="4" t="str">
        <f t="shared" si="5"/>
        <v>ABR</v>
      </c>
      <c r="K129" s="2" t="s">
        <v>1565</v>
      </c>
      <c r="L129" s="2" t="s">
        <v>1214</v>
      </c>
      <c r="M129" s="2" t="s">
        <v>1567</v>
      </c>
      <c r="N129" s="2">
        <f t="shared" si="8"/>
        <v>121</v>
      </c>
      <c r="O129" s="2" t="s">
        <v>1</v>
      </c>
      <c r="P129" s="2" t="str">
        <f t="shared" si="9"/>
        <v>{id:121,year: "2016",dateAcuerdo:"29-ABR",numAcuerdo:"CG 121-2016",monthAcuerdo:"ABR",nameAcuerdo:"ACUERDO RESERVA REGISTRO PRESIDENCIAS DE COMUNIDAD PVEM",link: Acuerdos__pdfpath(`./${"2016/"}${"121.pdf"}`),},</v>
      </c>
    </row>
    <row r="130" spans="1:16" x14ac:dyDescent="0.3">
      <c r="A130" s="2" t="s">
        <v>1568</v>
      </c>
      <c r="B130" s="2">
        <v>122</v>
      </c>
      <c r="C130" s="2" t="s">
        <v>1566</v>
      </c>
      <c r="D130" s="3" t="s">
        <v>1204</v>
      </c>
      <c r="E130" s="2" t="s">
        <v>1735</v>
      </c>
      <c r="G130" s="2">
        <v>122</v>
      </c>
      <c r="H130" s="2" t="s">
        <v>0</v>
      </c>
      <c r="I130" s="2" t="s">
        <v>1740</v>
      </c>
      <c r="J130" s="4" t="str">
        <f t="shared" si="5"/>
        <v>ABR</v>
      </c>
      <c r="K130" s="2" t="s">
        <v>1565</v>
      </c>
      <c r="L130" s="2" t="s">
        <v>1215</v>
      </c>
      <c r="M130" s="2" t="s">
        <v>1567</v>
      </c>
      <c r="N130" s="2">
        <f t="shared" si="8"/>
        <v>122</v>
      </c>
      <c r="O130" s="2" t="s">
        <v>1</v>
      </c>
      <c r="P130" s="2" t="str">
        <f t="shared" si="9"/>
        <v>{id:122,year: "2016",dateAcuerdo:"29-ABR",numAcuerdo:"CG 122-2016",monthAcuerdo:"ABR",nameAcuerdo:"ACUERDO RESERVA DE COMUNIDAD MC",link: Acuerdos__pdfpath(`./${"2016/"}${"122.pdf"}`),},</v>
      </c>
    </row>
    <row r="131" spans="1:16" x14ac:dyDescent="0.3">
      <c r="A131" s="2" t="s">
        <v>1568</v>
      </c>
      <c r="B131" s="2">
        <v>123</v>
      </c>
      <c r="C131" s="2" t="s">
        <v>1566</v>
      </c>
      <c r="D131" s="3" t="s">
        <v>1204</v>
      </c>
      <c r="E131" s="2" t="s">
        <v>1735</v>
      </c>
      <c r="G131" s="2">
        <v>123</v>
      </c>
      <c r="H131" s="2" t="s">
        <v>0</v>
      </c>
      <c r="I131" s="2" t="s">
        <v>1740</v>
      </c>
      <c r="J131" s="4" t="str">
        <f t="shared" ref="J131:J194" si="10">MID(D131,4,3)</f>
        <v>ABR</v>
      </c>
      <c r="K131" s="2" t="s">
        <v>1565</v>
      </c>
      <c r="L131" s="2" t="s">
        <v>1216</v>
      </c>
      <c r="M131" s="2" t="s">
        <v>1567</v>
      </c>
      <c r="N131" s="2">
        <f t="shared" si="8"/>
        <v>123</v>
      </c>
      <c r="O131" s="2" t="s">
        <v>1</v>
      </c>
      <c r="P131" s="2" t="str">
        <f t="shared" si="9"/>
        <v>{id:123,year: "2016",dateAcuerdo:"29-ABR",numAcuerdo:"CG 123-2016",monthAcuerdo:"ABR",nameAcuerdo:"ACUERDO RESERVA REGISTRO PRESIDENCIAS DE COMUNIDAD NUEVA ALIANZA",link: Acuerdos__pdfpath(`./${"2016/"}${"123.pdf"}`),},</v>
      </c>
    </row>
    <row r="132" spans="1:16" x14ac:dyDescent="0.3">
      <c r="A132" s="2" t="s">
        <v>1568</v>
      </c>
      <c r="B132" s="2">
        <v>124</v>
      </c>
      <c r="C132" s="2" t="s">
        <v>1566</v>
      </c>
      <c r="D132" s="3" t="s">
        <v>1204</v>
      </c>
      <c r="E132" s="2" t="s">
        <v>1735</v>
      </c>
      <c r="G132" s="2">
        <v>124</v>
      </c>
      <c r="H132" s="2" t="s">
        <v>0</v>
      </c>
      <c r="I132" s="2" t="s">
        <v>1740</v>
      </c>
      <c r="J132" s="4" t="str">
        <f t="shared" si="10"/>
        <v>ABR</v>
      </c>
      <c r="K132" s="2" t="s">
        <v>1565</v>
      </c>
      <c r="L132" s="2" t="s">
        <v>1217</v>
      </c>
      <c r="M132" s="2" t="s">
        <v>1567</v>
      </c>
      <c r="N132" s="2">
        <f t="shared" si="8"/>
        <v>124</v>
      </c>
      <c r="O132" s="2" t="s">
        <v>1</v>
      </c>
      <c r="P132" s="2" t="str">
        <f t="shared" si="9"/>
        <v>{id:124,year: "2016",dateAcuerdo:"29-ABR",numAcuerdo:"CG 124-2016",monthAcuerdo:"ABR",nameAcuerdo:"ACUERDO RESERVA REGISTRO PRESIDENCIAS DE COMUNIDAD PAC",link: Acuerdos__pdfpath(`./${"2016/"}${"124.pdf"}`),},</v>
      </c>
    </row>
    <row r="133" spans="1:16" x14ac:dyDescent="0.3">
      <c r="A133" s="2" t="s">
        <v>1568</v>
      </c>
      <c r="B133" s="2">
        <v>125</v>
      </c>
      <c r="C133" s="2" t="s">
        <v>1566</v>
      </c>
      <c r="D133" s="3" t="s">
        <v>1204</v>
      </c>
      <c r="E133" s="2" t="s">
        <v>1735</v>
      </c>
      <c r="G133" s="2">
        <v>125</v>
      </c>
      <c r="H133" s="2" t="s">
        <v>0</v>
      </c>
      <c r="I133" s="2" t="s">
        <v>1740</v>
      </c>
      <c r="J133" s="4" t="str">
        <f t="shared" si="10"/>
        <v>ABR</v>
      </c>
      <c r="K133" s="2" t="s">
        <v>1565</v>
      </c>
      <c r="L133" s="2" t="s">
        <v>1218</v>
      </c>
      <c r="M133" s="2" t="s">
        <v>1567</v>
      </c>
      <c r="N133" s="2">
        <f t="shared" si="8"/>
        <v>125</v>
      </c>
      <c r="O133" s="2" t="s">
        <v>1</v>
      </c>
      <c r="P133" s="2" t="str">
        <f t="shared" si="9"/>
        <v>{id:125,year: "2016",dateAcuerdo:"29-ABR",numAcuerdo:"CG 125-2016",monthAcuerdo:"ABR",nameAcuerdo:"ACUERDO RESERVA REGISTRO PRESIDENCIAS DE COMUNIDAD PS",link: Acuerdos__pdfpath(`./${"2016/"}${"125.pdf"}`),},</v>
      </c>
    </row>
    <row r="134" spans="1:16" x14ac:dyDescent="0.3">
      <c r="A134" s="2" t="s">
        <v>1568</v>
      </c>
      <c r="B134" s="2">
        <v>126</v>
      </c>
      <c r="C134" s="2" t="s">
        <v>1566</v>
      </c>
      <c r="D134" s="3" t="s">
        <v>1204</v>
      </c>
      <c r="E134" s="2" t="s">
        <v>1735</v>
      </c>
      <c r="G134" s="2">
        <v>126</v>
      </c>
      <c r="H134" s="2" t="s">
        <v>0</v>
      </c>
      <c r="I134" s="2" t="s">
        <v>1740</v>
      </c>
      <c r="J134" s="4" t="str">
        <f t="shared" si="10"/>
        <v>ABR</v>
      </c>
      <c r="K134" s="2" t="s">
        <v>1565</v>
      </c>
      <c r="L134" s="2" t="s">
        <v>1219</v>
      </c>
      <c r="M134" s="2" t="s">
        <v>1567</v>
      </c>
      <c r="N134" s="2">
        <f t="shared" si="8"/>
        <v>126</v>
      </c>
      <c r="O134" s="2" t="s">
        <v>1</v>
      </c>
      <c r="P134" s="2" t="str">
        <f t="shared" si="9"/>
        <v>{id:126,year: "2016",dateAcuerdo:"29-ABR",numAcuerdo:"CG 126-2016",monthAcuerdo:"ABR",nameAcuerdo:"ACUERDO RESERVA REGISTRO PRESIDENCIAS DE COMUNIDAD MORENA",link: Acuerdos__pdfpath(`./${"2016/"}${"126.pdf"}`),},</v>
      </c>
    </row>
    <row r="135" spans="1:16" x14ac:dyDescent="0.3">
      <c r="A135" s="2" t="s">
        <v>1568</v>
      </c>
      <c r="B135" s="2">
        <v>127</v>
      </c>
      <c r="C135" s="2" t="s">
        <v>1566</v>
      </c>
      <c r="D135" s="3" t="s">
        <v>1204</v>
      </c>
      <c r="E135" s="2" t="s">
        <v>1735</v>
      </c>
      <c r="G135" s="2">
        <v>127</v>
      </c>
      <c r="H135" s="2" t="s">
        <v>0</v>
      </c>
      <c r="I135" s="2" t="s">
        <v>1740</v>
      </c>
      <c r="J135" s="4" t="str">
        <f t="shared" si="10"/>
        <v>ABR</v>
      </c>
      <c r="K135" s="2" t="s">
        <v>1565</v>
      </c>
      <c r="L135" s="2" t="s">
        <v>1220</v>
      </c>
      <c r="M135" s="2" t="s">
        <v>1567</v>
      </c>
      <c r="N135" s="2">
        <f t="shared" si="8"/>
        <v>127</v>
      </c>
      <c r="O135" s="2" t="s">
        <v>1</v>
      </c>
      <c r="P135" s="2" t="str">
        <f t="shared" si="9"/>
        <v>{id:127,year: "2016",dateAcuerdo:"29-ABR",numAcuerdo:"CG 127-2016",monthAcuerdo:"ABR",nameAcuerdo:"ACUERDO RESERVA REGISTRO PRESIDENCIAS DE COMUNIDAD PES",link: Acuerdos__pdfpath(`./${"2016/"}${"127.pdf"}`),},</v>
      </c>
    </row>
    <row r="136" spans="1:16" x14ac:dyDescent="0.3">
      <c r="A136" s="2" t="s">
        <v>1568</v>
      </c>
      <c r="B136" s="2">
        <v>128</v>
      </c>
      <c r="C136" s="2" t="s">
        <v>1566</v>
      </c>
      <c r="D136" s="3" t="s">
        <v>25</v>
      </c>
      <c r="E136" s="2" t="s">
        <v>1735</v>
      </c>
      <c r="G136" s="2">
        <v>128</v>
      </c>
      <c r="H136" s="2" t="s">
        <v>0</v>
      </c>
      <c r="I136" s="2" t="s">
        <v>1740</v>
      </c>
      <c r="J136" s="4" t="str">
        <f t="shared" si="10"/>
        <v>ABR</v>
      </c>
      <c r="K136" s="2" t="s">
        <v>1565</v>
      </c>
      <c r="L136" s="2" t="s">
        <v>1221</v>
      </c>
      <c r="M136" s="2" t="s">
        <v>1567</v>
      </c>
      <c r="N136" s="2">
        <f t="shared" si="8"/>
        <v>128</v>
      </c>
      <c r="O136" s="2" t="s">
        <v>1</v>
      </c>
      <c r="P136" s="2" t="str">
        <f t="shared" si="9"/>
        <v>{id:128,year: "2016",dateAcuerdo:"30-ABR",numAcuerdo:"CG 128-2016",monthAcuerdo:"ABR",nameAcuerdo:"ACUERDO TOPES AYUNTAMIENTOS",link: Acuerdos__pdfpath(`./${"2016/"}${"128.pdf"}`),},</v>
      </c>
    </row>
    <row r="137" spans="1:16" x14ac:dyDescent="0.3">
      <c r="A137" s="2" t="s">
        <v>1568</v>
      </c>
      <c r="B137" s="2">
        <v>129</v>
      </c>
      <c r="C137" s="2" t="s">
        <v>1566</v>
      </c>
      <c r="D137" s="3" t="s">
        <v>25</v>
      </c>
      <c r="E137" s="2" t="s">
        <v>1735</v>
      </c>
      <c r="G137" s="2">
        <v>129</v>
      </c>
      <c r="H137" s="2" t="s">
        <v>0</v>
      </c>
      <c r="I137" s="2" t="s">
        <v>1740</v>
      </c>
      <c r="J137" s="4" t="str">
        <f t="shared" si="10"/>
        <v>ABR</v>
      </c>
      <c r="K137" s="2" t="s">
        <v>1565</v>
      </c>
      <c r="L137" s="2" t="s">
        <v>1222</v>
      </c>
      <c r="M137" s="2" t="s">
        <v>1567</v>
      </c>
      <c r="N137" s="2">
        <f t="shared" si="8"/>
        <v>129</v>
      </c>
      <c r="O137" s="2" t="s">
        <v>1</v>
      </c>
      <c r="P137" s="2" t="str">
        <f t="shared" si="9"/>
        <v>{id:129,year: "2016",dateAcuerdo:"30-ABR",numAcuerdo:"CG 129-2016",monthAcuerdo:"ABR",nameAcuerdo:"ACUERDO DISTRIBUCION A CADA CANDIDATO",link: Acuerdos__pdfpath(`./${"2016/"}${"129.pdf"}`),},</v>
      </c>
    </row>
    <row r="138" spans="1:16" x14ac:dyDescent="0.3">
      <c r="A138" s="2" t="s">
        <v>1568</v>
      </c>
      <c r="B138" s="2">
        <v>130</v>
      </c>
      <c r="C138" s="2" t="s">
        <v>1566</v>
      </c>
      <c r="D138" s="3" t="s">
        <v>25</v>
      </c>
      <c r="E138" s="2" t="s">
        <v>1735</v>
      </c>
      <c r="G138" s="2">
        <v>130</v>
      </c>
      <c r="H138" s="2" t="s">
        <v>0</v>
      </c>
      <c r="I138" s="2" t="s">
        <v>1740</v>
      </c>
      <c r="J138" s="4" t="str">
        <f t="shared" si="10"/>
        <v>ABR</v>
      </c>
      <c r="K138" s="2" t="s">
        <v>1565</v>
      </c>
      <c r="L138" s="2" t="s">
        <v>1223</v>
      </c>
      <c r="M138" s="2" t="s">
        <v>1567</v>
      </c>
      <c r="N138" s="2">
        <f t="shared" si="8"/>
        <v>130</v>
      </c>
      <c r="O138" s="2" t="s">
        <v>1</v>
      </c>
      <c r="P138" s="2" t="str">
        <f t="shared" si="9"/>
        <v>{id:130,year: "2016",dateAcuerdo:"30-ABR",numAcuerdo:"CG 130-2016",monthAcuerdo:"ABR",nameAcuerdo:"ACUERDO DIRIGENCIA PAC",link: Acuerdos__pdfpath(`./${"2016/"}${"130.pdf"}`),},</v>
      </c>
    </row>
    <row r="139" spans="1:16" x14ac:dyDescent="0.3">
      <c r="A139" s="2" t="s">
        <v>1568</v>
      </c>
      <c r="B139" s="2">
        <v>131</v>
      </c>
      <c r="C139" s="2" t="s">
        <v>1566</v>
      </c>
      <c r="D139" s="3" t="s">
        <v>25</v>
      </c>
      <c r="E139" s="2" t="s">
        <v>1735</v>
      </c>
      <c r="G139" s="2">
        <v>131</v>
      </c>
      <c r="H139" s="2" t="s">
        <v>0</v>
      </c>
      <c r="I139" s="2" t="s">
        <v>1740</v>
      </c>
      <c r="J139" s="4" t="str">
        <f t="shared" si="10"/>
        <v>ABR</v>
      </c>
      <c r="K139" s="2" t="s">
        <v>1565</v>
      </c>
      <c r="L139" s="2" t="s">
        <v>1224</v>
      </c>
      <c r="M139" s="2" t="s">
        <v>1567</v>
      </c>
      <c r="N139" s="2">
        <f t="shared" si="8"/>
        <v>131</v>
      </c>
      <c r="O139" s="2" t="s">
        <v>1</v>
      </c>
      <c r="P139" s="2" t="str">
        <f t="shared" si="9"/>
        <v>{id:131,year: "2016",dateAcuerdo:"30-ABR",numAcuerdo:"CG 131-2016",monthAcuerdo:"ABR",nameAcuerdo:"ACUERDO SUSTITUCIÓN DIPUTADO PT",link: Acuerdos__pdfpath(`./${"2016/"}${"131.pdf"}`),},</v>
      </c>
    </row>
    <row r="140" spans="1:16" x14ac:dyDescent="0.3">
      <c r="A140" s="2" t="s">
        <v>1568</v>
      </c>
      <c r="B140" s="2">
        <v>132</v>
      </c>
      <c r="C140" s="2" t="s">
        <v>1566</v>
      </c>
      <c r="D140" s="3" t="s">
        <v>25</v>
      </c>
      <c r="E140" s="2" t="s">
        <v>1735</v>
      </c>
      <c r="G140" s="2">
        <v>132</v>
      </c>
      <c r="H140" s="2" t="s">
        <v>0</v>
      </c>
      <c r="I140" s="2" t="s">
        <v>1740</v>
      </c>
      <c r="J140" s="4" t="str">
        <f t="shared" si="10"/>
        <v>ABR</v>
      </c>
      <c r="K140" s="2" t="s">
        <v>1565</v>
      </c>
      <c r="L140" s="2" t="s">
        <v>1225</v>
      </c>
      <c r="M140" s="2" t="s">
        <v>1567</v>
      </c>
      <c r="N140" s="2">
        <f t="shared" si="8"/>
        <v>132</v>
      </c>
      <c r="O140" s="2" t="s">
        <v>1</v>
      </c>
      <c r="P140" s="2" t="str">
        <f t="shared" si="9"/>
        <v>{id:132,year: "2016",dateAcuerdo:"30-ABR",numAcuerdo:"CG 132-2016",monthAcuerdo:"ABR",nameAcuerdo:"ACUERDO SUSTITUCIÓN DIPUTADO PAC",link: Acuerdos__pdfpath(`./${"2016/"}${"132.pdf"}`),},</v>
      </c>
    </row>
    <row r="141" spans="1:16" x14ac:dyDescent="0.3">
      <c r="A141" s="2" t="s">
        <v>1568</v>
      </c>
      <c r="B141" s="2">
        <v>133</v>
      </c>
      <c r="C141" s="2" t="s">
        <v>1566</v>
      </c>
      <c r="D141" s="3" t="s">
        <v>25</v>
      </c>
      <c r="E141" s="2" t="s">
        <v>1735</v>
      </c>
      <c r="G141" s="2">
        <v>133</v>
      </c>
      <c r="H141" s="2" t="s">
        <v>0</v>
      </c>
      <c r="I141" s="2" t="s">
        <v>1740</v>
      </c>
      <c r="J141" s="4" t="str">
        <f t="shared" si="10"/>
        <v>ABR</v>
      </c>
      <c r="K141" s="2" t="s">
        <v>1565</v>
      </c>
      <c r="L141" s="2" t="s">
        <v>1199</v>
      </c>
      <c r="M141" s="2" t="s">
        <v>1567</v>
      </c>
      <c r="N141" s="2">
        <f t="shared" si="8"/>
        <v>133</v>
      </c>
      <c r="O141" s="2" t="s">
        <v>1</v>
      </c>
      <c r="P141" s="2" t="str">
        <f t="shared" si="9"/>
        <v>{id:133,year: "2016",dateAcuerdo:"30-ABR",numAcuerdo:"CG 133-2016",monthAcuerdo:"ABR",nameAcuerdo:"ACUERDO SUSTITUCIÓN DIPUTADO PAN",link: Acuerdos__pdfpath(`./${"2016/"}${"133.pdf"}`),},</v>
      </c>
    </row>
    <row r="142" spans="1:16" x14ac:dyDescent="0.3">
      <c r="A142" s="2" t="s">
        <v>1568</v>
      </c>
      <c r="B142" s="2">
        <v>134</v>
      </c>
      <c r="C142" s="2" t="s">
        <v>1566</v>
      </c>
      <c r="D142" s="3" t="s">
        <v>25</v>
      </c>
      <c r="E142" s="2" t="s">
        <v>1735</v>
      </c>
      <c r="G142" s="2">
        <v>134</v>
      </c>
      <c r="H142" s="2" t="s">
        <v>0</v>
      </c>
      <c r="I142" s="2" t="s">
        <v>1740</v>
      </c>
      <c r="J142" s="4" t="str">
        <f t="shared" si="10"/>
        <v>ABR</v>
      </c>
      <c r="K142" s="2" t="s">
        <v>1565</v>
      </c>
      <c r="L142" s="2" t="s">
        <v>1226</v>
      </c>
      <c r="M142" s="2" t="s">
        <v>1567</v>
      </c>
      <c r="N142" s="2">
        <f t="shared" si="8"/>
        <v>134</v>
      </c>
      <c r="O142" s="2" t="s">
        <v>1</v>
      </c>
      <c r="P142" s="2" t="str">
        <f t="shared" si="9"/>
        <v>{id:134,year: "2016",dateAcuerdo:"30-ABR",numAcuerdo:"CG 134-2016",monthAcuerdo:"ABR",nameAcuerdo:"ACUERDO SUSTITUCIÓN AYUNTAMIENTO SANTA CRUZ TLAXCALA PAN",link: Acuerdos__pdfpath(`./${"2016/"}${"134.pdf"}`),},</v>
      </c>
    </row>
    <row r="143" spans="1:16" x14ac:dyDescent="0.3">
      <c r="A143" s="2" t="s">
        <v>1568</v>
      </c>
      <c r="B143" s="2">
        <v>135</v>
      </c>
      <c r="C143" s="2" t="s">
        <v>1566</v>
      </c>
      <c r="D143" s="3" t="s">
        <v>25</v>
      </c>
      <c r="E143" s="2" t="s">
        <v>1735</v>
      </c>
      <c r="G143" s="2">
        <v>135</v>
      </c>
      <c r="H143" s="2" t="s">
        <v>0</v>
      </c>
      <c r="I143" s="2" t="s">
        <v>1740</v>
      </c>
      <c r="J143" s="4" t="str">
        <f t="shared" si="10"/>
        <v>ABR</v>
      </c>
      <c r="K143" s="2" t="s">
        <v>1565</v>
      </c>
      <c r="L143" s="2" t="s">
        <v>1227</v>
      </c>
      <c r="M143" s="2" t="s">
        <v>1567</v>
      </c>
      <c r="N143" s="2">
        <f t="shared" ref="N143:N174" si="11">B143</f>
        <v>135</v>
      </c>
      <c r="O143" s="2" t="s">
        <v>1</v>
      </c>
      <c r="P143" s="2" t="str">
        <f t="shared" si="9"/>
        <v>{id:135,year: "2016",dateAcuerdo:"30-ABR",numAcuerdo:"CG 135-2016",monthAcuerdo:"ABR",nameAcuerdo:"ACUERDO SUSTITUCIÓN AYUNTAMIENTO TEPETITLA DE LARDIZABAL PAN",link: Acuerdos__pdfpath(`./${"2016/"}${"135.pdf"}`),},</v>
      </c>
    </row>
    <row r="144" spans="1:16" x14ac:dyDescent="0.3">
      <c r="A144" s="2" t="s">
        <v>1568</v>
      </c>
      <c r="B144" s="2">
        <v>136</v>
      </c>
      <c r="C144" s="2" t="s">
        <v>1566</v>
      </c>
      <c r="D144" s="3" t="s">
        <v>25</v>
      </c>
      <c r="E144" s="2" t="s">
        <v>1735</v>
      </c>
      <c r="G144" s="2">
        <v>136</v>
      </c>
      <c r="H144" s="2" t="s">
        <v>0</v>
      </c>
      <c r="I144" s="2" t="s">
        <v>1740</v>
      </c>
      <c r="J144" s="4" t="str">
        <f t="shared" si="10"/>
        <v>ABR</v>
      </c>
      <c r="K144" s="2" t="s">
        <v>1565</v>
      </c>
      <c r="L144" s="2" t="s">
        <v>1228</v>
      </c>
      <c r="M144" s="2" t="s">
        <v>1567</v>
      </c>
      <c r="N144" s="2">
        <f t="shared" si="11"/>
        <v>136</v>
      </c>
      <c r="O144" s="2" t="s">
        <v>1</v>
      </c>
      <c r="P144" s="2" t="str">
        <f t="shared" si="9"/>
        <v>{id:136,year: "2016",dateAcuerdo:"30-ABR",numAcuerdo:"CG 136-2016",monthAcuerdo:"ABR",nameAcuerdo:"ACUERDO COMPUTOS",link: Acuerdos__pdfpath(`./${"2016/"}${"136.pdf"}`),},</v>
      </c>
    </row>
    <row r="145" spans="1:16" x14ac:dyDescent="0.3">
      <c r="A145" s="2" t="s">
        <v>1568</v>
      </c>
      <c r="B145" s="2">
        <v>137</v>
      </c>
      <c r="C145" s="2" t="s">
        <v>1566</v>
      </c>
      <c r="D145" s="3" t="s">
        <v>25</v>
      </c>
      <c r="E145" s="2" t="s">
        <v>1735</v>
      </c>
      <c r="G145" s="2">
        <v>137</v>
      </c>
      <c r="H145" s="2" t="s">
        <v>0</v>
      </c>
      <c r="I145" s="2" t="s">
        <v>1740</v>
      </c>
      <c r="J145" s="4" t="str">
        <f t="shared" si="10"/>
        <v>ABR</v>
      </c>
      <c r="K145" s="2" t="s">
        <v>1565</v>
      </c>
      <c r="L145" s="2" t="s">
        <v>1229</v>
      </c>
      <c r="M145" s="2" t="s">
        <v>1567</v>
      </c>
      <c r="N145" s="2">
        <f t="shared" si="11"/>
        <v>137</v>
      </c>
      <c r="O145" s="2" t="s">
        <v>1</v>
      </c>
      <c r="P145" s="2" t="str">
        <f t="shared" si="9"/>
        <v>{id:137,year: "2016",dateAcuerdo:"30-ABR",numAcuerdo:"CG 137-2016",monthAcuerdo:"ABR",nameAcuerdo:"ACUERDO SUSTITUCIÓN PVEM AYUNTAMIENTOS",link: Acuerdos__pdfpath(`./${"2016/"}${"137.pdf"}`),},</v>
      </c>
    </row>
    <row r="146" spans="1:16" x14ac:dyDescent="0.3">
      <c r="A146" s="2" t="s">
        <v>1568</v>
      </c>
      <c r="B146" s="2">
        <v>138</v>
      </c>
      <c r="C146" s="2" t="s">
        <v>1566</v>
      </c>
      <c r="D146" s="3" t="s">
        <v>1230</v>
      </c>
      <c r="E146" s="2" t="s">
        <v>1735</v>
      </c>
      <c r="G146" s="2">
        <v>138</v>
      </c>
      <c r="H146" s="2" t="s">
        <v>0</v>
      </c>
      <c r="I146" s="2" t="s">
        <v>1740</v>
      </c>
      <c r="J146" s="4" t="str">
        <f t="shared" si="10"/>
        <v>MAY</v>
      </c>
      <c r="K146" s="2" t="s">
        <v>1565</v>
      </c>
      <c r="L146" s="2" t="s">
        <v>1236</v>
      </c>
      <c r="M146" s="2" t="s">
        <v>1567</v>
      </c>
      <c r="N146" s="2">
        <f t="shared" si="11"/>
        <v>138</v>
      </c>
      <c r="O146" s="2" t="s">
        <v>1</v>
      </c>
      <c r="P146" s="2" t="str">
        <f t="shared" si="9"/>
        <v>{id:138,year: "2016",dateAcuerdo:"02-MAY",numAcuerdo:"CG 138-2016",monthAcuerdo:"MAY",nameAcuerdo:"ACUERDO REGISTRO AYUNTAM. PAC",link: Acuerdos__pdfpath(`./${"2016/"}${"138.pdf"}`),},</v>
      </c>
    </row>
    <row r="147" spans="1:16" x14ac:dyDescent="0.3">
      <c r="A147" s="2" t="s">
        <v>1568</v>
      </c>
      <c r="B147" s="2">
        <v>139</v>
      </c>
      <c r="C147" s="2" t="s">
        <v>1566</v>
      </c>
      <c r="D147" s="3" t="s">
        <v>1230</v>
      </c>
      <c r="E147" s="2" t="s">
        <v>1735</v>
      </c>
      <c r="G147" s="2">
        <v>139</v>
      </c>
      <c r="H147" s="2" t="s">
        <v>0</v>
      </c>
      <c r="I147" s="2" t="s">
        <v>1740</v>
      </c>
      <c r="J147" s="4" t="str">
        <f t="shared" si="10"/>
        <v>MAY</v>
      </c>
      <c r="K147" s="2" t="s">
        <v>1565</v>
      </c>
      <c r="L147" s="2" t="s">
        <v>1237</v>
      </c>
      <c r="M147" s="2" t="s">
        <v>1567</v>
      </c>
      <c r="N147" s="2">
        <f t="shared" si="11"/>
        <v>139</v>
      </c>
      <c r="O147" s="2" t="s">
        <v>1</v>
      </c>
      <c r="P147" s="2" t="str">
        <f t="shared" si="9"/>
        <v>{id:139,year: "2016",dateAcuerdo:"02-MAY",numAcuerdo:"CG 139-2016",monthAcuerdo:"MAY",nameAcuerdo:"ACUERDO SUSTITUCIÓN AYUNTAMIENTO APETATITLAN PAN",link: Acuerdos__pdfpath(`./${"2016/"}${"139.pdf"}`),},</v>
      </c>
    </row>
    <row r="148" spans="1:16" x14ac:dyDescent="0.3">
      <c r="A148" s="2" t="s">
        <v>1568</v>
      </c>
      <c r="B148" s="2">
        <v>140</v>
      </c>
      <c r="C148" s="2" t="s">
        <v>1566</v>
      </c>
      <c r="D148" s="3" t="s">
        <v>1230</v>
      </c>
      <c r="E148" s="2" t="s">
        <v>1735</v>
      </c>
      <c r="G148" s="2">
        <v>140</v>
      </c>
      <c r="H148" s="2" t="s">
        <v>0</v>
      </c>
      <c r="I148" s="2" t="s">
        <v>1740</v>
      </c>
      <c r="J148" s="4" t="str">
        <f t="shared" si="10"/>
        <v>MAY</v>
      </c>
      <c r="K148" s="2" t="s">
        <v>1565</v>
      </c>
      <c r="L148" s="2" t="s">
        <v>1238</v>
      </c>
      <c r="M148" s="2" t="s">
        <v>1567</v>
      </c>
      <c r="N148" s="2">
        <f t="shared" si="11"/>
        <v>140</v>
      </c>
      <c r="O148" s="2" t="s">
        <v>1</v>
      </c>
      <c r="P148" s="2" t="str">
        <f t="shared" si="9"/>
        <v>{id:140,year: "2016",dateAcuerdo:"02-MAY",numAcuerdo:"CG 140-2016",monthAcuerdo:"MAY",nameAcuerdo:"ACUERDO REGISTRO AYUNTAMIENTOS DEFINITIVO MC",link: Acuerdos__pdfpath(`./${"2016/"}${"140.pdf"}`),},</v>
      </c>
    </row>
    <row r="149" spans="1:16" x14ac:dyDescent="0.3">
      <c r="A149" s="2" t="s">
        <v>1568</v>
      </c>
      <c r="B149" s="2">
        <v>141</v>
      </c>
      <c r="C149" s="2" t="s">
        <v>1566</v>
      </c>
      <c r="D149" s="3" t="s">
        <v>1232</v>
      </c>
      <c r="E149" s="2" t="s">
        <v>1735</v>
      </c>
      <c r="G149" s="2">
        <v>141</v>
      </c>
      <c r="H149" s="2" t="s">
        <v>0</v>
      </c>
      <c r="I149" s="2" t="s">
        <v>1740</v>
      </c>
      <c r="J149" s="4" t="str">
        <f t="shared" si="10"/>
        <v>MAY</v>
      </c>
      <c r="K149" s="2" t="s">
        <v>1565</v>
      </c>
      <c r="L149" s="2" t="s">
        <v>1239</v>
      </c>
      <c r="M149" s="2" t="s">
        <v>1567</v>
      </c>
      <c r="N149" s="2">
        <f t="shared" si="11"/>
        <v>141</v>
      </c>
      <c r="O149" s="2" t="s">
        <v>1</v>
      </c>
      <c r="P149" s="2" t="str">
        <f t="shared" si="9"/>
        <v>{id:141,year: "2016",dateAcuerdo:"03-MAY",numAcuerdo:"CG 141-2016",monthAcuerdo:"MAY",nameAcuerdo:"ACUERDO AYUNTAMIENTOS PRD PT",link: Acuerdos__pdfpath(`./${"2016/"}${"141.pdf"}`),},</v>
      </c>
    </row>
    <row r="150" spans="1:16" x14ac:dyDescent="0.3">
      <c r="A150" s="2" t="s">
        <v>1568</v>
      </c>
      <c r="B150" s="2">
        <v>142</v>
      </c>
      <c r="C150" s="2" t="s">
        <v>1566</v>
      </c>
      <c r="D150" s="3" t="s">
        <v>1232</v>
      </c>
      <c r="E150" s="2" t="s">
        <v>1735</v>
      </c>
      <c r="G150" s="2">
        <v>142</v>
      </c>
      <c r="H150" s="2" t="s">
        <v>0</v>
      </c>
      <c r="I150" s="2" t="s">
        <v>1740</v>
      </c>
      <c r="J150" s="4" t="str">
        <f t="shared" si="10"/>
        <v>MAY</v>
      </c>
      <c r="K150" s="2" t="s">
        <v>1565</v>
      </c>
      <c r="L150" s="2" t="s">
        <v>1240</v>
      </c>
      <c r="M150" s="2" t="s">
        <v>1567</v>
      </c>
      <c r="N150" s="2">
        <f t="shared" si="11"/>
        <v>142</v>
      </c>
      <c r="O150" s="2" t="s">
        <v>1</v>
      </c>
      <c r="P150" s="2" t="str">
        <f t="shared" si="9"/>
        <v>{id:142,year: "2016",dateAcuerdo:"03-MAY",numAcuerdo:"CG 142-2016",monthAcuerdo:"MAY",nameAcuerdo:"ACUERDO AYUNTAMIENTOS PRD",link: Acuerdos__pdfpath(`./${"2016/"}${"142.pdf"}`),},</v>
      </c>
    </row>
    <row r="151" spans="1:16" x14ac:dyDescent="0.3">
      <c r="A151" s="2" t="s">
        <v>1568</v>
      </c>
      <c r="B151" s="2">
        <v>143</v>
      </c>
      <c r="C151" s="2" t="s">
        <v>1566</v>
      </c>
      <c r="D151" s="3" t="s">
        <v>1232</v>
      </c>
      <c r="E151" s="2" t="s">
        <v>1735</v>
      </c>
      <c r="G151" s="2">
        <v>143</v>
      </c>
      <c r="H151" s="2" t="s">
        <v>0</v>
      </c>
      <c r="I151" s="2" t="s">
        <v>1740</v>
      </c>
      <c r="J151" s="4" t="str">
        <f t="shared" si="10"/>
        <v>MAY</v>
      </c>
      <c r="K151" s="2" t="s">
        <v>1565</v>
      </c>
      <c r="L151" s="2" t="s">
        <v>1241</v>
      </c>
      <c r="M151" s="2" t="s">
        <v>1567</v>
      </c>
      <c r="N151" s="2">
        <f t="shared" si="11"/>
        <v>143</v>
      </c>
      <c r="O151" s="2" t="s">
        <v>1</v>
      </c>
      <c r="P151" s="2" t="str">
        <f t="shared" si="9"/>
        <v>{id:143,year: "2016",dateAcuerdo:"03-MAY",numAcuerdo:"CG 143-2016",monthAcuerdo:"MAY",nameAcuerdo:"ACUERDO MOVIMIENTO CIUDADANO PRESIDENCIAS DE COMUNIDAD",link: Acuerdos__pdfpath(`./${"2016/"}${"143.pdf"}`),},</v>
      </c>
    </row>
    <row r="152" spans="1:16" x14ac:dyDescent="0.3">
      <c r="A152" s="2" t="s">
        <v>1568</v>
      </c>
      <c r="B152" s="2">
        <v>144</v>
      </c>
      <c r="C152" s="2" t="s">
        <v>1566</v>
      </c>
      <c r="D152" s="3" t="s">
        <v>1232</v>
      </c>
      <c r="E152" s="2" t="s">
        <v>1735</v>
      </c>
      <c r="G152" s="2">
        <v>144</v>
      </c>
      <c r="H152" s="2" t="s">
        <v>0</v>
      </c>
      <c r="I152" s="2" t="s">
        <v>1740</v>
      </c>
      <c r="J152" s="4" t="str">
        <f t="shared" si="10"/>
        <v>MAY</v>
      </c>
      <c r="K152" s="2" t="s">
        <v>1565</v>
      </c>
      <c r="L152" s="2" t="s">
        <v>1242</v>
      </c>
      <c r="M152" s="2" t="s">
        <v>1567</v>
      </c>
      <c r="N152" s="2">
        <f t="shared" si="11"/>
        <v>144</v>
      </c>
      <c r="O152" s="2" t="s">
        <v>1</v>
      </c>
      <c r="P152" s="2" t="str">
        <f t="shared" si="9"/>
        <v>{id:144,year: "2016",dateAcuerdo:"03-MAY",numAcuerdo:"CG 144-2016",monthAcuerdo:"MAY",nameAcuerdo:"ACUERDO PVEM COMUNIDADES",link: Acuerdos__pdfpath(`./${"2016/"}${"144.pdf"}`),},</v>
      </c>
    </row>
    <row r="153" spans="1:16" x14ac:dyDescent="0.3">
      <c r="A153" s="2" t="s">
        <v>1568</v>
      </c>
      <c r="B153" s="2">
        <v>145</v>
      </c>
      <c r="C153" s="2" t="s">
        <v>1566</v>
      </c>
      <c r="D153" s="3" t="s">
        <v>1233</v>
      </c>
      <c r="E153" s="2" t="s">
        <v>1735</v>
      </c>
      <c r="G153" s="2">
        <v>145</v>
      </c>
      <c r="H153" s="2" t="s">
        <v>0</v>
      </c>
      <c r="I153" s="2" t="s">
        <v>1740</v>
      </c>
      <c r="J153" s="4" t="str">
        <f t="shared" si="10"/>
        <v>MAY</v>
      </c>
      <c r="K153" s="2" t="s">
        <v>1565</v>
      </c>
      <c r="L153" s="2" t="s">
        <v>1225</v>
      </c>
      <c r="M153" s="2" t="s">
        <v>1567</v>
      </c>
      <c r="N153" s="2">
        <f t="shared" si="11"/>
        <v>145</v>
      </c>
      <c r="O153" s="2" t="s">
        <v>1</v>
      </c>
      <c r="P153" s="2" t="str">
        <f t="shared" si="9"/>
        <v>{id:145,year: "2016",dateAcuerdo:"05-MAY",numAcuerdo:"CG 145-2016",monthAcuerdo:"MAY",nameAcuerdo:"ACUERDO SUSTITUCIÓN DIPUTADO PAC",link: Acuerdos__pdfpath(`./${"2016/"}${"145.pdf"}`),},</v>
      </c>
    </row>
    <row r="154" spans="1:16" x14ac:dyDescent="0.3">
      <c r="A154" s="2" t="s">
        <v>1568</v>
      </c>
      <c r="B154" s="2">
        <v>146</v>
      </c>
      <c r="C154" s="2" t="s">
        <v>1566</v>
      </c>
      <c r="D154" s="3" t="s">
        <v>1233</v>
      </c>
      <c r="E154" s="2" t="s">
        <v>1735</v>
      </c>
      <c r="G154" s="2">
        <v>146</v>
      </c>
      <c r="H154" s="2" t="s">
        <v>0</v>
      </c>
      <c r="I154" s="2" t="s">
        <v>1740</v>
      </c>
      <c r="J154" s="4" t="str">
        <f t="shared" si="10"/>
        <v>MAY</v>
      </c>
      <c r="K154" s="2" t="s">
        <v>1565</v>
      </c>
      <c r="L154" s="2" t="s">
        <v>1243</v>
      </c>
      <c r="M154" s="2" t="s">
        <v>1567</v>
      </c>
      <c r="N154" s="2">
        <f t="shared" si="11"/>
        <v>146</v>
      </c>
      <c r="O154" s="2" t="s">
        <v>1</v>
      </c>
      <c r="P154" s="2" t="str">
        <f t="shared" si="9"/>
        <v>{id:146,year: "2016",dateAcuerdo:"05-MAY",numAcuerdo:"CG 146-2016",monthAcuerdo:"MAY",nameAcuerdo:"ACUERDO AYUNTAMIENTOS PES FINAL",link: Acuerdos__pdfpath(`./${"2016/"}${"146.pdf"}`),},</v>
      </c>
    </row>
    <row r="155" spans="1:16" x14ac:dyDescent="0.3">
      <c r="A155" s="2" t="s">
        <v>1568</v>
      </c>
      <c r="B155" s="2">
        <v>147</v>
      </c>
      <c r="C155" s="2" t="s">
        <v>1566</v>
      </c>
      <c r="D155" s="3" t="s">
        <v>1233</v>
      </c>
      <c r="E155" s="2" t="s">
        <v>1735</v>
      </c>
      <c r="G155" s="2">
        <v>147</v>
      </c>
      <c r="H155" s="2" t="s">
        <v>0</v>
      </c>
      <c r="I155" s="2" t="s">
        <v>1740</v>
      </c>
      <c r="J155" s="4" t="str">
        <f t="shared" si="10"/>
        <v>MAY</v>
      </c>
      <c r="K155" s="2" t="s">
        <v>1565</v>
      </c>
      <c r="L155" s="2" t="s">
        <v>1244</v>
      </c>
      <c r="M155" s="2" t="s">
        <v>1567</v>
      </c>
      <c r="N155" s="2">
        <f t="shared" si="11"/>
        <v>147</v>
      </c>
      <c r="O155" s="2" t="s">
        <v>1</v>
      </c>
      <c r="P155" s="2" t="str">
        <f t="shared" si="9"/>
        <v>{id:147,year: "2016",dateAcuerdo:"05-MAY",numAcuerdo:"CG 147-2016",monthAcuerdo:"MAY",nameAcuerdo:"ACUERDO AYUNTAM. NUEVA ALIANZA",link: Acuerdos__pdfpath(`./${"2016/"}${"147.pdf"}`),},</v>
      </c>
    </row>
    <row r="156" spans="1:16" x14ac:dyDescent="0.3">
      <c r="A156" s="2" t="s">
        <v>1568</v>
      </c>
      <c r="B156" s="2">
        <v>148</v>
      </c>
      <c r="C156" s="2" t="s">
        <v>1566</v>
      </c>
      <c r="D156" s="3" t="s">
        <v>1233</v>
      </c>
      <c r="E156" s="2" t="s">
        <v>1735</v>
      </c>
      <c r="G156" s="2">
        <v>148</v>
      </c>
      <c r="H156" s="2" t="s">
        <v>0</v>
      </c>
      <c r="I156" s="2" t="s">
        <v>1740</v>
      </c>
      <c r="J156" s="4" t="str">
        <f t="shared" si="10"/>
        <v>MAY</v>
      </c>
      <c r="K156" s="2" t="s">
        <v>1565</v>
      </c>
      <c r="L156" s="2" t="s">
        <v>1245</v>
      </c>
      <c r="M156" s="2" t="s">
        <v>1567</v>
      </c>
      <c r="N156" s="2">
        <f t="shared" si="11"/>
        <v>148</v>
      </c>
      <c r="O156" s="2" t="s">
        <v>1</v>
      </c>
      <c r="P156" s="2" t="str">
        <f t="shared" si="9"/>
        <v>{id:148,year: "2016",dateAcuerdo:"05-MAY",numAcuerdo:"CG 148-2016",monthAcuerdo:"MAY",nameAcuerdo:"ACUERDO AYUNTAMIENTOS PT",link: Acuerdos__pdfpath(`./${"2016/"}${"148.pdf"}`),},</v>
      </c>
    </row>
    <row r="157" spans="1:16" x14ac:dyDescent="0.3">
      <c r="A157" s="2" t="s">
        <v>1568</v>
      </c>
      <c r="B157" s="2">
        <v>149</v>
      </c>
      <c r="C157" s="2" t="s">
        <v>1566</v>
      </c>
      <c r="D157" s="3" t="s">
        <v>1231</v>
      </c>
      <c r="E157" s="2" t="s">
        <v>1735</v>
      </c>
      <c r="G157" s="2">
        <v>149</v>
      </c>
      <c r="H157" s="2" t="s">
        <v>0</v>
      </c>
      <c r="I157" s="2" t="s">
        <v>1740</v>
      </c>
      <c r="J157" s="4" t="str">
        <f t="shared" si="10"/>
        <v>MAY</v>
      </c>
      <c r="K157" s="2" t="s">
        <v>1565</v>
      </c>
      <c r="L157" s="2" t="s">
        <v>1246</v>
      </c>
      <c r="M157" s="2" t="s">
        <v>1567</v>
      </c>
      <c r="N157" s="2">
        <f t="shared" si="11"/>
        <v>149</v>
      </c>
      <c r="O157" s="2" t="s">
        <v>1</v>
      </c>
      <c r="P157" s="2" t="str">
        <f t="shared" si="9"/>
        <v>{id:149,year: "2016",dateAcuerdo:"07-MAY",numAcuerdo:"CG 149-2016",monthAcuerdo:"MAY",nameAcuerdo:"ACUERDO DE PRESIDENCIAS DE COMUNIDAD PAN",link: Acuerdos__pdfpath(`./${"2016/"}${"149.pdf"}`),},</v>
      </c>
    </row>
    <row r="158" spans="1:16" x14ac:dyDescent="0.3">
      <c r="A158" s="2" t="s">
        <v>1568</v>
      </c>
      <c r="B158" s="2">
        <v>150</v>
      </c>
      <c r="C158" s="2" t="s">
        <v>1566</v>
      </c>
      <c r="D158" s="3" t="s">
        <v>1231</v>
      </c>
      <c r="E158" s="2" t="s">
        <v>1735</v>
      </c>
      <c r="G158" s="2">
        <v>150</v>
      </c>
      <c r="H158" s="2" t="s">
        <v>0</v>
      </c>
      <c r="I158" s="2" t="s">
        <v>1740</v>
      </c>
      <c r="J158" s="4" t="str">
        <f t="shared" si="10"/>
        <v>MAY</v>
      </c>
      <c r="K158" s="2" t="s">
        <v>1565</v>
      </c>
      <c r="L158" s="2" t="s">
        <v>1247</v>
      </c>
      <c r="M158" s="2" t="s">
        <v>1567</v>
      </c>
      <c r="N158" s="2">
        <f t="shared" si="11"/>
        <v>150</v>
      </c>
      <c r="O158" s="2" t="s">
        <v>1</v>
      </c>
      <c r="P158" s="2" t="str">
        <f t="shared" si="9"/>
        <v>{id:150,year: "2016",dateAcuerdo:"07-MAY",numAcuerdo:"CG 150-2016",monthAcuerdo:"MAY",nameAcuerdo:"ACUERDO DE PRESIDENCIAS DE COMUNIDAD PRI",link: Acuerdos__pdfpath(`./${"2016/"}${"150.pdf"}`),},</v>
      </c>
    </row>
    <row r="159" spans="1:16" x14ac:dyDescent="0.3">
      <c r="A159" s="2" t="s">
        <v>1568</v>
      </c>
      <c r="B159" s="2">
        <v>151</v>
      </c>
      <c r="C159" s="2" t="s">
        <v>1566</v>
      </c>
      <c r="D159" s="3" t="s">
        <v>1231</v>
      </c>
      <c r="E159" s="2" t="s">
        <v>1735</v>
      </c>
      <c r="G159" s="2">
        <v>151</v>
      </c>
      <c r="H159" s="2" t="s">
        <v>0</v>
      </c>
      <c r="I159" s="2" t="s">
        <v>1740</v>
      </c>
      <c r="J159" s="4" t="str">
        <f t="shared" si="10"/>
        <v>MAY</v>
      </c>
      <c r="K159" s="2" t="s">
        <v>1565</v>
      </c>
      <c r="L159" s="2" t="s">
        <v>1248</v>
      </c>
      <c r="M159" s="2" t="s">
        <v>1567</v>
      </c>
      <c r="N159" s="2">
        <f t="shared" si="11"/>
        <v>151</v>
      </c>
      <c r="O159" s="2" t="s">
        <v>1</v>
      </c>
      <c r="P159" s="2" t="str">
        <f t="shared" si="9"/>
        <v>{id:151,year: "2016",dateAcuerdo:"07-MAY",numAcuerdo:"CG 151-2016",monthAcuerdo:"MAY",nameAcuerdo:"ACUERDO PRESIDENCIAS DE COMUNIDAD PAC",link: Acuerdos__pdfpath(`./${"2016/"}${"151.pdf"}`),},</v>
      </c>
    </row>
    <row r="160" spans="1:16" x14ac:dyDescent="0.3">
      <c r="A160" s="2" t="s">
        <v>1568</v>
      </c>
      <c r="B160" s="2">
        <v>152</v>
      </c>
      <c r="C160" s="2" t="s">
        <v>1566</v>
      </c>
      <c r="D160" s="3" t="s">
        <v>1231</v>
      </c>
      <c r="E160" s="2" t="s">
        <v>1735</v>
      </c>
      <c r="G160" s="2">
        <v>152</v>
      </c>
      <c r="H160" s="2" t="s">
        <v>0</v>
      </c>
      <c r="I160" s="2" t="s">
        <v>1740</v>
      </c>
      <c r="J160" s="4" t="str">
        <f t="shared" si="10"/>
        <v>MAY</v>
      </c>
      <c r="K160" s="2" t="s">
        <v>1565</v>
      </c>
      <c r="L160" s="2" t="s">
        <v>1249</v>
      </c>
      <c r="M160" s="2" t="s">
        <v>1567</v>
      </c>
      <c r="N160" s="2">
        <f t="shared" si="11"/>
        <v>152</v>
      </c>
      <c r="O160" s="2" t="s">
        <v>1</v>
      </c>
      <c r="P160" s="2" t="str">
        <f t="shared" si="9"/>
        <v>{id:152,year: "2016",dateAcuerdo:"07-MAY",numAcuerdo:"CG 152-2016",monthAcuerdo:"MAY",nameAcuerdo:"ACUERDO RESERVA COMUNIDAD MORENA",link: Acuerdos__pdfpath(`./${"2016/"}${"152.pdf"}`),},</v>
      </c>
    </row>
    <row r="161" spans="1:16" x14ac:dyDescent="0.3">
      <c r="A161" s="2" t="s">
        <v>1568</v>
      </c>
      <c r="B161" s="2">
        <v>153</v>
      </c>
      <c r="C161" s="2" t="s">
        <v>1566</v>
      </c>
      <c r="D161" s="3" t="s">
        <v>1231</v>
      </c>
      <c r="E161" s="2" t="s">
        <v>1735</v>
      </c>
      <c r="G161" s="2">
        <v>153</v>
      </c>
      <c r="H161" s="2" t="s">
        <v>0</v>
      </c>
      <c r="I161" s="2" t="s">
        <v>1740</v>
      </c>
      <c r="J161" s="4" t="str">
        <f t="shared" si="10"/>
        <v>MAY</v>
      </c>
      <c r="K161" s="2" t="s">
        <v>1565</v>
      </c>
      <c r="L161" s="2" t="s">
        <v>1250</v>
      </c>
      <c r="M161" s="2" t="s">
        <v>1567</v>
      </c>
      <c r="N161" s="2">
        <f t="shared" si="11"/>
        <v>153</v>
      </c>
      <c r="O161" s="2" t="s">
        <v>1</v>
      </c>
      <c r="P161" s="2" t="str">
        <f t="shared" si="9"/>
        <v>{id:153,year: "2016",dateAcuerdo:"07-MAY",numAcuerdo:"CG 153-2016",monthAcuerdo:"MAY",nameAcuerdo:"ACUERDO RESERVA COMUNIDAD PES",link: Acuerdos__pdfpath(`./${"2016/"}${"153.pdf"}`),},</v>
      </c>
    </row>
    <row r="162" spans="1:16" x14ac:dyDescent="0.3">
      <c r="A162" s="2" t="s">
        <v>1568</v>
      </c>
      <c r="B162" s="2">
        <v>154</v>
      </c>
      <c r="C162" s="2" t="s">
        <v>1566</v>
      </c>
      <c r="D162" s="3" t="s">
        <v>1231</v>
      </c>
      <c r="E162" s="2" t="s">
        <v>1735</v>
      </c>
      <c r="G162" s="2">
        <v>154</v>
      </c>
      <c r="H162" s="2" t="s">
        <v>0</v>
      </c>
      <c r="I162" s="2" t="s">
        <v>1740</v>
      </c>
      <c r="J162" s="4" t="str">
        <f t="shared" si="10"/>
        <v>MAY</v>
      </c>
      <c r="K162" s="2" t="s">
        <v>1565</v>
      </c>
      <c r="L162" s="2" t="s">
        <v>1251</v>
      </c>
      <c r="M162" s="2" t="s">
        <v>1567</v>
      </c>
      <c r="N162" s="2">
        <f t="shared" si="11"/>
        <v>154</v>
      </c>
      <c r="O162" s="2" t="s">
        <v>1</v>
      </c>
      <c r="P162" s="2" t="str">
        <f t="shared" si="9"/>
        <v>{id:154,year: "2016",dateAcuerdo:"07-MAY",numAcuerdo:"CG 154-2016",monthAcuerdo:"MAY",nameAcuerdo:"ACUERDO RESERVA PRESIDENCIAS DE COMUNIDAD PRD",link: Acuerdos__pdfpath(`./${"2016/"}${"154.pdf"}`),},</v>
      </c>
    </row>
    <row r="163" spans="1:16" x14ac:dyDescent="0.3">
      <c r="A163" s="2" t="s">
        <v>1568</v>
      </c>
      <c r="B163" s="2">
        <v>155</v>
      </c>
      <c r="C163" s="2" t="s">
        <v>1566</v>
      </c>
      <c r="D163" s="3" t="s">
        <v>1231</v>
      </c>
      <c r="E163" s="2" t="s">
        <v>1735</v>
      </c>
      <c r="G163" s="2">
        <v>155</v>
      </c>
      <c r="H163" s="2" t="s">
        <v>0</v>
      </c>
      <c r="I163" s="2" t="s">
        <v>1740</v>
      </c>
      <c r="J163" s="4" t="str">
        <f t="shared" si="10"/>
        <v>MAY</v>
      </c>
      <c r="K163" s="2" t="s">
        <v>1565</v>
      </c>
      <c r="L163" s="2" t="s">
        <v>1252</v>
      </c>
      <c r="M163" s="2" t="s">
        <v>1567</v>
      </c>
      <c r="N163" s="2">
        <f t="shared" si="11"/>
        <v>155</v>
      </c>
      <c r="O163" s="2" t="s">
        <v>1</v>
      </c>
      <c r="P163" s="2" t="str">
        <f t="shared" si="9"/>
        <v>{id:155,year: "2016",dateAcuerdo:"07-MAY",numAcuerdo:"CG 155-2016",monthAcuerdo:"MAY",nameAcuerdo:"ACUERDO RESERVA PT",link: Acuerdos__pdfpath(`./${"2016/"}${"155.pdf"}`),},</v>
      </c>
    </row>
    <row r="164" spans="1:16" x14ac:dyDescent="0.3">
      <c r="A164" s="2" t="s">
        <v>1568</v>
      </c>
      <c r="B164" s="2">
        <v>156</v>
      </c>
      <c r="C164" s="2" t="s">
        <v>1566</v>
      </c>
      <c r="D164" s="3" t="s">
        <v>1231</v>
      </c>
      <c r="E164" s="2" t="s">
        <v>1735</v>
      </c>
      <c r="G164" s="2">
        <v>156</v>
      </c>
      <c r="H164" s="2" t="s">
        <v>0</v>
      </c>
      <c r="I164" s="2" t="s">
        <v>1740</v>
      </c>
      <c r="J164" s="4" t="str">
        <f t="shared" si="10"/>
        <v>MAY</v>
      </c>
      <c r="K164" s="2" t="s">
        <v>1565</v>
      </c>
      <c r="L164" s="2" t="s">
        <v>1253</v>
      </c>
      <c r="M164" s="2" t="s">
        <v>1567</v>
      </c>
      <c r="N164" s="2">
        <f t="shared" si="11"/>
        <v>156</v>
      </c>
      <c r="O164" s="2" t="s">
        <v>1</v>
      </c>
      <c r="P164" s="2" t="str">
        <f t="shared" si="9"/>
        <v>{id:156,year: "2016",dateAcuerdo:"07-MAY",numAcuerdo:"CG 156-2016",monthAcuerdo:"MAY",nameAcuerdo:"ACUERDO RESERVA PRESIDENCIAS DE COMUNIDAD PNA",link: Acuerdos__pdfpath(`./${"2016/"}${"156.pdf"}`),},</v>
      </c>
    </row>
    <row r="165" spans="1:16" x14ac:dyDescent="0.3">
      <c r="A165" s="2" t="s">
        <v>1568</v>
      </c>
      <c r="B165" s="2">
        <v>157</v>
      </c>
      <c r="C165" s="2" t="s">
        <v>1566</v>
      </c>
      <c r="D165" s="3" t="s">
        <v>1231</v>
      </c>
      <c r="E165" s="2" t="s">
        <v>1735</v>
      </c>
      <c r="G165" s="2">
        <v>157</v>
      </c>
      <c r="H165" s="2" t="s">
        <v>0</v>
      </c>
      <c r="I165" s="2" t="s">
        <v>1740</v>
      </c>
      <c r="J165" s="4" t="str">
        <f t="shared" si="10"/>
        <v>MAY</v>
      </c>
      <c r="K165" s="2" t="s">
        <v>1565</v>
      </c>
      <c r="L165" s="2" t="s">
        <v>1254</v>
      </c>
      <c r="M165" s="2" t="s">
        <v>1567</v>
      </c>
      <c r="N165" s="2">
        <f t="shared" si="11"/>
        <v>157</v>
      </c>
      <c r="O165" s="2" t="s">
        <v>1</v>
      </c>
      <c r="P165" s="2" t="str">
        <f t="shared" si="9"/>
        <v>{id:157,year: "2016",dateAcuerdo:"07-MAY",numAcuerdo:"CG 157-2016",monthAcuerdo:"MAY",nameAcuerdo:"ACUERDO RESERVA PRESIDENCIAS DE COMUNIDAD PS",link: Acuerdos__pdfpath(`./${"2016/"}${"157.pdf"}`),},</v>
      </c>
    </row>
    <row r="166" spans="1:16" x14ac:dyDescent="0.3">
      <c r="A166" s="2" t="s">
        <v>1568</v>
      </c>
      <c r="B166" s="2">
        <v>158</v>
      </c>
      <c r="C166" s="2" t="s">
        <v>1566</v>
      </c>
      <c r="D166" s="3" t="s">
        <v>1231</v>
      </c>
      <c r="E166" s="2" t="s">
        <v>1735</v>
      </c>
      <c r="G166" s="2">
        <v>158</v>
      </c>
      <c r="H166" s="2" t="s">
        <v>0</v>
      </c>
      <c r="I166" s="2" t="s">
        <v>1740</v>
      </c>
      <c r="J166" s="4" t="str">
        <f t="shared" si="10"/>
        <v>MAY</v>
      </c>
      <c r="K166" s="2" t="s">
        <v>1565</v>
      </c>
      <c r="L166" s="2" t="s">
        <v>1255</v>
      </c>
      <c r="M166" s="2" t="s">
        <v>1567</v>
      </c>
      <c r="N166" s="2">
        <f t="shared" si="11"/>
        <v>158</v>
      </c>
      <c r="O166" s="2" t="s">
        <v>1</v>
      </c>
      <c r="P166" s="2" t="str">
        <f t="shared" si="9"/>
        <v>{id:158,year: "2016",dateAcuerdo:"07-MAY",numAcuerdo:"CG 158-2016",monthAcuerdo:"MAY",nameAcuerdo:"ACUERDO SUSTITUCIÓN DIPUTADOS DISTRITO 12 Y 3 FORMULA",link: Acuerdos__pdfpath(`./${"2016/"}${"158.pdf"}`),},</v>
      </c>
    </row>
    <row r="167" spans="1:16" x14ac:dyDescent="0.3">
      <c r="A167" s="2" t="s">
        <v>1568</v>
      </c>
      <c r="B167" s="2">
        <v>159</v>
      </c>
      <c r="C167" s="2" t="s">
        <v>1566</v>
      </c>
      <c r="D167" s="3" t="s">
        <v>1231</v>
      </c>
      <c r="E167" s="2" t="s">
        <v>1735</v>
      </c>
      <c r="G167" s="2">
        <v>159</v>
      </c>
      <c r="H167" s="2" t="s">
        <v>0</v>
      </c>
      <c r="I167" s="2" t="s">
        <v>1740</v>
      </c>
      <c r="J167" s="4" t="str">
        <f t="shared" si="10"/>
        <v>MAY</v>
      </c>
      <c r="K167" s="2" t="s">
        <v>1565</v>
      </c>
      <c r="L167" s="2" t="s">
        <v>1256</v>
      </c>
      <c r="M167" s="2" t="s">
        <v>1567</v>
      </c>
      <c r="N167" s="2">
        <f t="shared" si="11"/>
        <v>159</v>
      </c>
      <c r="O167" s="2" t="s">
        <v>1</v>
      </c>
      <c r="P167" s="2" t="str">
        <f t="shared" si="9"/>
        <v>{id:159,year: "2016",dateAcuerdo:"07-MAY",numAcuerdo:"CG 159-2016",monthAcuerdo:"MAY",nameAcuerdo:"ACUERDO COMUNIDADES PRD",link: Acuerdos__pdfpath(`./${"2016/"}${"159.pdf"}`),},</v>
      </c>
    </row>
    <row r="168" spans="1:16" x14ac:dyDescent="0.3">
      <c r="A168" s="2" t="s">
        <v>1568</v>
      </c>
      <c r="B168" s="2">
        <v>160</v>
      </c>
      <c r="C168" s="2" t="s">
        <v>1566</v>
      </c>
      <c r="D168" s="3" t="s">
        <v>1231</v>
      </c>
      <c r="E168" s="2" t="s">
        <v>1735</v>
      </c>
      <c r="G168" s="2">
        <v>160</v>
      </c>
      <c r="H168" s="2" t="s">
        <v>0</v>
      </c>
      <c r="I168" s="2" t="s">
        <v>1740</v>
      </c>
      <c r="J168" s="4" t="str">
        <f t="shared" si="10"/>
        <v>MAY</v>
      </c>
      <c r="K168" s="2" t="s">
        <v>1565</v>
      </c>
      <c r="L168" s="2" t="s">
        <v>1257</v>
      </c>
      <c r="M168" s="2" t="s">
        <v>1567</v>
      </c>
      <c r="N168" s="2">
        <f t="shared" si="11"/>
        <v>160</v>
      </c>
      <c r="O168" s="2" t="s">
        <v>1</v>
      </c>
      <c r="P168" s="2" t="str">
        <f t="shared" si="9"/>
        <v>{id:160,year: "2016",dateAcuerdo:"07-MAY",numAcuerdo:"CG 160-2016",monthAcuerdo:"MAY",nameAcuerdo:"ACUERDO PRESIDENCIAS DE COMUNIDAD PNA",link: Acuerdos__pdfpath(`./${"2016/"}${"160.pdf"}`),},</v>
      </c>
    </row>
    <row r="169" spans="1:16" x14ac:dyDescent="0.3">
      <c r="A169" s="2" t="s">
        <v>1568</v>
      </c>
      <c r="B169" s="2">
        <v>161</v>
      </c>
      <c r="C169" s="2" t="s">
        <v>1566</v>
      </c>
      <c r="D169" s="3" t="s">
        <v>1231</v>
      </c>
      <c r="E169" s="2" t="s">
        <v>1735</v>
      </c>
      <c r="G169" s="2">
        <v>161</v>
      </c>
      <c r="H169" s="2" t="s">
        <v>0</v>
      </c>
      <c r="I169" s="2" t="s">
        <v>1740</v>
      </c>
      <c r="J169" s="4" t="str">
        <f t="shared" si="10"/>
        <v>MAY</v>
      </c>
      <c r="K169" s="2" t="s">
        <v>1565</v>
      </c>
      <c r="L169" s="2" t="s">
        <v>1258</v>
      </c>
      <c r="M169" s="2" t="s">
        <v>1567</v>
      </c>
      <c r="N169" s="2">
        <f t="shared" si="11"/>
        <v>161</v>
      </c>
      <c r="O169" s="2" t="s">
        <v>1</v>
      </c>
      <c r="P169" s="2" t="str">
        <f t="shared" si="9"/>
        <v>{id:161,year: "2016",dateAcuerdo:"07-MAY",numAcuerdo:"CG 161-2016",monthAcuerdo:"MAY",nameAcuerdo:"ACUERDO PAC PRESIDENCIAS DE COMUNIDAD DEFINITIVO",link: Acuerdos__pdfpath(`./${"2016/"}${"161.pdf"}`),},</v>
      </c>
    </row>
    <row r="170" spans="1:16" x14ac:dyDescent="0.3">
      <c r="A170" s="2" t="s">
        <v>1568</v>
      </c>
      <c r="B170" s="2">
        <v>162</v>
      </c>
      <c r="C170" s="2" t="s">
        <v>1566</v>
      </c>
      <c r="D170" s="3" t="s">
        <v>1234</v>
      </c>
      <c r="E170" s="2" t="s">
        <v>1735</v>
      </c>
      <c r="G170" s="2">
        <v>162</v>
      </c>
      <c r="H170" s="2" t="s">
        <v>0</v>
      </c>
      <c r="I170" s="2" t="s">
        <v>1740</v>
      </c>
      <c r="J170" s="4" t="str">
        <f t="shared" si="10"/>
        <v>MAY</v>
      </c>
      <c r="K170" s="2" t="s">
        <v>1565</v>
      </c>
      <c r="L170" s="2" t="s">
        <v>1259</v>
      </c>
      <c r="M170" s="2" t="s">
        <v>1567</v>
      </c>
      <c r="N170" s="2">
        <f t="shared" si="11"/>
        <v>162</v>
      </c>
      <c r="O170" s="2" t="s">
        <v>1</v>
      </c>
      <c r="P170" s="2" t="str">
        <f t="shared" si="9"/>
        <v>{id:162,year: "2016",dateAcuerdo:"08-MAY",numAcuerdo:"CG 162-2016",monthAcuerdo:"MAY",nameAcuerdo:"ACUERDO SUSTITUCIÓN GOBERNADOR PES",link: Acuerdos__pdfpath(`./${"2016/"}${"162.pdf"}`),},</v>
      </c>
    </row>
    <row r="171" spans="1:16" x14ac:dyDescent="0.3">
      <c r="A171" s="2" t="s">
        <v>1568</v>
      </c>
      <c r="B171" s="2">
        <v>163</v>
      </c>
      <c r="C171" s="2" t="s">
        <v>1566</v>
      </c>
      <c r="D171" s="3" t="s">
        <v>1234</v>
      </c>
      <c r="E171" s="2" t="s">
        <v>1735</v>
      </c>
      <c r="G171" s="2">
        <v>163</v>
      </c>
      <c r="H171" s="2" t="s">
        <v>0</v>
      </c>
      <c r="I171" s="2" t="s">
        <v>1740</v>
      </c>
      <c r="J171" s="4" t="str">
        <f t="shared" si="10"/>
        <v>MAY</v>
      </c>
      <c r="K171" s="2" t="s">
        <v>1565</v>
      </c>
      <c r="L171" s="2" t="s">
        <v>1260</v>
      </c>
      <c r="M171" s="2" t="s">
        <v>1567</v>
      </c>
      <c r="N171" s="2">
        <f t="shared" si="11"/>
        <v>163</v>
      </c>
      <c r="O171" s="2" t="s">
        <v>1</v>
      </c>
      <c r="P171" s="2" t="str">
        <f t="shared" si="9"/>
        <v>{id:163,year: "2016",dateAcuerdo:"08-MAY",numAcuerdo:"CG 163-2016",monthAcuerdo:"MAY",nameAcuerdo:"ACUERDO SUSTITUCIÓN DIPUTADO DISTRITO 03 PVEM",link: Acuerdos__pdfpath(`./${"2016/"}${"163.pdf"}`),},</v>
      </c>
    </row>
    <row r="172" spans="1:16" x14ac:dyDescent="0.3">
      <c r="A172" s="2" t="s">
        <v>1568</v>
      </c>
      <c r="B172" s="2">
        <v>164</v>
      </c>
      <c r="C172" s="2" t="s">
        <v>1566</v>
      </c>
      <c r="D172" s="3" t="s">
        <v>1234</v>
      </c>
      <c r="E172" s="2" t="s">
        <v>1735</v>
      </c>
      <c r="G172" s="2">
        <v>164</v>
      </c>
      <c r="H172" s="2" t="s">
        <v>0</v>
      </c>
      <c r="I172" s="2" t="s">
        <v>1740</v>
      </c>
      <c r="J172" s="4" t="str">
        <f t="shared" si="10"/>
        <v>MAY</v>
      </c>
      <c r="K172" s="2" t="s">
        <v>1565</v>
      </c>
      <c r="L172" s="2" t="s">
        <v>1261</v>
      </c>
      <c r="M172" s="2" t="s">
        <v>1567</v>
      </c>
      <c r="N172" s="2">
        <f t="shared" si="11"/>
        <v>164</v>
      </c>
      <c r="O172" s="2" t="s">
        <v>1</v>
      </c>
      <c r="P172" s="2" t="str">
        <f t="shared" si="9"/>
        <v>{id:164,year: "2016",dateAcuerdo:"08-MAY",numAcuerdo:"CG 164-2016",monthAcuerdo:"MAY",nameAcuerdo:"ACUERDO COMUNIDADES PT",link: Acuerdos__pdfpath(`./${"2016/"}${"164.pdf"}`),},</v>
      </c>
    </row>
    <row r="173" spans="1:16" x14ac:dyDescent="0.3">
      <c r="A173" s="2" t="s">
        <v>1568</v>
      </c>
      <c r="B173" s="2">
        <v>165</v>
      </c>
      <c r="C173" s="2" t="s">
        <v>1566</v>
      </c>
      <c r="D173" s="3" t="s">
        <v>1234</v>
      </c>
      <c r="E173" s="2" t="s">
        <v>1735</v>
      </c>
      <c r="G173" s="2">
        <v>165</v>
      </c>
      <c r="H173" s="2" t="s">
        <v>0</v>
      </c>
      <c r="I173" s="2" t="s">
        <v>1740</v>
      </c>
      <c r="J173" s="4" t="str">
        <f t="shared" si="10"/>
        <v>MAY</v>
      </c>
      <c r="K173" s="2" t="s">
        <v>1565</v>
      </c>
      <c r="L173" s="2" t="s">
        <v>1262</v>
      </c>
      <c r="M173" s="2" t="s">
        <v>1567</v>
      </c>
      <c r="N173" s="2">
        <f t="shared" si="11"/>
        <v>165</v>
      </c>
      <c r="O173" s="2" t="s">
        <v>1</v>
      </c>
      <c r="P173" s="2" t="str">
        <f t="shared" si="9"/>
        <v>{id:165,year: "2016",dateAcuerdo:"08-MAY",numAcuerdo:"CG 165-2016",monthAcuerdo:"MAY",nameAcuerdo:"ACUERDO COMUNIDADES FINAL PES",link: Acuerdos__pdfpath(`./${"2016/"}${"165.pdf"}`),},</v>
      </c>
    </row>
    <row r="174" spans="1:16" x14ac:dyDescent="0.3">
      <c r="A174" s="2" t="s">
        <v>1568</v>
      </c>
      <c r="B174" s="2">
        <v>166</v>
      </c>
      <c r="C174" s="2" t="s">
        <v>1566</v>
      </c>
      <c r="D174" s="3" t="s">
        <v>1234</v>
      </c>
      <c r="E174" s="2" t="s">
        <v>1735</v>
      </c>
      <c r="G174" s="2">
        <v>166</v>
      </c>
      <c r="H174" s="2" t="s">
        <v>0</v>
      </c>
      <c r="I174" s="2" t="s">
        <v>1740</v>
      </c>
      <c r="J174" s="4" t="str">
        <f t="shared" si="10"/>
        <v>MAY</v>
      </c>
      <c r="K174" s="2" t="s">
        <v>1565</v>
      </c>
      <c r="L174" s="2" t="s">
        <v>1263</v>
      </c>
      <c r="M174" s="2" t="s">
        <v>1567</v>
      </c>
      <c r="N174" s="2">
        <f t="shared" si="11"/>
        <v>166</v>
      </c>
      <c r="O174" s="2" t="s">
        <v>1</v>
      </c>
      <c r="P174" s="2" t="str">
        <f t="shared" si="9"/>
        <v>{id:166,year: "2016",dateAcuerdo:"08-MAY",numAcuerdo:"CG 166-2016",monthAcuerdo:"MAY",nameAcuerdo:"ACUERDO COMUNIDADES FINAL PS",link: Acuerdos__pdfpath(`./${"2016/"}${"166.pdf"}`),},</v>
      </c>
    </row>
    <row r="175" spans="1:16" x14ac:dyDescent="0.3">
      <c r="A175" s="2" t="s">
        <v>1568</v>
      </c>
      <c r="B175" s="2">
        <v>167</v>
      </c>
      <c r="C175" s="2" t="s">
        <v>1566</v>
      </c>
      <c r="D175" s="3" t="s">
        <v>1234</v>
      </c>
      <c r="E175" s="2" t="s">
        <v>1735</v>
      </c>
      <c r="G175" s="2">
        <v>167</v>
      </c>
      <c r="H175" s="2" t="s">
        <v>0</v>
      </c>
      <c r="I175" s="2" t="s">
        <v>1740</v>
      </c>
      <c r="J175" s="4" t="str">
        <f t="shared" si="10"/>
        <v>MAY</v>
      </c>
      <c r="K175" s="2" t="s">
        <v>1565</v>
      </c>
      <c r="L175" s="2" t="s">
        <v>1264</v>
      </c>
      <c r="M175" s="2" t="s">
        <v>1567</v>
      </c>
      <c r="N175" s="2">
        <f t="shared" ref="N175:N185" si="12">B175</f>
        <v>167</v>
      </c>
      <c r="O175" s="2" t="s">
        <v>1</v>
      </c>
      <c r="P175" s="2" t="str">
        <f t="shared" si="9"/>
        <v>{id:167,year: "2016",dateAcuerdo:"08-MAY",numAcuerdo:"CG 167-2016",monthAcuerdo:"MAY",nameAcuerdo:"ACUERDO COMUNIDADES FINAL MORENA",link: Acuerdos__pdfpath(`./${"2016/"}${"167.pdf"}`),},</v>
      </c>
    </row>
    <row r="176" spans="1:16" x14ac:dyDescent="0.3">
      <c r="A176" s="2" t="s">
        <v>1568</v>
      </c>
      <c r="B176" s="2">
        <v>168</v>
      </c>
      <c r="C176" s="2" t="s">
        <v>1566</v>
      </c>
      <c r="D176" s="3" t="s">
        <v>771</v>
      </c>
      <c r="E176" s="2" t="s">
        <v>1735</v>
      </c>
      <c r="G176" s="2">
        <v>168</v>
      </c>
      <c r="H176" s="2" t="s">
        <v>0</v>
      </c>
      <c r="I176" s="2" t="s">
        <v>1740</v>
      </c>
      <c r="J176" s="4" t="str">
        <f t="shared" si="10"/>
        <v>MAY</v>
      </c>
      <c r="K176" s="2" t="s">
        <v>1565</v>
      </c>
      <c r="L176" s="2" t="s">
        <v>1265</v>
      </c>
      <c r="M176" s="2" t="s">
        <v>1567</v>
      </c>
      <c r="N176" s="2">
        <f t="shared" si="12"/>
        <v>168</v>
      </c>
      <c r="O176" s="2" t="s">
        <v>1</v>
      </c>
      <c r="P176" s="2" t="str">
        <f t="shared" si="9"/>
        <v>{id:168,year: "2016",dateAcuerdo:"11-MAY",numAcuerdo:"CG 168-2016",monthAcuerdo:"MAY",nameAcuerdo:"ACUERDO SUSTITUCIÓN AYUNTAMIENTO SAN FRANCISCO TETLANOHCAN PRD",link: Acuerdos__pdfpath(`./${"2016/"}${"168.pdf"}`),},</v>
      </c>
    </row>
    <row r="177" spans="1:16" x14ac:dyDescent="0.3">
      <c r="A177" s="2" t="s">
        <v>1568</v>
      </c>
      <c r="B177" s="2">
        <v>169</v>
      </c>
      <c r="C177" s="2" t="s">
        <v>1566</v>
      </c>
      <c r="D177" s="3" t="s">
        <v>771</v>
      </c>
      <c r="E177" s="2" t="s">
        <v>1735</v>
      </c>
      <c r="G177" s="2">
        <v>169</v>
      </c>
      <c r="H177" s="2" t="s">
        <v>0</v>
      </c>
      <c r="I177" s="2" t="s">
        <v>1740</v>
      </c>
      <c r="J177" s="4" t="str">
        <f t="shared" si="10"/>
        <v>MAY</v>
      </c>
      <c r="K177" s="2" t="s">
        <v>1565</v>
      </c>
      <c r="L177" s="2" t="s">
        <v>1266</v>
      </c>
      <c r="M177" s="2" t="s">
        <v>1567</v>
      </c>
      <c r="N177" s="2">
        <f t="shared" si="12"/>
        <v>169</v>
      </c>
      <c r="O177" s="2" t="s">
        <v>1</v>
      </c>
      <c r="P177" s="2" t="str">
        <f t="shared" si="9"/>
        <v>{id:169,year: "2016",dateAcuerdo:"11-MAY",numAcuerdo:"CG 169-2016",monthAcuerdo:"MAY",nameAcuerdo:"ACUERDO SUSTITUCION AYUNTAMIENTO APETATITLAN MC PENDIENTE",link: Acuerdos__pdfpath(`./${"2016/"}${"169.pdf"}`),},</v>
      </c>
    </row>
    <row r="178" spans="1:16" x14ac:dyDescent="0.3">
      <c r="A178" s="2" t="s">
        <v>1568</v>
      </c>
      <c r="B178" s="2">
        <v>170</v>
      </c>
      <c r="C178" s="2" t="s">
        <v>1566</v>
      </c>
      <c r="D178" s="3" t="s">
        <v>771</v>
      </c>
      <c r="E178" s="2" t="s">
        <v>1735</v>
      </c>
      <c r="G178" s="2">
        <v>170</v>
      </c>
      <c r="H178" s="2" t="s">
        <v>0</v>
      </c>
      <c r="I178" s="2" t="s">
        <v>1740</v>
      </c>
      <c r="J178" s="4" t="str">
        <f t="shared" si="10"/>
        <v>MAY</v>
      </c>
      <c r="K178" s="2" t="s">
        <v>1565</v>
      </c>
      <c r="L178" s="2" t="s">
        <v>1267</v>
      </c>
      <c r="M178" s="2" t="s">
        <v>1567</v>
      </c>
      <c r="N178" s="2">
        <f t="shared" si="12"/>
        <v>170</v>
      </c>
      <c r="O178" s="2" t="s">
        <v>1</v>
      </c>
      <c r="P178" s="2" t="str">
        <f t="shared" si="9"/>
        <v>{id:170,year: "2016",dateAcuerdo:"11-MAY",numAcuerdo:"CG 170-2016",monthAcuerdo:"MAY",nameAcuerdo:"ACUERDO SUSTITUCIÓN AYUNTAMIENTO TZOMPANTEPEC PRD",link: Acuerdos__pdfpath(`./${"2016/"}${"170.pdf"}`),},</v>
      </c>
    </row>
    <row r="179" spans="1:16" x14ac:dyDescent="0.3">
      <c r="A179" s="2" t="s">
        <v>1568</v>
      </c>
      <c r="B179" s="2">
        <v>171</v>
      </c>
      <c r="C179" s="2" t="s">
        <v>1566</v>
      </c>
      <c r="D179" s="3" t="s">
        <v>771</v>
      </c>
      <c r="E179" s="2" t="s">
        <v>1735</v>
      </c>
      <c r="G179" s="2">
        <v>171</v>
      </c>
      <c r="H179" s="2" t="s">
        <v>0</v>
      </c>
      <c r="I179" s="2" t="s">
        <v>1740</v>
      </c>
      <c r="J179" s="4" t="str">
        <f t="shared" si="10"/>
        <v>MAY</v>
      </c>
      <c r="K179" s="2" t="s">
        <v>1565</v>
      </c>
      <c r="L179" s="2" t="s">
        <v>1268</v>
      </c>
      <c r="M179" s="2" t="s">
        <v>1567</v>
      </c>
      <c r="N179" s="2">
        <f t="shared" si="12"/>
        <v>171</v>
      </c>
      <c r="O179" s="2" t="s">
        <v>1</v>
      </c>
      <c r="P179" s="2" t="str">
        <f t="shared" si="9"/>
        <v>{id:171,year: "2016",dateAcuerdo:"11-MAY",numAcuerdo:"CG 171-2016",monthAcuerdo:"MAY",nameAcuerdo:"ACUERDO SUSTITUCIÓN AYUNTAMIENTO MUÑOZ DE DOMINGO ARENAS PNA",link: Acuerdos__pdfpath(`./${"2016/"}${"171.pdf"}`),},</v>
      </c>
    </row>
    <row r="180" spans="1:16" x14ac:dyDescent="0.3">
      <c r="A180" s="2" t="s">
        <v>1568</v>
      </c>
      <c r="B180" s="2">
        <v>172</v>
      </c>
      <c r="C180" s="2" t="s">
        <v>1566</v>
      </c>
      <c r="D180" s="3" t="s">
        <v>771</v>
      </c>
      <c r="E180" s="2" t="s">
        <v>1735</v>
      </c>
      <c r="G180" s="2">
        <v>172</v>
      </c>
      <c r="H180" s="2" t="s">
        <v>0</v>
      </c>
      <c r="I180" s="2" t="s">
        <v>1740</v>
      </c>
      <c r="J180" s="4" t="str">
        <f t="shared" si="10"/>
        <v>MAY</v>
      </c>
      <c r="K180" s="2" t="s">
        <v>1565</v>
      </c>
      <c r="L180" s="2" t="s">
        <v>1269</v>
      </c>
      <c r="M180" s="2" t="s">
        <v>1567</v>
      </c>
      <c r="N180" s="2">
        <f t="shared" si="12"/>
        <v>172</v>
      </c>
      <c r="O180" s="2" t="s">
        <v>1</v>
      </c>
      <c r="P180" s="2" t="str">
        <f t="shared" si="9"/>
        <v>{id:172,year: "2016",dateAcuerdo:"11-MAY",numAcuerdo:"CG 172-2016",monthAcuerdo:"MAY",nameAcuerdo:"ACUERDO SOBRENOMBRES 2016",link: Acuerdos__pdfpath(`./${"2016/"}${"172.pdf"}`),},</v>
      </c>
    </row>
    <row r="181" spans="1:16" x14ac:dyDescent="0.3">
      <c r="A181" s="2" t="s">
        <v>1568</v>
      </c>
      <c r="B181" s="2">
        <v>173</v>
      </c>
      <c r="C181" s="2" t="s">
        <v>1566</v>
      </c>
      <c r="D181" s="3" t="s">
        <v>1235</v>
      </c>
      <c r="E181" s="2" t="s">
        <v>1735</v>
      </c>
      <c r="G181" s="2">
        <v>173</v>
      </c>
      <c r="H181" s="2" t="s">
        <v>0</v>
      </c>
      <c r="I181" s="2" t="s">
        <v>1740</v>
      </c>
      <c r="J181" s="4" t="str">
        <f t="shared" si="10"/>
        <v>MAY</v>
      </c>
      <c r="K181" s="2" t="s">
        <v>1565</v>
      </c>
      <c r="L181" s="2" t="s">
        <v>1270</v>
      </c>
      <c r="M181" s="2" t="s">
        <v>1567</v>
      </c>
      <c r="N181" s="2">
        <f t="shared" si="12"/>
        <v>173</v>
      </c>
      <c r="O181" s="2" t="s">
        <v>1</v>
      </c>
      <c r="P181" s="2" t="str">
        <f t="shared" si="9"/>
        <v>{id:173,year: "2016",dateAcuerdo:"12-MAY",numAcuerdo:"CG 173-2016",monthAcuerdo:"MAY",nameAcuerdo:"ACUERDO CUMPLIMIENTO RESOLUCIÓN INE CG299 2016",link: Acuerdos__pdfpath(`./${"2016/"}${"173.pdf"}`),},</v>
      </c>
    </row>
    <row r="182" spans="1:16" x14ac:dyDescent="0.3">
      <c r="A182" s="2" t="s">
        <v>1568</v>
      </c>
      <c r="B182" s="2">
        <v>174</v>
      </c>
      <c r="C182" s="2" t="s">
        <v>1566</v>
      </c>
      <c r="D182" s="3" t="s">
        <v>69</v>
      </c>
      <c r="E182" s="2" t="s">
        <v>1735</v>
      </c>
      <c r="G182" s="2">
        <v>174</v>
      </c>
      <c r="H182" s="2" t="s">
        <v>0</v>
      </c>
      <c r="I182" s="2" t="s">
        <v>1740</v>
      </c>
      <c r="J182" s="4" t="str">
        <f t="shared" si="10"/>
        <v>MAY</v>
      </c>
      <c r="K182" s="2" t="s">
        <v>1565</v>
      </c>
      <c r="L182" s="2" t="s">
        <v>1271</v>
      </c>
      <c r="M182" s="2" t="s">
        <v>1567</v>
      </c>
      <c r="N182" s="2">
        <f t="shared" si="12"/>
        <v>174</v>
      </c>
      <c r="O182" s="2" t="s">
        <v>1</v>
      </c>
      <c r="P182" s="2" t="str">
        <f t="shared" si="9"/>
        <v>{id:174,year: "2016",dateAcuerdo:"13-MAY",numAcuerdo:"CG 174-2016",monthAcuerdo:"MAY",nameAcuerdo:"ACUERDO SUSTITUCIÓN AYUNTAMIENTO DE EMILIANO ZAPATA MORENA",link: Acuerdos__pdfpath(`./${"2016/"}${"174.pdf"}`),},</v>
      </c>
    </row>
    <row r="183" spans="1:16" x14ac:dyDescent="0.3">
      <c r="A183" s="5" t="s">
        <v>1568</v>
      </c>
      <c r="B183" s="5">
        <v>175</v>
      </c>
      <c r="C183" s="5" t="s">
        <v>1566</v>
      </c>
      <c r="D183" s="6"/>
      <c r="E183" s="5" t="s">
        <v>1735</v>
      </c>
      <c r="F183" s="5"/>
      <c r="G183" s="5">
        <v>175</v>
      </c>
      <c r="H183" s="5" t="s">
        <v>0</v>
      </c>
      <c r="I183" s="5" t="s">
        <v>1740</v>
      </c>
      <c r="J183" s="5" t="str">
        <f t="shared" si="10"/>
        <v/>
      </c>
      <c r="K183" s="5" t="s">
        <v>1565</v>
      </c>
      <c r="L183" s="5"/>
      <c r="M183" s="5" t="s">
        <v>1567</v>
      </c>
      <c r="N183" s="5">
        <f t="shared" si="12"/>
        <v>175</v>
      </c>
      <c r="O183" s="5" t="s">
        <v>1</v>
      </c>
      <c r="P183" s="5"/>
    </row>
    <row r="184" spans="1:16" ht="15" thickBot="1" x14ac:dyDescent="0.35">
      <c r="A184" s="2" t="s">
        <v>1568</v>
      </c>
      <c r="B184" s="2">
        <v>176</v>
      </c>
      <c r="C184" s="2" t="s">
        <v>1566</v>
      </c>
      <c r="D184" s="3" t="s">
        <v>69</v>
      </c>
      <c r="E184" s="2" t="s">
        <v>1735</v>
      </c>
      <c r="G184" s="2">
        <v>176</v>
      </c>
      <c r="H184" s="2" t="s">
        <v>0</v>
      </c>
      <c r="I184" s="2" t="s">
        <v>1740</v>
      </c>
      <c r="J184" s="4" t="str">
        <f t="shared" si="10"/>
        <v>MAY</v>
      </c>
      <c r="K184" s="2" t="s">
        <v>1565</v>
      </c>
      <c r="L184" s="2" t="s">
        <v>1272</v>
      </c>
      <c r="M184" s="2" t="s">
        <v>1567</v>
      </c>
      <c r="N184" s="2">
        <f t="shared" si="12"/>
        <v>176</v>
      </c>
      <c r="O184" s="2" t="s">
        <v>1</v>
      </c>
      <c r="P184" s="2" t="str">
        <f t="shared" ref="P184" si="13">CONCATENATE(A184,B184,C184,D184,E184,F184,G184,H184,I184,J184,K184,L184,M184,N184,O184)</f>
        <v>{id:176,year: "2016",dateAcuerdo:"13-MAY",numAcuerdo:"CG 176-2016",monthAcuerdo:"MAY",nameAcuerdo:" ACUERDO SUSTITUCIÓN DIPUTADA 15 PS",link: Acuerdos__pdfpath(`./${"2016/"}${"176.pdf"}`),},</v>
      </c>
    </row>
    <row r="185" spans="1:16" x14ac:dyDescent="0.3">
      <c r="A185" s="9" t="s">
        <v>1568</v>
      </c>
      <c r="B185" s="9">
        <v>177</v>
      </c>
      <c r="C185" s="9" t="s">
        <v>1566</v>
      </c>
      <c r="D185" s="10" t="s">
        <v>1277</v>
      </c>
      <c r="E185" s="9" t="s">
        <v>1735</v>
      </c>
      <c r="F185" s="9"/>
      <c r="G185" s="9">
        <v>177</v>
      </c>
      <c r="H185" s="9" t="s">
        <v>0</v>
      </c>
      <c r="I185" s="9" t="s">
        <v>1740</v>
      </c>
      <c r="J185" s="9" t="str">
        <f t="shared" si="10"/>
        <v>MAY</v>
      </c>
      <c r="K185" s="9" t="s">
        <v>1565</v>
      </c>
      <c r="L185" s="11" t="s">
        <v>1273</v>
      </c>
      <c r="M185" s="9" t="s">
        <v>1567</v>
      </c>
      <c r="N185" s="9">
        <f t="shared" si="12"/>
        <v>177</v>
      </c>
      <c r="O185" s="9" t="s">
        <v>1051</v>
      </c>
      <c r="P185" s="12"/>
    </row>
    <row r="186" spans="1:16" x14ac:dyDescent="0.3">
      <c r="A186" s="2" t="s">
        <v>1568</v>
      </c>
      <c r="B186" s="2" t="s">
        <v>1049</v>
      </c>
      <c r="C186" s="2" t="s">
        <v>1566</v>
      </c>
      <c r="E186" s="2" t="s">
        <v>1736</v>
      </c>
      <c r="I186" s="2" t="s">
        <v>1738</v>
      </c>
      <c r="J186" s="2" t="str">
        <f t="shared" si="10"/>
        <v/>
      </c>
      <c r="K186" s="2" t="s">
        <v>1565</v>
      </c>
      <c r="L186" s="4" t="s">
        <v>1274</v>
      </c>
      <c r="M186" s="2" t="s">
        <v>1567</v>
      </c>
      <c r="N186" s="2">
        <v>177.1</v>
      </c>
      <c r="O186" s="2" t="s">
        <v>1</v>
      </c>
      <c r="P186" s="13"/>
    </row>
    <row r="187" spans="1:16" x14ac:dyDescent="0.3">
      <c r="A187" s="2" t="s">
        <v>1568</v>
      </c>
      <c r="B187" s="2" t="s">
        <v>1049</v>
      </c>
      <c r="C187" s="2" t="s">
        <v>1566</v>
      </c>
      <c r="E187" s="2" t="s">
        <v>1736</v>
      </c>
      <c r="I187" s="2" t="s">
        <v>1738</v>
      </c>
      <c r="J187" s="2" t="str">
        <f t="shared" si="10"/>
        <v/>
      </c>
      <c r="K187" s="2" t="s">
        <v>1565</v>
      </c>
      <c r="L187" s="4" t="s">
        <v>1275</v>
      </c>
      <c r="M187" s="2" t="s">
        <v>1567</v>
      </c>
      <c r="N187" s="2">
        <v>177.2</v>
      </c>
      <c r="O187" s="2" t="s">
        <v>1</v>
      </c>
      <c r="P187" s="13"/>
    </row>
    <row r="188" spans="1:16" ht="15" thickBot="1" x14ac:dyDescent="0.35">
      <c r="A188" s="14" t="s">
        <v>1568</v>
      </c>
      <c r="B188" s="14" t="s">
        <v>1049</v>
      </c>
      <c r="C188" s="14" t="s">
        <v>1566</v>
      </c>
      <c r="D188" s="15"/>
      <c r="E188" s="14" t="s">
        <v>1736</v>
      </c>
      <c r="F188" s="14"/>
      <c r="G188" s="14"/>
      <c r="H188" s="14"/>
      <c r="I188" s="14" t="s">
        <v>1738</v>
      </c>
      <c r="J188" s="14" t="str">
        <f t="shared" si="10"/>
        <v/>
      </c>
      <c r="K188" s="14" t="s">
        <v>1565</v>
      </c>
      <c r="L188" s="16" t="s">
        <v>1276</v>
      </c>
      <c r="M188" s="14" t="s">
        <v>1567</v>
      </c>
      <c r="N188" s="14">
        <v>177.3</v>
      </c>
      <c r="O188" s="14" t="s">
        <v>1076</v>
      </c>
      <c r="P188" s="17" t="str">
        <f>CONCATENATE(A185,B185,C185,D185,E185,F185,G185,H185,I185,J185,K185,L185,M185,N185,O185,A186,B186,C186,D186,E186,F186,G186,H186,I186,J186,K186,L186,M186,N186,O186,A187,B187,C187,D187,E187,F187,G187,H187,I187,J187,K187,L187,M187,N187,O187,A188,B188,C188,D188,E188,F188,G188,H188,I188,J188,K188,L188,M188,N188,O188)</f>
        <v>{id:177,year: "2016",dateAcuerdo:"14-MAY",numAcuerdo:"CG 177-2016",monthAcuerdo:"MAY",nameAcuerdo:"ACUERDO PROGRAMA OPERACIÓN SIJE",link: Acuerdos__pdfpath(`./${"2016/"}${"177.pdf"}`),subRows:[{id:"",year: "2016",dateAcuerdo:"",numAcuerdo:"",monthAcuerdo:"",nameAcuerdo:"ANEXO 1 F1_01",link: Acuerdos__pdfpath(`./${"2016/"}${"177.1.pdf"}`),},{id:"",year: "2016",dateAcuerdo:"",numAcuerdo:"",monthAcuerdo:"",nameAcuerdo:"AMEXO 2 PROGRAMA OPERACIÓN SIJE",link: Acuerdos__pdfpath(`./${"2016/"}${"177.2.pdf"}`),},{id:"",year: "2016",dateAcuerdo:"",numAcuerdo:"",monthAcuerdo:"",nameAcuerdo:"ANEXO 3 SIJE_LMD_F2",link: Acuerdos__pdfpath(`./${"2016/"}${"177.3.pdf"}`),},],},</v>
      </c>
    </row>
    <row r="189" spans="1:16" x14ac:dyDescent="0.3">
      <c r="A189" s="2" t="s">
        <v>1568</v>
      </c>
      <c r="B189" s="2">
        <v>178</v>
      </c>
      <c r="C189" s="2" t="s">
        <v>1566</v>
      </c>
      <c r="D189" s="3" t="s">
        <v>1277</v>
      </c>
      <c r="E189" s="2" t="s">
        <v>1735</v>
      </c>
      <c r="G189" s="2">
        <v>178</v>
      </c>
      <c r="H189" s="2" t="s">
        <v>0</v>
      </c>
      <c r="I189" s="2" t="s">
        <v>1740</v>
      </c>
      <c r="J189" s="4" t="str">
        <f t="shared" si="10"/>
        <v>MAY</v>
      </c>
      <c r="K189" s="2" t="s">
        <v>1565</v>
      </c>
      <c r="L189" s="2" t="s">
        <v>86</v>
      </c>
      <c r="M189" s="2" t="s">
        <v>1567</v>
      </c>
      <c r="N189" s="2">
        <f t="shared" ref="N189:N220" si="14">B189</f>
        <v>178</v>
      </c>
      <c r="O189" s="2" t="s">
        <v>1</v>
      </c>
      <c r="P189" s="2" t="str">
        <f t="shared" ref="P189:P241" si="15">CONCATENATE(A189,B189,C189,D189,E189,F189,G189,H189,I189,J189,K189,L189,M189,N189,O189)</f>
        <v>{id:178,year: "2016",dateAcuerdo:"14-MAY",numAcuerdo:"CG 178-2016",monthAcuerdo:"MAY",nameAcuerdo:"ACUERDO PT",link: Acuerdos__pdfpath(`./${"2016/"}${"178.pdf"}`),},</v>
      </c>
    </row>
    <row r="190" spans="1:16" x14ac:dyDescent="0.3">
      <c r="A190" s="2" t="s">
        <v>1568</v>
      </c>
      <c r="B190" s="2">
        <v>179</v>
      </c>
      <c r="C190" s="2" t="s">
        <v>1566</v>
      </c>
      <c r="D190" s="3" t="s">
        <v>1277</v>
      </c>
      <c r="E190" s="2" t="s">
        <v>1735</v>
      </c>
      <c r="G190" s="2">
        <v>179</v>
      </c>
      <c r="H190" s="2" t="s">
        <v>0</v>
      </c>
      <c r="I190" s="2" t="s">
        <v>1740</v>
      </c>
      <c r="J190" s="4" t="str">
        <f t="shared" si="10"/>
        <v>MAY</v>
      </c>
      <c r="K190" s="2" t="s">
        <v>1565</v>
      </c>
      <c r="L190" s="2" t="s">
        <v>1282</v>
      </c>
      <c r="M190" s="2" t="s">
        <v>1567</v>
      </c>
      <c r="N190" s="2">
        <f t="shared" si="14"/>
        <v>179</v>
      </c>
      <c r="O190" s="2" t="s">
        <v>1</v>
      </c>
      <c r="P190" s="2" t="str">
        <f t="shared" si="15"/>
        <v>{id:179,year: "2016",dateAcuerdo:"14-MAY",numAcuerdo:"CG 179-2016",monthAcuerdo:"MAY",nameAcuerdo:"ACUERDO SUSTITUCIÓN PC SANTA CRUZ PORVENIR IXTACUIXTA NA",link: Acuerdos__pdfpath(`./${"2016/"}${"179.pdf"}`),},</v>
      </c>
    </row>
    <row r="191" spans="1:16" x14ac:dyDescent="0.3">
      <c r="A191" s="2" t="s">
        <v>1568</v>
      </c>
      <c r="B191" s="2">
        <v>180</v>
      </c>
      <c r="C191" s="2" t="s">
        <v>1566</v>
      </c>
      <c r="D191" s="3" t="s">
        <v>1277</v>
      </c>
      <c r="E191" s="2" t="s">
        <v>1735</v>
      </c>
      <c r="G191" s="2">
        <v>180</v>
      </c>
      <c r="H191" s="2" t="s">
        <v>0</v>
      </c>
      <c r="I191" s="2" t="s">
        <v>1740</v>
      </c>
      <c r="J191" s="4" t="str">
        <f t="shared" si="10"/>
        <v>MAY</v>
      </c>
      <c r="K191" s="2" t="s">
        <v>1565</v>
      </c>
      <c r="L191" s="2" t="s">
        <v>1283</v>
      </c>
      <c r="M191" s="2" t="s">
        <v>1567</v>
      </c>
      <c r="N191" s="2">
        <f t="shared" si="14"/>
        <v>180</v>
      </c>
      <c r="O191" s="2" t="s">
        <v>1</v>
      </c>
      <c r="P191" s="2" t="str">
        <f t="shared" si="15"/>
        <v>{id:180,year: "2016",dateAcuerdo:"14-MAY",numAcuerdo:"CG 180-2016",monthAcuerdo:"MAY",nameAcuerdo:"ACUERDO SUSTITUCIÓN PC COLONIA REFORMA CHIAUTEMPAN PS",link: Acuerdos__pdfpath(`./${"2016/"}${"180.pdf"}`),},</v>
      </c>
    </row>
    <row r="192" spans="1:16" x14ac:dyDescent="0.3">
      <c r="A192" s="2" t="s">
        <v>1568</v>
      </c>
      <c r="B192" s="2">
        <v>181</v>
      </c>
      <c r="C192" s="2" t="s">
        <v>1566</v>
      </c>
      <c r="D192" s="3" t="s">
        <v>1277</v>
      </c>
      <c r="E192" s="2" t="s">
        <v>1735</v>
      </c>
      <c r="G192" s="2">
        <v>181</v>
      </c>
      <c r="H192" s="2" t="s">
        <v>0</v>
      </c>
      <c r="I192" s="2" t="s">
        <v>1740</v>
      </c>
      <c r="J192" s="4" t="str">
        <f t="shared" si="10"/>
        <v>MAY</v>
      </c>
      <c r="K192" s="2" t="s">
        <v>1565</v>
      </c>
      <c r="L192" s="2" t="s">
        <v>1284</v>
      </c>
      <c r="M192" s="2" t="s">
        <v>1567</v>
      </c>
      <c r="N192" s="2">
        <f t="shared" si="14"/>
        <v>181</v>
      </c>
      <c r="O192" s="2" t="s">
        <v>1</v>
      </c>
      <c r="P192" s="2" t="str">
        <f t="shared" si="15"/>
        <v>{id:181,year: "2016",dateAcuerdo:"14-MAY",numAcuerdo:"CG 181-2016",monthAcuerdo:"MAY",nameAcuerdo:"ACUERDO SUSTITUCION PC SUPLENTE ACUITLAPILCO PS",link: Acuerdos__pdfpath(`./${"2016/"}${"181.pdf"}`),},</v>
      </c>
    </row>
    <row r="193" spans="1:16" x14ac:dyDescent="0.3">
      <c r="A193" s="2" t="s">
        <v>1568</v>
      </c>
      <c r="B193" s="2">
        <v>182</v>
      </c>
      <c r="C193" s="2" t="s">
        <v>1566</v>
      </c>
      <c r="D193" s="3" t="s">
        <v>1277</v>
      </c>
      <c r="E193" s="2" t="s">
        <v>1735</v>
      </c>
      <c r="G193" s="2">
        <v>182</v>
      </c>
      <c r="H193" s="2" t="s">
        <v>0</v>
      </c>
      <c r="I193" s="2" t="s">
        <v>1740</v>
      </c>
      <c r="J193" s="4" t="str">
        <f t="shared" si="10"/>
        <v>MAY</v>
      </c>
      <c r="K193" s="2" t="s">
        <v>1565</v>
      </c>
      <c r="L193" s="2" t="s">
        <v>1285</v>
      </c>
      <c r="M193" s="2" t="s">
        <v>1567</v>
      </c>
      <c r="N193" s="2">
        <f t="shared" si="14"/>
        <v>182</v>
      </c>
      <c r="O193" s="2" t="s">
        <v>1</v>
      </c>
      <c r="P193" s="2" t="str">
        <f t="shared" si="15"/>
        <v>{id:182,year: "2016",dateAcuerdo:"14-MAY",numAcuerdo:"CG 182-2016",monthAcuerdo:"MAY",nameAcuerdo:"ACUERDO SUSTITUCIÓN PC TLALTEMPAN MORENA",link: Acuerdos__pdfpath(`./${"2016/"}${"182.pdf"}`),},</v>
      </c>
    </row>
    <row r="194" spans="1:16" x14ac:dyDescent="0.3">
      <c r="A194" s="2" t="s">
        <v>1568</v>
      </c>
      <c r="B194" s="2">
        <v>183</v>
      </c>
      <c r="C194" s="2" t="s">
        <v>1566</v>
      </c>
      <c r="D194" s="3" t="s">
        <v>1277</v>
      </c>
      <c r="E194" s="2" t="s">
        <v>1735</v>
      </c>
      <c r="G194" s="2">
        <v>183</v>
      </c>
      <c r="H194" s="2" t="s">
        <v>0</v>
      </c>
      <c r="I194" s="2" t="s">
        <v>1740</v>
      </c>
      <c r="J194" s="4" t="str">
        <f t="shared" si="10"/>
        <v>MAY</v>
      </c>
      <c r="K194" s="2" t="s">
        <v>1565</v>
      </c>
      <c r="L194" s="2" t="s">
        <v>1286</v>
      </c>
      <c r="M194" s="2" t="s">
        <v>1567</v>
      </c>
      <c r="N194" s="2">
        <f t="shared" si="14"/>
        <v>183</v>
      </c>
      <c r="O194" s="2" t="s">
        <v>1</v>
      </c>
      <c r="P194" s="2" t="str">
        <f t="shared" si="15"/>
        <v>{id:183,year: "2016",dateAcuerdo:"14-MAY",numAcuerdo:"CG 183-2016",monthAcuerdo:"MAY",nameAcuerdo:"ACUERDO ACUERDO SUSTITUCIÓN PRI DTO 01 MAY RELAT",link: Acuerdos__pdfpath(`./${"2016/"}${"183.pdf"}`),},</v>
      </c>
    </row>
    <row r="195" spans="1:16" x14ac:dyDescent="0.3">
      <c r="A195" s="2" t="s">
        <v>1568</v>
      </c>
      <c r="B195" s="2">
        <v>184</v>
      </c>
      <c r="C195" s="2" t="s">
        <v>1566</v>
      </c>
      <c r="D195" s="3" t="s">
        <v>1278</v>
      </c>
      <c r="E195" s="2" t="s">
        <v>1735</v>
      </c>
      <c r="G195" s="2">
        <v>184</v>
      </c>
      <c r="H195" s="2" t="s">
        <v>0</v>
      </c>
      <c r="I195" s="2" t="s">
        <v>1740</v>
      </c>
      <c r="J195" s="4" t="str">
        <f t="shared" ref="J195:J226" si="16">MID(D195,4,3)</f>
        <v>MAY</v>
      </c>
      <c r="K195" s="2" t="s">
        <v>1565</v>
      </c>
      <c r="L195" s="2" t="s">
        <v>1287</v>
      </c>
      <c r="M195" s="2" t="s">
        <v>1567</v>
      </c>
      <c r="N195" s="2">
        <f t="shared" si="14"/>
        <v>184</v>
      </c>
      <c r="O195" s="2" t="s">
        <v>1</v>
      </c>
      <c r="P195" s="2" t="str">
        <f t="shared" si="15"/>
        <v>{id:184,year: "2016",dateAcuerdo:"15-MAY",numAcuerdo:"CG 184-2016",monthAcuerdo:"MAY",nameAcuerdo:"ACUERDO BODEGAS CUMPLIMIENTO ACUERDO INE CG122 2016",link: Acuerdos__pdfpath(`./${"2016/"}${"184.pdf"}`),},</v>
      </c>
    </row>
    <row r="196" spans="1:16" x14ac:dyDescent="0.3">
      <c r="A196" s="2" t="s">
        <v>1568</v>
      </c>
      <c r="B196" s="2">
        <v>185</v>
      </c>
      <c r="C196" s="2" t="s">
        <v>1566</v>
      </c>
      <c r="D196" s="3" t="s">
        <v>1278</v>
      </c>
      <c r="E196" s="2" t="s">
        <v>1735</v>
      </c>
      <c r="G196" s="2">
        <v>185</v>
      </c>
      <c r="H196" s="2" t="s">
        <v>0</v>
      </c>
      <c r="I196" s="2" t="s">
        <v>1740</v>
      </c>
      <c r="J196" s="4" t="str">
        <f t="shared" si="16"/>
        <v>MAY</v>
      </c>
      <c r="K196" s="2" t="s">
        <v>1565</v>
      </c>
      <c r="L196" s="2" t="s">
        <v>1288</v>
      </c>
      <c r="M196" s="2" t="s">
        <v>1567</v>
      </c>
      <c r="N196" s="2">
        <f t="shared" si="14"/>
        <v>185</v>
      </c>
      <c r="O196" s="2" t="s">
        <v>1</v>
      </c>
      <c r="P196" s="2" t="str">
        <f t="shared" si="15"/>
        <v>{id:185,year: "2016",dateAcuerdo:"15-MAY",numAcuerdo:"CG 185-2016",monthAcuerdo:"MAY",nameAcuerdo:"ACUERDO SUSTITUCION DE INTEGRANTES DE CONSEJO",link: Acuerdos__pdfpath(`./${"2016/"}${"185.pdf"}`),},</v>
      </c>
    </row>
    <row r="197" spans="1:16" x14ac:dyDescent="0.3">
      <c r="A197" s="2" t="s">
        <v>1568</v>
      </c>
      <c r="B197" s="2">
        <v>186</v>
      </c>
      <c r="C197" s="2" t="s">
        <v>1566</v>
      </c>
      <c r="D197" s="3" t="s">
        <v>1278</v>
      </c>
      <c r="E197" s="2" t="s">
        <v>1735</v>
      </c>
      <c r="G197" s="2">
        <v>186</v>
      </c>
      <c r="H197" s="2" t="s">
        <v>0</v>
      </c>
      <c r="I197" s="2" t="s">
        <v>1740</v>
      </c>
      <c r="J197" s="4" t="str">
        <f t="shared" si="16"/>
        <v>MAY</v>
      </c>
      <c r="K197" s="2" t="s">
        <v>1565</v>
      </c>
      <c r="L197" s="2" t="s">
        <v>1289</v>
      </c>
      <c r="M197" s="2" t="s">
        <v>1567</v>
      </c>
      <c r="N197" s="2">
        <f t="shared" si="14"/>
        <v>186</v>
      </c>
      <c r="O197" s="2" t="s">
        <v>1</v>
      </c>
      <c r="P197" s="2" t="str">
        <f t="shared" si="15"/>
        <v>{id:186,year: "2016",dateAcuerdo:"15-MAY",numAcuerdo:"CG 186-2016",monthAcuerdo:"MAY",nameAcuerdo:"ACUERDO CANDIDATURA COMÚN PRI PVEM NUEVA ALIANZA PS",link: Acuerdos__pdfpath(`./${"2016/"}${"186.pdf"}`),},</v>
      </c>
    </row>
    <row r="198" spans="1:16" x14ac:dyDescent="0.3">
      <c r="A198" s="2" t="s">
        <v>1568</v>
      </c>
      <c r="B198" s="2">
        <v>187</v>
      </c>
      <c r="C198" s="2" t="s">
        <v>1566</v>
      </c>
      <c r="D198" s="3" t="s">
        <v>1278</v>
      </c>
      <c r="E198" s="2" t="s">
        <v>1735</v>
      </c>
      <c r="G198" s="2">
        <v>187</v>
      </c>
      <c r="H198" s="2" t="s">
        <v>0</v>
      </c>
      <c r="I198" s="2" t="s">
        <v>1740</v>
      </c>
      <c r="J198" s="4" t="str">
        <f t="shared" si="16"/>
        <v>MAY</v>
      </c>
      <c r="K198" s="2" t="s">
        <v>1565</v>
      </c>
      <c r="L198" s="2" t="s">
        <v>1290</v>
      </c>
      <c r="M198" s="2" t="s">
        <v>1567</v>
      </c>
      <c r="N198" s="2">
        <f t="shared" si="14"/>
        <v>187</v>
      </c>
      <c r="O198" s="2" t="s">
        <v>1</v>
      </c>
      <c r="P198" s="2" t="str">
        <f t="shared" si="15"/>
        <v>{id:187,year: "2016",dateAcuerdo:"15-MAY",numAcuerdo:"CG 187-2016",monthAcuerdo:"MAY",nameAcuerdo:"ACUERDO CANDIDATURA COMÚN PRI PVEM",link: Acuerdos__pdfpath(`./${"2016/"}${"187.pdf"}`),},</v>
      </c>
    </row>
    <row r="199" spans="1:16" x14ac:dyDescent="0.3">
      <c r="A199" s="2" t="s">
        <v>1568</v>
      </c>
      <c r="B199" s="2">
        <v>188</v>
      </c>
      <c r="C199" s="2" t="s">
        <v>1566</v>
      </c>
      <c r="D199" s="3" t="s">
        <v>1278</v>
      </c>
      <c r="E199" s="2" t="s">
        <v>1735</v>
      </c>
      <c r="G199" s="2">
        <v>188</v>
      </c>
      <c r="H199" s="2" t="s">
        <v>0</v>
      </c>
      <c r="I199" s="2" t="s">
        <v>1740</v>
      </c>
      <c r="J199" s="4" t="str">
        <f t="shared" si="16"/>
        <v>MAY</v>
      </c>
      <c r="K199" s="2" t="s">
        <v>1565</v>
      </c>
      <c r="L199" s="2" t="s">
        <v>1291</v>
      </c>
      <c r="M199" s="2" t="s">
        <v>1567</v>
      </c>
      <c r="N199" s="2">
        <f t="shared" si="14"/>
        <v>188</v>
      </c>
      <c r="O199" s="2" t="s">
        <v>1</v>
      </c>
      <c r="P199" s="2" t="str">
        <f t="shared" si="15"/>
        <v>{id:188,year: "2016",dateAcuerdo:"15-MAY",numAcuerdo:"CG 188-2016",monthAcuerdo:"MAY",nameAcuerdo:"ACUERDO CANDIDATURA COMÚN PRI NUEVA ALIANZA PS",link: Acuerdos__pdfpath(`./${"2016/"}${"188.pdf"}`),},</v>
      </c>
    </row>
    <row r="200" spans="1:16" x14ac:dyDescent="0.3">
      <c r="A200" s="2" t="s">
        <v>1568</v>
      </c>
      <c r="B200" s="2">
        <v>189</v>
      </c>
      <c r="C200" s="2" t="s">
        <v>1566</v>
      </c>
      <c r="D200" s="3" t="s">
        <v>1278</v>
      </c>
      <c r="E200" s="2" t="s">
        <v>1735</v>
      </c>
      <c r="G200" s="2">
        <v>189</v>
      </c>
      <c r="H200" s="2" t="s">
        <v>0</v>
      </c>
      <c r="I200" s="2" t="s">
        <v>1740</v>
      </c>
      <c r="J200" s="4" t="str">
        <f t="shared" si="16"/>
        <v>MAY</v>
      </c>
      <c r="K200" s="2" t="s">
        <v>1565</v>
      </c>
      <c r="L200" s="2" t="s">
        <v>1292</v>
      </c>
      <c r="M200" s="2" t="s">
        <v>1567</v>
      </c>
      <c r="N200" s="2">
        <f t="shared" si="14"/>
        <v>189</v>
      </c>
      <c r="O200" s="2" t="s">
        <v>1</v>
      </c>
      <c r="P200" s="2" t="str">
        <f t="shared" si="15"/>
        <v>{id:189,year: "2016",dateAcuerdo:"15-MAY",numAcuerdo:"CG 189-2016",monthAcuerdo:"MAY",nameAcuerdo:"ACUERDO CANDIDATURA COMUN PRD PT",link: Acuerdos__pdfpath(`./${"2016/"}${"189.pdf"}`),},</v>
      </c>
    </row>
    <row r="201" spans="1:16" x14ac:dyDescent="0.3">
      <c r="A201" s="2" t="s">
        <v>1568</v>
      </c>
      <c r="B201" s="2">
        <v>190</v>
      </c>
      <c r="C201" s="2" t="s">
        <v>1566</v>
      </c>
      <c r="D201" s="3" t="s">
        <v>1278</v>
      </c>
      <c r="E201" s="2" t="s">
        <v>1735</v>
      </c>
      <c r="G201" s="2">
        <v>190</v>
      </c>
      <c r="H201" s="2" t="s">
        <v>0</v>
      </c>
      <c r="I201" s="2" t="s">
        <v>1740</v>
      </c>
      <c r="J201" s="4" t="str">
        <f t="shared" si="16"/>
        <v>MAY</v>
      </c>
      <c r="K201" s="2" t="s">
        <v>1565</v>
      </c>
      <c r="L201" s="2" t="s">
        <v>1293</v>
      </c>
      <c r="M201" s="2" t="s">
        <v>1567</v>
      </c>
      <c r="N201" s="2">
        <f t="shared" si="14"/>
        <v>190</v>
      </c>
      <c r="O201" s="2" t="s">
        <v>1</v>
      </c>
      <c r="P201" s="2" t="str">
        <f t="shared" si="15"/>
        <v>{id:190,year: "2016",dateAcuerdo:"15-MAY",numAcuerdo:"CG 190-2016",monthAcuerdo:"MAY",nameAcuerdo:"ACUERDO REGISTRO AYUNTAM PRI",link: Acuerdos__pdfpath(`./${"2016/"}${"190.pdf"}`),},</v>
      </c>
    </row>
    <row r="202" spans="1:16" x14ac:dyDescent="0.3">
      <c r="A202" s="2" t="s">
        <v>1568</v>
      </c>
      <c r="B202" s="2">
        <v>191</v>
      </c>
      <c r="C202" s="2" t="s">
        <v>1566</v>
      </c>
      <c r="D202" s="3" t="s">
        <v>364</v>
      </c>
      <c r="E202" s="2" t="s">
        <v>1735</v>
      </c>
      <c r="G202" s="2">
        <v>191</v>
      </c>
      <c r="H202" s="2" t="s">
        <v>0</v>
      </c>
      <c r="I202" s="2" t="s">
        <v>1740</v>
      </c>
      <c r="J202" s="4" t="str">
        <f t="shared" si="16"/>
        <v>MAY</v>
      </c>
      <c r="K202" s="2" t="s">
        <v>1565</v>
      </c>
      <c r="L202" s="2" t="s">
        <v>1294</v>
      </c>
      <c r="M202" s="2" t="s">
        <v>1567</v>
      </c>
      <c r="N202" s="2">
        <f t="shared" si="14"/>
        <v>191</v>
      </c>
      <c r="O202" s="2" t="s">
        <v>1</v>
      </c>
      <c r="P202" s="2" t="str">
        <f t="shared" si="15"/>
        <v>{id:191,year: "2016",dateAcuerdo:"17-MAY",numAcuerdo:"CG 191-2016",monthAcuerdo:"MAY",nameAcuerdo:"ACUERDO CASILLAS ESPECIALES",link: Acuerdos__pdfpath(`./${"2016/"}${"191.pdf"}`),},</v>
      </c>
    </row>
    <row r="203" spans="1:16" x14ac:dyDescent="0.3">
      <c r="A203" s="2" t="s">
        <v>1568</v>
      </c>
      <c r="B203" s="2">
        <v>192</v>
      </c>
      <c r="C203" s="2" t="s">
        <v>1566</v>
      </c>
      <c r="D203" s="3" t="s">
        <v>1279</v>
      </c>
      <c r="E203" s="2" t="s">
        <v>1735</v>
      </c>
      <c r="G203" s="2">
        <v>192</v>
      </c>
      <c r="H203" s="2" t="s">
        <v>0</v>
      </c>
      <c r="I203" s="2" t="s">
        <v>1740</v>
      </c>
      <c r="J203" s="4" t="str">
        <f t="shared" si="16"/>
        <v>MAY</v>
      </c>
      <c r="K203" s="2" t="s">
        <v>1565</v>
      </c>
      <c r="L203" s="2" t="s">
        <v>1295</v>
      </c>
      <c r="M203" s="2" t="s">
        <v>1567</v>
      </c>
      <c r="N203" s="2">
        <f t="shared" si="14"/>
        <v>192</v>
      </c>
      <c r="O203" s="2" t="s">
        <v>1</v>
      </c>
      <c r="P203" s="2" t="str">
        <f t="shared" si="15"/>
        <v>{id:192,year: "2016",dateAcuerdo:"18-MAY",numAcuerdo:"CG 192-2016",monthAcuerdo:"MAY",nameAcuerdo:"ACUERDO SUSTITUCIÓN AYUNTAMIENTO XILOXOXTLA PAN",link: Acuerdos__pdfpath(`./${"2016/"}${"192.pdf"}`),},</v>
      </c>
    </row>
    <row r="204" spans="1:16" x14ac:dyDescent="0.3">
      <c r="A204" s="2" t="s">
        <v>1568</v>
      </c>
      <c r="B204" s="2">
        <v>193</v>
      </c>
      <c r="C204" s="2" t="s">
        <v>1566</v>
      </c>
      <c r="D204" s="3" t="s">
        <v>1279</v>
      </c>
      <c r="E204" s="2" t="s">
        <v>1735</v>
      </c>
      <c r="G204" s="2">
        <v>193</v>
      </c>
      <c r="H204" s="2" t="s">
        <v>0</v>
      </c>
      <c r="I204" s="2" t="s">
        <v>1740</v>
      </c>
      <c r="J204" s="4" t="str">
        <f t="shared" si="16"/>
        <v>MAY</v>
      </c>
      <c r="K204" s="2" t="s">
        <v>1565</v>
      </c>
      <c r="L204" s="2" t="s">
        <v>1296</v>
      </c>
      <c r="M204" s="2" t="s">
        <v>1567</v>
      </c>
      <c r="N204" s="2">
        <f t="shared" si="14"/>
        <v>193</v>
      </c>
      <c r="O204" s="2" t="s">
        <v>1</v>
      </c>
      <c r="P204" s="2" t="str">
        <f t="shared" si="15"/>
        <v>{id:193,year: "2016",dateAcuerdo:"18-MAY",numAcuerdo:"CG 193-2016",monthAcuerdo:"MAY",nameAcuerdo:"ACUERDO SUSTITUCIÓN AYUNTAMIENTO BENITO JUÁREZ PRI",link: Acuerdos__pdfpath(`./${"2016/"}${"193.pdf"}`),},</v>
      </c>
    </row>
    <row r="205" spans="1:16" x14ac:dyDescent="0.3">
      <c r="A205" s="2" t="s">
        <v>1568</v>
      </c>
      <c r="B205" s="2">
        <v>194</v>
      </c>
      <c r="C205" s="2" t="s">
        <v>1566</v>
      </c>
      <c r="D205" s="3" t="s">
        <v>1279</v>
      </c>
      <c r="E205" s="2" t="s">
        <v>1735</v>
      </c>
      <c r="G205" s="2">
        <v>194</v>
      </c>
      <c r="H205" s="2" t="s">
        <v>0</v>
      </c>
      <c r="I205" s="2" t="s">
        <v>1740</v>
      </c>
      <c r="J205" s="4" t="str">
        <f t="shared" si="16"/>
        <v>MAY</v>
      </c>
      <c r="K205" s="2" t="s">
        <v>1565</v>
      </c>
      <c r="L205" s="2" t="s">
        <v>1297</v>
      </c>
      <c r="M205" s="2" t="s">
        <v>1567</v>
      </c>
      <c r="N205" s="2">
        <f t="shared" si="14"/>
        <v>194</v>
      </c>
      <c r="O205" s="2" t="s">
        <v>1</v>
      </c>
      <c r="P205" s="2" t="str">
        <f t="shared" si="15"/>
        <v>{id:194,year: "2016",dateAcuerdo:"18-MAY",numAcuerdo:"CG 194-2016",monthAcuerdo:"MAY",nameAcuerdo:"ACUERDO SUSTITUCIÓN PC ATLANGATEPEC PAN",link: Acuerdos__pdfpath(`./${"2016/"}${"194.pdf"}`),},</v>
      </c>
    </row>
    <row r="206" spans="1:16" x14ac:dyDescent="0.3">
      <c r="A206" s="2" t="s">
        <v>1568</v>
      </c>
      <c r="B206" s="2">
        <v>195</v>
      </c>
      <c r="C206" s="2" t="s">
        <v>1566</v>
      </c>
      <c r="D206" s="3" t="s">
        <v>1279</v>
      </c>
      <c r="E206" s="2" t="s">
        <v>1735</v>
      </c>
      <c r="G206" s="2">
        <v>195</v>
      </c>
      <c r="H206" s="2" t="s">
        <v>0</v>
      </c>
      <c r="I206" s="2" t="s">
        <v>1740</v>
      </c>
      <c r="J206" s="4" t="str">
        <f t="shared" si="16"/>
        <v>MAY</v>
      </c>
      <c r="K206" s="2" t="s">
        <v>1565</v>
      </c>
      <c r="L206" s="2" t="s">
        <v>1298</v>
      </c>
      <c r="M206" s="2" t="s">
        <v>1567</v>
      </c>
      <c r="N206" s="2">
        <f t="shared" si="14"/>
        <v>195</v>
      </c>
      <c r="O206" s="2" t="s">
        <v>1</v>
      </c>
      <c r="P206" s="2" t="str">
        <f t="shared" si="15"/>
        <v>{id:195,year: "2016",dateAcuerdo:"18-MAY",numAcuerdo:"CG 195-2016",monthAcuerdo:"MAY",nameAcuerdo:"ACUERDO SUSTITUCIÓN CONSEJOS MUNICIPALES",link: Acuerdos__pdfpath(`./${"2016/"}${"195.pdf"}`),},</v>
      </c>
    </row>
    <row r="207" spans="1:16" x14ac:dyDescent="0.3">
      <c r="A207" s="2" t="s">
        <v>1568</v>
      </c>
      <c r="B207" s="2">
        <v>196</v>
      </c>
      <c r="C207" s="2" t="s">
        <v>1566</v>
      </c>
      <c r="D207" s="3" t="s">
        <v>1279</v>
      </c>
      <c r="E207" s="2" t="s">
        <v>1735</v>
      </c>
      <c r="G207" s="2">
        <v>196</v>
      </c>
      <c r="H207" s="2" t="s">
        <v>0</v>
      </c>
      <c r="I207" s="2" t="s">
        <v>1740</v>
      </c>
      <c r="J207" s="4" t="str">
        <f t="shared" si="16"/>
        <v>MAY</v>
      </c>
      <c r="K207" s="2" t="s">
        <v>1565</v>
      </c>
      <c r="L207" s="2" t="s">
        <v>1299</v>
      </c>
      <c r="M207" s="2" t="s">
        <v>1567</v>
      </c>
      <c r="N207" s="2">
        <f t="shared" si="14"/>
        <v>196</v>
      </c>
      <c r="O207" s="2" t="s">
        <v>1</v>
      </c>
      <c r="P207" s="2" t="str">
        <f t="shared" si="15"/>
        <v>{id:196,year: "2016",dateAcuerdo:"18-MAY",numAcuerdo:"CG 196-2016",monthAcuerdo:"MAY",nameAcuerdo:"ACUERDO SUSTITUCIÓN SEGUNDA REGIDORA ATLANGATEPEC PRI",link: Acuerdos__pdfpath(`./${"2016/"}${"196.pdf"}`),},</v>
      </c>
    </row>
    <row r="208" spans="1:16" x14ac:dyDescent="0.3">
      <c r="A208" s="2" t="s">
        <v>1568</v>
      </c>
      <c r="B208" s="2">
        <v>197</v>
      </c>
      <c r="C208" s="2" t="s">
        <v>1566</v>
      </c>
      <c r="D208" s="3" t="s">
        <v>1279</v>
      </c>
      <c r="E208" s="2" t="s">
        <v>1735</v>
      </c>
      <c r="G208" s="2">
        <v>197</v>
      </c>
      <c r="H208" s="2" t="s">
        <v>0</v>
      </c>
      <c r="I208" s="2" t="s">
        <v>1740</v>
      </c>
      <c r="J208" s="4" t="str">
        <f t="shared" si="16"/>
        <v>MAY</v>
      </c>
      <c r="K208" s="2" t="s">
        <v>1565</v>
      </c>
      <c r="L208" s="2" t="s">
        <v>1300</v>
      </c>
      <c r="M208" s="2" t="s">
        <v>1567</v>
      </c>
      <c r="N208" s="2">
        <f t="shared" si="14"/>
        <v>197</v>
      </c>
      <c r="O208" s="2" t="s">
        <v>1</v>
      </c>
      <c r="P208" s="2" t="str">
        <f t="shared" si="15"/>
        <v>{id:197,year: "2016",dateAcuerdo:"18-MAY",numAcuerdo:"CG 197-2016",monthAcuerdo:"MAY",nameAcuerdo:"ACUERDO SUSTITUCIÓN LÁZARO CARDENAS PRI",link: Acuerdos__pdfpath(`./${"2016/"}${"197.pdf"}`),},</v>
      </c>
    </row>
    <row r="209" spans="1:16" x14ac:dyDescent="0.3">
      <c r="A209" s="2" t="s">
        <v>1568</v>
      </c>
      <c r="B209" s="2">
        <v>198</v>
      </c>
      <c r="C209" s="2" t="s">
        <v>1566</v>
      </c>
      <c r="D209" s="3" t="s">
        <v>1279</v>
      </c>
      <c r="E209" s="2" t="s">
        <v>1735</v>
      </c>
      <c r="G209" s="2">
        <v>198</v>
      </c>
      <c r="H209" s="2" t="s">
        <v>0</v>
      </c>
      <c r="I209" s="2" t="s">
        <v>1740</v>
      </c>
      <c r="J209" s="4" t="str">
        <f t="shared" si="16"/>
        <v>MAY</v>
      </c>
      <c r="K209" s="2" t="s">
        <v>1565</v>
      </c>
      <c r="L209" s="2" t="s">
        <v>1301</v>
      </c>
      <c r="M209" s="2" t="s">
        <v>1567</v>
      </c>
      <c r="N209" s="2">
        <f t="shared" si="14"/>
        <v>198</v>
      </c>
      <c r="O209" s="2" t="s">
        <v>1</v>
      </c>
      <c r="P209" s="2" t="str">
        <f t="shared" si="15"/>
        <v>{id:198,year: "2016",dateAcuerdo:"18-MAY",numAcuerdo:"CG 198-2016",monthAcuerdo:"MAY",nameAcuerdo:"ACUERDO SUSTITUCIÓN PRIMERA REGIDORA SANTA CRUZ TLAXCALA PT",link: Acuerdos__pdfpath(`./${"2016/"}${"198.pdf"}`),},</v>
      </c>
    </row>
    <row r="210" spans="1:16" x14ac:dyDescent="0.3">
      <c r="A210" s="2" t="s">
        <v>1568</v>
      </c>
      <c r="B210" s="2">
        <v>199</v>
      </c>
      <c r="C210" s="2" t="s">
        <v>1566</v>
      </c>
      <c r="D210" s="3" t="s">
        <v>1279</v>
      </c>
      <c r="E210" s="2" t="s">
        <v>1735</v>
      </c>
      <c r="G210" s="2">
        <v>199</v>
      </c>
      <c r="H210" s="2" t="s">
        <v>0</v>
      </c>
      <c r="I210" s="2" t="s">
        <v>1740</v>
      </c>
      <c r="J210" s="4" t="str">
        <f t="shared" si="16"/>
        <v>MAY</v>
      </c>
      <c r="K210" s="2" t="s">
        <v>1565</v>
      </c>
      <c r="L210" s="2" t="s">
        <v>1302</v>
      </c>
      <c r="M210" s="2" t="s">
        <v>1567</v>
      </c>
      <c r="N210" s="2">
        <f t="shared" si="14"/>
        <v>199</v>
      </c>
      <c r="O210" s="2" t="s">
        <v>1</v>
      </c>
      <c r="P210" s="2" t="str">
        <f t="shared" si="15"/>
        <v>{id:199,year: "2016",dateAcuerdo:"18-MAY",numAcuerdo:"CG 199-2016",monthAcuerdo:"MAY",nameAcuerdo:"ACUERDO SUSTITUCIÓN PC TLAXCO PRI",link: Acuerdos__pdfpath(`./${"2016/"}${"199.pdf"}`),},</v>
      </c>
    </row>
    <row r="211" spans="1:16" x14ac:dyDescent="0.3">
      <c r="A211" s="2" t="s">
        <v>1568</v>
      </c>
      <c r="B211" s="2">
        <v>200</v>
      </c>
      <c r="C211" s="2" t="s">
        <v>1566</v>
      </c>
      <c r="D211" s="3" t="s">
        <v>1279</v>
      </c>
      <c r="E211" s="2" t="s">
        <v>1735</v>
      </c>
      <c r="G211" s="2">
        <v>200</v>
      </c>
      <c r="H211" s="2" t="s">
        <v>0</v>
      </c>
      <c r="I211" s="2" t="s">
        <v>1740</v>
      </c>
      <c r="J211" s="4" t="str">
        <f t="shared" si="16"/>
        <v>MAY</v>
      </c>
      <c r="K211" s="2" t="s">
        <v>1565</v>
      </c>
      <c r="L211" s="2" t="s">
        <v>1303</v>
      </c>
      <c r="M211" s="2" t="s">
        <v>1567</v>
      </c>
      <c r="N211" s="2">
        <f t="shared" si="14"/>
        <v>200</v>
      </c>
      <c r="O211" s="2" t="s">
        <v>1</v>
      </c>
      <c r="P211" s="2" t="str">
        <f t="shared" si="15"/>
        <v>{id:200,year: "2016",dateAcuerdo:"18-MAY",numAcuerdo:"CG 200-2016",monthAcuerdo:"MAY",nameAcuerdo:"ACUERDO SUSTITUCIÓN PC SANTA CARINA AYOMETLA PT",link: Acuerdos__pdfpath(`./${"2016/"}${"200.pdf"}`),},</v>
      </c>
    </row>
    <row r="212" spans="1:16" x14ac:dyDescent="0.3">
      <c r="A212" s="2" t="s">
        <v>1568</v>
      </c>
      <c r="B212" s="2">
        <v>201</v>
      </c>
      <c r="C212" s="2" t="s">
        <v>1566</v>
      </c>
      <c r="D212" s="3" t="s">
        <v>1279</v>
      </c>
      <c r="E212" s="2" t="s">
        <v>1735</v>
      </c>
      <c r="G212" s="2">
        <v>201</v>
      </c>
      <c r="H212" s="2" t="s">
        <v>0</v>
      </c>
      <c r="I212" s="2" t="s">
        <v>1740</v>
      </c>
      <c r="J212" s="4" t="str">
        <f t="shared" si="16"/>
        <v>MAY</v>
      </c>
      <c r="K212" s="2" t="s">
        <v>1565</v>
      </c>
      <c r="L212" s="2" t="s">
        <v>1304</v>
      </c>
      <c r="M212" s="2" t="s">
        <v>1567</v>
      </c>
      <c r="N212" s="2">
        <f t="shared" si="14"/>
        <v>201</v>
      </c>
      <c r="O212" s="2" t="s">
        <v>1</v>
      </c>
      <c r="P212" s="2" t="str">
        <f t="shared" si="15"/>
        <v>{id:201,year: "2016",dateAcuerdo:"18-MAY",numAcuerdo:"CG 201-2016",monthAcuerdo:"MAY",nameAcuerdo:"ACUERDO CAMBIO DE DOMICILIO DE CATD",link: Acuerdos__pdfpath(`./${"2016/"}${"201.pdf"}`),},</v>
      </c>
    </row>
    <row r="213" spans="1:16" x14ac:dyDescent="0.3">
      <c r="A213" s="2" t="s">
        <v>1568</v>
      </c>
      <c r="B213" s="2">
        <v>202</v>
      </c>
      <c r="C213" s="2" t="s">
        <v>1566</v>
      </c>
      <c r="D213" s="3" t="s">
        <v>766</v>
      </c>
      <c r="E213" s="2" t="s">
        <v>1735</v>
      </c>
      <c r="G213" s="2">
        <v>202</v>
      </c>
      <c r="H213" s="2" t="s">
        <v>0</v>
      </c>
      <c r="I213" s="2" t="s">
        <v>1740</v>
      </c>
      <c r="J213" s="4" t="str">
        <f t="shared" si="16"/>
        <v>MAY</v>
      </c>
      <c r="K213" s="2" t="s">
        <v>1565</v>
      </c>
      <c r="L213" s="2" t="s">
        <v>1305</v>
      </c>
      <c r="M213" s="2" t="s">
        <v>1567</v>
      </c>
      <c r="N213" s="2">
        <f t="shared" si="14"/>
        <v>202</v>
      </c>
      <c r="O213" s="2" t="s">
        <v>1</v>
      </c>
      <c r="P213" s="2" t="str">
        <f t="shared" si="15"/>
        <v>{id:202,year: "2016",dateAcuerdo:"19-MAY",numAcuerdo:"CG 202-2016",monthAcuerdo:"MAY",nameAcuerdo:"ACUERDO SUSTITUCIÓN DIPUTADO MR 4 MORENA",link: Acuerdos__pdfpath(`./${"2016/"}${"202.pdf"}`),},</v>
      </c>
    </row>
    <row r="214" spans="1:16" x14ac:dyDescent="0.3">
      <c r="A214" s="2" t="s">
        <v>1568</v>
      </c>
      <c r="B214" s="2">
        <v>203</v>
      </c>
      <c r="C214" s="2" t="s">
        <v>1566</v>
      </c>
      <c r="D214" s="3" t="s">
        <v>766</v>
      </c>
      <c r="E214" s="2" t="s">
        <v>1735</v>
      </c>
      <c r="G214" s="2">
        <v>203</v>
      </c>
      <c r="H214" s="2" t="s">
        <v>0</v>
      </c>
      <c r="I214" s="2" t="s">
        <v>1740</v>
      </c>
      <c r="J214" s="4" t="str">
        <f t="shared" si="16"/>
        <v>MAY</v>
      </c>
      <c r="K214" s="2" t="s">
        <v>1565</v>
      </c>
      <c r="L214" s="2" t="s">
        <v>1306</v>
      </c>
      <c r="M214" s="2" t="s">
        <v>1567</v>
      </c>
      <c r="N214" s="2">
        <f t="shared" si="14"/>
        <v>203</v>
      </c>
      <c r="O214" s="2" t="s">
        <v>1</v>
      </c>
      <c r="P214" s="2" t="str">
        <f t="shared" si="15"/>
        <v>{id:203,year: "2016",dateAcuerdo:"19-MAY",numAcuerdo:"CG 203-2016",monthAcuerdo:"MAY",nameAcuerdo:"ACUERDO SUSTITUCIÓN DIPUTADO RPP 3 MORENA",link: Acuerdos__pdfpath(`./${"2016/"}${"203.pdf"}`),},</v>
      </c>
    </row>
    <row r="215" spans="1:16" x14ac:dyDescent="0.3">
      <c r="A215" s="2" t="s">
        <v>1568</v>
      </c>
      <c r="B215" s="2">
        <v>204</v>
      </c>
      <c r="C215" s="2" t="s">
        <v>1566</v>
      </c>
      <c r="D215" s="3" t="s">
        <v>766</v>
      </c>
      <c r="E215" s="2" t="s">
        <v>1735</v>
      </c>
      <c r="G215" s="2">
        <v>204</v>
      </c>
      <c r="H215" s="2" t="s">
        <v>0</v>
      </c>
      <c r="I215" s="2" t="s">
        <v>1740</v>
      </c>
      <c r="J215" s="4" t="str">
        <f t="shared" si="16"/>
        <v>MAY</v>
      </c>
      <c r="K215" s="2" t="s">
        <v>1565</v>
      </c>
      <c r="L215" s="2" t="s">
        <v>1307</v>
      </c>
      <c r="M215" s="2" t="s">
        <v>1567</v>
      </c>
      <c r="N215" s="2">
        <f t="shared" si="14"/>
        <v>204</v>
      </c>
      <c r="O215" s="2" t="s">
        <v>1</v>
      </c>
      <c r="P215" s="2" t="str">
        <f t="shared" si="15"/>
        <v>{id:204,year: "2016",dateAcuerdo:"19-MAY",numAcuerdo:"CG 204-2016",monthAcuerdo:"MAY",nameAcuerdo:"ACUERDO SUSTITUCIÓN SANTA ISABEL XILOXOXTLA PRD PT",link: Acuerdos__pdfpath(`./${"2016/"}${"204.pdf"}`),},</v>
      </c>
    </row>
    <row r="216" spans="1:16" x14ac:dyDescent="0.3">
      <c r="A216" s="2" t="s">
        <v>1568</v>
      </c>
      <c r="B216" s="2">
        <v>205</v>
      </c>
      <c r="C216" s="2" t="s">
        <v>1566</v>
      </c>
      <c r="D216" s="3" t="s">
        <v>766</v>
      </c>
      <c r="E216" s="2" t="s">
        <v>1735</v>
      </c>
      <c r="G216" s="2">
        <v>205</v>
      </c>
      <c r="H216" s="2" t="s">
        <v>0</v>
      </c>
      <c r="I216" s="2" t="s">
        <v>1740</v>
      </c>
      <c r="J216" s="4" t="str">
        <f t="shared" si="16"/>
        <v>MAY</v>
      </c>
      <c r="K216" s="2" t="s">
        <v>1565</v>
      </c>
      <c r="L216" s="2" t="s">
        <v>1308</v>
      </c>
      <c r="M216" s="2" t="s">
        <v>1567</v>
      </c>
      <c r="N216" s="2">
        <f t="shared" si="14"/>
        <v>205</v>
      </c>
      <c r="O216" s="2" t="s">
        <v>1</v>
      </c>
      <c r="P216" s="2" t="str">
        <f t="shared" si="15"/>
        <v>{id:205,year: "2016",dateAcuerdo:"19-MAY",numAcuerdo:"CG 205-2016",monthAcuerdo:"MAY",nameAcuerdo:"ACUERDO SUSTITUCIÓN PRIMER REGIDOR HUAMANTLA PVEM",link: Acuerdos__pdfpath(`./${"2016/"}${"205.pdf"}`),},</v>
      </c>
    </row>
    <row r="217" spans="1:16" x14ac:dyDescent="0.3">
      <c r="A217" s="2" t="s">
        <v>1568</v>
      </c>
      <c r="B217" s="2">
        <v>206</v>
      </c>
      <c r="C217" s="2" t="s">
        <v>1566</v>
      </c>
      <c r="D217" s="3" t="s">
        <v>766</v>
      </c>
      <c r="E217" s="2" t="s">
        <v>1735</v>
      </c>
      <c r="G217" s="2">
        <v>206</v>
      </c>
      <c r="H217" s="2" t="s">
        <v>0</v>
      </c>
      <c r="I217" s="2" t="s">
        <v>1740</v>
      </c>
      <c r="J217" s="4" t="str">
        <f t="shared" si="16"/>
        <v>MAY</v>
      </c>
      <c r="K217" s="2" t="s">
        <v>1565</v>
      </c>
      <c r="L217" s="2" t="s">
        <v>1309</v>
      </c>
      <c r="M217" s="2" t="s">
        <v>1567</v>
      </c>
      <c r="N217" s="2">
        <f t="shared" si="14"/>
        <v>206</v>
      </c>
      <c r="O217" s="2" t="s">
        <v>1</v>
      </c>
      <c r="P217" s="2" t="str">
        <f t="shared" si="15"/>
        <v>{id:206,year: "2016",dateAcuerdo:"19-MAY",numAcuerdo:"CG 206-2016",monthAcuerdo:"MAY",nameAcuerdo:"ACUERDO SUSTITUCIÓN PC RANCHERIA ALTAMIRA DE GUADALUPE HUAMANTLA MORENA",link: Acuerdos__pdfpath(`./${"2016/"}${"206.pdf"}`),},</v>
      </c>
    </row>
    <row r="218" spans="1:16" x14ac:dyDescent="0.3">
      <c r="A218" s="2" t="s">
        <v>1568</v>
      </c>
      <c r="B218" s="2">
        <v>207</v>
      </c>
      <c r="C218" s="2" t="s">
        <v>1566</v>
      </c>
      <c r="D218" s="3" t="s">
        <v>766</v>
      </c>
      <c r="E218" s="2" t="s">
        <v>1735</v>
      </c>
      <c r="G218" s="2">
        <v>207</v>
      </c>
      <c r="H218" s="2" t="s">
        <v>0</v>
      </c>
      <c r="I218" s="2" t="s">
        <v>1740</v>
      </c>
      <c r="J218" s="4" t="str">
        <f t="shared" si="16"/>
        <v>MAY</v>
      </c>
      <c r="K218" s="2" t="s">
        <v>1565</v>
      </c>
      <c r="L218" s="2" t="s">
        <v>1310</v>
      </c>
      <c r="M218" s="2" t="s">
        <v>1567</v>
      </c>
      <c r="N218" s="2">
        <f t="shared" si="14"/>
        <v>207</v>
      </c>
      <c r="O218" s="2" t="s">
        <v>1</v>
      </c>
      <c r="P218" s="2" t="str">
        <f t="shared" si="15"/>
        <v>{id:207,year: "2016",dateAcuerdo:"19-MAY",numAcuerdo:"CG 207-2016",monthAcuerdo:"MAY",nameAcuerdo:"ACUERDO SUSTITUCIÓN PC SAN JORGE TEXOQUIPAN PANOTLA MORENA",link: Acuerdos__pdfpath(`./${"2016/"}${"207.pdf"}`),},</v>
      </c>
    </row>
    <row r="219" spans="1:16" x14ac:dyDescent="0.3">
      <c r="A219" s="2" t="s">
        <v>1568</v>
      </c>
      <c r="B219" s="2">
        <v>208</v>
      </c>
      <c r="C219" s="2" t="s">
        <v>1566</v>
      </c>
      <c r="D219" s="3" t="s">
        <v>1280</v>
      </c>
      <c r="E219" s="2" t="s">
        <v>1735</v>
      </c>
      <c r="G219" s="2">
        <v>208</v>
      </c>
      <c r="H219" s="2" t="s">
        <v>0</v>
      </c>
      <c r="I219" s="2" t="s">
        <v>1740</v>
      </c>
      <c r="J219" s="4" t="str">
        <f t="shared" si="16"/>
        <v>MAY</v>
      </c>
      <c r="K219" s="2" t="s">
        <v>1565</v>
      </c>
      <c r="L219" s="2" t="s">
        <v>1311</v>
      </c>
      <c r="M219" s="2" t="s">
        <v>1567</v>
      </c>
      <c r="N219" s="2">
        <f t="shared" si="14"/>
        <v>208</v>
      </c>
      <c r="O219" s="2" t="s">
        <v>1</v>
      </c>
      <c r="P219" s="2" t="str">
        <f t="shared" si="15"/>
        <v>{id:208,year: "2016",dateAcuerdo:"20-MAY",numAcuerdo:"CG 208-2016",monthAcuerdo:"MAY",nameAcuerdo:"SUSTITUCION PRESIDENTE COMUNIDAD ACUITLAPILCO PT",link: Acuerdos__pdfpath(`./${"2016/"}${"208.pdf"}`),},</v>
      </c>
    </row>
    <row r="220" spans="1:16" x14ac:dyDescent="0.3">
      <c r="A220" s="2" t="s">
        <v>1568</v>
      </c>
      <c r="B220" s="2">
        <v>209</v>
      </c>
      <c r="C220" s="2" t="s">
        <v>1566</v>
      </c>
      <c r="D220" s="3" t="s">
        <v>1280</v>
      </c>
      <c r="E220" s="2" t="s">
        <v>1735</v>
      </c>
      <c r="G220" s="2">
        <v>209</v>
      </c>
      <c r="H220" s="2" t="s">
        <v>0</v>
      </c>
      <c r="I220" s="2" t="s">
        <v>1740</v>
      </c>
      <c r="J220" s="4" t="str">
        <f t="shared" si="16"/>
        <v>MAY</v>
      </c>
      <c r="K220" s="2" t="s">
        <v>1565</v>
      </c>
      <c r="L220" s="2" t="s">
        <v>1312</v>
      </c>
      <c r="M220" s="2" t="s">
        <v>1567</v>
      </c>
      <c r="N220" s="2">
        <f t="shared" si="14"/>
        <v>209</v>
      </c>
      <c r="O220" s="2" t="s">
        <v>1</v>
      </c>
      <c r="P220" s="2" t="str">
        <f t="shared" si="15"/>
        <v>{id:209,year: "2016",dateAcuerdo:"20-MAY",numAcuerdo:"CG 209-2016",monthAcuerdo:"MAY",nameAcuerdo:"SUSTITUCION DE COMUNIDAD PT",link: Acuerdos__pdfpath(`./${"2016/"}${"209.pdf"}`),},</v>
      </c>
    </row>
    <row r="221" spans="1:16" x14ac:dyDescent="0.3">
      <c r="A221" s="2" t="s">
        <v>1568</v>
      </c>
      <c r="B221" s="2">
        <v>210</v>
      </c>
      <c r="C221" s="2" t="s">
        <v>1566</v>
      </c>
      <c r="D221" s="3" t="s">
        <v>1280</v>
      </c>
      <c r="E221" s="2" t="s">
        <v>1735</v>
      </c>
      <c r="G221" s="2">
        <v>210</v>
      </c>
      <c r="H221" s="2" t="s">
        <v>0</v>
      </c>
      <c r="I221" s="2" t="s">
        <v>1740</v>
      </c>
      <c r="J221" s="4" t="str">
        <f t="shared" si="16"/>
        <v>MAY</v>
      </c>
      <c r="K221" s="2" t="s">
        <v>1565</v>
      </c>
      <c r="L221" s="2" t="s">
        <v>1313</v>
      </c>
      <c r="M221" s="2" t="s">
        <v>1567</v>
      </c>
      <c r="N221" s="2">
        <f t="shared" ref="N221:N252" si="17">B221</f>
        <v>210</v>
      </c>
      <c r="O221" s="2" t="s">
        <v>1</v>
      </c>
      <c r="P221" s="2" t="str">
        <f t="shared" si="15"/>
        <v>{id:210,year: "2016",dateAcuerdo:"20-MAY",numAcuerdo:"CG 210-2016",monthAcuerdo:"MAY",nameAcuerdo:"SUSTITUCIÓN AYUNTAMIENTO PAC",link: Acuerdos__pdfpath(`./${"2016/"}${"210.pdf"}`),},</v>
      </c>
    </row>
    <row r="222" spans="1:16" x14ac:dyDescent="0.3">
      <c r="A222" s="2" t="s">
        <v>1568</v>
      </c>
      <c r="B222" s="2">
        <v>211</v>
      </c>
      <c r="C222" s="2" t="s">
        <v>1566</v>
      </c>
      <c r="D222" s="3" t="s">
        <v>1280</v>
      </c>
      <c r="E222" s="2" t="s">
        <v>1735</v>
      </c>
      <c r="G222" s="2">
        <v>211</v>
      </c>
      <c r="H222" s="2" t="s">
        <v>0</v>
      </c>
      <c r="I222" s="2" t="s">
        <v>1740</v>
      </c>
      <c r="J222" s="4" t="str">
        <f t="shared" si="16"/>
        <v>MAY</v>
      </c>
      <c r="K222" s="2" t="s">
        <v>1565</v>
      </c>
      <c r="L222" s="2" t="s">
        <v>1314</v>
      </c>
      <c r="M222" s="2" t="s">
        <v>1567</v>
      </c>
      <c r="N222" s="2">
        <f t="shared" si="17"/>
        <v>211</v>
      </c>
      <c r="O222" s="2" t="s">
        <v>1</v>
      </c>
      <c r="P222" s="2" t="str">
        <f t="shared" si="15"/>
        <v>{id:211,year: "2016",dateAcuerdo:"20-MAY",numAcuerdo:"CG 211-2016",monthAcuerdo:"MAY",nameAcuerdo:"SUSTITUCIÓN PRIMER REGIDOR CALPULALPAN PES",link: Acuerdos__pdfpath(`./${"2016/"}${"211.pdf"}`),},</v>
      </c>
    </row>
    <row r="223" spans="1:16" x14ac:dyDescent="0.3">
      <c r="A223" s="2" t="s">
        <v>1568</v>
      </c>
      <c r="B223" s="2">
        <v>212</v>
      </c>
      <c r="C223" s="2" t="s">
        <v>1566</v>
      </c>
      <c r="D223" s="3" t="s">
        <v>1281</v>
      </c>
      <c r="E223" s="2" t="s">
        <v>1735</v>
      </c>
      <c r="G223" s="2">
        <v>212</v>
      </c>
      <c r="H223" s="2" t="s">
        <v>0</v>
      </c>
      <c r="I223" s="2" t="s">
        <v>1740</v>
      </c>
      <c r="J223" s="4" t="str">
        <f t="shared" si="16"/>
        <v>MAY</v>
      </c>
      <c r="K223" s="2" t="s">
        <v>1565</v>
      </c>
      <c r="L223" s="2" t="s">
        <v>1315</v>
      </c>
      <c r="M223" s="2" t="s">
        <v>1567</v>
      </c>
      <c r="N223" s="2">
        <f t="shared" si="17"/>
        <v>212</v>
      </c>
      <c r="O223" s="2" t="s">
        <v>1</v>
      </c>
      <c r="P223" s="2" t="str">
        <f t="shared" si="15"/>
        <v>{id:212,year: "2016",dateAcuerdo:"22-MAY",numAcuerdo:"CG 212-2016",monthAcuerdo:"MAY",nameAcuerdo:"MORENA SORTEO",link: Acuerdos__pdfpath(`./${"2016/"}${"212.pdf"}`),},</v>
      </c>
    </row>
    <row r="224" spans="1:16" x14ac:dyDescent="0.3">
      <c r="A224" s="2" t="s">
        <v>1568</v>
      </c>
      <c r="B224" s="2">
        <v>213</v>
      </c>
      <c r="C224" s="2" t="s">
        <v>1566</v>
      </c>
      <c r="D224" s="3" t="s">
        <v>1281</v>
      </c>
      <c r="E224" s="2" t="s">
        <v>1735</v>
      </c>
      <c r="G224" s="2">
        <v>213</v>
      </c>
      <c r="H224" s="2" t="s">
        <v>0</v>
      </c>
      <c r="I224" s="2" t="s">
        <v>1740</v>
      </c>
      <c r="J224" s="4" t="str">
        <f t="shared" si="16"/>
        <v>MAY</v>
      </c>
      <c r="K224" s="2" t="s">
        <v>1565</v>
      </c>
      <c r="L224" s="2" t="s">
        <v>1316</v>
      </c>
      <c r="M224" s="2" t="s">
        <v>1567</v>
      </c>
      <c r="N224" s="2">
        <f t="shared" si="17"/>
        <v>213</v>
      </c>
      <c r="O224" s="2" t="s">
        <v>1</v>
      </c>
      <c r="P224" s="2" t="str">
        <f t="shared" si="15"/>
        <v>{id:213,year: "2016",dateAcuerdo:"22-MAY",numAcuerdo:"CG 213-2016",monthAcuerdo:"MAY",nameAcuerdo:"PAC SORTEO",link: Acuerdos__pdfpath(`./${"2016/"}${"213.pdf"}`),},</v>
      </c>
    </row>
    <row r="225" spans="1:16" x14ac:dyDescent="0.3">
      <c r="A225" s="2" t="s">
        <v>1568</v>
      </c>
      <c r="B225" s="2">
        <v>214</v>
      </c>
      <c r="C225" s="2" t="s">
        <v>1566</v>
      </c>
      <c r="D225" s="3" t="s">
        <v>1281</v>
      </c>
      <c r="E225" s="2" t="s">
        <v>1735</v>
      </c>
      <c r="G225" s="2">
        <v>214</v>
      </c>
      <c r="H225" s="2" t="s">
        <v>0</v>
      </c>
      <c r="I225" s="2" t="s">
        <v>1740</v>
      </c>
      <c r="J225" s="4" t="str">
        <f t="shared" si="16"/>
        <v>MAY</v>
      </c>
      <c r="K225" s="2" t="s">
        <v>1565</v>
      </c>
      <c r="L225" s="2" t="s">
        <v>1317</v>
      </c>
      <c r="M225" s="2" t="s">
        <v>1567</v>
      </c>
      <c r="N225" s="2">
        <f t="shared" si="17"/>
        <v>214</v>
      </c>
      <c r="O225" s="2" t="s">
        <v>1</v>
      </c>
      <c r="P225" s="2" t="str">
        <f t="shared" si="15"/>
        <v>{id:214,year: "2016",dateAcuerdo:"22-MAY",numAcuerdo:"CG 214-2016",monthAcuerdo:"MAY",nameAcuerdo:"PES SORTEO",link: Acuerdos__pdfpath(`./${"2016/"}${"214.pdf"}`),},</v>
      </c>
    </row>
    <row r="226" spans="1:16" x14ac:dyDescent="0.3">
      <c r="A226" s="2" t="s">
        <v>1568</v>
      </c>
      <c r="B226" s="2">
        <v>215</v>
      </c>
      <c r="C226" s="2" t="s">
        <v>1566</v>
      </c>
      <c r="D226" s="3" t="s">
        <v>1281</v>
      </c>
      <c r="E226" s="2" t="s">
        <v>1735</v>
      </c>
      <c r="G226" s="2">
        <v>215</v>
      </c>
      <c r="H226" s="2" t="s">
        <v>0</v>
      </c>
      <c r="I226" s="2" t="s">
        <v>1740</v>
      </c>
      <c r="J226" s="4" t="str">
        <f t="shared" si="16"/>
        <v>MAY</v>
      </c>
      <c r="K226" s="2" t="s">
        <v>1565</v>
      </c>
      <c r="L226" s="2" t="s">
        <v>1318</v>
      </c>
      <c r="M226" s="2" t="s">
        <v>1567</v>
      </c>
      <c r="N226" s="2">
        <f t="shared" si="17"/>
        <v>215</v>
      </c>
      <c r="O226" s="2" t="s">
        <v>1</v>
      </c>
      <c r="P226" s="2" t="str">
        <f t="shared" si="15"/>
        <v>{id:215,year: "2016",dateAcuerdo:"22-MAY",numAcuerdo:"CG 215-2016",monthAcuerdo:"MAY",nameAcuerdo:"PNA SORTEO",link: Acuerdos__pdfpath(`./${"2016/"}${"215.pdf"}`),},</v>
      </c>
    </row>
    <row r="227" spans="1:16" x14ac:dyDescent="0.3">
      <c r="A227" s="2" t="s">
        <v>1568</v>
      </c>
      <c r="B227" s="2">
        <v>216</v>
      </c>
      <c r="C227" s="2" t="s">
        <v>1566</v>
      </c>
      <c r="E227" s="2" t="s">
        <v>1735</v>
      </c>
      <c r="G227" s="2">
        <v>216</v>
      </c>
      <c r="H227" s="2" t="s">
        <v>0</v>
      </c>
      <c r="I227" s="2" t="s">
        <v>1740</v>
      </c>
      <c r="J227" s="4" t="s">
        <v>1574</v>
      </c>
      <c r="K227" s="2" t="s">
        <v>1565</v>
      </c>
      <c r="L227" s="2" t="s">
        <v>1319</v>
      </c>
      <c r="M227" s="2" t="s">
        <v>1567</v>
      </c>
      <c r="N227" s="2">
        <f t="shared" si="17"/>
        <v>216</v>
      </c>
      <c r="O227" s="2" t="s">
        <v>1</v>
      </c>
      <c r="P227" s="2" t="str">
        <f t="shared" si="15"/>
        <v>{id:216,year: "2016",dateAcuerdo:"",numAcuerdo:"CG 216-2016",monthAcuerdo:"MAY",nameAcuerdo:"ACUERDO CUMPLIMIENTO SALA REGIONAL PRD PANOTLA",link: Acuerdos__pdfpath(`./${"2016/"}${"216.pdf"}`),},</v>
      </c>
    </row>
    <row r="228" spans="1:16" x14ac:dyDescent="0.3">
      <c r="A228" s="2" t="s">
        <v>1568</v>
      </c>
      <c r="B228" s="2">
        <v>217</v>
      </c>
      <c r="C228" s="2" t="s">
        <v>1566</v>
      </c>
      <c r="E228" s="2" t="s">
        <v>1735</v>
      </c>
      <c r="G228" s="2">
        <v>217</v>
      </c>
      <c r="H228" s="2" t="s">
        <v>0</v>
      </c>
      <c r="I228" s="2" t="s">
        <v>1740</v>
      </c>
      <c r="J228" s="4" t="s">
        <v>1574</v>
      </c>
      <c r="K228" s="2" t="s">
        <v>1565</v>
      </c>
      <c r="L228" s="2" t="s">
        <v>1320</v>
      </c>
      <c r="M228" s="2" t="s">
        <v>1567</v>
      </c>
      <c r="N228" s="2">
        <f t="shared" si="17"/>
        <v>217</v>
      </c>
      <c r="O228" s="2" t="s">
        <v>1</v>
      </c>
      <c r="P228" s="2" t="str">
        <f t="shared" si="15"/>
        <v>{id:217,year: "2016",dateAcuerdo:"",numAcuerdo:"CG 217-2016",monthAcuerdo:"MAY",nameAcuerdo:"ACUERDO CUMPLIMIENTO SALA REGIONAL PRD APIZACO",link: Acuerdos__pdfpath(`./${"2016/"}${"217.pdf"}`),},</v>
      </c>
    </row>
    <row r="229" spans="1:16" x14ac:dyDescent="0.3">
      <c r="A229" s="2" t="s">
        <v>1568</v>
      </c>
      <c r="B229" s="2">
        <v>218</v>
      </c>
      <c r="C229" s="2" t="s">
        <v>1566</v>
      </c>
      <c r="E229" s="2" t="s">
        <v>1735</v>
      </c>
      <c r="G229" s="2">
        <v>218</v>
      </c>
      <c r="H229" s="2" t="s">
        <v>0</v>
      </c>
      <c r="I229" s="2" t="s">
        <v>1740</v>
      </c>
      <c r="J229" s="4" t="s">
        <v>1574</v>
      </c>
      <c r="K229" s="2" t="s">
        <v>1565</v>
      </c>
      <c r="L229" s="2" t="s">
        <v>1321</v>
      </c>
      <c r="M229" s="2" t="s">
        <v>1567</v>
      </c>
      <c r="N229" s="2">
        <f t="shared" si="17"/>
        <v>218</v>
      </c>
      <c r="O229" s="2" t="s">
        <v>1</v>
      </c>
      <c r="P229" s="2" t="str">
        <f t="shared" si="15"/>
        <v>{id:218,year: "2016",dateAcuerdo:"",numAcuerdo:"CG 218-2016",monthAcuerdo:"MAY",nameAcuerdo:"ACUERDO COMUNIDADES PARTIDO DEL TRABAJO",link: Acuerdos__pdfpath(`./${"2016/"}${"218.pdf"}`),},</v>
      </c>
    </row>
    <row r="230" spans="1:16" x14ac:dyDescent="0.3">
      <c r="A230" s="2" t="s">
        <v>1568</v>
      </c>
      <c r="B230" s="2">
        <v>219</v>
      </c>
      <c r="C230" s="2" t="s">
        <v>1566</v>
      </c>
      <c r="E230" s="2" t="s">
        <v>1735</v>
      </c>
      <c r="G230" s="2">
        <v>219</v>
      </c>
      <c r="H230" s="2" t="s">
        <v>0</v>
      </c>
      <c r="I230" s="2" t="s">
        <v>1740</v>
      </c>
      <c r="J230" s="4" t="s">
        <v>1574</v>
      </c>
      <c r="K230" s="2" t="s">
        <v>1565</v>
      </c>
      <c r="L230" s="2" t="s">
        <v>1322</v>
      </c>
      <c r="M230" s="2" t="s">
        <v>1567</v>
      </c>
      <c r="N230" s="2">
        <f t="shared" si="17"/>
        <v>219</v>
      </c>
      <c r="O230" s="2" t="s">
        <v>1</v>
      </c>
      <c r="P230" s="2" t="str">
        <f t="shared" si="15"/>
        <v>{id:219,year: "2016",dateAcuerdo:"",numAcuerdo:"CG 219-2016",monthAcuerdo:"MAY",nameAcuerdo:"ACUERDO COMUNIDADES MOVIMIENTO CIUDADANO",link: Acuerdos__pdfpath(`./${"2016/"}${"219.pdf"}`),},</v>
      </c>
    </row>
    <row r="231" spans="1:16" x14ac:dyDescent="0.3">
      <c r="A231" s="2" t="s">
        <v>1568</v>
      </c>
      <c r="B231" s="2">
        <v>220</v>
      </c>
      <c r="C231" s="2" t="s">
        <v>1566</v>
      </c>
      <c r="E231" s="2" t="s">
        <v>1735</v>
      </c>
      <c r="G231" s="2">
        <v>220</v>
      </c>
      <c r="H231" s="2" t="s">
        <v>0</v>
      </c>
      <c r="I231" s="2" t="s">
        <v>1740</v>
      </c>
      <c r="J231" s="4" t="s">
        <v>1574</v>
      </c>
      <c r="K231" s="2" t="s">
        <v>1565</v>
      </c>
      <c r="L231" s="2" t="s">
        <v>1256</v>
      </c>
      <c r="M231" s="2" t="s">
        <v>1567</v>
      </c>
      <c r="N231" s="2">
        <f t="shared" si="17"/>
        <v>220</v>
      </c>
      <c r="O231" s="2" t="s">
        <v>1</v>
      </c>
      <c r="P231" s="2" t="str">
        <f t="shared" si="15"/>
        <v>{id:220,year: "2016",dateAcuerdo:"",numAcuerdo:"CG 220-2016",monthAcuerdo:"MAY",nameAcuerdo:"ACUERDO COMUNIDADES PRD",link: Acuerdos__pdfpath(`./${"2016/"}${"220.pdf"}`),},</v>
      </c>
    </row>
    <row r="232" spans="1:16" x14ac:dyDescent="0.3">
      <c r="A232" s="2" t="s">
        <v>1568</v>
      </c>
      <c r="B232" s="2">
        <v>221</v>
      </c>
      <c r="C232" s="2" t="s">
        <v>1566</v>
      </c>
      <c r="E232" s="2" t="s">
        <v>1735</v>
      </c>
      <c r="G232" s="2">
        <v>221</v>
      </c>
      <c r="H232" s="2" t="s">
        <v>0</v>
      </c>
      <c r="I232" s="2" t="s">
        <v>1740</v>
      </c>
      <c r="J232" s="4" t="s">
        <v>1574</v>
      </c>
      <c r="K232" s="2" t="s">
        <v>1565</v>
      </c>
      <c r="L232" s="2" t="s">
        <v>1323</v>
      </c>
      <c r="M232" s="2" t="s">
        <v>1567</v>
      </c>
      <c r="N232" s="2">
        <f t="shared" si="17"/>
        <v>221</v>
      </c>
      <c r="O232" s="2" t="s">
        <v>1</v>
      </c>
      <c r="P232" s="2" t="str">
        <f t="shared" si="15"/>
        <v>{id:221,year: "2016",dateAcuerdo:"",numAcuerdo:"CG 221-2016",monthAcuerdo:"MAY",nameAcuerdo:"ACUERDO COMUNIDADES MORENA",link: Acuerdos__pdfpath(`./${"2016/"}${"221.pdf"}`),},</v>
      </c>
    </row>
    <row r="233" spans="1:16" x14ac:dyDescent="0.3">
      <c r="A233" s="2" t="s">
        <v>1568</v>
      </c>
      <c r="B233" s="2">
        <v>222</v>
      </c>
      <c r="C233" s="2" t="s">
        <v>1566</v>
      </c>
      <c r="E233" s="2" t="s">
        <v>1735</v>
      </c>
      <c r="G233" s="2">
        <v>222</v>
      </c>
      <c r="H233" s="2" t="s">
        <v>0</v>
      </c>
      <c r="I233" s="2" t="s">
        <v>1740</v>
      </c>
      <c r="J233" s="4" t="s">
        <v>1574</v>
      </c>
      <c r="K233" s="2" t="s">
        <v>1565</v>
      </c>
      <c r="L233" s="2" t="s">
        <v>1324</v>
      </c>
      <c r="M233" s="2" t="s">
        <v>1567</v>
      </c>
      <c r="N233" s="2">
        <f t="shared" si="17"/>
        <v>222</v>
      </c>
      <c r="O233" s="2" t="s">
        <v>1</v>
      </c>
      <c r="P233" s="2" t="str">
        <f t="shared" si="15"/>
        <v>{id:222,year: "2016",dateAcuerdo:"",numAcuerdo:"CG 222-2016",monthAcuerdo:"MAY",nameAcuerdo:"ACUERDO PREP PLAN DE SEGURIDAD Y CONTINUIDAD",link: Acuerdos__pdfpath(`./${"2016/"}${"222.pdf"}`),},</v>
      </c>
    </row>
    <row r="234" spans="1:16" x14ac:dyDescent="0.3">
      <c r="A234" s="2" t="s">
        <v>1568</v>
      </c>
      <c r="B234" s="2">
        <v>223</v>
      </c>
      <c r="C234" s="2" t="s">
        <v>1566</v>
      </c>
      <c r="E234" s="2" t="s">
        <v>1735</v>
      </c>
      <c r="G234" s="2">
        <v>223</v>
      </c>
      <c r="H234" s="2" t="s">
        <v>0</v>
      </c>
      <c r="I234" s="2" t="s">
        <v>1740</v>
      </c>
      <c r="J234" s="4" t="s">
        <v>1574</v>
      </c>
      <c r="K234" s="2" t="s">
        <v>1565</v>
      </c>
      <c r="L234" s="2" t="s">
        <v>1325</v>
      </c>
      <c r="M234" s="2" t="s">
        <v>1567</v>
      </c>
      <c r="N234" s="2">
        <f t="shared" si="17"/>
        <v>223</v>
      </c>
      <c r="O234" s="2" t="s">
        <v>1</v>
      </c>
      <c r="P234" s="2" t="str">
        <f t="shared" si="15"/>
        <v>{id:223,year: "2016",dateAcuerdo:"",numAcuerdo:"CG 223-2016",monthAcuerdo:"MAY",nameAcuerdo:"ACUERDO DE SUSTITUCIÓN PAN DTTO. 10 PAN",link: Acuerdos__pdfpath(`./${"2016/"}${"223.pdf"}`),},</v>
      </c>
    </row>
    <row r="235" spans="1:16" x14ac:dyDescent="0.3">
      <c r="A235" s="2" t="s">
        <v>1568</v>
      </c>
      <c r="B235" s="2">
        <v>224</v>
      </c>
      <c r="C235" s="2" t="s">
        <v>1566</v>
      </c>
      <c r="E235" s="2" t="s">
        <v>1735</v>
      </c>
      <c r="G235" s="2">
        <v>224</v>
      </c>
      <c r="H235" s="2" t="s">
        <v>0</v>
      </c>
      <c r="I235" s="2" t="s">
        <v>1740</v>
      </c>
      <c r="J235" s="4" t="s">
        <v>1574</v>
      </c>
      <c r="K235" s="2" t="s">
        <v>1565</v>
      </c>
      <c r="L235" s="2" t="s">
        <v>1326</v>
      </c>
      <c r="M235" s="2" t="s">
        <v>1567</v>
      </c>
      <c r="N235" s="2">
        <f t="shared" si="17"/>
        <v>224</v>
      </c>
      <c r="O235" s="2" t="s">
        <v>1</v>
      </c>
      <c r="P235" s="2" t="str">
        <f t="shared" si="15"/>
        <v>{id:224,year: "2016",dateAcuerdo:"",numAcuerdo:"CG 224-2016",monthAcuerdo:"MAY",nameAcuerdo:"ACUERDO SUSTITUCION PC XALOZTOC PRI",link: Acuerdos__pdfpath(`./${"2016/"}${"224.pdf"}`),},</v>
      </c>
    </row>
    <row r="236" spans="1:16" x14ac:dyDescent="0.3">
      <c r="A236" s="2" t="s">
        <v>1568</v>
      </c>
      <c r="B236" s="2">
        <v>225</v>
      </c>
      <c r="C236" s="2" t="s">
        <v>1566</v>
      </c>
      <c r="E236" s="2" t="s">
        <v>1735</v>
      </c>
      <c r="G236" s="2">
        <v>225</v>
      </c>
      <c r="H236" s="2" t="s">
        <v>0</v>
      </c>
      <c r="I236" s="2" t="s">
        <v>1740</v>
      </c>
      <c r="J236" s="4" t="s">
        <v>1574</v>
      </c>
      <c r="K236" s="2" t="s">
        <v>1565</v>
      </c>
      <c r="L236" s="2" t="s">
        <v>1327</v>
      </c>
      <c r="M236" s="2" t="s">
        <v>1567</v>
      </c>
      <c r="N236" s="2">
        <f t="shared" si="17"/>
        <v>225</v>
      </c>
      <c r="O236" s="2" t="s">
        <v>1</v>
      </c>
      <c r="P236" s="2" t="str">
        <f t="shared" si="15"/>
        <v>{id:225,year: "2016",dateAcuerdo:"",numAcuerdo:"CG 225-2016",monthAcuerdo:"MAY",nameAcuerdo:"ACUERDO SUSTITUTCIÓN PRI SEXTA REGIDORA EL CARMEN TEQUEXQUITLA PRI",link: Acuerdos__pdfpath(`./${"2016/"}${"225.pdf"}`),},</v>
      </c>
    </row>
    <row r="237" spans="1:16" x14ac:dyDescent="0.3">
      <c r="A237" s="2" t="s">
        <v>1568</v>
      </c>
      <c r="B237" s="2">
        <v>226</v>
      </c>
      <c r="C237" s="2" t="s">
        <v>1566</v>
      </c>
      <c r="E237" s="2" t="s">
        <v>1735</v>
      </c>
      <c r="G237" s="2">
        <v>226</v>
      </c>
      <c r="H237" s="2" t="s">
        <v>0</v>
      </c>
      <c r="I237" s="2" t="s">
        <v>1740</v>
      </c>
      <c r="J237" s="4" t="s">
        <v>1574</v>
      </c>
      <c r="K237" s="2" t="s">
        <v>1565</v>
      </c>
      <c r="L237" s="2" t="s">
        <v>1328</v>
      </c>
      <c r="M237" s="2" t="s">
        <v>1567</v>
      </c>
      <c r="N237" s="2">
        <f t="shared" si="17"/>
        <v>226</v>
      </c>
      <c r="O237" s="2" t="s">
        <v>1</v>
      </c>
      <c r="P237" s="2" t="str">
        <f t="shared" si="15"/>
        <v>{id:226,year: "2016",dateAcuerdo:"",numAcuerdo:"CG 226-2016",monthAcuerdo:"MAY",nameAcuerdo:"ACUERDO SUSTITUCION SINDICO Y SEGUNDO REGIDOR_CALPULALPAN",link: Acuerdos__pdfpath(`./${"2016/"}${"226.pdf"}`),},</v>
      </c>
    </row>
    <row r="238" spans="1:16" x14ac:dyDescent="0.3">
      <c r="A238" s="2" t="s">
        <v>1568</v>
      </c>
      <c r="B238" s="2">
        <v>227</v>
      </c>
      <c r="C238" s="2" t="s">
        <v>1566</v>
      </c>
      <c r="E238" s="2" t="s">
        <v>1735</v>
      </c>
      <c r="G238" s="2">
        <v>227</v>
      </c>
      <c r="H238" s="2" t="s">
        <v>0</v>
      </c>
      <c r="I238" s="2" t="s">
        <v>1740</v>
      </c>
      <c r="J238" s="4" t="s">
        <v>1574</v>
      </c>
      <c r="K238" s="2" t="s">
        <v>1565</v>
      </c>
      <c r="L238" s="2" t="s">
        <v>1329</v>
      </c>
      <c r="M238" s="2" t="s">
        <v>1567</v>
      </c>
      <c r="N238" s="2">
        <f t="shared" si="17"/>
        <v>227</v>
      </c>
      <c r="O238" s="2" t="s">
        <v>1</v>
      </c>
      <c r="P238" s="2" t="str">
        <f t="shared" si="15"/>
        <v>{id:227,year: "2016",dateAcuerdo:"",numAcuerdo:"CG 227-2016",monthAcuerdo:"MAY",nameAcuerdo:"PROYECTO SUSTITUCIÓN AYUNTAMIENTO TETLATLAHUCA PAC.",link: Acuerdos__pdfpath(`./${"2016/"}${"227.pdf"}`),},</v>
      </c>
    </row>
    <row r="239" spans="1:16" x14ac:dyDescent="0.3">
      <c r="A239" s="2" t="s">
        <v>1568</v>
      </c>
      <c r="B239" s="2">
        <v>228</v>
      </c>
      <c r="C239" s="2" t="s">
        <v>1566</v>
      </c>
      <c r="E239" s="2" t="s">
        <v>1735</v>
      </c>
      <c r="G239" s="2">
        <v>228</v>
      </c>
      <c r="H239" s="2" t="s">
        <v>0</v>
      </c>
      <c r="I239" s="2" t="s">
        <v>1740</v>
      </c>
      <c r="J239" s="4" t="s">
        <v>1574</v>
      </c>
      <c r="K239" s="2" t="s">
        <v>1565</v>
      </c>
      <c r="L239" s="2" t="s">
        <v>1330</v>
      </c>
      <c r="M239" s="2" t="s">
        <v>1567</v>
      </c>
      <c r="N239" s="2">
        <f t="shared" si="17"/>
        <v>228</v>
      </c>
      <c r="O239" s="2" t="s">
        <v>1</v>
      </c>
      <c r="P239" s="2" t="str">
        <f t="shared" si="15"/>
        <v>{id:228,year: "2016",dateAcuerdo:"",numAcuerdo:"CG 228-2016",monthAcuerdo:"MAY",nameAcuerdo:"SUSTITUCIÓN PRESIDENCIA DE COM PS BARRIO SAN ANTONIO ATLTZAYANCA",link: Acuerdos__pdfpath(`./${"2016/"}${"228.pdf"}`),},</v>
      </c>
    </row>
    <row r="240" spans="1:16" x14ac:dyDescent="0.3">
      <c r="A240" s="2" t="s">
        <v>1568</v>
      </c>
      <c r="B240" s="2">
        <v>229</v>
      </c>
      <c r="C240" s="2" t="s">
        <v>1566</v>
      </c>
      <c r="E240" s="2" t="s">
        <v>1735</v>
      </c>
      <c r="G240" s="2">
        <v>229</v>
      </c>
      <c r="H240" s="2" t="s">
        <v>0</v>
      </c>
      <c r="I240" s="2" t="s">
        <v>1740</v>
      </c>
      <c r="J240" s="4" t="s">
        <v>1574</v>
      </c>
      <c r="K240" s="2" t="s">
        <v>1565</v>
      </c>
      <c r="L240" s="2" t="s">
        <v>1331</v>
      </c>
      <c r="M240" s="2" t="s">
        <v>1567</v>
      </c>
      <c r="N240" s="2">
        <f t="shared" si="17"/>
        <v>229</v>
      </c>
      <c r="O240" s="2" t="s">
        <v>1</v>
      </c>
      <c r="P240" s="2" t="str">
        <f t="shared" si="15"/>
        <v>{id:229,year: "2016",dateAcuerdo:"",numAcuerdo:"CG 229-2016",monthAcuerdo:"MAY",nameAcuerdo:"SUSTITUCION DIPUTADO SUPLENTE PAN MR OCTAVIO ALEJANDRO ESPEJEL",link: Acuerdos__pdfpath(`./${"2016/"}${"229.pdf"}`),},</v>
      </c>
    </row>
    <row r="241" spans="1:16" x14ac:dyDescent="0.3">
      <c r="A241" s="2" t="s">
        <v>1568</v>
      </c>
      <c r="B241" s="2">
        <v>230</v>
      </c>
      <c r="C241" s="2" t="s">
        <v>1566</v>
      </c>
      <c r="E241" s="2" t="s">
        <v>1735</v>
      </c>
      <c r="G241" s="2">
        <v>230</v>
      </c>
      <c r="H241" s="2" t="s">
        <v>0</v>
      </c>
      <c r="I241" s="2" t="s">
        <v>1740</v>
      </c>
      <c r="J241" s="4" t="s">
        <v>1574</v>
      </c>
      <c r="K241" s="2" t="s">
        <v>1565</v>
      </c>
      <c r="L241" s="2" t="s">
        <v>1332</v>
      </c>
      <c r="M241" s="2" t="s">
        <v>1567</v>
      </c>
      <c r="N241" s="2">
        <f t="shared" si="17"/>
        <v>230</v>
      </c>
      <c r="O241" s="2" t="s">
        <v>1</v>
      </c>
      <c r="P241" s="2" t="str">
        <f t="shared" si="15"/>
        <v>{id:230,year: "2016",dateAcuerdo:"",numAcuerdo:"CG 230-2016",monthAcuerdo:"MAY",nameAcuerdo:"SORTEO PT",link: Acuerdos__pdfpath(`./${"2016/"}${"230.pdf"}`),},</v>
      </c>
    </row>
    <row r="242" spans="1:16" x14ac:dyDescent="0.3">
      <c r="A242" s="5" t="s">
        <v>1568</v>
      </c>
      <c r="B242" s="5">
        <v>231</v>
      </c>
      <c r="C242" s="5" t="s">
        <v>1566</v>
      </c>
      <c r="D242" s="6"/>
      <c r="E242" s="5" t="s">
        <v>1735</v>
      </c>
      <c r="F242" s="5"/>
      <c r="G242" s="5">
        <v>231</v>
      </c>
      <c r="H242" s="5" t="s">
        <v>0</v>
      </c>
      <c r="I242" s="5" t="s">
        <v>1740</v>
      </c>
      <c r="J242" s="5"/>
      <c r="K242" s="5" t="s">
        <v>1565</v>
      </c>
      <c r="L242" s="5"/>
      <c r="M242" s="5" t="s">
        <v>1567</v>
      </c>
      <c r="N242" s="5">
        <f t="shared" si="17"/>
        <v>231</v>
      </c>
      <c r="O242" s="5" t="s">
        <v>1</v>
      </c>
      <c r="P242" s="5"/>
    </row>
    <row r="243" spans="1:16" x14ac:dyDescent="0.3">
      <c r="A243" s="2" t="s">
        <v>1568</v>
      </c>
      <c r="B243" s="2">
        <v>232</v>
      </c>
      <c r="C243" s="2" t="s">
        <v>1566</v>
      </c>
      <c r="E243" s="2" t="s">
        <v>1735</v>
      </c>
      <c r="G243" s="2">
        <v>232</v>
      </c>
      <c r="H243" s="2" t="s">
        <v>0</v>
      </c>
      <c r="I243" s="2" t="s">
        <v>1740</v>
      </c>
      <c r="J243" s="4" t="s">
        <v>1574</v>
      </c>
      <c r="K243" s="2" t="s">
        <v>1565</v>
      </c>
      <c r="L243" s="2" t="s">
        <v>1333</v>
      </c>
      <c r="M243" s="2" t="s">
        <v>1567</v>
      </c>
      <c r="N243" s="2">
        <f t="shared" si="17"/>
        <v>232</v>
      </c>
      <c r="O243" s="2" t="s">
        <v>1</v>
      </c>
      <c r="P243" s="2" t="str">
        <f t="shared" ref="P243:P292" si="18">CONCATENATE(A243,B243,C243,D243,E243,F243,G243,H243,I243,J243,K243,L243,M243,N243,O243)</f>
        <v>{id:232,year: "2016",dateAcuerdo:"",numAcuerdo:"CG 232-2016",monthAcuerdo:"MAY",nameAcuerdo:"ACUERDO REGISTRO MC CUMPLIMIENTO",link: Acuerdos__pdfpath(`./${"2016/"}${"232.pdf"}`),},</v>
      </c>
    </row>
    <row r="244" spans="1:16" x14ac:dyDescent="0.3">
      <c r="A244" s="2" t="s">
        <v>1568</v>
      </c>
      <c r="B244" s="2">
        <v>233</v>
      </c>
      <c r="C244" s="2" t="s">
        <v>1566</v>
      </c>
      <c r="E244" s="2" t="s">
        <v>1735</v>
      </c>
      <c r="G244" s="2">
        <v>233</v>
      </c>
      <c r="H244" s="2" t="s">
        <v>0</v>
      </c>
      <c r="I244" s="2" t="s">
        <v>1740</v>
      </c>
      <c r="J244" s="4" t="s">
        <v>1574</v>
      </c>
      <c r="K244" s="2" t="s">
        <v>1565</v>
      </c>
      <c r="L244" s="2" t="s">
        <v>1334</v>
      </c>
      <c r="M244" s="2" t="s">
        <v>1567</v>
      </c>
      <c r="N244" s="2">
        <f t="shared" si="17"/>
        <v>233</v>
      </c>
      <c r="O244" s="2" t="s">
        <v>1</v>
      </c>
      <c r="P244" s="2" t="str">
        <f t="shared" si="18"/>
        <v>{id:233,year: "2016",dateAcuerdo:"",numAcuerdo:"CG 233-2016",monthAcuerdo:"MAY",nameAcuerdo:"SUSTITUCIÓN AYUNTAMIENTO YAUHQUEMEHCAN PRI",link: Acuerdos__pdfpath(`./${"2016/"}${"233.pdf"}`),},</v>
      </c>
    </row>
    <row r="245" spans="1:16" x14ac:dyDescent="0.3">
      <c r="A245" s="2" t="s">
        <v>1568</v>
      </c>
      <c r="B245" s="2">
        <v>234</v>
      </c>
      <c r="C245" s="2" t="s">
        <v>1566</v>
      </c>
      <c r="E245" s="2" t="s">
        <v>1735</v>
      </c>
      <c r="G245" s="2">
        <v>234</v>
      </c>
      <c r="H245" s="2" t="s">
        <v>0</v>
      </c>
      <c r="I245" s="2" t="s">
        <v>1740</v>
      </c>
      <c r="J245" s="4" t="s">
        <v>1574</v>
      </c>
      <c r="K245" s="2" t="s">
        <v>1565</v>
      </c>
      <c r="L245" s="2" t="s">
        <v>1335</v>
      </c>
      <c r="M245" s="2" t="s">
        <v>1567</v>
      </c>
      <c r="N245" s="2">
        <f t="shared" si="17"/>
        <v>234</v>
      </c>
      <c r="O245" s="2" t="s">
        <v>1</v>
      </c>
      <c r="P245" s="2" t="str">
        <f t="shared" si="18"/>
        <v>{id:234,year: "2016",dateAcuerdo:"",numAcuerdo:"CG 234-2016",monthAcuerdo:"MAY",nameAcuerdo:"SUSTITUCIÓN SÍNDICO PROPIETARIO AYOMETLA PRI",link: Acuerdos__pdfpath(`./${"2016/"}${"234.pdf"}`),},</v>
      </c>
    </row>
    <row r="246" spans="1:16" x14ac:dyDescent="0.3">
      <c r="A246" s="2" t="s">
        <v>1568</v>
      </c>
      <c r="B246" s="2">
        <v>235</v>
      </c>
      <c r="C246" s="2" t="s">
        <v>1566</v>
      </c>
      <c r="E246" s="2" t="s">
        <v>1735</v>
      </c>
      <c r="G246" s="2">
        <v>235</v>
      </c>
      <c r="H246" s="2" t="s">
        <v>0</v>
      </c>
      <c r="I246" s="2" t="s">
        <v>1740</v>
      </c>
      <c r="J246" s="4" t="s">
        <v>1574</v>
      </c>
      <c r="K246" s="2" t="s">
        <v>1565</v>
      </c>
      <c r="L246" s="2" t="s">
        <v>1336</v>
      </c>
      <c r="M246" s="2" t="s">
        <v>1567</v>
      </c>
      <c r="N246" s="2">
        <f t="shared" si="17"/>
        <v>235</v>
      </c>
      <c r="O246" s="2" t="s">
        <v>1</v>
      </c>
      <c r="P246" s="2" t="str">
        <f t="shared" si="18"/>
        <v>{id:235,year: "2016",dateAcuerdo:"",numAcuerdo:"CG 235-2016",monthAcuerdo:"MAY",nameAcuerdo:"SUSTITUCIÓN AYUNTAMIENTO PRESIDENTE SUPLENTE TETLA PRD",link: Acuerdos__pdfpath(`./${"2016/"}${"235.pdf"}`),},</v>
      </c>
    </row>
    <row r="247" spans="1:16" x14ac:dyDescent="0.3">
      <c r="A247" s="2" t="s">
        <v>1568</v>
      </c>
      <c r="B247" s="2">
        <v>236</v>
      </c>
      <c r="C247" s="2" t="s">
        <v>1566</v>
      </c>
      <c r="E247" s="2" t="s">
        <v>1735</v>
      </c>
      <c r="G247" s="2">
        <v>236</v>
      </c>
      <c r="H247" s="2" t="s">
        <v>0</v>
      </c>
      <c r="I247" s="2" t="s">
        <v>1740</v>
      </c>
      <c r="J247" s="4" t="s">
        <v>1574</v>
      </c>
      <c r="K247" s="2" t="s">
        <v>1565</v>
      </c>
      <c r="L247" s="2" t="s">
        <v>1337</v>
      </c>
      <c r="M247" s="2" t="s">
        <v>1567</v>
      </c>
      <c r="N247" s="2">
        <f t="shared" si="17"/>
        <v>236</v>
      </c>
      <c r="O247" s="2" t="s">
        <v>1</v>
      </c>
      <c r="P247" s="2" t="str">
        <f t="shared" si="18"/>
        <v>{id:236,year: "2016",dateAcuerdo:"",numAcuerdo:"CG 236-2016",monthAcuerdo:"MAY",nameAcuerdo:"ACUERDO SUSTITUCIÓN PT LÁZARO CÁRDENAS",link: Acuerdos__pdfpath(`./${"2016/"}${"236.pdf"}`),},</v>
      </c>
    </row>
    <row r="248" spans="1:16" x14ac:dyDescent="0.3">
      <c r="A248" s="2" t="s">
        <v>1568</v>
      </c>
      <c r="B248" s="2">
        <v>237</v>
      </c>
      <c r="C248" s="2" t="s">
        <v>1566</v>
      </c>
      <c r="E248" s="2" t="s">
        <v>1735</v>
      </c>
      <c r="G248" s="2">
        <v>237</v>
      </c>
      <c r="H248" s="2" t="s">
        <v>0</v>
      </c>
      <c r="I248" s="2" t="s">
        <v>1740</v>
      </c>
      <c r="J248" s="4" t="s">
        <v>1574</v>
      </c>
      <c r="K248" s="2" t="s">
        <v>1565</v>
      </c>
      <c r="L248" s="2" t="s">
        <v>1338</v>
      </c>
      <c r="M248" s="2" t="s">
        <v>1567</v>
      </c>
      <c r="N248" s="2">
        <f t="shared" si="17"/>
        <v>237</v>
      </c>
      <c r="O248" s="2" t="s">
        <v>1</v>
      </c>
      <c r="P248" s="2" t="str">
        <f t="shared" si="18"/>
        <v>{id:237,year: "2016",dateAcuerdo:"",numAcuerdo:"CG 237-2016",monthAcuerdo:"MAY",nameAcuerdo:"SUSTITUCIÓN AYUNTAMIENTO PNA 01 06 16 2 ",link: Acuerdos__pdfpath(`./${"2016/"}${"237.pdf"}`),},</v>
      </c>
    </row>
    <row r="249" spans="1:16" x14ac:dyDescent="0.3">
      <c r="A249" s="2" t="s">
        <v>1568</v>
      </c>
      <c r="B249" s="2">
        <v>238</v>
      </c>
      <c r="C249" s="2" t="s">
        <v>1566</v>
      </c>
      <c r="E249" s="2" t="s">
        <v>1735</v>
      </c>
      <c r="G249" s="2">
        <v>238</v>
      </c>
      <c r="H249" s="2" t="s">
        <v>0</v>
      </c>
      <c r="I249" s="2" t="s">
        <v>1740</v>
      </c>
      <c r="J249" s="4" t="s">
        <v>1574</v>
      </c>
      <c r="K249" s="2" t="s">
        <v>1565</v>
      </c>
      <c r="L249" s="2" t="s">
        <v>1339</v>
      </c>
      <c r="M249" s="2" t="s">
        <v>1567</v>
      </c>
      <c r="N249" s="2">
        <f t="shared" si="17"/>
        <v>238</v>
      </c>
      <c r="O249" s="2" t="s">
        <v>1</v>
      </c>
      <c r="P249" s="2" t="str">
        <f t="shared" si="18"/>
        <v>{id:238,year: "2016",dateAcuerdo:"",numAcuerdo:"CG 238-2016",monthAcuerdo:"MAY",nameAcuerdo:"ACUERDO ENTE AUDITOR PREP",link: Acuerdos__pdfpath(`./${"2016/"}${"238.pdf"}`),},</v>
      </c>
    </row>
    <row r="250" spans="1:16" x14ac:dyDescent="0.3">
      <c r="A250" s="2" t="s">
        <v>1568</v>
      </c>
      <c r="B250" s="2">
        <v>239</v>
      </c>
      <c r="C250" s="2" t="s">
        <v>1566</v>
      </c>
      <c r="E250" s="2" t="s">
        <v>1735</v>
      </c>
      <c r="G250" s="2">
        <v>239</v>
      </c>
      <c r="H250" s="2" t="s">
        <v>0</v>
      </c>
      <c r="I250" s="2" t="s">
        <v>1740</v>
      </c>
      <c r="J250" s="4" t="s">
        <v>1575</v>
      </c>
      <c r="K250" s="2" t="s">
        <v>1565</v>
      </c>
      <c r="L250" s="2" t="s">
        <v>1340</v>
      </c>
      <c r="M250" s="2" t="s">
        <v>1567</v>
      </c>
      <c r="N250" s="2">
        <f t="shared" si="17"/>
        <v>239</v>
      </c>
      <c r="O250" s="2" t="s">
        <v>1</v>
      </c>
      <c r="P250" s="2" t="str">
        <f t="shared" si="18"/>
        <v>{id:239,year: "2016",dateAcuerdo:"",numAcuerdo:"CG 239-2016",monthAcuerdo:"JUN",nameAcuerdo:"ACUERDO SUSTITUCIÓN PS TETLA",link: Acuerdos__pdfpath(`./${"2016/"}${"239.pdf"}`),},</v>
      </c>
    </row>
    <row r="251" spans="1:16" x14ac:dyDescent="0.3">
      <c r="A251" s="2" t="s">
        <v>1568</v>
      </c>
      <c r="B251" s="2">
        <v>240</v>
      </c>
      <c r="C251" s="2" t="s">
        <v>1566</v>
      </c>
      <c r="E251" s="2" t="s">
        <v>1735</v>
      </c>
      <c r="G251" s="2">
        <v>240</v>
      </c>
      <c r="H251" s="2" t="s">
        <v>0</v>
      </c>
      <c r="I251" s="2" t="s">
        <v>1740</v>
      </c>
      <c r="J251" s="4" t="s">
        <v>1575</v>
      </c>
      <c r="K251" s="2" t="s">
        <v>1565</v>
      </c>
      <c r="L251" s="2" t="s">
        <v>1341</v>
      </c>
      <c r="M251" s="2" t="s">
        <v>1567</v>
      </c>
      <c r="N251" s="2">
        <f t="shared" si="17"/>
        <v>240</v>
      </c>
      <c r="O251" s="2" t="s">
        <v>1</v>
      </c>
      <c r="P251" s="2" t="str">
        <f t="shared" si="18"/>
        <v>{id:240,year: "2016",dateAcuerdo:"",numAcuerdo:"CG 240-2016",monthAcuerdo:"JUN",nameAcuerdo:"ACUERDO SUSTITUCIÓN PS PTE SUP Y 1REG PROP MUÑOZ DE DOMINGO ARENAS",link: Acuerdos__pdfpath(`./${"2016/"}${"240.pdf"}`),},</v>
      </c>
    </row>
    <row r="252" spans="1:16" x14ac:dyDescent="0.3">
      <c r="A252" s="2" t="s">
        <v>1568</v>
      </c>
      <c r="B252" s="2">
        <v>241</v>
      </c>
      <c r="C252" s="2" t="s">
        <v>1566</v>
      </c>
      <c r="E252" s="2" t="s">
        <v>1735</v>
      </c>
      <c r="G252" s="2">
        <v>241</v>
      </c>
      <c r="H252" s="2" t="s">
        <v>0</v>
      </c>
      <c r="I252" s="2" t="s">
        <v>1740</v>
      </c>
      <c r="J252" s="4" t="s">
        <v>1575</v>
      </c>
      <c r="K252" s="2" t="s">
        <v>1565</v>
      </c>
      <c r="L252" s="2" t="s">
        <v>1342</v>
      </c>
      <c r="M252" s="2" t="s">
        <v>1567</v>
      </c>
      <c r="N252" s="2">
        <f t="shared" si="17"/>
        <v>241</v>
      </c>
      <c r="O252" s="2" t="s">
        <v>1</v>
      </c>
      <c r="P252" s="2" t="str">
        <f t="shared" si="18"/>
        <v>{id:241,year: "2016",dateAcuerdo:"",numAcuerdo:"CG 241-2016",monthAcuerdo:"JUN",nameAcuerdo:"PROYECTO SUSTITUCIÓN LAZARO CARDENAS PRI",link: Acuerdos__pdfpath(`./${"2016/"}${"241.pdf"}`),},</v>
      </c>
    </row>
    <row r="253" spans="1:16" x14ac:dyDescent="0.3">
      <c r="A253" s="2" t="s">
        <v>1568</v>
      </c>
      <c r="B253" s="2">
        <v>242</v>
      </c>
      <c r="C253" s="2" t="s">
        <v>1566</v>
      </c>
      <c r="E253" s="2" t="s">
        <v>1735</v>
      </c>
      <c r="G253" s="2">
        <v>242</v>
      </c>
      <c r="H253" s="2" t="s">
        <v>0</v>
      </c>
      <c r="I253" s="2" t="s">
        <v>1740</v>
      </c>
      <c r="J253" s="4" t="s">
        <v>1575</v>
      </c>
      <c r="K253" s="2" t="s">
        <v>1565</v>
      </c>
      <c r="L253" s="2" t="s">
        <v>1343</v>
      </c>
      <c r="M253" s="2" t="s">
        <v>1567</v>
      </c>
      <c r="N253" s="2">
        <f t="shared" ref="N253:N284" si="19">B253</f>
        <v>242</v>
      </c>
      <c r="O253" s="2" t="s">
        <v>1</v>
      </c>
      <c r="P253" s="2" t="str">
        <f t="shared" si="18"/>
        <v>{id:242,year: "2016",dateAcuerdo:"",numAcuerdo:"CG 242-2016",monthAcuerdo:"JUN",nameAcuerdo:"ACUERDO SUSTITUCIÓN PRESIDENCIA DE COM BARRIO LA PRECIOSA HUAMANTLA PNA",link: Acuerdos__pdfpath(`./${"2016/"}${"242.pdf"}`),},</v>
      </c>
    </row>
    <row r="254" spans="1:16" x14ac:dyDescent="0.3">
      <c r="A254" s="2" t="s">
        <v>1568</v>
      </c>
      <c r="B254" s="2">
        <v>243</v>
      </c>
      <c r="C254" s="2" t="s">
        <v>1566</v>
      </c>
      <c r="E254" s="2" t="s">
        <v>1735</v>
      </c>
      <c r="G254" s="2">
        <v>243</v>
      </c>
      <c r="H254" s="2" t="s">
        <v>0</v>
      </c>
      <c r="I254" s="2" t="s">
        <v>1740</v>
      </c>
      <c r="J254" s="4" t="s">
        <v>1575</v>
      </c>
      <c r="K254" s="2" t="s">
        <v>1565</v>
      </c>
      <c r="L254" s="2" t="s">
        <v>1344</v>
      </c>
      <c r="M254" s="2" t="s">
        <v>1567</v>
      </c>
      <c r="N254" s="2">
        <f t="shared" si="19"/>
        <v>243</v>
      </c>
      <c r="O254" s="2" t="s">
        <v>1</v>
      </c>
      <c r="P254" s="2" t="str">
        <f t="shared" si="18"/>
        <v>{id:243,year: "2016",dateAcuerdo:"",numAcuerdo:"CG 243-2016",monthAcuerdo:"JUN",nameAcuerdo:"ACUERDO SUSTITUCIÓN SEGUNDA REGIDORA PROP AYUNT PNA",link: Acuerdos__pdfpath(`./${"2016/"}${"243.pdf"}`),},</v>
      </c>
    </row>
    <row r="255" spans="1:16" x14ac:dyDescent="0.3">
      <c r="A255" s="2" t="s">
        <v>1568</v>
      </c>
      <c r="B255" s="2">
        <v>244</v>
      </c>
      <c r="C255" s="2" t="s">
        <v>1566</v>
      </c>
      <c r="E255" s="2" t="s">
        <v>1735</v>
      </c>
      <c r="G255" s="2">
        <v>244</v>
      </c>
      <c r="H255" s="2" t="s">
        <v>0</v>
      </c>
      <c r="I255" s="2" t="s">
        <v>1740</v>
      </c>
      <c r="J255" s="4" t="s">
        <v>1575</v>
      </c>
      <c r="K255" s="2" t="s">
        <v>1565</v>
      </c>
      <c r="L255" s="2" t="s">
        <v>1345</v>
      </c>
      <c r="M255" s="2" t="s">
        <v>1567</v>
      </c>
      <c r="N255" s="2">
        <f t="shared" si="19"/>
        <v>244</v>
      </c>
      <c r="O255" s="2" t="s">
        <v>1</v>
      </c>
      <c r="P255" s="2" t="str">
        <f t="shared" si="18"/>
        <v>{id:244,year: "2016",dateAcuerdo:"",numAcuerdo:"CG 244-2016",monthAcuerdo:"JUN",nameAcuerdo:"SUSTITUCIÓN DIPUTADA SUPLENTE MR MARIA DEL ROCIO RAMIREZ DIEGUEZ PAN",link: Acuerdos__pdfpath(`./${"2016/"}${"244.pdf"}`),},</v>
      </c>
    </row>
    <row r="256" spans="1:16" x14ac:dyDescent="0.3">
      <c r="A256" s="2" t="s">
        <v>1568</v>
      </c>
      <c r="B256" s="2">
        <v>245</v>
      </c>
      <c r="C256" s="2" t="s">
        <v>1566</v>
      </c>
      <c r="E256" s="2" t="s">
        <v>1735</v>
      </c>
      <c r="G256" s="2">
        <v>245</v>
      </c>
      <c r="H256" s="2" t="s">
        <v>0</v>
      </c>
      <c r="I256" s="2" t="s">
        <v>1740</v>
      </c>
      <c r="J256" s="4" t="s">
        <v>1575</v>
      </c>
      <c r="K256" s="2" t="s">
        <v>1565</v>
      </c>
      <c r="L256" s="2" t="s">
        <v>1346</v>
      </c>
      <c r="M256" s="2" t="s">
        <v>1567</v>
      </c>
      <c r="N256" s="2">
        <f t="shared" si="19"/>
        <v>245</v>
      </c>
      <c r="O256" s="2" t="s">
        <v>1</v>
      </c>
      <c r="P256" s="2" t="str">
        <f t="shared" si="18"/>
        <v>{id:245,year: "2016",dateAcuerdo:"",numAcuerdo:"CG 245-2016",monthAcuerdo:"JUN",nameAcuerdo:"SUSTITUCIÓN DE PAN NANACAMILPA",link: Acuerdos__pdfpath(`./${"2016/"}${"245.pdf"}`),},</v>
      </c>
    </row>
    <row r="257" spans="1:16" x14ac:dyDescent="0.3">
      <c r="A257" s="2" t="s">
        <v>1568</v>
      </c>
      <c r="B257" s="2">
        <v>246</v>
      </c>
      <c r="C257" s="2" t="s">
        <v>1566</v>
      </c>
      <c r="E257" s="2" t="s">
        <v>1735</v>
      </c>
      <c r="G257" s="2">
        <v>246</v>
      </c>
      <c r="H257" s="2" t="s">
        <v>0</v>
      </c>
      <c r="I257" s="2" t="s">
        <v>1740</v>
      </c>
      <c r="J257" s="4" t="s">
        <v>1575</v>
      </c>
      <c r="K257" s="2" t="s">
        <v>1565</v>
      </c>
      <c r="L257" s="2" t="s">
        <v>1347</v>
      </c>
      <c r="M257" s="2" t="s">
        <v>1567</v>
      </c>
      <c r="N257" s="2">
        <f t="shared" si="19"/>
        <v>246</v>
      </c>
      <c r="O257" s="2" t="s">
        <v>1</v>
      </c>
      <c r="P257" s="2" t="str">
        <f t="shared" si="18"/>
        <v>{id:246,year: "2016",dateAcuerdo:"",numAcuerdo:"CG 246-2016",monthAcuerdo:"JUN",nameAcuerdo:"SUSTITUCIÓN PAN LA MAGDALENA",link: Acuerdos__pdfpath(`./${"2016/"}${"246.pdf"}`),},</v>
      </c>
    </row>
    <row r="258" spans="1:16" x14ac:dyDescent="0.3">
      <c r="A258" s="2" t="s">
        <v>1568</v>
      </c>
      <c r="B258" s="2">
        <v>247</v>
      </c>
      <c r="C258" s="2" t="s">
        <v>1566</v>
      </c>
      <c r="E258" s="2" t="s">
        <v>1735</v>
      </c>
      <c r="G258" s="2">
        <v>247</v>
      </c>
      <c r="H258" s="2" t="s">
        <v>0</v>
      </c>
      <c r="I258" s="2" t="s">
        <v>1740</v>
      </c>
      <c r="J258" s="4" t="s">
        <v>1575</v>
      </c>
      <c r="K258" s="2" t="s">
        <v>1565</v>
      </c>
      <c r="L258" s="2" t="s">
        <v>1348</v>
      </c>
      <c r="M258" s="2" t="s">
        <v>1567</v>
      </c>
      <c r="N258" s="2">
        <f t="shared" si="19"/>
        <v>247</v>
      </c>
      <c r="O258" s="2" t="s">
        <v>1</v>
      </c>
      <c r="P258" s="2" t="str">
        <f t="shared" si="18"/>
        <v>{id:247,year: "2016",dateAcuerdo:"",numAcuerdo:"CG 247-2016",monthAcuerdo:"JUN",nameAcuerdo:"SUSTITUCIÓN PRESIDENTA SUPLENTE TZOMPANTEPEC PES",link: Acuerdos__pdfpath(`./${"2016/"}${"247.pdf"}`),},</v>
      </c>
    </row>
    <row r="259" spans="1:16" x14ac:dyDescent="0.3">
      <c r="A259" s="2" t="s">
        <v>1568</v>
      </c>
      <c r="B259" s="2">
        <v>248</v>
      </c>
      <c r="C259" s="2" t="s">
        <v>1566</v>
      </c>
      <c r="E259" s="2" t="s">
        <v>1735</v>
      </c>
      <c r="G259" s="2">
        <v>248</v>
      </c>
      <c r="H259" s="2" t="s">
        <v>0</v>
      </c>
      <c r="I259" s="2" t="s">
        <v>1740</v>
      </c>
      <c r="J259" s="4" t="s">
        <v>1575</v>
      </c>
      <c r="K259" s="2" t="s">
        <v>1565</v>
      </c>
      <c r="L259" s="2" t="s">
        <v>1349</v>
      </c>
      <c r="M259" s="2" t="s">
        <v>1567</v>
      </c>
      <c r="N259" s="2">
        <f t="shared" si="19"/>
        <v>248</v>
      </c>
      <c r="O259" s="2" t="s">
        <v>1</v>
      </c>
      <c r="P259" s="2" t="str">
        <f t="shared" si="18"/>
        <v>{id:248,year: "2016",dateAcuerdo:"",numAcuerdo:"CG 248-2016",monthAcuerdo:"JUN",nameAcuerdo:"SUSTITUCIÓN FORMULA DIPUTADA MR TLAXCO PES",link: Acuerdos__pdfpath(`./${"2016/"}${"248.pdf"}`),},</v>
      </c>
    </row>
    <row r="260" spans="1:16" x14ac:dyDescent="0.3">
      <c r="A260" s="2" t="s">
        <v>1568</v>
      </c>
      <c r="B260" s="2">
        <v>249</v>
      </c>
      <c r="C260" s="2" t="s">
        <v>1566</v>
      </c>
      <c r="E260" s="2" t="s">
        <v>1735</v>
      </c>
      <c r="G260" s="2">
        <v>249</v>
      </c>
      <c r="H260" s="2" t="s">
        <v>0</v>
      </c>
      <c r="I260" s="2" t="s">
        <v>1740</v>
      </c>
      <c r="J260" s="4" t="s">
        <v>1575</v>
      </c>
      <c r="K260" s="2" t="s">
        <v>1565</v>
      </c>
      <c r="L260" s="2" t="s">
        <v>1350</v>
      </c>
      <c r="M260" s="2" t="s">
        <v>1567</v>
      </c>
      <c r="N260" s="2">
        <f t="shared" si="19"/>
        <v>249</v>
      </c>
      <c r="O260" s="2" t="s">
        <v>1</v>
      </c>
      <c r="P260" s="2" t="str">
        <f t="shared" si="18"/>
        <v>{id:249,year: "2016",dateAcuerdo:"",numAcuerdo:"CG 249-2016",monthAcuerdo:"JUN",nameAcuerdo:"ACUERDO SUSTITUCIÓN 2DA SECCIÓN TEOTLALPAN TETLA PT",link: Acuerdos__pdfpath(`./${"2016/"}${"249.pdf"}`),},</v>
      </c>
    </row>
    <row r="261" spans="1:16" x14ac:dyDescent="0.3">
      <c r="A261" s="2" t="s">
        <v>1568</v>
      </c>
      <c r="B261" s="2">
        <v>250</v>
      </c>
      <c r="C261" s="2" t="s">
        <v>1566</v>
      </c>
      <c r="E261" s="2" t="s">
        <v>1735</v>
      </c>
      <c r="G261" s="2">
        <v>250</v>
      </c>
      <c r="H261" s="2" t="s">
        <v>0</v>
      </c>
      <c r="I261" s="2" t="s">
        <v>1740</v>
      </c>
      <c r="J261" s="4" t="s">
        <v>1575</v>
      </c>
      <c r="K261" s="2" t="s">
        <v>1565</v>
      </c>
      <c r="L261" s="2" t="s">
        <v>1351</v>
      </c>
      <c r="M261" s="2" t="s">
        <v>1567</v>
      </c>
      <c r="N261" s="2">
        <f t="shared" si="19"/>
        <v>250</v>
      </c>
      <c r="O261" s="2" t="s">
        <v>1</v>
      </c>
      <c r="P261" s="2" t="str">
        <f t="shared" si="18"/>
        <v>{id:250,year: "2016",dateAcuerdo:"",numAcuerdo:"CG 250-2016",monthAcuerdo:"JUN",nameAcuerdo:"SUSTITUCIÓN AYUNTAMIENTO PT 29 05 2016",link: Acuerdos__pdfpath(`./${"2016/"}${"250.pdf"}`),},</v>
      </c>
    </row>
    <row r="262" spans="1:16" x14ac:dyDescent="0.3">
      <c r="A262" s="2" t="s">
        <v>1568</v>
      </c>
      <c r="B262" s="2">
        <v>251</v>
      </c>
      <c r="C262" s="2" t="s">
        <v>1566</v>
      </c>
      <c r="E262" s="2" t="s">
        <v>1735</v>
      </c>
      <c r="G262" s="2">
        <v>251</v>
      </c>
      <c r="H262" s="2" t="s">
        <v>0</v>
      </c>
      <c r="I262" s="2" t="s">
        <v>1740</v>
      </c>
      <c r="J262" s="4" t="s">
        <v>1575</v>
      </c>
      <c r="K262" s="2" t="s">
        <v>1565</v>
      </c>
      <c r="L262" s="2" t="s">
        <v>1352</v>
      </c>
      <c r="M262" s="2" t="s">
        <v>1567</v>
      </c>
      <c r="N262" s="2">
        <f t="shared" si="19"/>
        <v>251</v>
      </c>
      <c r="O262" s="2" t="s">
        <v>1</v>
      </c>
      <c r="P262" s="2" t="str">
        <f t="shared" si="18"/>
        <v>{id:251,year: "2016",dateAcuerdo:"",numAcuerdo:"CG 251-2016",monthAcuerdo:"JUN",nameAcuerdo:"SUSTITUCIÓN PRESIDENCIA DE COM PS CHIMALPA TLAXCALA",link: Acuerdos__pdfpath(`./${"2016/"}${"251.pdf"}`),},</v>
      </c>
    </row>
    <row r="263" spans="1:16" x14ac:dyDescent="0.3">
      <c r="A263" s="2" t="s">
        <v>1568</v>
      </c>
      <c r="B263" s="2">
        <v>252</v>
      </c>
      <c r="C263" s="2" t="s">
        <v>1566</v>
      </c>
      <c r="E263" s="2" t="s">
        <v>1735</v>
      </c>
      <c r="G263" s="2">
        <v>252</v>
      </c>
      <c r="H263" s="2" t="s">
        <v>0</v>
      </c>
      <c r="I263" s="2" t="s">
        <v>1740</v>
      </c>
      <c r="J263" s="4" t="s">
        <v>1575</v>
      </c>
      <c r="K263" s="2" t="s">
        <v>1565</v>
      </c>
      <c r="L263" s="2" t="s">
        <v>1353</v>
      </c>
      <c r="M263" s="2" t="s">
        <v>1567</v>
      </c>
      <c r="N263" s="2">
        <f t="shared" si="19"/>
        <v>252</v>
      </c>
      <c r="O263" s="2" t="s">
        <v>1</v>
      </c>
      <c r="P263" s="2" t="str">
        <f t="shared" si="18"/>
        <v>{id:252,year: "2016",dateAcuerdo:"",numAcuerdo:"CG 252-2016",monthAcuerdo:"JUN",nameAcuerdo:"ACUERDO SUSTITUCIÓN  CONSEJO DISTRITAL Y MUNICIPALES3",link: Acuerdos__pdfpath(`./${"2016/"}${"252.pdf"}`),},</v>
      </c>
    </row>
    <row r="264" spans="1:16" x14ac:dyDescent="0.3">
      <c r="A264" s="2" t="s">
        <v>1568</v>
      </c>
      <c r="B264" s="2">
        <v>253</v>
      </c>
      <c r="C264" s="2" t="s">
        <v>1566</v>
      </c>
      <c r="E264" s="2" t="s">
        <v>1735</v>
      </c>
      <c r="G264" s="2">
        <v>253</v>
      </c>
      <c r="H264" s="2" t="s">
        <v>0</v>
      </c>
      <c r="I264" s="2" t="s">
        <v>1740</v>
      </c>
      <c r="J264" s="4" t="s">
        <v>1575</v>
      </c>
      <c r="K264" s="2" t="s">
        <v>1565</v>
      </c>
      <c r="L264" s="2" t="s">
        <v>1354</v>
      </c>
      <c r="M264" s="2" t="s">
        <v>1567</v>
      </c>
      <c r="N264" s="2">
        <f t="shared" si="19"/>
        <v>253</v>
      </c>
      <c r="O264" s="2" t="s">
        <v>1</v>
      </c>
      <c r="P264" s="2" t="str">
        <f t="shared" si="18"/>
        <v>{id:253,year: "2016",dateAcuerdo:"",numAcuerdo:"CG 253-2016",monthAcuerdo:"JUN",nameAcuerdo:"SUSTITUCIÓN PAN CALPULALPAN DIPUTADO LOCAL SUPLENTE DITO. 01",link: Acuerdos__pdfpath(`./${"2016/"}${"253.pdf"}`),},</v>
      </c>
    </row>
    <row r="265" spans="1:16" x14ac:dyDescent="0.3">
      <c r="A265" s="2" t="s">
        <v>1568</v>
      </c>
      <c r="B265" s="2">
        <v>254</v>
      </c>
      <c r="C265" s="2" t="s">
        <v>1566</v>
      </c>
      <c r="E265" s="2" t="s">
        <v>1735</v>
      </c>
      <c r="G265" s="2">
        <v>254</v>
      </c>
      <c r="H265" s="2" t="s">
        <v>0</v>
      </c>
      <c r="I265" s="2" t="s">
        <v>1740</v>
      </c>
      <c r="J265" s="4" t="s">
        <v>1575</v>
      </c>
      <c r="K265" s="2" t="s">
        <v>1565</v>
      </c>
      <c r="L265" s="2" t="s">
        <v>1355</v>
      </c>
      <c r="M265" s="2" t="s">
        <v>1567</v>
      </c>
      <c r="N265" s="2">
        <f t="shared" si="19"/>
        <v>254</v>
      </c>
      <c r="O265" s="2" t="s">
        <v>1</v>
      </c>
      <c r="P265" s="2" t="str">
        <f t="shared" si="18"/>
        <v>{id:254,year: "2016",dateAcuerdo:"",numAcuerdo:"CG 254-2016",monthAcuerdo:"JUN",nameAcuerdo:"SUSTITUCIÓN AYUNTAMIENTO NA 02 06 16",link: Acuerdos__pdfpath(`./${"2016/"}${"254.pdf"}`),},</v>
      </c>
    </row>
    <row r="266" spans="1:16" x14ac:dyDescent="0.3">
      <c r="A266" s="2" t="s">
        <v>1568</v>
      </c>
      <c r="B266" s="2">
        <v>255</v>
      </c>
      <c r="C266" s="2" t="s">
        <v>1566</v>
      </c>
      <c r="D266" s="3" t="s">
        <v>1356</v>
      </c>
      <c r="E266" s="2" t="s">
        <v>1735</v>
      </c>
      <c r="G266" s="2">
        <v>255</v>
      </c>
      <c r="H266" s="2" t="s">
        <v>0</v>
      </c>
      <c r="I266" s="2" t="s">
        <v>1740</v>
      </c>
      <c r="J266" s="4" t="str">
        <f t="shared" ref="J266:J297" si="20">MID(D266,4,3)</f>
        <v>JUN</v>
      </c>
      <c r="K266" s="2" t="s">
        <v>1565</v>
      </c>
      <c r="L266" s="2" t="s">
        <v>1357</v>
      </c>
      <c r="M266" s="2" t="s">
        <v>1567</v>
      </c>
      <c r="N266" s="2">
        <f t="shared" si="19"/>
        <v>255</v>
      </c>
      <c r="O266" s="2" t="s">
        <v>1</v>
      </c>
      <c r="P266" s="2" t="str">
        <f t="shared" si="18"/>
        <v>{id:255,year: "2016",dateAcuerdo:"03-JUN",numAcuerdo:"CG 255-2016",monthAcuerdo:"JUN",nameAcuerdo:"ACUERDO CUMPLIMIENTO SENTENCIA TET PT",link: Acuerdos__pdfpath(`./${"2016/"}${"255.pdf"}`),},</v>
      </c>
    </row>
    <row r="267" spans="1:16" x14ac:dyDescent="0.3">
      <c r="A267" s="2" t="s">
        <v>1568</v>
      </c>
      <c r="B267" s="2">
        <v>256</v>
      </c>
      <c r="C267" s="2" t="s">
        <v>1566</v>
      </c>
      <c r="D267" s="3" t="s">
        <v>508</v>
      </c>
      <c r="E267" s="2" t="s">
        <v>1735</v>
      </c>
      <c r="G267" s="2">
        <v>256</v>
      </c>
      <c r="H267" s="2" t="s">
        <v>0</v>
      </c>
      <c r="I267" s="2" t="s">
        <v>1740</v>
      </c>
      <c r="J267" s="4" t="str">
        <f t="shared" si="20"/>
        <v>JUN</v>
      </c>
      <c r="K267" s="2" t="s">
        <v>1565</v>
      </c>
      <c r="L267" s="2" t="s">
        <v>1358</v>
      </c>
      <c r="M267" s="2" t="s">
        <v>1567</v>
      </c>
      <c r="N267" s="2">
        <f t="shared" si="19"/>
        <v>256</v>
      </c>
      <c r="O267" s="2" t="s">
        <v>1</v>
      </c>
      <c r="P267" s="2" t="str">
        <f t="shared" si="18"/>
        <v>{id:256,year: "2016",dateAcuerdo:"04-JUN",numAcuerdo:"CG 256-2016",monthAcuerdo:"JUN",nameAcuerdo:"ACUERDO SUSTITUCIÓN AYUNTAMIENTO LA MAGDALENA TLALTELULCO PAN",link: Acuerdos__pdfpath(`./${"2016/"}${"256.pdf"}`),},</v>
      </c>
    </row>
    <row r="268" spans="1:16" x14ac:dyDescent="0.3">
      <c r="A268" s="2" t="s">
        <v>1568</v>
      </c>
      <c r="B268" s="2">
        <v>257</v>
      </c>
      <c r="C268" s="2" t="s">
        <v>1566</v>
      </c>
      <c r="D268" s="3" t="s">
        <v>508</v>
      </c>
      <c r="E268" s="2" t="s">
        <v>1735</v>
      </c>
      <c r="G268" s="2">
        <v>257</v>
      </c>
      <c r="H268" s="2" t="s">
        <v>0</v>
      </c>
      <c r="I268" s="2" t="s">
        <v>1740</v>
      </c>
      <c r="J268" s="4" t="str">
        <f t="shared" si="20"/>
        <v>JUN</v>
      </c>
      <c r="K268" s="2" t="s">
        <v>1565</v>
      </c>
      <c r="L268" s="2" t="s">
        <v>1359</v>
      </c>
      <c r="M268" s="2" t="s">
        <v>1567</v>
      </c>
      <c r="N268" s="2">
        <f t="shared" si="19"/>
        <v>257</v>
      </c>
      <c r="O268" s="2" t="s">
        <v>1</v>
      </c>
      <c r="P268" s="2" t="str">
        <f t="shared" si="18"/>
        <v>{id:257,year: "2016",dateAcuerdo:"04-JUN",numAcuerdo:"CG 257-2016",monthAcuerdo:"JUN",nameAcuerdo:"ACUERDO SUSTITUCIÓN 1ER. REGIDOR AYUNTAMIENTO ZACATELCO PAN",link: Acuerdos__pdfpath(`./${"2016/"}${"257.pdf"}`),},</v>
      </c>
    </row>
    <row r="269" spans="1:16" x14ac:dyDescent="0.3">
      <c r="A269" s="2" t="s">
        <v>1568</v>
      </c>
      <c r="B269" s="2">
        <v>258</v>
      </c>
      <c r="C269" s="2" t="s">
        <v>1566</v>
      </c>
      <c r="D269" s="3" t="s">
        <v>508</v>
      </c>
      <c r="E269" s="2" t="s">
        <v>1735</v>
      </c>
      <c r="G269" s="2">
        <v>258</v>
      </c>
      <c r="H269" s="2" t="s">
        <v>0</v>
      </c>
      <c r="I269" s="2" t="s">
        <v>1740</v>
      </c>
      <c r="J269" s="4" t="str">
        <f t="shared" si="20"/>
        <v>JUN</v>
      </c>
      <c r="K269" s="2" t="s">
        <v>1565</v>
      </c>
      <c r="L269" s="2" t="s">
        <v>1360</v>
      </c>
      <c r="M269" s="2" t="s">
        <v>1567</v>
      </c>
      <c r="N269" s="2">
        <f t="shared" si="19"/>
        <v>258</v>
      </c>
      <c r="O269" s="2" t="s">
        <v>1</v>
      </c>
      <c r="P269" s="2" t="str">
        <f t="shared" si="18"/>
        <v>{id:258,year: "2016",dateAcuerdo:"04-JUN",numAcuerdo:"CG 258-2016",monthAcuerdo:"JUN",nameAcuerdo:"ACUERDO SUSTITUCIÓN AYUNTAMIENTO DE APIZACO PRI",link: Acuerdos__pdfpath(`./${"2016/"}${"258.pdf"}`),},</v>
      </c>
    </row>
    <row r="270" spans="1:16" x14ac:dyDescent="0.3">
      <c r="A270" s="2" t="s">
        <v>1568</v>
      </c>
      <c r="B270" s="2">
        <v>259</v>
      </c>
      <c r="C270" s="2" t="s">
        <v>1566</v>
      </c>
      <c r="D270" s="3" t="s">
        <v>508</v>
      </c>
      <c r="E270" s="2" t="s">
        <v>1735</v>
      </c>
      <c r="G270" s="2">
        <v>259</v>
      </c>
      <c r="H270" s="2" t="s">
        <v>0</v>
      </c>
      <c r="I270" s="2" t="s">
        <v>1740</v>
      </c>
      <c r="J270" s="4" t="str">
        <f t="shared" si="20"/>
        <v>JUN</v>
      </c>
      <c r="K270" s="2" t="s">
        <v>1565</v>
      </c>
      <c r="L270" s="2" t="s">
        <v>1361</v>
      </c>
      <c r="M270" s="2" t="s">
        <v>1567</v>
      </c>
      <c r="N270" s="2">
        <f t="shared" si="19"/>
        <v>259</v>
      </c>
      <c r="O270" s="2" t="s">
        <v>1</v>
      </c>
      <c r="P270" s="2" t="str">
        <f t="shared" si="18"/>
        <v>{id:259,year: "2016",dateAcuerdo:"04-JUN",numAcuerdo:"CG 259-2016",monthAcuerdo:"JUN",nameAcuerdo:"ACUERDO SUSTITUCIÓN AYUNTAMIENTO 2DO. REGIDOR PRD",link: Acuerdos__pdfpath(`./${"2016/"}${"259.pdf"}`),},</v>
      </c>
    </row>
    <row r="271" spans="1:16" x14ac:dyDescent="0.3">
      <c r="A271" s="2" t="s">
        <v>1568</v>
      </c>
      <c r="B271" s="2">
        <v>260</v>
      </c>
      <c r="C271" s="2" t="s">
        <v>1566</v>
      </c>
      <c r="D271" s="3" t="s">
        <v>508</v>
      </c>
      <c r="E271" s="2" t="s">
        <v>1735</v>
      </c>
      <c r="G271" s="2">
        <v>260</v>
      </c>
      <c r="H271" s="2" t="s">
        <v>0</v>
      </c>
      <c r="I271" s="2" t="s">
        <v>1740</v>
      </c>
      <c r="J271" s="4" t="str">
        <f t="shared" si="20"/>
        <v>JUN</v>
      </c>
      <c r="K271" s="2" t="s">
        <v>1565</v>
      </c>
      <c r="L271" s="2" t="s">
        <v>1362</v>
      </c>
      <c r="M271" s="2" t="s">
        <v>1567</v>
      </c>
      <c r="N271" s="2">
        <f t="shared" si="19"/>
        <v>260</v>
      </c>
      <c r="O271" s="2" t="s">
        <v>1</v>
      </c>
      <c r="P271" s="2" t="str">
        <f t="shared" si="18"/>
        <v>{id:260,year: "2016",dateAcuerdo:"04-JUN",numAcuerdo:"CG 260-2016",monthAcuerdo:"JUN",nameAcuerdo:"ACUERDO SUSTITUCIÓN PTE MPAL APIZACO VERDE",link: Acuerdos__pdfpath(`./${"2016/"}${"260.pdf"}`),},</v>
      </c>
    </row>
    <row r="272" spans="1:16" x14ac:dyDescent="0.3">
      <c r="A272" s="2" t="s">
        <v>1568</v>
      </c>
      <c r="B272" s="2">
        <v>261</v>
      </c>
      <c r="C272" s="2" t="s">
        <v>1566</v>
      </c>
      <c r="D272" s="3" t="s">
        <v>508</v>
      </c>
      <c r="E272" s="2" t="s">
        <v>1735</v>
      </c>
      <c r="G272" s="2">
        <v>261</v>
      </c>
      <c r="H272" s="2" t="s">
        <v>0</v>
      </c>
      <c r="I272" s="2" t="s">
        <v>1740</v>
      </c>
      <c r="J272" s="4" t="str">
        <f t="shared" si="20"/>
        <v>JUN</v>
      </c>
      <c r="K272" s="2" t="s">
        <v>1565</v>
      </c>
      <c r="L272" s="2" t="s">
        <v>1363</v>
      </c>
      <c r="M272" s="2" t="s">
        <v>1567</v>
      </c>
      <c r="N272" s="2">
        <f t="shared" si="19"/>
        <v>261</v>
      </c>
      <c r="O272" s="2" t="s">
        <v>1</v>
      </c>
      <c r="P272" s="2" t="str">
        <f t="shared" si="18"/>
        <v>{id:261,year: "2016",dateAcuerdo:"04-JUN",numAcuerdo:"CG 261-2016",monthAcuerdo:"JUN",nameAcuerdo:"ACUERDO SUSTITUCIÓN AYUNTAMIENTO YAHUQUEMEHCAN Y PRIMER REGIDOR PROP Y SUP VERDE",link: Acuerdos__pdfpath(`./${"2016/"}${"261.pdf"}`),},</v>
      </c>
    </row>
    <row r="273" spans="1:16" x14ac:dyDescent="0.3">
      <c r="A273" s="2" t="s">
        <v>1568</v>
      </c>
      <c r="B273" s="2">
        <v>262</v>
      </c>
      <c r="C273" s="2" t="s">
        <v>1566</v>
      </c>
      <c r="D273" s="3" t="s">
        <v>508</v>
      </c>
      <c r="E273" s="2" t="s">
        <v>1735</v>
      </c>
      <c r="G273" s="2">
        <v>262</v>
      </c>
      <c r="H273" s="2" t="s">
        <v>0</v>
      </c>
      <c r="I273" s="2" t="s">
        <v>1740</v>
      </c>
      <c r="J273" s="4" t="str">
        <f t="shared" si="20"/>
        <v>JUN</v>
      </c>
      <c r="K273" s="2" t="s">
        <v>1565</v>
      </c>
      <c r="L273" s="2" t="s">
        <v>1364</v>
      </c>
      <c r="M273" s="2" t="s">
        <v>1567</v>
      </c>
      <c r="N273" s="2">
        <f t="shared" si="19"/>
        <v>262</v>
      </c>
      <c r="O273" s="2" t="s">
        <v>1</v>
      </c>
      <c r="P273" s="2" t="str">
        <f t="shared" si="18"/>
        <v>{id:262,year: "2016",dateAcuerdo:"04-JUN",numAcuerdo:"CG 262-2016",monthAcuerdo:"JUN",nameAcuerdo:"ACUERDO SUSTITUCIÓN AYUNTAMIENTO TETLATLAHUCA PT",link: Acuerdos__pdfpath(`./${"2016/"}${"262.pdf"}`),},</v>
      </c>
    </row>
    <row r="274" spans="1:16" x14ac:dyDescent="0.3">
      <c r="A274" s="2" t="s">
        <v>1568</v>
      </c>
      <c r="B274" s="2">
        <v>263</v>
      </c>
      <c r="C274" s="2" t="s">
        <v>1566</v>
      </c>
      <c r="D274" s="3" t="s">
        <v>508</v>
      </c>
      <c r="E274" s="2" t="s">
        <v>1735</v>
      </c>
      <c r="G274" s="2">
        <v>263</v>
      </c>
      <c r="H274" s="2" t="s">
        <v>0</v>
      </c>
      <c r="I274" s="2" t="s">
        <v>1740</v>
      </c>
      <c r="J274" s="4" t="str">
        <f t="shared" si="20"/>
        <v>JUN</v>
      </c>
      <c r="K274" s="2" t="s">
        <v>1565</v>
      </c>
      <c r="L274" s="2" t="s">
        <v>1365</v>
      </c>
      <c r="M274" s="2" t="s">
        <v>1567</v>
      </c>
      <c r="N274" s="2">
        <f t="shared" si="19"/>
        <v>263</v>
      </c>
      <c r="O274" s="2" t="s">
        <v>1</v>
      </c>
      <c r="P274" s="2" t="str">
        <f t="shared" si="18"/>
        <v>{id:263,year: "2016",dateAcuerdo:"04-JUN",numAcuerdo:"CG 263-2016",monthAcuerdo:"JUN",nameAcuerdo:"ACUERDO SUSTITUCIÓN AYUNTAMIENTO TERRENATE 2 REGIDOR PANAL",link: Acuerdos__pdfpath(`./${"2016/"}${"263.pdf"}`),},</v>
      </c>
    </row>
    <row r="275" spans="1:16" x14ac:dyDescent="0.3">
      <c r="A275" s="2" t="s">
        <v>1568</v>
      </c>
      <c r="B275" s="2">
        <v>264</v>
      </c>
      <c r="C275" s="2" t="s">
        <v>1566</v>
      </c>
      <c r="D275" s="3" t="s">
        <v>508</v>
      </c>
      <c r="E275" s="2" t="s">
        <v>1735</v>
      </c>
      <c r="G275" s="2">
        <v>264</v>
      </c>
      <c r="H275" s="2" t="s">
        <v>0</v>
      </c>
      <c r="I275" s="2" t="s">
        <v>1740</v>
      </c>
      <c r="J275" s="4" t="str">
        <f t="shared" si="20"/>
        <v>JUN</v>
      </c>
      <c r="K275" s="2" t="s">
        <v>1565</v>
      </c>
      <c r="L275" s="2" t="s">
        <v>1366</v>
      </c>
      <c r="M275" s="2" t="s">
        <v>1567</v>
      </c>
      <c r="N275" s="2">
        <f t="shared" si="19"/>
        <v>264</v>
      </c>
      <c r="O275" s="2" t="s">
        <v>1</v>
      </c>
      <c r="P275" s="2" t="str">
        <f t="shared" si="18"/>
        <v>{id:264,year: "2016",dateAcuerdo:"04-JUN",numAcuerdo:"CG 264-2016",monthAcuerdo:"JUN",nameAcuerdo:"ACUERDO SUSTITUCIÓN AYUNTAMIENTO TLAXCO PANAL",link: Acuerdos__pdfpath(`./${"2016/"}${"264.pdf"}`),},</v>
      </c>
    </row>
    <row r="276" spans="1:16" x14ac:dyDescent="0.3">
      <c r="A276" s="2" t="s">
        <v>1568</v>
      </c>
      <c r="B276" s="2">
        <v>265</v>
      </c>
      <c r="C276" s="2" t="s">
        <v>1566</v>
      </c>
      <c r="D276" s="3" t="s">
        <v>508</v>
      </c>
      <c r="E276" s="2" t="s">
        <v>1735</v>
      </c>
      <c r="G276" s="2">
        <v>265</v>
      </c>
      <c r="H276" s="2" t="s">
        <v>0</v>
      </c>
      <c r="I276" s="2" t="s">
        <v>1740</v>
      </c>
      <c r="J276" s="4" t="str">
        <f t="shared" si="20"/>
        <v>JUN</v>
      </c>
      <c r="K276" s="2" t="s">
        <v>1565</v>
      </c>
      <c r="L276" s="2" t="s">
        <v>1367</v>
      </c>
      <c r="M276" s="2" t="s">
        <v>1567</v>
      </c>
      <c r="N276" s="2">
        <f t="shared" si="19"/>
        <v>265</v>
      </c>
      <c r="O276" s="2" t="s">
        <v>1</v>
      </c>
      <c r="P276" s="2" t="str">
        <f t="shared" si="18"/>
        <v>{id:265,year: "2016",dateAcuerdo:"04-JUN",numAcuerdo:"CG 265-2016",monthAcuerdo:"JUN",nameAcuerdo:"ACUERDO SUSTITUCIÓN AYUNTAMIENTO DE ATLTZAYANCA MORENA",link: Acuerdos__pdfpath(`./${"2016/"}${"265.pdf"}`),},</v>
      </c>
    </row>
    <row r="277" spans="1:16" x14ac:dyDescent="0.3">
      <c r="A277" s="2" t="s">
        <v>1568</v>
      </c>
      <c r="B277" s="2">
        <v>266</v>
      </c>
      <c r="C277" s="2" t="s">
        <v>1566</v>
      </c>
      <c r="D277" s="3" t="s">
        <v>508</v>
      </c>
      <c r="E277" s="2" t="s">
        <v>1735</v>
      </c>
      <c r="G277" s="2">
        <v>266</v>
      </c>
      <c r="H277" s="2" t="s">
        <v>0</v>
      </c>
      <c r="I277" s="2" t="s">
        <v>1740</v>
      </c>
      <c r="J277" s="4" t="str">
        <f t="shared" si="20"/>
        <v>JUN</v>
      </c>
      <c r="K277" s="2" t="s">
        <v>1565</v>
      </c>
      <c r="L277" s="2" t="s">
        <v>1368</v>
      </c>
      <c r="M277" s="2" t="s">
        <v>1567</v>
      </c>
      <c r="N277" s="2">
        <f t="shared" si="19"/>
        <v>266</v>
      </c>
      <c r="O277" s="2" t="s">
        <v>1</v>
      </c>
      <c r="P277" s="2" t="str">
        <f t="shared" si="18"/>
        <v>{id:266,year: "2016",dateAcuerdo:"04-JUN",numAcuerdo:"CG 266-2016",monthAcuerdo:"JUN",nameAcuerdo:"ACUERDO SUSTITUCIÓN AYUNTAMIENTO NATÍVITAS MORENA",link: Acuerdos__pdfpath(`./${"2016/"}${"266.pdf"}`),},</v>
      </c>
    </row>
    <row r="278" spans="1:16" x14ac:dyDescent="0.3">
      <c r="A278" s="2" t="s">
        <v>1568</v>
      </c>
      <c r="B278" s="2">
        <v>267</v>
      </c>
      <c r="C278" s="2" t="s">
        <v>1566</v>
      </c>
      <c r="D278" s="3" t="s">
        <v>508</v>
      </c>
      <c r="E278" s="2" t="s">
        <v>1735</v>
      </c>
      <c r="G278" s="2">
        <v>267</v>
      </c>
      <c r="H278" s="2" t="s">
        <v>0</v>
      </c>
      <c r="I278" s="2" t="s">
        <v>1740</v>
      </c>
      <c r="J278" s="4" t="str">
        <f t="shared" si="20"/>
        <v>JUN</v>
      </c>
      <c r="K278" s="2" t="s">
        <v>1565</v>
      </c>
      <c r="L278" s="2" t="s">
        <v>1369</v>
      </c>
      <c r="M278" s="2" t="s">
        <v>1567</v>
      </c>
      <c r="N278" s="2">
        <f t="shared" si="19"/>
        <v>267</v>
      </c>
      <c r="O278" s="2" t="s">
        <v>1</v>
      </c>
      <c r="P278" s="2" t="str">
        <f t="shared" si="18"/>
        <v>{id:267,year: "2016",dateAcuerdo:"04-JUN",numAcuerdo:"CG 267-2016",monthAcuerdo:"JUN",nameAcuerdo:"ACUERDO SUSTITUCIÓN AYUNTAMIENTO TLAXCALA MORENA",link: Acuerdos__pdfpath(`./${"2016/"}${"267.pdf"}`),},</v>
      </c>
    </row>
    <row r="279" spans="1:16" x14ac:dyDescent="0.3">
      <c r="A279" s="2" t="s">
        <v>1568</v>
      </c>
      <c r="B279" s="2">
        <v>268</v>
      </c>
      <c r="C279" s="2" t="s">
        <v>1566</v>
      </c>
      <c r="D279" s="3" t="s">
        <v>508</v>
      </c>
      <c r="E279" s="2" t="s">
        <v>1735</v>
      </c>
      <c r="G279" s="2">
        <v>268</v>
      </c>
      <c r="H279" s="2" t="s">
        <v>0</v>
      </c>
      <c r="I279" s="2" t="s">
        <v>1740</v>
      </c>
      <c r="J279" s="4" t="str">
        <f t="shared" si="20"/>
        <v>JUN</v>
      </c>
      <c r="K279" s="2" t="s">
        <v>1565</v>
      </c>
      <c r="L279" s="2" t="s">
        <v>1370</v>
      </c>
      <c r="M279" s="2" t="s">
        <v>1567</v>
      </c>
      <c r="N279" s="2">
        <f t="shared" si="19"/>
        <v>268</v>
      </c>
      <c r="O279" s="2" t="s">
        <v>1</v>
      </c>
      <c r="P279" s="2" t="str">
        <f t="shared" si="18"/>
        <v>{id:268,year: "2016",dateAcuerdo:"04-JUN",numAcuerdo:"CG 268-2016",monthAcuerdo:"JUN",nameAcuerdo:"ACUERDO SUSTITUCIÓN PRIMER REGIDORA PROPIETARIA Y SUPLENTE TETLA DE LA SOLIDARIDAD MORENA",link: Acuerdos__pdfpath(`./${"2016/"}${"268.pdf"}`),},</v>
      </c>
    </row>
    <row r="280" spans="1:16" x14ac:dyDescent="0.3">
      <c r="A280" s="2" t="s">
        <v>1568</v>
      </c>
      <c r="B280" s="2">
        <v>269</v>
      </c>
      <c r="C280" s="2" t="s">
        <v>1566</v>
      </c>
      <c r="D280" s="3" t="s">
        <v>508</v>
      </c>
      <c r="E280" s="2" t="s">
        <v>1735</v>
      </c>
      <c r="G280" s="2">
        <v>269</v>
      </c>
      <c r="H280" s="2" t="s">
        <v>0</v>
      </c>
      <c r="I280" s="2" t="s">
        <v>1740</v>
      </c>
      <c r="J280" s="4" t="str">
        <f t="shared" si="20"/>
        <v>JUN</v>
      </c>
      <c r="K280" s="2" t="s">
        <v>1565</v>
      </c>
      <c r="L280" s="2" t="s">
        <v>1371</v>
      </c>
      <c r="M280" s="2" t="s">
        <v>1567</v>
      </c>
      <c r="N280" s="2">
        <f t="shared" si="19"/>
        <v>269</v>
      </c>
      <c r="O280" s="2" t="s">
        <v>1</v>
      </c>
      <c r="P280" s="2" t="str">
        <f t="shared" si="18"/>
        <v>{id:269,year: "2016",dateAcuerdo:"04-JUN",numAcuerdo:"CG 269-2016",monthAcuerdo:"JUN",nameAcuerdo:"ACUERDO SUSTITUCIÓN TERCER REGIDORA SUPLENTE TOTOLAC MORENA",link: Acuerdos__pdfpath(`./${"2016/"}${"269.pdf"}`),},</v>
      </c>
    </row>
    <row r="281" spans="1:16" x14ac:dyDescent="0.3">
      <c r="A281" s="2" t="s">
        <v>1568</v>
      </c>
      <c r="B281" s="2">
        <v>270</v>
      </c>
      <c r="C281" s="2" t="s">
        <v>1566</v>
      </c>
      <c r="D281" s="3" t="s">
        <v>508</v>
      </c>
      <c r="E281" s="2" t="s">
        <v>1735</v>
      </c>
      <c r="G281" s="2">
        <v>270</v>
      </c>
      <c r="H281" s="2" t="s">
        <v>0</v>
      </c>
      <c r="I281" s="2" t="s">
        <v>1740</v>
      </c>
      <c r="J281" s="4" t="str">
        <f t="shared" si="20"/>
        <v>JUN</v>
      </c>
      <c r="K281" s="2" t="s">
        <v>1565</v>
      </c>
      <c r="L281" s="2" t="s">
        <v>1372</v>
      </c>
      <c r="M281" s="2" t="s">
        <v>1567</v>
      </c>
      <c r="N281" s="2">
        <f t="shared" si="19"/>
        <v>270</v>
      </c>
      <c r="O281" s="2" t="s">
        <v>1</v>
      </c>
      <c r="P281" s="2" t="str">
        <f t="shared" si="18"/>
        <v>{id:270,year: "2016",dateAcuerdo:"04-JUN",numAcuerdo:"CG 270-2016",monthAcuerdo:"JUN",nameAcuerdo:"ACUERDO SUSTITUCIÓN AYUNTAMIENTO HUAMANTLA 1REGIDOR PAC",link: Acuerdos__pdfpath(`./${"2016/"}${"270.pdf"}`),},</v>
      </c>
    </row>
    <row r="282" spans="1:16" x14ac:dyDescent="0.3">
      <c r="A282" s="2" t="s">
        <v>1568</v>
      </c>
      <c r="B282" s="2">
        <v>271</v>
      </c>
      <c r="C282" s="2" t="s">
        <v>1566</v>
      </c>
      <c r="D282" s="3" t="s">
        <v>508</v>
      </c>
      <c r="E282" s="2" t="s">
        <v>1735</v>
      </c>
      <c r="G282" s="2">
        <v>271</v>
      </c>
      <c r="H282" s="2" t="s">
        <v>0</v>
      </c>
      <c r="I282" s="2" t="s">
        <v>1740</v>
      </c>
      <c r="J282" s="4" t="str">
        <f t="shared" si="20"/>
        <v>JUN</v>
      </c>
      <c r="K282" s="2" t="s">
        <v>1565</v>
      </c>
      <c r="L282" s="2" t="s">
        <v>1373</v>
      </c>
      <c r="M282" s="2" t="s">
        <v>1567</v>
      </c>
      <c r="N282" s="2">
        <f t="shared" si="19"/>
        <v>271</v>
      </c>
      <c r="O282" s="2" t="s">
        <v>1</v>
      </c>
      <c r="P282" s="2" t="str">
        <f t="shared" si="18"/>
        <v>{id:271,year: "2016",dateAcuerdo:"04-JUN",numAcuerdo:"CG 271-2016",monthAcuerdo:"JUN",nameAcuerdo:"ACUERDO SUSTITUCIÓN PRESIDENCIA DE COMUNIDAD DE COLHUACA CONTLA PAC",link: Acuerdos__pdfpath(`./${"2016/"}${"271.pdf"}`),},</v>
      </c>
    </row>
    <row r="283" spans="1:16" x14ac:dyDescent="0.3">
      <c r="A283" s="2" t="s">
        <v>1568</v>
      </c>
      <c r="B283" s="2">
        <v>272</v>
      </c>
      <c r="C283" s="2" t="s">
        <v>1566</v>
      </c>
      <c r="D283" s="3" t="s">
        <v>508</v>
      </c>
      <c r="E283" s="2" t="s">
        <v>1735</v>
      </c>
      <c r="G283" s="2">
        <v>272</v>
      </c>
      <c r="H283" s="2" t="s">
        <v>0</v>
      </c>
      <c r="I283" s="2" t="s">
        <v>1740</v>
      </c>
      <c r="J283" s="4" t="str">
        <f t="shared" si="20"/>
        <v>JUN</v>
      </c>
      <c r="K283" s="2" t="s">
        <v>1565</v>
      </c>
      <c r="L283" s="2" t="s">
        <v>1374</v>
      </c>
      <c r="M283" s="2" t="s">
        <v>1567</v>
      </c>
      <c r="N283" s="2">
        <f t="shared" si="19"/>
        <v>272</v>
      </c>
      <c r="O283" s="2" t="s">
        <v>1</v>
      </c>
      <c r="P283" s="2" t="str">
        <f t="shared" si="18"/>
        <v>{id:272,year: "2016",dateAcuerdo:"04-JUN",numAcuerdo:"CG 272-2016",monthAcuerdo:"JUN",nameAcuerdo:"ACUERDO SUSTITUCIÓN  CONSEJERO ELECTORAL CONSEJO DISTRITAL 10 HUAMANTLA",link: Acuerdos__pdfpath(`./${"2016/"}${"272.pdf"}`),},</v>
      </c>
    </row>
    <row r="284" spans="1:16" x14ac:dyDescent="0.3">
      <c r="A284" s="2" t="s">
        <v>1568</v>
      </c>
      <c r="B284" s="2">
        <v>273</v>
      </c>
      <c r="C284" s="2" t="s">
        <v>1566</v>
      </c>
      <c r="D284" s="3" t="s">
        <v>508</v>
      </c>
      <c r="E284" s="2" t="s">
        <v>1735</v>
      </c>
      <c r="G284" s="2">
        <v>273</v>
      </c>
      <c r="H284" s="2" t="s">
        <v>0</v>
      </c>
      <c r="I284" s="2" t="s">
        <v>1740</v>
      </c>
      <c r="J284" s="4" t="str">
        <f t="shared" si="20"/>
        <v>JUN</v>
      </c>
      <c r="K284" s="2" t="s">
        <v>1565</v>
      </c>
      <c r="L284" s="2" t="s">
        <v>1375</v>
      </c>
      <c r="M284" s="2" t="s">
        <v>1567</v>
      </c>
      <c r="N284" s="2">
        <f t="shared" si="19"/>
        <v>273</v>
      </c>
      <c r="O284" s="2" t="s">
        <v>1</v>
      </c>
      <c r="P284" s="2" t="str">
        <f t="shared" si="18"/>
        <v>{id:273,year: "2016",dateAcuerdo:"04-JUN",numAcuerdo:"CG 273-2016",monthAcuerdo:"JUN",nameAcuerdo:"ACUERDO CELULARES",link: Acuerdos__pdfpath(`./${"2016/"}${"273.pdf"}`),},</v>
      </c>
    </row>
    <row r="285" spans="1:16" x14ac:dyDescent="0.3">
      <c r="A285" s="2" t="s">
        <v>1568</v>
      </c>
      <c r="B285" s="2">
        <v>274</v>
      </c>
      <c r="C285" s="2" t="s">
        <v>1566</v>
      </c>
      <c r="D285" s="3" t="s">
        <v>508</v>
      </c>
      <c r="E285" s="2" t="s">
        <v>1735</v>
      </c>
      <c r="G285" s="2">
        <v>274</v>
      </c>
      <c r="H285" s="2" t="s">
        <v>0</v>
      </c>
      <c r="I285" s="2" t="s">
        <v>1740</v>
      </c>
      <c r="J285" s="4" t="str">
        <f t="shared" si="20"/>
        <v>JUN</v>
      </c>
      <c r="K285" s="2" t="s">
        <v>1565</v>
      </c>
      <c r="L285" s="2" t="s">
        <v>1376</v>
      </c>
      <c r="M285" s="2" t="s">
        <v>1567</v>
      </c>
      <c r="N285" s="2">
        <f t="shared" ref="N285:N292" si="21">B285</f>
        <v>274</v>
      </c>
      <c r="O285" s="2" t="s">
        <v>1</v>
      </c>
      <c r="P285" s="2" t="str">
        <f t="shared" si="18"/>
        <v>{id:274,year: "2016",dateAcuerdo:"04-JUN",numAcuerdo:"CG 274-2016",monthAcuerdo:"JUN",nameAcuerdo:"ACUERDO SUSTITUCIÓN 1ER. REGIDOR MUNICIPAL APIZACO PRD",link: Acuerdos__pdfpath(`./${"2016/"}${"274.pdf"}`),},</v>
      </c>
    </row>
    <row r="286" spans="1:16" x14ac:dyDescent="0.3">
      <c r="A286" s="2" t="s">
        <v>1568</v>
      </c>
      <c r="B286" s="2">
        <v>275</v>
      </c>
      <c r="C286" s="2" t="s">
        <v>1566</v>
      </c>
      <c r="D286" s="3" t="s">
        <v>508</v>
      </c>
      <c r="E286" s="2" t="s">
        <v>1735</v>
      </c>
      <c r="G286" s="2">
        <v>275</v>
      </c>
      <c r="H286" s="2" t="s">
        <v>0</v>
      </c>
      <c r="I286" s="2" t="s">
        <v>1740</v>
      </c>
      <c r="J286" s="4" t="str">
        <f t="shared" si="20"/>
        <v>JUN</v>
      </c>
      <c r="K286" s="2" t="s">
        <v>1565</v>
      </c>
      <c r="L286" s="2" t="s">
        <v>1377</v>
      </c>
      <c r="M286" s="2" t="s">
        <v>1567</v>
      </c>
      <c r="N286" s="2">
        <f t="shared" si="21"/>
        <v>275</v>
      </c>
      <c r="O286" s="2" t="s">
        <v>1</v>
      </c>
      <c r="P286" s="2" t="str">
        <f t="shared" si="18"/>
        <v>{id:275,year: "2016",dateAcuerdo:"04-JUN",numAcuerdo:"CG 275-2016",monthAcuerdo:"JUN",nameAcuerdo:"ACUERDO SUSTITUCIÓN PRIMER REGIDORA PROPIETARIA SAN JUAN HUACTZINCO PVEM",link: Acuerdos__pdfpath(`./${"2016/"}${"275.pdf"}`),},</v>
      </c>
    </row>
    <row r="287" spans="1:16" x14ac:dyDescent="0.3">
      <c r="A287" s="2" t="s">
        <v>1568</v>
      </c>
      <c r="B287" s="2">
        <v>276</v>
      </c>
      <c r="C287" s="2" t="s">
        <v>1566</v>
      </c>
      <c r="D287" s="3" t="s">
        <v>508</v>
      </c>
      <c r="E287" s="2" t="s">
        <v>1735</v>
      </c>
      <c r="G287" s="2">
        <v>276</v>
      </c>
      <c r="H287" s="2" t="s">
        <v>0</v>
      </c>
      <c r="I287" s="2" t="s">
        <v>1740</v>
      </c>
      <c r="J287" s="4" t="str">
        <f t="shared" si="20"/>
        <v>JUN</v>
      </c>
      <c r="K287" s="2" t="s">
        <v>1565</v>
      </c>
      <c r="L287" s="2" t="s">
        <v>1378</v>
      </c>
      <c r="M287" s="2" t="s">
        <v>1567</v>
      </c>
      <c r="N287" s="2">
        <f t="shared" si="21"/>
        <v>276</v>
      </c>
      <c r="O287" s="2" t="s">
        <v>1</v>
      </c>
      <c r="P287" s="2" t="str">
        <f t="shared" si="18"/>
        <v>{id:276,year: "2016",dateAcuerdo:"04-JUN",numAcuerdo:"CG 276-2016",monthAcuerdo:"JUN",nameAcuerdo:"ACUERDO SUSTITUCIÓN AYUNTAMIENTO SAN FRANCISCO TETLANOHCAN Y AMAXAC DE GUERRERO PVEM",link: Acuerdos__pdfpath(`./${"2016/"}${"276.pdf"}`),},</v>
      </c>
    </row>
    <row r="288" spans="1:16" x14ac:dyDescent="0.3">
      <c r="A288" s="2" t="s">
        <v>1568</v>
      </c>
      <c r="B288" s="2">
        <v>277</v>
      </c>
      <c r="C288" s="2" t="s">
        <v>1566</v>
      </c>
      <c r="D288" s="3" t="s">
        <v>508</v>
      </c>
      <c r="E288" s="2" t="s">
        <v>1735</v>
      </c>
      <c r="G288" s="2">
        <v>277</v>
      </c>
      <c r="H288" s="2" t="s">
        <v>0</v>
      </c>
      <c r="I288" s="2" t="s">
        <v>1740</v>
      </c>
      <c r="J288" s="4" t="str">
        <f t="shared" si="20"/>
        <v>JUN</v>
      </c>
      <c r="K288" s="2" t="s">
        <v>1565</v>
      </c>
      <c r="L288" s="2" t="s">
        <v>1379</v>
      </c>
      <c r="M288" s="2" t="s">
        <v>1567</v>
      </c>
      <c r="N288" s="2">
        <f t="shared" si="21"/>
        <v>277</v>
      </c>
      <c r="O288" s="2" t="s">
        <v>1</v>
      </c>
      <c r="P288" s="2" t="str">
        <f t="shared" si="18"/>
        <v>{id:277,year: "2016",dateAcuerdo:"04-JUN",numAcuerdo:"CG 277-2016",monthAcuerdo:"JUN",nameAcuerdo:"ACUERDO SUSTITUCIÓN AYUNTAMIENTO PVEM MUN CONTLA DE JUAN C 1ER REGIDOR",link: Acuerdos__pdfpath(`./${"2016/"}${"277.pdf"}`),},</v>
      </c>
    </row>
    <row r="289" spans="1:16" x14ac:dyDescent="0.3">
      <c r="A289" s="2" t="s">
        <v>1568</v>
      </c>
      <c r="B289" s="2">
        <v>278</v>
      </c>
      <c r="C289" s="2" t="s">
        <v>1566</v>
      </c>
      <c r="D289" s="3" t="s">
        <v>508</v>
      </c>
      <c r="E289" s="2" t="s">
        <v>1735</v>
      </c>
      <c r="G289" s="2">
        <v>278</v>
      </c>
      <c r="H289" s="2" t="s">
        <v>0</v>
      </c>
      <c r="I289" s="2" t="s">
        <v>1740</v>
      </c>
      <c r="J289" s="4" t="str">
        <f t="shared" si="20"/>
        <v>JUN</v>
      </c>
      <c r="K289" s="2" t="s">
        <v>1565</v>
      </c>
      <c r="L289" s="2" t="s">
        <v>1380</v>
      </c>
      <c r="M289" s="2" t="s">
        <v>1567</v>
      </c>
      <c r="N289" s="2">
        <f t="shared" si="21"/>
        <v>278</v>
      </c>
      <c r="O289" s="2" t="s">
        <v>1</v>
      </c>
      <c r="P289" s="2" t="str">
        <f t="shared" si="18"/>
        <v>{id:278,year: "2016",dateAcuerdo:"04-JUN",numAcuerdo:"CG 278-2016",monthAcuerdo:"JUN",nameAcuerdo:"ACUERDO SUSTITUCIÓN PC SAN HIPOLITO CHIMALPA PT",link: Acuerdos__pdfpath(`./${"2016/"}${"278.pdf"}`),},</v>
      </c>
    </row>
    <row r="290" spans="1:16" x14ac:dyDescent="0.3">
      <c r="A290" s="2" t="s">
        <v>1568</v>
      </c>
      <c r="B290" s="2">
        <v>279</v>
      </c>
      <c r="C290" s="2" t="s">
        <v>1566</v>
      </c>
      <c r="D290" s="3" t="s">
        <v>508</v>
      </c>
      <c r="E290" s="2" t="s">
        <v>1735</v>
      </c>
      <c r="G290" s="2">
        <v>279</v>
      </c>
      <c r="H290" s="2" t="s">
        <v>0</v>
      </c>
      <c r="I290" s="2" t="s">
        <v>1740</v>
      </c>
      <c r="J290" s="4" t="str">
        <f t="shared" si="20"/>
        <v>JUN</v>
      </c>
      <c r="K290" s="2" t="s">
        <v>1565</v>
      </c>
      <c r="L290" s="2" t="s">
        <v>1381</v>
      </c>
      <c r="M290" s="2" t="s">
        <v>1567</v>
      </c>
      <c r="N290" s="2">
        <f t="shared" si="21"/>
        <v>279</v>
      </c>
      <c r="O290" s="2" t="s">
        <v>1</v>
      </c>
      <c r="P290" s="2" t="str">
        <f t="shared" si="18"/>
        <v>{id:279,year: "2016",dateAcuerdo:"04-JUN",numAcuerdo:"CG 279-2016",monthAcuerdo:"JUN",nameAcuerdo:"ACUERDO SUSTITUCIÓN PRIMER REGIDORA PROPIETARIA APETATITLAN DE ANTONIO CARVAJAL  PES",link: Acuerdos__pdfpath(`./${"2016/"}${"279.pdf"}`),},</v>
      </c>
    </row>
    <row r="291" spans="1:16" x14ac:dyDescent="0.3">
      <c r="A291" s="2" t="s">
        <v>1568</v>
      </c>
      <c r="B291" s="2">
        <v>280</v>
      </c>
      <c r="C291" s="2" t="s">
        <v>1566</v>
      </c>
      <c r="D291" s="3" t="s">
        <v>508</v>
      </c>
      <c r="E291" s="2" t="s">
        <v>1735</v>
      </c>
      <c r="G291" s="2">
        <v>280</v>
      </c>
      <c r="H291" s="2" t="s">
        <v>0</v>
      </c>
      <c r="I291" s="2" t="s">
        <v>1740</v>
      </c>
      <c r="J291" s="4" t="str">
        <f t="shared" si="20"/>
        <v>JUN</v>
      </c>
      <c r="K291" s="2" t="s">
        <v>1565</v>
      </c>
      <c r="L291" s="2" t="s">
        <v>1382</v>
      </c>
      <c r="M291" s="2" t="s">
        <v>1567</v>
      </c>
      <c r="N291" s="2">
        <f t="shared" si="21"/>
        <v>280</v>
      </c>
      <c r="O291" s="2" t="s">
        <v>1</v>
      </c>
      <c r="P291" s="2" t="str">
        <f t="shared" si="18"/>
        <v>{id:280,year: "2016",dateAcuerdo:"04-JUN",numAcuerdo:"CG 280-2016",monthAcuerdo:"JUN",nameAcuerdo:"ACUERDO SUSTITUCIÓN AYUNTAMIENTO PES 1 REGIDOR TEACALCO SPM",link: Acuerdos__pdfpath(`./${"2016/"}${"280.pdf"}`),},</v>
      </c>
    </row>
    <row r="292" spans="1:16" x14ac:dyDescent="0.3">
      <c r="A292" s="2" t="s">
        <v>1568</v>
      </c>
      <c r="B292" s="2">
        <v>281</v>
      </c>
      <c r="C292" s="2" t="s">
        <v>1566</v>
      </c>
      <c r="D292" s="3" t="s">
        <v>508</v>
      </c>
      <c r="E292" s="2" t="s">
        <v>1735</v>
      </c>
      <c r="G292" s="2">
        <v>281</v>
      </c>
      <c r="H292" s="2" t="s">
        <v>0</v>
      </c>
      <c r="I292" s="2" t="s">
        <v>1740</v>
      </c>
      <c r="J292" s="4" t="str">
        <f t="shared" si="20"/>
        <v>JUN</v>
      </c>
      <c r="K292" s="2" t="s">
        <v>1565</v>
      </c>
      <c r="L292" s="2" t="s">
        <v>1383</v>
      </c>
      <c r="M292" s="2" t="s">
        <v>1567</v>
      </c>
      <c r="N292" s="2">
        <f t="shared" si="21"/>
        <v>281</v>
      </c>
      <c r="O292" s="2" t="s">
        <v>1</v>
      </c>
      <c r="P292" s="2" t="str">
        <f t="shared" si="18"/>
        <v>{id:281,year: "2016",dateAcuerdo:"04-JUN",numAcuerdo:"CG 281-2016",monthAcuerdo:"JUN",nameAcuerdo:"ACUERDO SUSTITUCIÓN AYUNTAMIENTO PES 1ER Y4TO REGIDOR SPM",link: Acuerdos__pdfpath(`./${"2016/"}${"281.pdf"}`),},</v>
      </c>
    </row>
    <row r="293" spans="1:16" x14ac:dyDescent="0.3">
      <c r="A293" s="5" t="s">
        <v>1568</v>
      </c>
      <c r="B293" s="5">
        <v>282</v>
      </c>
      <c r="C293" s="5" t="s">
        <v>1566</v>
      </c>
      <c r="D293" s="6"/>
      <c r="E293" s="5" t="s">
        <v>1735</v>
      </c>
      <c r="F293" s="5"/>
      <c r="G293" s="5">
        <v>282</v>
      </c>
      <c r="H293" s="5" t="s">
        <v>0</v>
      </c>
      <c r="I293" s="5" t="s">
        <v>1740</v>
      </c>
      <c r="J293" s="5" t="str">
        <f t="shared" si="20"/>
        <v/>
      </c>
      <c r="K293" s="5" t="s">
        <v>1565</v>
      </c>
      <c r="L293" s="5"/>
      <c r="M293" s="5" t="s">
        <v>1567</v>
      </c>
      <c r="N293" s="5">
        <v>282</v>
      </c>
      <c r="O293" s="5" t="s">
        <v>1</v>
      </c>
      <c r="P293" s="5"/>
    </row>
    <row r="294" spans="1:16" x14ac:dyDescent="0.3">
      <c r="A294" s="2" t="s">
        <v>1568</v>
      </c>
      <c r="B294" s="2">
        <v>283</v>
      </c>
      <c r="C294" s="2" t="s">
        <v>1566</v>
      </c>
      <c r="D294" s="3" t="s">
        <v>508</v>
      </c>
      <c r="E294" s="2" t="s">
        <v>1735</v>
      </c>
      <c r="G294" s="2">
        <v>283</v>
      </c>
      <c r="H294" s="2" t="s">
        <v>0</v>
      </c>
      <c r="I294" s="2" t="s">
        <v>1740</v>
      </c>
      <c r="J294" s="4" t="str">
        <f t="shared" si="20"/>
        <v>JUN</v>
      </c>
      <c r="K294" s="2" t="s">
        <v>1565</v>
      </c>
      <c r="L294" s="2" t="s">
        <v>1384</v>
      </c>
      <c r="M294" s="2" t="s">
        <v>1567</v>
      </c>
      <c r="N294" s="2">
        <v>283</v>
      </c>
      <c r="O294" s="2" t="s">
        <v>1</v>
      </c>
      <c r="P294" s="2" t="str">
        <f t="shared" ref="P294:P307" si="22">CONCATENATE(A294,B294,C294,D294,E294,F294,G294,H294,I294,J294,K294,L294,M294,N294,O294)</f>
        <v>{id:283,year: "2016",dateAcuerdo:"04-JUN",numAcuerdo:"CG 283-2016",monthAcuerdo:"JUN",nameAcuerdo:"ACUERDO MODELO OPERATIVO PAQUETES",link: Acuerdos__pdfpath(`./${"2016/"}${"283.pdf"}`),},</v>
      </c>
    </row>
    <row r="295" spans="1:16" x14ac:dyDescent="0.3">
      <c r="A295" s="2" t="s">
        <v>1568</v>
      </c>
      <c r="B295" s="2">
        <v>284</v>
      </c>
      <c r="C295" s="2" t="s">
        <v>1566</v>
      </c>
      <c r="D295" s="3" t="s">
        <v>508</v>
      </c>
      <c r="E295" s="2" t="s">
        <v>1735</v>
      </c>
      <c r="G295" s="2">
        <v>284</v>
      </c>
      <c r="H295" s="2" t="s">
        <v>0</v>
      </c>
      <c r="I295" s="2" t="s">
        <v>1740</v>
      </c>
      <c r="J295" s="4" t="str">
        <f t="shared" si="20"/>
        <v>JUN</v>
      </c>
      <c r="K295" s="2" t="s">
        <v>1565</v>
      </c>
      <c r="L295" s="2" t="s">
        <v>1385</v>
      </c>
      <c r="M295" s="2" t="s">
        <v>1567</v>
      </c>
      <c r="N295" s="2">
        <v>284</v>
      </c>
      <c r="O295" s="2" t="s">
        <v>1</v>
      </c>
      <c r="P295" s="2" t="str">
        <f t="shared" si="22"/>
        <v>{id:284,year: "2016",dateAcuerdo:"04-JUN",numAcuerdo:"CG 284-2016",monthAcuerdo:"JUN",nameAcuerdo:"SUSTITUCIÓN AYUNTAMIENTO TENANCINGO Y SAN DAMIÁN TEXOLOC MORENA",link: Acuerdos__pdfpath(`./${"2016/"}${"284.pdf"}`),},</v>
      </c>
    </row>
    <row r="296" spans="1:16" x14ac:dyDescent="0.3">
      <c r="A296" s="2" t="s">
        <v>1568</v>
      </c>
      <c r="B296" s="2">
        <v>285</v>
      </c>
      <c r="C296" s="2" t="s">
        <v>1566</v>
      </c>
      <c r="D296" s="3" t="s">
        <v>1394</v>
      </c>
      <c r="E296" s="2" t="s">
        <v>1735</v>
      </c>
      <c r="G296" s="2">
        <v>285</v>
      </c>
      <c r="H296" s="2" t="s">
        <v>0</v>
      </c>
      <c r="I296" s="2" t="s">
        <v>1740</v>
      </c>
      <c r="J296" s="4" t="str">
        <f t="shared" si="20"/>
        <v>JUN</v>
      </c>
      <c r="K296" s="2" t="s">
        <v>1565</v>
      </c>
      <c r="L296" s="2" t="s">
        <v>1386</v>
      </c>
      <c r="M296" s="2" t="s">
        <v>1567</v>
      </c>
      <c r="N296" s="2">
        <v>285</v>
      </c>
      <c r="O296" s="2" t="s">
        <v>1</v>
      </c>
      <c r="P296" s="2" t="str">
        <f t="shared" si="22"/>
        <v>{id:285,year: "2016",dateAcuerdo:"10-JUN",numAcuerdo:"CG 285-2016",monthAcuerdo:"JUN",nameAcuerdo:"ACUERDO PROCEDIMIENTO CONTIUACION COMPUTO DISTRITAL 14",link: Acuerdos__pdfpath(`./${"2016/"}${"285.pdf"}`),},</v>
      </c>
    </row>
    <row r="297" spans="1:16" x14ac:dyDescent="0.3">
      <c r="A297" s="2" t="s">
        <v>1568</v>
      </c>
      <c r="B297" s="2">
        <v>286</v>
      </c>
      <c r="C297" s="2" t="s">
        <v>1566</v>
      </c>
      <c r="D297" s="3" t="s">
        <v>82</v>
      </c>
      <c r="E297" s="2" t="s">
        <v>1735</v>
      </c>
      <c r="G297" s="2">
        <v>286</v>
      </c>
      <c r="H297" s="2" t="s">
        <v>0</v>
      </c>
      <c r="I297" s="2" t="s">
        <v>1740</v>
      </c>
      <c r="J297" s="4" t="str">
        <f t="shared" si="20"/>
        <v>JUN</v>
      </c>
      <c r="K297" s="2" t="s">
        <v>1565</v>
      </c>
      <c r="L297" s="2" t="s">
        <v>1387</v>
      </c>
      <c r="M297" s="2" t="s">
        <v>1567</v>
      </c>
      <c r="N297" s="2">
        <v>286</v>
      </c>
      <c r="O297" s="2" t="s">
        <v>1</v>
      </c>
      <c r="P297" s="2" t="str">
        <f t="shared" si="22"/>
        <v>{id:286,year: "2016",dateAcuerdo:"12-JUN",numAcuerdo:"CG 286-2016",monthAcuerdo:"JUN",nameAcuerdo:"ACUERDO CÓMPUTO Y DECLARACIÓN DE VALIDEZ GOBERNADOR",link: Acuerdos__pdfpath(`./${"2016/"}${"286.pdf"}`),},</v>
      </c>
    </row>
    <row r="298" spans="1:16" x14ac:dyDescent="0.3">
      <c r="A298" s="2" t="s">
        <v>1568</v>
      </c>
      <c r="B298" s="2">
        <v>287</v>
      </c>
      <c r="C298" s="2" t="s">
        <v>1566</v>
      </c>
      <c r="D298" s="3" t="s">
        <v>82</v>
      </c>
      <c r="E298" s="2" t="s">
        <v>1735</v>
      </c>
      <c r="G298" s="2">
        <v>287</v>
      </c>
      <c r="H298" s="2" t="s">
        <v>0</v>
      </c>
      <c r="I298" s="2" t="s">
        <v>1740</v>
      </c>
      <c r="J298" s="4" t="str">
        <f t="shared" ref="J298:J323" si="23">MID(D298,4,3)</f>
        <v>JUN</v>
      </c>
      <c r="K298" s="2" t="s">
        <v>1565</v>
      </c>
      <c r="L298" s="2" t="s">
        <v>1388</v>
      </c>
      <c r="M298" s="2" t="s">
        <v>1567</v>
      </c>
      <c r="N298" s="2">
        <v>287</v>
      </c>
      <c r="O298" s="2" t="s">
        <v>1</v>
      </c>
      <c r="P298" s="2" t="str">
        <f t="shared" si="22"/>
        <v>{id:287,year: "2016",dateAcuerdo:"12-JUN",numAcuerdo:"CG 287-2016",monthAcuerdo:"JUN",nameAcuerdo:"ACUERDO CANCELACIÓN DE REGISTRO POR NO ALCANZAR EL 325 SECRETARÍA 16 06 2016",link: Acuerdos__pdfpath(`./${"2016/"}${"287.pdf"}`),},</v>
      </c>
    </row>
    <row r="299" spans="1:16" x14ac:dyDescent="0.3">
      <c r="A299" s="2" t="s">
        <v>1568</v>
      </c>
      <c r="B299" s="2">
        <v>288</v>
      </c>
      <c r="C299" s="2" t="s">
        <v>1566</v>
      </c>
      <c r="D299" s="3" t="s">
        <v>82</v>
      </c>
      <c r="E299" s="2" t="s">
        <v>1735</v>
      </c>
      <c r="G299" s="2">
        <v>288</v>
      </c>
      <c r="H299" s="2" t="s">
        <v>0</v>
      </c>
      <c r="I299" s="2" t="s">
        <v>1740</v>
      </c>
      <c r="J299" s="4" t="str">
        <f t="shared" si="23"/>
        <v>JUN</v>
      </c>
      <c r="K299" s="2" t="s">
        <v>1565</v>
      </c>
      <c r="L299" s="2" t="s">
        <v>1389</v>
      </c>
      <c r="M299" s="2" t="s">
        <v>1567</v>
      </c>
      <c r="N299" s="2">
        <v>288</v>
      </c>
      <c r="O299" s="2" t="s">
        <v>1</v>
      </c>
      <c r="P299" s="2" t="str">
        <f t="shared" si="22"/>
        <v>{id:288,year: "2016",dateAcuerdo:"12-JUN",numAcuerdo:"CG 288-2016",monthAcuerdo:"JUN",nameAcuerdo:"ACUERDO ASIGNACIÓN DIPUTADOS DE REPRESENTACIÓN PROPORCIONAL",link: Acuerdos__pdfpath(`./${"2016/"}${"288.pdf"}`),},</v>
      </c>
    </row>
    <row r="300" spans="1:16" x14ac:dyDescent="0.3">
      <c r="A300" s="2" t="s">
        <v>1568</v>
      </c>
      <c r="B300" s="2">
        <v>289</v>
      </c>
      <c r="C300" s="2" t="s">
        <v>1566</v>
      </c>
      <c r="D300" s="3" t="s">
        <v>82</v>
      </c>
      <c r="E300" s="2" t="s">
        <v>1735</v>
      </c>
      <c r="G300" s="2">
        <v>289</v>
      </c>
      <c r="H300" s="2" t="s">
        <v>0</v>
      </c>
      <c r="I300" s="2" t="s">
        <v>1740</v>
      </c>
      <c r="J300" s="4" t="str">
        <f t="shared" si="23"/>
        <v>JUN</v>
      </c>
      <c r="K300" s="2" t="s">
        <v>1565</v>
      </c>
      <c r="L300" s="2" t="s">
        <v>1390</v>
      </c>
      <c r="M300" s="2" t="s">
        <v>1567</v>
      </c>
      <c r="N300" s="2">
        <v>289</v>
      </c>
      <c r="O300" s="2" t="s">
        <v>1</v>
      </c>
      <c r="P300" s="2" t="str">
        <f t="shared" si="22"/>
        <v>{id:289,year: "2016",dateAcuerdo:"12-JUN",numAcuerdo:"CG 289-2016",monthAcuerdo:"JUN",nameAcuerdo:"ACUERDO ASIGNACIÓN REGIDURIAS",link: Acuerdos__pdfpath(`./${"2016/"}${"289.pdf"}`),},</v>
      </c>
    </row>
    <row r="301" spans="1:16" x14ac:dyDescent="0.3">
      <c r="A301" s="2" t="s">
        <v>1568</v>
      </c>
      <c r="B301" s="2">
        <v>290</v>
      </c>
      <c r="C301" s="2" t="s">
        <v>1566</v>
      </c>
      <c r="D301" s="3" t="s">
        <v>30</v>
      </c>
      <c r="E301" s="2" t="s">
        <v>1735</v>
      </c>
      <c r="G301" s="2">
        <v>290</v>
      </c>
      <c r="H301" s="2" t="s">
        <v>0</v>
      </c>
      <c r="I301" s="2" t="s">
        <v>1740</v>
      </c>
      <c r="J301" s="4" t="str">
        <f t="shared" si="23"/>
        <v>JUN</v>
      </c>
      <c r="K301" s="2" t="s">
        <v>1565</v>
      </c>
      <c r="L301" s="2" t="s">
        <v>1391</v>
      </c>
      <c r="M301" s="2" t="s">
        <v>1567</v>
      </c>
      <c r="N301" s="2">
        <v>290</v>
      </c>
      <c r="O301" s="2" t="s">
        <v>1</v>
      </c>
      <c r="P301" s="2" t="str">
        <f t="shared" si="22"/>
        <v>{id:290,year: "2016",dateAcuerdo:"30-JUN",numAcuerdo:"CG 290-2016",monthAcuerdo:"JUN",nameAcuerdo:"ACUERDO CUMPLIMIENTO TRIBUNAL ELECTORAL DE TLAXCALA AYUNTAMIENTO DE APIZACO PRI",link: Acuerdos__pdfpath(`./${"2016/"}${"290.pdf"}`),},</v>
      </c>
    </row>
    <row r="302" spans="1:16" x14ac:dyDescent="0.3">
      <c r="A302" s="2" t="s">
        <v>1568</v>
      </c>
      <c r="B302" s="2">
        <v>291</v>
      </c>
      <c r="C302" s="2" t="s">
        <v>1566</v>
      </c>
      <c r="D302" s="3" t="s">
        <v>30</v>
      </c>
      <c r="E302" s="2" t="s">
        <v>1735</v>
      </c>
      <c r="G302" s="2">
        <v>291</v>
      </c>
      <c r="H302" s="2" t="s">
        <v>0</v>
      </c>
      <c r="I302" s="2" t="s">
        <v>1740</v>
      </c>
      <c r="J302" s="4" t="str">
        <f t="shared" si="23"/>
        <v>JUN</v>
      </c>
      <c r="K302" s="2" t="s">
        <v>1565</v>
      </c>
      <c r="L302" s="2" t="s">
        <v>1392</v>
      </c>
      <c r="M302" s="2" t="s">
        <v>1567</v>
      </c>
      <c r="N302" s="2">
        <v>291</v>
      </c>
      <c r="O302" s="2" t="s">
        <v>1</v>
      </c>
      <c r="P302" s="2" t="str">
        <f t="shared" si="22"/>
        <v>{id:291,year: "2016",dateAcuerdo:"30-JUN",numAcuerdo:"CG 291-2016",monthAcuerdo:"JUN",nameAcuerdo:"ACUERDO RETIRO PROPAGANDA POLÍTICA",link: Acuerdos__pdfpath(`./${"2016/"}${"291.pdf"}`),},</v>
      </c>
    </row>
    <row r="303" spans="1:16" x14ac:dyDescent="0.3">
      <c r="A303" s="2" t="s">
        <v>1568</v>
      </c>
      <c r="B303" s="2">
        <v>292</v>
      </c>
      <c r="C303" s="2" t="s">
        <v>1566</v>
      </c>
      <c r="D303" s="3" t="s">
        <v>30</v>
      </c>
      <c r="E303" s="2" t="s">
        <v>1735</v>
      </c>
      <c r="G303" s="2">
        <v>292</v>
      </c>
      <c r="H303" s="2" t="s">
        <v>0</v>
      </c>
      <c r="I303" s="2" t="s">
        <v>1740</v>
      </c>
      <c r="J303" s="4" t="str">
        <f t="shared" si="23"/>
        <v>JUN</v>
      </c>
      <c r="K303" s="2" t="s">
        <v>1565</v>
      </c>
      <c r="L303" s="2" t="s">
        <v>1393</v>
      </c>
      <c r="M303" s="2" t="s">
        <v>1567</v>
      </c>
      <c r="N303" s="2">
        <v>292</v>
      </c>
      <c r="O303" s="2" t="s">
        <v>1</v>
      </c>
      <c r="P303" s="2" t="str">
        <f t="shared" si="22"/>
        <v>{id:292,year: "2016",dateAcuerdo:"30-JUN",numAcuerdo:"CG 292-2016",monthAcuerdo:"JUN",nameAcuerdo:"ACUERDO SERVICIO PROFESIONAL ELECTORAL NACIONAL",link: Acuerdos__pdfpath(`./${"2016/"}${"292.pdf"}`),},</v>
      </c>
    </row>
    <row r="304" spans="1:16" x14ac:dyDescent="0.3">
      <c r="A304" s="2" t="s">
        <v>1568</v>
      </c>
      <c r="B304" s="2">
        <v>293</v>
      </c>
      <c r="C304" s="2" t="s">
        <v>1566</v>
      </c>
      <c r="D304" s="3" t="s">
        <v>1398</v>
      </c>
      <c r="E304" s="2" t="s">
        <v>1735</v>
      </c>
      <c r="G304" s="2">
        <v>293</v>
      </c>
      <c r="H304" s="2" t="s">
        <v>0</v>
      </c>
      <c r="I304" s="2" t="s">
        <v>1740</v>
      </c>
      <c r="J304" s="4" t="str">
        <f t="shared" si="23"/>
        <v>JUL</v>
      </c>
      <c r="K304" s="2" t="s">
        <v>1565</v>
      </c>
      <c r="L304" s="2" t="s">
        <v>1395</v>
      </c>
      <c r="M304" s="2" t="s">
        <v>1567</v>
      </c>
      <c r="N304" s="2">
        <v>293</v>
      </c>
      <c r="O304" s="2" t="s">
        <v>1</v>
      </c>
      <c r="P304" s="2" t="str">
        <f t="shared" si="22"/>
        <v>{id:293,year: "2016",dateAcuerdo:"26-JUL",numAcuerdo:"CG 293-2016",monthAcuerdo:"JUL",nameAcuerdo:"ACUERDO REGIDURÍAS ITE CUMPLIMIENTO DE SENTENCIA TET JDC 250 2016",link: Acuerdos__pdfpath(`./${"2016/"}${"293.pdf"}`),},</v>
      </c>
    </row>
    <row r="305" spans="1:16" x14ac:dyDescent="0.3">
      <c r="A305" s="2" t="s">
        <v>1568</v>
      </c>
      <c r="B305" s="2">
        <v>294</v>
      </c>
      <c r="C305" s="2" t="s">
        <v>1566</v>
      </c>
      <c r="D305" s="3" t="s">
        <v>31</v>
      </c>
      <c r="E305" s="2" t="s">
        <v>1735</v>
      </c>
      <c r="G305" s="2">
        <v>294</v>
      </c>
      <c r="H305" s="2" t="s">
        <v>0</v>
      </c>
      <c r="I305" s="2" t="s">
        <v>1740</v>
      </c>
      <c r="J305" s="4" t="str">
        <f t="shared" si="23"/>
        <v>JUL</v>
      </c>
      <c r="K305" s="2" t="s">
        <v>1565</v>
      </c>
      <c r="L305" s="2" t="s">
        <v>1396</v>
      </c>
      <c r="M305" s="2" t="s">
        <v>1567</v>
      </c>
      <c r="N305" s="2">
        <v>294</v>
      </c>
      <c r="O305" s="2" t="s">
        <v>1</v>
      </c>
      <c r="P305" s="2" t="str">
        <f t="shared" si="22"/>
        <v>{id:294,year: "2016",dateAcuerdo:"31-JUL",numAcuerdo:"CG 294-2016",monthAcuerdo:"JUL",nameAcuerdo:"ACUERDO ADECUACIÓN COMISIONES PERMANENTES",link: Acuerdos__pdfpath(`./${"2016/"}${"294.pdf"}`),},</v>
      </c>
    </row>
    <row r="306" spans="1:16" x14ac:dyDescent="0.3">
      <c r="A306" s="2" t="s">
        <v>1568</v>
      </c>
      <c r="B306" s="2">
        <v>295</v>
      </c>
      <c r="C306" s="2" t="s">
        <v>1566</v>
      </c>
      <c r="D306" s="3" t="s">
        <v>31</v>
      </c>
      <c r="E306" s="2" t="s">
        <v>1735</v>
      </c>
      <c r="G306" s="2">
        <v>295</v>
      </c>
      <c r="H306" s="2" t="s">
        <v>0</v>
      </c>
      <c r="I306" s="2" t="s">
        <v>1740</v>
      </c>
      <c r="J306" s="4" t="str">
        <f t="shared" si="23"/>
        <v>JUL</v>
      </c>
      <c r="K306" s="2" t="s">
        <v>1565</v>
      </c>
      <c r="L306" s="2" t="s">
        <v>1397</v>
      </c>
      <c r="M306" s="2" t="s">
        <v>1567</v>
      </c>
      <c r="N306" s="2">
        <v>295</v>
      </c>
      <c r="O306" s="2" t="s">
        <v>1</v>
      </c>
      <c r="P306" s="2" t="str">
        <f t="shared" si="22"/>
        <v>{id:295,year: "2016",dateAcuerdo:"31-JUL",numAcuerdo:"CG 295-2016",monthAcuerdo:"JUL",nameAcuerdo:"ACUERDO COMITÉ DE TRANSPARENCIA",link: Acuerdos__pdfpath(`./${"2016/"}${"295.pdf"}`),},</v>
      </c>
    </row>
    <row r="307" spans="1:16" ht="15" thickBot="1" x14ac:dyDescent="0.35">
      <c r="A307" s="2" t="s">
        <v>1568</v>
      </c>
      <c r="B307" s="2">
        <v>296</v>
      </c>
      <c r="C307" s="2" t="s">
        <v>1566</v>
      </c>
      <c r="D307" s="3" t="s">
        <v>1399</v>
      </c>
      <c r="E307" s="2" t="s">
        <v>1735</v>
      </c>
      <c r="G307" s="2">
        <v>296</v>
      </c>
      <c r="H307" s="2" t="s">
        <v>0</v>
      </c>
      <c r="I307" s="2" t="s">
        <v>1740</v>
      </c>
      <c r="J307" s="4" t="str">
        <f t="shared" si="23"/>
        <v>AGO</v>
      </c>
      <c r="K307" s="2" t="s">
        <v>1565</v>
      </c>
      <c r="L307" s="4" t="s">
        <v>1400</v>
      </c>
      <c r="M307" s="2" t="s">
        <v>1567</v>
      </c>
      <c r="N307" s="2">
        <v>296</v>
      </c>
      <c r="O307" s="2" t="s">
        <v>1</v>
      </c>
      <c r="P307" s="2" t="str">
        <f t="shared" si="22"/>
        <v>{id:296,year: "2016",dateAcuerdo:"18-AGO",numAcuerdo:"CG 296-2016",monthAcuerdo:"AGO",nameAcuerdo:"ACUERDO SANCIÓN PAC",link: Acuerdos__pdfpath(`./${"2016/"}${"296.pdf"}`),},</v>
      </c>
    </row>
    <row r="308" spans="1:16" x14ac:dyDescent="0.3">
      <c r="A308" s="9" t="s">
        <v>1568</v>
      </c>
      <c r="B308" s="9">
        <v>297</v>
      </c>
      <c r="C308" s="9" t="s">
        <v>1566</v>
      </c>
      <c r="D308" s="10" t="s">
        <v>405</v>
      </c>
      <c r="E308" s="9" t="s">
        <v>1735</v>
      </c>
      <c r="F308" s="9"/>
      <c r="G308" s="9">
        <v>297</v>
      </c>
      <c r="H308" s="9" t="s">
        <v>0</v>
      </c>
      <c r="I308" s="9" t="s">
        <v>1740</v>
      </c>
      <c r="J308" s="9" t="str">
        <f t="shared" si="23"/>
        <v>AGO</v>
      </c>
      <c r="K308" s="9" t="s">
        <v>1565</v>
      </c>
      <c r="L308" s="9"/>
      <c r="M308" s="9" t="s">
        <v>1576</v>
      </c>
      <c r="N308" s="9"/>
      <c r="O308" s="9" t="s">
        <v>1577</v>
      </c>
      <c r="P308" s="12"/>
    </row>
    <row r="309" spans="1:16" ht="15" thickBot="1" x14ac:dyDescent="0.35">
      <c r="A309" s="14" t="s">
        <v>1568</v>
      </c>
      <c r="B309" s="14" t="s">
        <v>1049</v>
      </c>
      <c r="C309" s="14" t="s">
        <v>1566</v>
      </c>
      <c r="D309" s="15"/>
      <c r="E309" s="14" t="s">
        <v>1736</v>
      </c>
      <c r="F309" s="14"/>
      <c r="G309" s="14"/>
      <c r="H309" s="14"/>
      <c r="I309" s="14" t="s">
        <v>1738</v>
      </c>
      <c r="J309" s="14" t="str">
        <f t="shared" si="23"/>
        <v/>
      </c>
      <c r="K309" s="14" t="s">
        <v>1565</v>
      </c>
      <c r="L309" s="16" t="s">
        <v>1401</v>
      </c>
      <c r="M309" s="14" t="s">
        <v>1567</v>
      </c>
      <c r="N309" s="14">
        <v>297.10000000000002</v>
      </c>
      <c r="O309" s="14" t="s">
        <v>1076</v>
      </c>
      <c r="P309" s="17" t="str">
        <f>CONCATENATE(A308,B308,C308,D308,E308,F308,G308,H308,I308,J308,K308,L308,M308,N308,O308,A309,B309,C309,D309,E309,F309,G309,H309,I309,J309,K309,L309,M309,N309,O309)</f>
        <v>{id:297,year: "2016",dateAcuerdo:"30-AGO",numAcuerdo:"CG 297-2016",monthAcuerdo:"AGO",nameAcuerdo:"",link: "",subRows:[{id:"",year: "2016",dateAcuerdo:"",numAcuerdo:"",monthAcuerdo:"",nameAcuerdo:"ANEXO PRESUPUESTO AGOSTO",link: Acuerdos__pdfpath(`./${"2016/"}${"297.1.pdf"}`),},],},</v>
      </c>
    </row>
    <row r="310" spans="1:16" x14ac:dyDescent="0.3">
      <c r="A310" s="2" t="s">
        <v>1568</v>
      </c>
      <c r="B310" s="2">
        <v>298</v>
      </c>
      <c r="C310" s="2" t="s">
        <v>1566</v>
      </c>
      <c r="D310" s="3" t="s">
        <v>764</v>
      </c>
      <c r="E310" s="2" t="s">
        <v>1735</v>
      </c>
      <c r="G310" s="2">
        <v>298</v>
      </c>
      <c r="H310" s="2" t="s">
        <v>0</v>
      </c>
      <c r="I310" s="2" t="s">
        <v>1740</v>
      </c>
      <c r="J310" s="4" t="str">
        <f t="shared" si="23"/>
        <v>SEP</v>
      </c>
      <c r="K310" s="2" t="s">
        <v>1565</v>
      </c>
      <c r="L310" s="2" t="s">
        <v>1404</v>
      </c>
      <c r="M310" s="2" t="s">
        <v>1567</v>
      </c>
      <c r="N310" s="2">
        <v>298</v>
      </c>
      <c r="O310" s="2" t="s">
        <v>1</v>
      </c>
      <c r="P310" s="2" t="str">
        <f t="shared" ref="P310:P315" si="24">CONCATENATE(A310,B310,C310,D310,E310,F310,G310,H310,I310,J310,K310,L310,M310,N310,O310)</f>
        <v>{id:298,year: "2016",dateAcuerdo:"11-SEP",numAcuerdo:"CG 298-2016",monthAcuerdo:"SEP",nameAcuerdo:"ACUERDO REGIDORA AMAXAC DE GUERRERO PVEM",link: Acuerdos__pdfpath(`./${"2016/"}${"298.pdf"}`),},</v>
      </c>
    </row>
    <row r="311" spans="1:16" x14ac:dyDescent="0.3">
      <c r="A311" s="2" t="s">
        <v>1568</v>
      </c>
      <c r="B311" s="2">
        <v>299</v>
      </c>
      <c r="C311" s="2" t="s">
        <v>1566</v>
      </c>
      <c r="D311" s="3" t="s">
        <v>1402</v>
      </c>
      <c r="E311" s="2" t="s">
        <v>1735</v>
      </c>
      <c r="G311" s="2">
        <v>299</v>
      </c>
      <c r="H311" s="2" t="s">
        <v>0</v>
      </c>
      <c r="I311" s="2" t="s">
        <v>1740</v>
      </c>
      <c r="J311" s="4" t="str">
        <f t="shared" si="23"/>
        <v>SEP</v>
      </c>
      <c r="K311" s="2" t="s">
        <v>1565</v>
      </c>
      <c r="L311" s="2" t="s">
        <v>1405</v>
      </c>
      <c r="M311" s="2" t="s">
        <v>1567</v>
      </c>
      <c r="N311" s="2">
        <v>299</v>
      </c>
      <c r="O311" s="2" t="s">
        <v>1</v>
      </c>
      <c r="P311" s="2" t="str">
        <f t="shared" si="24"/>
        <v>{id:299,year: "2016",dateAcuerdo:"13-SEP",numAcuerdo:"CG 299-2016",monthAcuerdo:"SEP",nameAcuerdo:"ACUERDO DESIGNACIÓN DE PERSONAL PARA RECUENTO DE VOTOS MUNICIPIO TZOMPANTEPEC",link: Acuerdos__pdfpath(`./${"2016/"}${"299.pdf"}`),},</v>
      </c>
    </row>
    <row r="312" spans="1:16" x14ac:dyDescent="0.3">
      <c r="A312" s="2" t="s">
        <v>1568</v>
      </c>
      <c r="B312" s="2">
        <v>300</v>
      </c>
      <c r="C312" s="2" t="s">
        <v>1566</v>
      </c>
      <c r="D312" s="3" t="s">
        <v>1402</v>
      </c>
      <c r="E312" s="2" t="s">
        <v>1735</v>
      </c>
      <c r="G312" s="2">
        <v>300</v>
      </c>
      <c r="H312" s="2" t="s">
        <v>0</v>
      </c>
      <c r="I312" s="2" t="s">
        <v>1740</v>
      </c>
      <c r="J312" s="4" t="str">
        <f t="shared" si="23"/>
        <v>SEP</v>
      </c>
      <c r="K312" s="2" t="s">
        <v>1565</v>
      </c>
      <c r="L312" s="2" t="s">
        <v>1406</v>
      </c>
      <c r="M312" s="2" t="s">
        <v>1567</v>
      </c>
      <c r="N312" s="2">
        <v>300</v>
      </c>
      <c r="O312" s="2" t="s">
        <v>1</v>
      </c>
      <c r="P312" s="2" t="str">
        <f t="shared" si="24"/>
        <v>{id:300,year: "2016",dateAcuerdo:"13-SEP",numAcuerdo:"CG 300-2016",monthAcuerdo:"SEP",nameAcuerdo:"ACUERDO DECLARACIÓN DE VALIDEZ TZOMPANTEPEC",link: Acuerdos__pdfpath(`./${"2016/"}${"300.pdf"}`),},</v>
      </c>
    </row>
    <row r="313" spans="1:16" x14ac:dyDescent="0.3">
      <c r="A313" s="2" t="s">
        <v>1568</v>
      </c>
      <c r="B313" s="2">
        <v>301</v>
      </c>
      <c r="C313" s="2" t="s">
        <v>1566</v>
      </c>
      <c r="D313" s="3" t="s">
        <v>121</v>
      </c>
      <c r="E313" s="2" t="s">
        <v>1735</v>
      </c>
      <c r="G313" s="2">
        <v>301</v>
      </c>
      <c r="H313" s="2" t="s">
        <v>0</v>
      </c>
      <c r="I313" s="2" t="s">
        <v>1740</v>
      </c>
      <c r="J313" s="4" t="str">
        <f t="shared" si="23"/>
        <v>SEP</v>
      </c>
      <c r="K313" s="2" t="s">
        <v>1565</v>
      </c>
      <c r="L313" s="2" t="s">
        <v>1409</v>
      </c>
      <c r="M313" s="2" t="s">
        <v>1567</v>
      </c>
      <c r="N313" s="2">
        <v>301</v>
      </c>
      <c r="O313" s="2" t="s">
        <v>1</v>
      </c>
      <c r="P313" s="2" t="str">
        <f t="shared" si="24"/>
        <v>{id:301,year: "2016",dateAcuerdo:"14-SEP",numAcuerdo:"CG 301-2016",monthAcuerdo:"SEP",nameAcuerdo:"ACUERDO DESIGNACIÓN DE PERSONAL PARA RECUENTO DE VOTOS NANACAMILPA",link: Acuerdos__pdfpath(`./${"2016/"}${"301.pdf"}`),},</v>
      </c>
    </row>
    <row r="314" spans="1:16" x14ac:dyDescent="0.3">
      <c r="A314" s="2" t="s">
        <v>1568</v>
      </c>
      <c r="B314" s="2">
        <v>302</v>
      </c>
      <c r="C314" s="2" t="s">
        <v>1566</v>
      </c>
      <c r="D314" s="3" t="s">
        <v>1403</v>
      </c>
      <c r="E314" s="2" t="s">
        <v>1735</v>
      </c>
      <c r="G314" s="2">
        <v>302</v>
      </c>
      <c r="H314" s="2" t="s">
        <v>0</v>
      </c>
      <c r="I314" s="2" t="s">
        <v>1740</v>
      </c>
      <c r="J314" s="4" t="str">
        <f t="shared" si="23"/>
        <v>SEP</v>
      </c>
      <c r="K314" s="2" t="s">
        <v>1565</v>
      </c>
      <c r="L314" s="2" t="s">
        <v>1407</v>
      </c>
      <c r="M314" s="2" t="s">
        <v>1567</v>
      </c>
      <c r="N314" s="2">
        <v>302</v>
      </c>
      <c r="O314" s="2" t="s">
        <v>1</v>
      </c>
      <c r="P314" s="2" t="str">
        <f t="shared" si="24"/>
        <v>{id:302,year: "2016",dateAcuerdo:"17-SEP",numAcuerdo:"CG 302-2016",monthAcuerdo:"SEP",nameAcuerdo:"ACUERDO DESIGNACIÓN DE PERSONAL PARA RECUENTO DE VOTOS DISTRITO 12 TEOLOCHOLCO",link: Acuerdos__pdfpath(`./${"2016/"}${"302.pdf"}`),},</v>
      </c>
    </row>
    <row r="315" spans="1:16" ht="15" thickBot="1" x14ac:dyDescent="0.35">
      <c r="A315" s="2" t="s">
        <v>1568</v>
      </c>
      <c r="B315" s="2">
        <v>303</v>
      </c>
      <c r="C315" s="2" t="s">
        <v>1566</v>
      </c>
      <c r="D315" s="3" t="s">
        <v>1403</v>
      </c>
      <c r="E315" s="2" t="s">
        <v>1735</v>
      </c>
      <c r="G315" s="2">
        <v>303</v>
      </c>
      <c r="H315" s="2" t="s">
        <v>0</v>
      </c>
      <c r="I315" s="2" t="s">
        <v>1740</v>
      </c>
      <c r="J315" s="4" t="str">
        <f t="shared" si="23"/>
        <v>SEP</v>
      </c>
      <c r="K315" s="2" t="s">
        <v>1565</v>
      </c>
      <c r="L315" s="2" t="s">
        <v>1408</v>
      </c>
      <c r="M315" s="2" t="s">
        <v>1567</v>
      </c>
      <c r="N315" s="2">
        <v>303</v>
      </c>
      <c r="O315" s="2" t="s">
        <v>1</v>
      </c>
      <c r="P315" s="2" t="str">
        <f t="shared" si="24"/>
        <v>{id:303,year: "2016",dateAcuerdo:"17-SEP",numAcuerdo:"CG 303-2016",monthAcuerdo:"SEP",nameAcuerdo:"ACUERDO DECLARACIÓN DE VALIDEZ DISTRITO 12 TEOLOCHOLCO PRI PVEM PNA",link: Acuerdos__pdfpath(`./${"2016/"}${"303.pdf"}`),},</v>
      </c>
    </row>
    <row r="316" spans="1:16" x14ac:dyDescent="0.3">
      <c r="A316" s="9" t="s">
        <v>1568</v>
      </c>
      <c r="B316" s="9">
        <v>304</v>
      </c>
      <c r="C316" s="9" t="s">
        <v>1566</v>
      </c>
      <c r="D316" s="10" t="s">
        <v>383</v>
      </c>
      <c r="E316" s="9" t="s">
        <v>1735</v>
      </c>
      <c r="F316" s="9"/>
      <c r="G316" s="9">
        <v>304</v>
      </c>
      <c r="H316" s="9" t="s">
        <v>0</v>
      </c>
      <c r="I316" s="9" t="s">
        <v>1740</v>
      </c>
      <c r="J316" s="11" t="str">
        <f t="shared" si="23"/>
        <v>SEP</v>
      </c>
      <c r="K316" s="9" t="s">
        <v>1565</v>
      </c>
      <c r="L316" s="9" t="s">
        <v>1410</v>
      </c>
      <c r="M316" s="9" t="s">
        <v>1567</v>
      </c>
      <c r="N316" s="9">
        <v>304</v>
      </c>
      <c r="O316" s="9" t="s">
        <v>1051</v>
      </c>
      <c r="P316" s="12"/>
    </row>
    <row r="317" spans="1:16" x14ac:dyDescent="0.3">
      <c r="A317" s="2" t="s">
        <v>1568</v>
      </c>
      <c r="B317" s="2" t="s">
        <v>1049</v>
      </c>
      <c r="C317" s="2" t="s">
        <v>1566</v>
      </c>
      <c r="E317" s="2" t="s">
        <v>1736</v>
      </c>
      <c r="I317" s="2" t="s">
        <v>1738</v>
      </c>
      <c r="J317" s="2" t="str">
        <f t="shared" si="23"/>
        <v/>
      </c>
      <c r="K317" s="2" t="s">
        <v>1565</v>
      </c>
      <c r="L317" s="2" t="s">
        <v>1411</v>
      </c>
      <c r="M317" s="2" t="s">
        <v>1567</v>
      </c>
      <c r="N317" s="2">
        <v>304.10000000000002</v>
      </c>
      <c r="O317" s="2" t="s">
        <v>1</v>
      </c>
      <c r="P317" s="13"/>
    </row>
    <row r="318" spans="1:16" ht="15" thickBot="1" x14ac:dyDescent="0.35">
      <c r="A318" s="14" t="s">
        <v>1568</v>
      </c>
      <c r="B318" s="14" t="s">
        <v>1049</v>
      </c>
      <c r="C318" s="14" t="s">
        <v>1566</v>
      </c>
      <c r="D318" s="15"/>
      <c r="E318" s="14" t="s">
        <v>1736</v>
      </c>
      <c r="F318" s="14"/>
      <c r="G318" s="14"/>
      <c r="H318" s="14"/>
      <c r="I318" s="14" t="s">
        <v>1738</v>
      </c>
      <c r="J318" s="14" t="str">
        <f t="shared" si="23"/>
        <v/>
      </c>
      <c r="K318" s="14" t="s">
        <v>1565</v>
      </c>
      <c r="L318" s="14" t="s">
        <v>1412</v>
      </c>
      <c r="M318" s="14" t="s">
        <v>1567</v>
      </c>
      <c r="N318" s="14">
        <v>304.2</v>
      </c>
      <c r="O318" s="14" t="s">
        <v>1076</v>
      </c>
      <c r="P318" s="17" t="str">
        <f>CONCATENATE(A316,B316,C316,D316,E316,F316,G316,H316,I316,J316,K316,L316,M316,N316,O316,A317,B317,C317,D317,E317,F317,G317,H317,I317,J317,K317,L317,M317,N317,O317,A318,B318,C318,D318,E318,F318,G318,H318,I318,J318,K318,L318,M318,N318,O318)</f>
        <v>{id:304,year: "2016",dateAcuerdo:"29-SEP",numAcuerdo:"CG 304-2016",monthAcuerdo:"SEP",nameAcuerdo:"ACUERDO VIOLENCIA POLITICA",link: Acuerdos__pdfpath(`./${"2016/"}${"304.pdf"}`),subRows:[{id:"",year: "2016",dateAcuerdo:"",numAcuerdo:"",monthAcuerdo:"",nameAcuerdo:"DICTAMEN PROTOCOLO VIOLENCIA CONTRA MUJERES",link: Acuerdos__pdfpath(`./${"2016/"}${"304.1.pdf"}`),},{id:"",year: "2016",dateAcuerdo:"",numAcuerdo:"",monthAcuerdo:"",nameAcuerdo:"ANEXO ÚNICO DE DICTAMEN PROTOCOLO VIOLENCIA CONTRA MUJERES",link: Acuerdos__pdfpath(`./${"2016/"}${"304.2.pdf"}`),},],},</v>
      </c>
    </row>
    <row r="319" spans="1:16" x14ac:dyDescent="0.3">
      <c r="A319" s="9" t="s">
        <v>1568</v>
      </c>
      <c r="B319" s="9">
        <v>305</v>
      </c>
      <c r="C319" s="2" t="s">
        <v>1566</v>
      </c>
      <c r="D319" s="3" t="s">
        <v>383</v>
      </c>
      <c r="E319" s="2" t="s">
        <v>1735</v>
      </c>
      <c r="G319" s="2">
        <v>305</v>
      </c>
      <c r="H319" s="2" t="s">
        <v>0</v>
      </c>
      <c r="I319" s="2" t="s">
        <v>1740</v>
      </c>
      <c r="J319" s="2" t="str">
        <f t="shared" si="23"/>
        <v>SEP</v>
      </c>
      <c r="K319" s="2" t="s">
        <v>1565</v>
      </c>
      <c r="L319" s="2" t="s">
        <v>1413</v>
      </c>
      <c r="M319" s="2" t="s">
        <v>1567</v>
      </c>
      <c r="N319" s="2">
        <v>305</v>
      </c>
      <c r="O319" s="2" t="s">
        <v>1051</v>
      </c>
      <c r="P319" s="13"/>
    </row>
    <row r="320" spans="1:16" ht="15" thickBot="1" x14ac:dyDescent="0.35">
      <c r="A320" s="14" t="s">
        <v>1568</v>
      </c>
      <c r="B320" s="14" t="s">
        <v>1049</v>
      </c>
      <c r="C320" s="14" t="s">
        <v>1566</v>
      </c>
      <c r="D320" s="15"/>
      <c r="E320" s="14" t="s">
        <v>1736</v>
      </c>
      <c r="F320" s="14"/>
      <c r="G320" s="14"/>
      <c r="H320" s="14"/>
      <c r="I320" s="14" t="s">
        <v>1738</v>
      </c>
      <c r="J320" s="14" t="str">
        <f t="shared" si="23"/>
        <v/>
      </c>
      <c r="K320" s="14" t="s">
        <v>1565</v>
      </c>
      <c r="L320" s="14" t="s">
        <v>1414</v>
      </c>
      <c r="M320" s="14" t="s">
        <v>1567</v>
      </c>
      <c r="N320" s="14">
        <v>305.10000000000002</v>
      </c>
      <c r="O320" s="14" t="s">
        <v>1076</v>
      </c>
      <c r="P320" s="17" t="str">
        <f>CONCATENATE(A319,B319,C319,D319,E319,F319,G319,H319,I319,J319,K319,L319,M319,N319,O319,A320,B320,C320,D320,E320,F320,G320,H320,I320,J320,K320,L320,M320,N320,O320)</f>
        <v>{id:305,year: "2016",dateAcuerdo:"29-SEP",numAcuerdo:"CG 305-2016",monthAcuerdo:"SEP",nameAcuerdo:"ACUERDO DE MODIFICACIÓN SERVICIO PROFESIONAL ELECTORAL NACIONAL",link: Acuerdos__pdfpath(`./${"2016/"}${"305.pdf"}`),subRows:[{id:"",year: "2016",dateAcuerdo:"",numAcuerdo:"",monthAcuerdo:"",nameAcuerdo:"ANEXO 1",link: Acuerdos__pdfpath(`./${"2016/"}${"305.1.pdf"}`),},],},</v>
      </c>
    </row>
    <row r="321" spans="1:16" x14ac:dyDescent="0.3">
      <c r="A321" s="9" t="s">
        <v>1568</v>
      </c>
      <c r="B321" s="9">
        <v>306</v>
      </c>
      <c r="C321" s="2" t="s">
        <v>1566</v>
      </c>
      <c r="D321" s="3" t="s">
        <v>383</v>
      </c>
      <c r="E321" s="2" t="s">
        <v>1735</v>
      </c>
      <c r="G321" s="2">
        <v>306</v>
      </c>
      <c r="H321" s="2" t="s">
        <v>0</v>
      </c>
      <c r="I321" s="2" t="s">
        <v>1740</v>
      </c>
      <c r="J321" s="2" t="str">
        <f t="shared" si="23"/>
        <v>SEP</v>
      </c>
      <c r="K321" s="2" t="s">
        <v>1565</v>
      </c>
      <c r="L321" s="2" t="s">
        <v>1415</v>
      </c>
      <c r="M321" s="2" t="s">
        <v>1567</v>
      </c>
      <c r="N321" s="2">
        <v>306</v>
      </c>
      <c r="O321" s="2" t="s">
        <v>1051</v>
      </c>
      <c r="P321" s="13"/>
    </row>
    <row r="322" spans="1:16" ht="15" thickBot="1" x14ac:dyDescent="0.35">
      <c r="A322" s="14" t="s">
        <v>1568</v>
      </c>
      <c r="B322" s="14" t="s">
        <v>1049</v>
      </c>
      <c r="C322" s="14" t="s">
        <v>1566</v>
      </c>
      <c r="D322" s="15"/>
      <c r="E322" s="14" t="s">
        <v>1736</v>
      </c>
      <c r="F322" s="14"/>
      <c r="G322" s="14"/>
      <c r="H322" s="14"/>
      <c r="I322" s="14" t="s">
        <v>1738</v>
      </c>
      <c r="J322" s="14" t="str">
        <f t="shared" si="23"/>
        <v/>
      </c>
      <c r="K322" s="14" t="s">
        <v>1565</v>
      </c>
      <c r="L322" s="14" t="s">
        <v>1414</v>
      </c>
      <c r="M322" s="14" t="s">
        <v>1567</v>
      </c>
      <c r="N322" s="14">
        <v>306.10000000000002</v>
      </c>
      <c r="O322" s="14" t="s">
        <v>1076</v>
      </c>
      <c r="P322" s="17" t="str">
        <f>CONCATENATE(A321,B321,C321,D321,E321,F321,G321,H321,I321,J321,K321,L321,M321,N321,O321,A322,B322,C322,D322,E322,F322,G322,H322,I322,J322,K322,L322,M322,N322,O322)</f>
        <v>{id:306,year: "2016",dateAcuerdo:"29-SEP",numAcuerdo:"CG 306-2016",monthAcuerdo:"SEP",nameAcuerdo:"ACUERDO PRESUPUESTO 2017",link: Acuerdos__pdfpath(`./${"2016/"}${"306.pdf"}`),subRows:[{id:"",year: "2016",dateAcuerdo:"",numAcuerdo:"",monthAcuerdo:"",nameAcuerdo:"ANEXO 1",link: Acuerdos__pdfpath(`./${"2016/"}${"306.1.pdf"}`),},],},</v>
      </c>
    </row>
    <row r="323" spans="1:16" x14ac:dyDescent="0.3">
      <c r="A323" s="2" t="s">
        <v>1568</v>
      </c>
      <c r="B323" s="2">
        <v>307</v>
      </c>
      <c r="C323" s="2" t="s">
        <v>1566</v>
      </c>
      <c r="D323" s="3" t="s">
        <v>973</v>
      </c>
      <c r="E323" s="2" t="s">
        <v>1735</v>
      </c>
      <c r="G323" s="2">
        <v>307</v>
      </c>
      <c r="H323" s="2" t="s">
        <v>0</v>
      </c>
      <c r="I323" s="2" t="s">
        <v>1740</v>
      </c>
      <c r="J323" s="4" t="str">
        <f t="shared" si="23"/>
        <v>OCT</v>
      </c>
      <c r="K323" s="2" t="s">
        <v>1565</v>
      </c>
      <c r="L323" s="2" t="s">
        <v>1417</v>
      </c>
      <c r="M323" s="2" t="s">
        <v>1567</v>
      </c>
      <c r="N323" s="2">
        <v>307</v>
      </c>
      <c r="O323" s="2" t="s">
        <v>1</v>
      </c>
      <c r="P323" s="2" t="str">
        <f t="shared" ref="P323:P325" si="25">CONCATENATE(A323,B323,C323,D323,E323,F323,G323,H323,I323,J323,K323,L323,M323,N323,O323)</f>
        <v>{id:307,year: "2016",dateAcuerdo:"14-OCT",numAcuerdo:"CG 307-2016",monthAcuerdo:"OCT",nameAcuerdo:"ACUERDO MULTAS PREVISTAS EN LA RESOLUCIÓN INE CG598 2016",link: Acuerdos__pdfpath(`./${"2016/"}${"307.pdf"}`),},</v>
      </c>
    </row>
    <row r="324" spans="1:16" x14ac:dyDescent="0.3">
      <c r="A324" s="2" t="s">
        <v>1568</v>
      </c>
      <c r="B324" s="2">
        <v>308</v>
      </c>
      <c r="C324" s="2" t="s">
        <v>1566</v>
      </c>
      <c r="D324" s="3" t="s">
        <v>275</v>
      </c>
      <c r="E324" s="2" t="s">
        <v>1735</v>
      </c>
      <c r="G324" s="2">
        <v>308</v>
      </c>
      <c r="H324" s="2" t="s">
        <v>0</v>
      </c>
      <c r="I324" s="2" t="s">
        <v>1740</v>
      </c>
      <c r="J324" s="4" t="str">
        <f t="shared" ref="J324:J332" si="26">MID(D324,4,3)</f>
        <v>OCT</v>
      </c>
      <c r="K324" s="2" t="s">
        <v>1565</v>
      </c>
      <c r="L324" s="2" t="s">
        <v>1418</v>
      </c>
      <c r="M324" s="2" t="s">
        <v>1567</v>
      </c>
      <c r="N324" s="2">
        <v>308</v>
      </c>
      <c r="O324" s="2" t="s">
        <v>1</v>
      </c>
      <c r="P324" s="2" t="str">
        <f t="shared" si="25"/>
        <v>{id:308,year: "2016",dateAcuerdo:"25-OCT",numAcuerdo:"CG 308-2016",monthAcuerdo:"OCT",nameAcuerdo:"ACUERDO INTEGRACIÓN DE SANTA CRUZ QUILEHTLA",link: Acuerdos__pdfpath(`./${"2016/"}${"308.pdf"}`),},</v>
      </c>
    </row>
    <row r="325" spans="1:16" x14ac:dyDescent="0.3">
      <c r="A325" s="2" t="s">
        <v>1568</v>
      </c>
      <c r="B325" s="2">
        <v>309</v>
      </c>
      <c r="C325" s="2" t="s">
        <v>1566</v>
      </c>
      <c r="D325" s="3" t="s">
        <v>1416</v>
      </c>
      <c r="E325" s="2" t="s">
        <v>1735</v>
      </c>
      <c r="G325" s="2">
        <v>309</v>
      </c>
      <c r="H325" s="2" t="s">
        <v>0</v>
      </c>
      <c r="I325" s="2" t="s">
        <v>1740</v>
      </c>
      <c r="J325" s="4" t="str">
        <f t="shared" si="26"/>
        <v>NOV</v>
      </c>
      <c r="K325" s="2" t="s">
        <v>1565</v>
      </c>
      <c r="L325" s="2" t="s">
        <v>1419</v>
      </c>
      <c r="M325" s="2" t="s">
        <v>1567</v>
      </c>
      <c r="N325" s="2">
        <v>309</v>
      </c>
      <c r="O325" s="2" t="s">
        <v>1</v>
      </c>
      <c r="P325" s="2" t="str">
        <f t="shared" si="25"/>
        <v>{id:309,year: "2016",dateAcuerdo:"11-NOV",numAcuerdo:"CG 309-2016",monthAcuerdo:"NOV",nameAcuerdo:"ACUERDO INTEGRACIÓN AYUNTAMIENTO CONTLA",link: Acuerdos__pdfpath(`./${"2016/"}${"309.pdf"}`),},</v>
      </c>
    </row>
    <row r="326" spans="1:16" x14ac:dyDescent="0.3">
      <c r="A326" s="5" t="s">
        <v>1568</v>
      </c>
      <c r="B326" s="5">
        <v>310</v>
      </c>
      <c r="C326" s="5" t="s">
        <v>1566</v>
      </c>
      <c r="D326" s="6"/>
      <c r="E326" s="5" t="s">
        <v>1735</v>
      </c>
      <c r="F326" s="5"/>
      <c r="G326" s="5">
        <v>310</v>
      </c>
      <c r="H326" s="5" t="s">
        <v>0</v>
      </c>
      <c r="I326" s="5" t="s">
        <v>1740</v>
      </c>
      <c r="J326" s="5" t="str">
        <f t="shared" si="26"/>
        <v/>
      </c>
      <c r="K326" s="5" t="s">
        <v>1565</v>
      </c>
      <c r="L326" s="5"/>
      <c r="M326" s="5" t="s">
        <v>1567</v>
      </c>
      <c r="N326" s="5">
        <v>310</v>
      </c>
      <c r="O326" s="5" t="s">
        <v>1</v>
      </c>
      <c r="P326" s="5"/>
    </row>
    <row r="327" spans="1:16" x14ac:dyDescent="0.3">
      <c r="A327" s="2" t="s">
        <v>1568</v>
      </c>
      <c r="B327" s="2">
        <v>311</v>
      </c>
      <c r="C327" s="2" t="s">
        <v>1566</v>
      </c>
      <c r="D327" s="3" t="s">
        <v>1416</v>
      </c>
      <c r="E327" s="2" t="s">
        <v>1735</v>
      </c>
      <c r="G327" s="2">
        <v>311</v>
      </c>
      <c r="H327" s="2" t="s">
        <v>0</v>
      </c>
      <c r="I327" s="2" t="s">
        <v>1740</v>
      </c>
      <c r="J327" s="4" t="str">
        <f t="shared" si="26"/>
        <v>NOV</v>
      </c>
      <c r="K327" s="2" t="s">
        <v>1565</v>
      </c>
      <c r="L327" s="2" t="s">
        <v>1420</v>
      </c>
      <c r="M327" s="2" t="s">
        <v>1567</v>
      </c>
      <c r="N327" s="2">
        <v>311</v>
      </c>
      <c r="O327" s="2" t="s">
        <v>1</v>
      </c>
      <c r="P327" s="2" t="str">
        <f t="shared" ref="P327:P332" si="27">CONCATENATE(A327,B327,C327,D327,E327,F327,G327,H327,I327,J327,K327,L327,M327,N327,O327)</f>
        <v>{id:311,year: "2016",dateAcuerdo:"11-NOV",numAcuerdo:"CG 311-2016",monthAcuerdo:"NOV",nameAcuerdo:"ACUERDO DE EJECUCIÓN DE MULTAS EN LA RESOLUCIÓN INE CG598 2016 Y EL ACUERDO INE CG700 2016 MOVIMIENTO CIUDADANO",link: Acuerdos__pdfpath(`./${"2016/"}${"311.pdf"}`),},</v>
      </c>
    </row>
    <row r="328" spans="1:16" x14ac:dyDescent="0.3">
      <c r="A328" s="2" t="s">
        <v>1568</v>
      </c>
      <c r="B328" s="2">
        <v>312</v>
      </c>
      <c r="C328" s="2" t="s">
        <v>1566</v>
      </c>
      <c r="D328" s="3" t="s">
        <v>388</v>
      </c>
      <c r="E328" s="2" t="s">
        <v>1735</v>
      </c>
      <c r="G328" s="2">
        <v>312</v>
      </c>
      <c r="H328" s="2" t="s">
        <v>0</v>
      </c>
      <c r="I328" s="2" t="s">
        <v>1740</v>
      </c>
      <c r="J328" s="4" t="str">
        <f t="shared" si="26"/>
        <v>NOV</v>
      </c>
      <c r="K328" s="2" t="s">
        <v>1565</v>
      </c>
      <c r="L328" s="2" t="s">
        <v>1421</v>
      </c>
      <c r="M328" s="2" t="s">
        <v>1567</v>
      </c>
      <c r="N328" s="2">
        <v>312</v>
      </c>
      <c r="O328" s="2" t="s">
        <v>1</v>
      </c>
      <c r="P328" s="2" t="str">
        <f t="shared" si="27"/>
        <v>{id:312,year: "2016",dateAcuerdo:"30-NOV",numAcuerdo:"CG 312-2016",monthAcuerdo:"NOV",nameAcuerdo:"ACUERDO FINANCIAMIENTO PÚBLICO",link: Acuerdos__pdfpath(`./${"2016/"}${"312.pdf"}`),},</v>
      </c>
    </row>
    <row r="329" spans="1:16" x14ac:dyDescent="0.3">
      <c r="A329" s="2" t="s">
        <v>1568</v>
      </c>
      <c r="B329" s="2">
        <v>313</v>
      </c>
      <c r="C329" s="2" t="s">
        <v>1566</v>
      </c>
      <c r="D329" s="3" t="s">
        <v>388</v>
      </c>
      <c r="E329" s="2" t="s">
        <v>1735</v>
      </c>
      <c r="G329" s="2">
        <v>313</v>
      </c>
      <c r="H329" s="2" t="s">
        <v>0</v>
      </c>
      <c r="I329" s="2" t="s">
        <v>1740</v>
      </c>
      <c r="J329" s="4" t="str">
        <f t="shared" si="26"/>
        <v>NOV</v>
      </c>
      <c r="K329" s="2" t="s">
        <v>1565</v>
      </c>
      <c r="L329" s="2" t="s">
        <v>1422</v>
      </c>
      <c r="M329" s="2" t="s">
        <v>1567</v>
      </c>
      <c r="N329" s="2">
        <v>313</v>
      </c>
      <c r="O329" s="2" t="s">
        <v>1</v>
      </c>
      <c r="P329" s="2" t="str">
        <f t="shared" si="27"/>
        <v>{id:313,year: "2016",dateAcuerdo:"30-NOV",numAcuerdo:"CG 313-2016",monthAcuerdo:"NOV",nameAcuerdo:"ACUERDO CIENCIA Y TECNOLOGIA",link: Acuerdos__pdfpath(`./${"2016/"}${"313.pdf"}`),},</v>
      </c>
    </row>
    <row r="330" spans="1:16" x14ac:dyDescent="0.3">
      <c r="A330" s="2" t="s">
        <v>1568</v>
      </c>
      <c r="B330" s="2">
        <v>314</v>
      </c>
      <c r="C330" s="2" t="s">
        <v>1566</v>
      </c>
      <c r="D330" s="3" t="s">
        <v>388</v>
      </c>
      <c r="E330" s="2" t="s">
        <v>1735</v>
      </c>
      <c r="G330" s="2">
        <v>314</v>
      </c>
      <c r="H330" s="2" t="s">
        <v>0</v>
      </c>
      <c r="I330" s="2" t="s">
        <v>1740</v>
      </c>
      <c r="J330" s="4" t="str">
        <f t="shared" si="26"/>
        <v>NOV</v>
      </c>
      <c r="K330" s="2" t="s">
        <v>1565</v>
      </c>
      <c r="L330" s="2" t="s">
        <v>1423</v>
      </c>
      <c r="M330" s="2" t="s">
        <v>1567</v>
      </c>
      <c r="N330" s="2">
        <v>314</v>
      </c>
      <c r="O330" s="2" t="s">
        <v>1</v>
      </c>
      <c r="P330" s="2" t="str">
        <f t="shared" si="27"/>
        <v>{id:314,year: "2016",dateAcuerdo:"30-NOV",numAcuerdo:"CG 314-2016",monthAcuerdo:"NOV",nameAcuerdo:"ACUERDO MULTAS PARTIDOS PRI Y MORENA",link: Acuerdos__pdfpath(`./${"2016/"}${"314.pdf"}`),},</v>
      </c>
    </row>
    <row r="331" spans="1:16" x14ac:dyDescent="0.3">
      <c r="A331" s="2" t="s">
        <v>1568</v>
      </c>
      <c r="B331" s="2">
        <v>315</v>
      </c>
      <c r="C331" s="2" t="s">
        <v>1566</v>
      </c>
      <c r="D331" s="3" t="s">
        <v>1072</v>
      </c>
      <c r="E331" s="2" t="s">
        <v>1735</v>
      </c>
      <c r="G331" s="2">
        <v>315</v>
      </c>
      <c r="H331" s="2" t="s">
        <v>0</v>
      </c>
      <c r="I331" s="2" t="s">
        <v>1740</v>
      </c>
      <c r="J331" s="4" t="str">
        <f t="shared" si="26"/>
        <v>DIC</v>
      </c>
      <c r="K331" s="2" t="s">
        <v>1565</v>
      </c>
      <c r="L331" s="2" t="s">
        <v>1424</v>
      </c>
      <c r="M331" s="2" t="s">
        <v>1567</v>
      </c>
      <c r="N331" s="2">
        <v>315</v>
      </c>
      <c r="O331" s="2" t="s">
        <v>1</v>
      </c>
      <c r="P331" s="2" t="str">
        <f t="shared" si="27"/>
        <v>{id:315,year: "2016",dateAcuerdo:"12-DIC",numAcuerdo:"CG 315-2016",monthAcuerdo:"DIC",nameAcuerdo:"ACUERDO DONDE SE READECUA EL PRESUPUESTO DE EGRESOS PARA EL EJERCICIO FISCAL 2016",link: Acuerdos__pdfpath(`./${"2016/"}${"315.pdf"}`),},</v>
      </c>
    </row>
    <row r="332" spans="1:16" x14ac:dyDescent="0.3">
      <c r="A332" s="2" t="s">
        <v>1568</v>
      </c>
      <c r="B332" s="2">
        <v>316</v>
      </c>
      <c r="C332" s="2" t="s">
        <v>1566</v>
      </c>
      <c r="D332" s="3" t="s">
        <v>1072</v>
      </c>
      <c r="E332" s="2" t="s">
        <v>1735</v>
      </c>
      <c r="G332" s="2">
        <v>316</v>
      </c>
      <c r="H332" s="2" t="s">
        <v>0</v>
      </c>
      <c r="I332" s="2" t="s">
        <v>1740</v>
      </c>
      <c r="J332" s="4" t="str">
        <f t="shared" si="26"/>
        <v>DIC</v>
      </c>
      <c r="K332" s="2" t="s">
        <v>1565</v>
      </c>
      <c r="L332" s="2" t="s">
        <v>1425</v>
      </c>
      <c r="M332" s="2" t="s">
        <v>1567</v>
      </c>
      <c r="N332" s="2">
        <v>316</v>
      </c>
      <c r="O332" s="2" t="s">
        <v>1</v>
      </c>
      <c r="P332" s="2" t="str">
        <f t="shared" si="27"/>
        <v>{id:316,year: "2016",dateAcuerdo:"12-DIC",numAcuerdo:"CG 316-2016",monthAcuerdo:"DIC",nameAcuerdo:"ACUERDO DECLARACIÓN DE LA VALIDEZ E INTEGRACIÓN DE LA LXII LEGISLATURA DEL CONGRESO",link: Acuerdos__pdfpath(`./${"2016/"}${"316.pdf"}`),},</v>
      </c>
    </row>
    <row r="333" spans="1:16" x14ac:dyDescent="0.3">
      <c r="P333" s="2" t="s">
        <v>1929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2:P96"/>
  <sheetViews>
    <sheetView topLeftCell="D1" zoomScaleNormal="100" workbookViewId="0">
      <selection activeCell="P2" sqref="P2"/>
    </sheetView>
  </sheetViews>
  <sheetFormatPr baseColWidth="10" defaultColWidth="11.5546875" defaultRowHeight="14.4" x14ac:dyDescent="0.3"/>
  <cols>
    <col min="1" max="2" width="4" style="2" bestFit="1" customWidth="1"/>
    <col min="3" max="3" width="25.88671875" style="2" bestFit="1" customWidth="1"/>
    <col min="4" max="4" width="7.88671875" style="3" bestFit="1" customWidth="1"/>
    <col min="5" max="5" width="19.332031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21.44140625" style="2" bestFit="1" customWidth="1"/>
    <col min="10" max="10" width="5" style="2" bestFit="1" customWidth="1"/>
    <col min="11" max="11" width="16.44140625" style="2" bestFit="1" customWidth="1"/>
    <col min="12" max="12" width="33" style="2" customWidth="1"/>
    <col min="13" max="13" width="39" style="2" bestFit="1" customWidth="1"/>
    <col min="14" max="14" width="6" style="28" bestFit="1" customWidth="1"/>
    <col min="15" max="15" width="17.33203125" style="2" bestFit="1" customWidth="1"/>
    <col min="16" max="16384" width="11.5546875" style="2"/>
  </cols>
  <sheetData>
    <row r="2" spans="1:16" x14ac:dyDescent="0.3">
      <c r="P2" s="2" t="s">
        <v>1932</v>
      </c>
    </row>
    <row r="3" spans="1:16" ht="15" thickBot="1" x14ac:dyDescent="0.35">
      <c r="A3" s="2" t="s">
        <v>1568</v>
      </c>
      <c r="B3" s="2">
        <v>1</v>
      </c>
      <c r="C3" s="2" t="s">
        <v>1741</v>
      </c>
      <c r="D3" s="3" t="s">
        <v>1012</v>
      </c>
      <c r="E3" s="2" t="s">
        <v>1735</v>
      </c>
      <c r="F3" s="2">
        <v>0</v>
      </c>
      <c r="G3" s="2">
        <v>1</v>
      </c>
      <c r="H3" s="2" t="s">
        <v>0</v>
      </c>
      <c r="I3" s="2" t="s">
        <v>1742</v>
      </c>
      <c r="J3" s="4" t="str">
        <f t="shared" ref="J3:J34" si="0">MID(D3,4,3)</f>
        <v>ENE</v>
      </c>
      <c r="K3" s="2" t="s">
        <v>1565</v>
      </c>
      <c r="L3" s="2" t="s">
        <v>996</v>
      </c>
      <c r="M3" s="2" t="s">
        <v>1743</v>
      </c>
      <c r="N3" s="28">
        <f>B3</f>
        <v>1</v>
      </c>
      <c r="O3" s="2" t="s">
        <v>1</v>
      </c>
      <c r="P3" s="2" t="str">
        <f t="shared" ref="P3" si="1">CONCATENATE(A3,B3,C3,D3,E3,F3,G3,H3,I3,J3,K3,L3,M3,N3,O3)</f>
        <v>{id:1,year: "2015",dateAcuerdo:"09-ENE",numAcuerdo:"CG 01-2015",monthAcuerdo:"ENE",nameAcuerdo:"ACUERDO INTEGRACIÓN DE JUNTA GENERAL EJECUTIVA",link: Acuerdos__pdfpath(`./${"2015/"}${"1.pdf"}`),},</v>
      </c>
    </row>
    <row r="4" spans="1:16" x14ac:dyDescent="0.3">
      <c r="A4" s="9" t="s">
        <v>1568</v>
      </c>
      <c r="B4" s="9">
        <v>2</v>
      </c>
      <c r="C4" s="9" t="s">
        <v>1741</v>
      </c>
      <c r="D4" s="10" t="s">
        <v>724</v>
      </c>
      <c r="E4" s="9" t="s">
        <v>1735</v>
      </c>
      <c r="F4" s="9">
        <v>0</v>
      </c>
      <c r="G4" s="9">
        <v>2</v>
      </c>
      <c r="H4" s="9" t="s">
        <v>0</v>
      </c>
      <c r="I4" s="9" t="s">
        <v>1742</v>
      </c>
      <c r="J4" s="9" t="str">
        <f t="shared" si="0"/>
        <v>ENE</v>
      </c>
      <c r="K4" s="9" t="s">
        <v>1565</v>
      </c>
      <c r="L4" s="9" t="s">
        <v>997</v>
      </c>
      <c r="M4" s="9" t="s">
        <v>1743</v>
      </c>
      <c r="N4" s="29">
        <f>B4</f>
        <v>2</v>
      </c>
      <c r="O4" s="9" t="s">
        <v>1051</v>
      </c>
      <c r="P4" s="12"/>
    </row>
    <row r="5" spans="1:16" ht="15" thickBot="1" x14ac:dyDescent="0.35">
      <c r="A5" s="14" t="s">
        <v>1568</v>
      </c>
      <c r="B5" s="14" t="s">
        <v>1049</v>
      </c>
      <c r="C5" s="14" t="s">
        <v>1741</v>
      </c>
      <c r="D5" s="15"/>
      <c r="E5" s="14" t="s">
        <v>1736</v>
      </c>
      <c r="F5" s="14"/>
      <c r="G5" s="14"/>
      <c r="H5" s="14"/>
      <c r="I5" s="14" t="s">
        <v>1738</v>
      </c>
      <c r="J5" s="14" t="str">
        <f t="shared" si="0"/>
        <v/>
      </c>
      <c r="K5" s="14" t="s">
        <v>1565</v>
      </c>
      <c r="L5" s="14" t="s">
        <v>1763</v>
      </c>
      <c r="M5" s="14" t="s">
        <v>1743</v>
      </c>
      <c r="N5" s="30" t="str">
        <f>CONCATENATE(G4,".1")</f>
        <v>2.1</v>
      </c>
      <c r="O5" s="14" t="s">
        <v>1076</v>
      </c>
      <c r="P5" s="17" t="str">
        <f>CONCATENATE(A4,B4,C4,D4,E4,F4,G4,H4,I4,J4,K4,L4,M4,N4,O4,A5,B5,C5,D5,E5,F5,G5,H5,I5,J5,K5,L5,M5,N5,O5)</f>
        <v>{id:2,year: "2015",dateAcuerdo:"13-ENE",numAcuerdo:"CG 02-2015",monthAcuerdo:"ENE",nameAcuerdo:"ACUERDO ADECUACIÓN PRESUPUESTO DE EGRESOS EJERCICIO FISCAL 2015",link: Acuerdos__pdfpath(`./${"2015/"}${"2.pdf"}`),subRows:[{id:"",year: "2015",dateAcuerdo:"",numAcuerdo:"",monthAcuerdo:"",nameAcuerdo:"ANEXO 1 PRESUPUESTO 2015 IET",link: Acuerdos__pdfpath(`./${"2015/"}${"2.1.pdf"}`),},],},</v>
      </c>
    </row>
    <row r="6" spans="1:16" ht="15" thickBot="1" x14ac:dyDescent="0.35">
      <c r="A6" s="2" t="s">
        <v>1568</v>
      </c>
      <c r="B6" s="2">
        <v>3</v>
      </c>
      <c r="C6" s="2" t="s">
        <v>1741</v>
      </c>
      <c r="D6" s="3" t="s">
        <v>1031</v>
      </c>
      <c r="E6" s="2" t="s">
        <v>1735</v>
      </c>
      <c r="F6" s="2">
        <v>0</v>
      </c>
      <c r="G6" s="2">
        <v>3</v>
      </c>
      <c r="H6" s="2" t="s">
        <v>0</v>
      </c>
      <c r="I6" s="2" t="s">
        <v>1742</v>
      </c>
      <c r="J6" s="4" t="str">
        <f t="shared" si="0"/>
        <v>ENE</v>
      </c>
      <c r="K6" s="2" t="s">
        <v>1565</v>
      </c>
      <c r="L6" s="2" t="s">
        <v>1015</v>
      </c>
      <c r="M6" s="2" t="s">
        <v>1743</v>
      </c>
      <c r="N6" s="28">
        <f>B6</f>
        <v>3</v>
      </c>
      <c r="O6" s="2" t="s">
        <v>1</v>
      </c>
      <c r="P6" s="2" t="str">
        <f t="shared" ref="P6" si="2">CONCATENATE(A6,B6,C6,D6,E6,F6,G6,H6,I6,J6,K6,L6,M6,N6,O6)</f>
        <v>{id:3,year: "2015",dateAcuerdo:"15-ENE",numAcuerdo:"CG 03-2015",monthAcuerdo:"ENE",nameAcuerdo:"ACUERDO PROGRAMA ANUAL IET",link: Acuerdos__pdfpath(`./${"2015/"}${"3.pdf"}`),},</v>
      </c>
    </row>
    <row r="7" spans="1:16" x14ac:dyDescent="0.3">
      <c r="A7" s="9" t="s">
        <v>1568</v>
      </c>
      <c r="B7" s="9">
        <v>4</v>
      </c>
      <c r="C7" s="9" t="s">
        <v>1741</v>
      </c>
      <c r="D7" s="10" t="s">
        <v>1032</v>
      </c>
      <c r="E7" s="9" t="s">
        <v>1735</v>
      </c>
      <c r="F7" s="9">
        <v>0</v>
      </c>
      <c r="G7" s="9">
        <v>4</v>
      </c>
      <c r="H7" s="9" t="s">
        <v>0</v>
      </c>
      <c r="I7" s="9" t="s">
        <v>1742</v>
      </c>
      <c r="J7" s="9" t="str">
        <f t="shared" si="0"/>
        <v>ENE</v>
      </c>
      <c r="K7" s="9" t="s">
        <v>1565</v>
      </c>
      <c r="L7" s="9" t="s">
        <v>998</v>
      </c>
      <c r="M7" s="9" t="s">
        <v>1743</v>
      </c>
      <c r="N7" s="29">
        <f>B7</f>
        <v>4</v>
      </c>
      <c r="O7" s="9" t="s">
        <v>1051</v>
      </c>
      <c r="P7" s="12"/>
    </row>
    <row r="8" spans="1:16" ht="15" thickBot="1" x14ac:dyDescent="0.35">
      <c r="A8" s="14" t="s">
        <v>1568</v>
      </c>
      <c r="B8" s="14" t="s">
        <v>1049</v>
      </c>
      <c r="C8" s="14" t="s">
        <v>1741</v>
      </c>
      <c r="D8" s="15"/>
      <c r="E8" s="14" t="s">
        <v>1736</v>
      </c>
      <c r="F8" s="14"/>
      <c r="G8" s="14"/>
      <c r="H8" s="14"/>
      <c r="I8" s="14" t="s">
        <v>1738</v>
      </c>
      <c r="J8" s="14" t="str">
        <f t="shared" si="0"/>
        <v/>
      </c>
      <c r="K8" s="14" t="s">
        <v>1565</v>
      </c>
      <c r="L8" s="14" t="s">
        <v>1765</v>
      </c>
      <c r="M8" s="14" t="s">
        <v>1743</v>
      </c>
      <c r="N8" s="30" t="str">
        <f>CONCATENATE(G7,".1")</f>
        <v>4.1</v>
      </c>
      <c r="O8" s="14" t="s">
        <v>1076</v>
      </c>
      <c r="P8" s="17" t="str">
        <f>CONCATENATE(A7,B7,C7,D7,E7,F7,G7,H7,I7,J7,K7,L7,M7,N7,O7,A8,B8,C8,D8,E8,F8,G8,H8,I8,J8,K8,L8,M8,N8,O8)</f>
        <v>{id:4,year: "2015",dateAcuerdo:"30-ENE",numAcuerdo:"CG 04-2015",monthAcuerdo:"ENE",nameAcuerdo:"ACUERDO CUMPLIMIENTO SALA ELECTORAL PANAL 2015",link: Acuerdos__pdfpath(`./${"2015/"}${"4.pdf"}`),subRows:[{id:"",year: "2015",dateAcuerdo:"",numAcuerdo:"",monthAcuerdo:"",nameAcuerdo:"ANEXO 1 RESOLUCIÓN PANAL 2015",link: Acuerdos__pdfpath(`./${"2015/"}${"4.1.pdf"}`),},],},</v>
      </c>
    </row>
    <row r="9" spans="1:16" x14ac:dyDescent="0.3">
      <c r="A9" s="2" t="s">
        <v>1568</v>
      </c>
      <c r="B9" s="2">
        <v>5</v>
      </c>
      <c r="C9" s="2" t="s">
        <v>1741</v>
      </c>
      <c r="D9" s="3" t="s">
        <v>18</v>
      </c>
      <c r="E9" s="2" t="s">
        <v>1735</v>
      </c>
      <c r="F9" s="2">
        <v>0</v>
      </c>
      <c r="G9" s="2">
        <v>5</v>
      </c>
      <c r="H9" s="2" t="s">
        <v>0</v>
      </c>
      <c r="I9" s="2" t="s">
        <v>1742</v>
      </c>
      <c r="J9" s="4" t="str">
        <f t="shared" si="0"/>
        <v>MAR</v>
      </c>
      <c r="K9" s="2" t="s">
        <v>1565</v>
      </c>
      <c r="L9" s="2" t="s">
        <v>1033</v>
      </c>
      <c r="M9" s="2" t="s">
        <v>1743</v>
      </c>
      <c r="N9" s="28">
        <f t="shared" ref="N9:N24" si="3">B9</f>
        <v>5</v>
      </c>
      <c r="O9" s="2" t="s">
        <v>1</v>
      </c>
      <c r="P9" s="2" t="str">
        <f t="shared" ref="P9:P23" si="4">CONCATENATE(A9,B9,C9,D9,E9,F9,G9,H9,I9,J9,K9,L9,M9,N9,O9)</f>
        <v>{id:5,year: "2015",dateAcuerdo:"13-MAR",numAcuerdo:"CG 05-2015",monthAcuerdo:"MAR",nameAcuerdo:"ACUERDO DE REMISIÓN DE INFORMES ANUALES 2014",link: Acuerdos__pdfpath(`./${"2015/"}${"5.pdf"}`),},</v>
      </c>
    </row>
    <row r="10" spans="1:16" x14ac:dyDescent="0.3">
      <c r="A10" s="2" t="s">
        <v>1568</v>
      </c>
      <c r="B10" s="2">
        <v>6</v>
      </c>
      <c r="C10" s="2" t="s">
        <v>1741</v>
      </c>
      <c r="D10" s="3" t="s">
        <v>493</v>
      </c>
      <c r="E10" s="2" t="s">
        <v>1735</v>
      </c>
      <c r="F10" s="2">
        <v>0</v>
      </c>
      <c r="G10" s="2">
        <v>6</v>
      </c>
      <c r="H10" s="2" t="s">
        <v>0</v>
      </c>
      <c r="I10" s="2" t="s">
        <v>1742</v>
      </c>
      <c r="J10" s="4" t="str">
        <f t="shared" si="0"/>
        <v>MAY</v>
      </c>
      <c r="K10" s="2" t="s">
        <v>1565</v>
      </c>
      <c r="L10" s="2" t="s">
        <v>1016</v>
      </c>
      <c r="M10" s="2" t="s">
        <v>1743</v>
      </c>
      <c r="N10" s="28">
        <f t="shared" si="3"/>
        <v>6</v>
      </c>
      <c r="O10" s="2" t="s">
        <v>1</v>
      </c>
      <c r="P10" s="2" t="str">
        <f t="shared" si="4"/>
        <v>{id:6,year: "2015",dateAcuerdo:"28-MAY",numAcuerdo:"CG 06-2015",monthAcuerdo:"MAY",nameAcuerdo:"ACUERDO DICTAMEN INFORME ANUAL PAN",link: Acuerdos__pdfpath(`./${"2015/"}${"6.pdf"}`),},</v>
      </c>
    </row>
    <row r="11" spans="1:16" x14ac:dyDescent="0.3">
      <c r="A11" s="2" t="s">
        <v>1568</v>
      </c>
      <c r="B11" s="2">
        <v>7</v>
      </c>
      <c r="C11" s="2" t="s">
        <v>1741</v>
      </c>
      <c r="D11" s="3" t="s">
        <v>493</v>
      </c>
      <c r="E11" s="2" t="s">
        <v>1735</v>
      </c>
      <c r="F11" s="4">
        <v>0</v>
      </c>
      <c r="G11" s="2">
        <v>7</v>
      </c>
      <c r="H11" s="2" t="s">
        <v>0</v>
      </c>
      <c r="I11" s="2" t="s">
        <v>1742</v>
      </c>
      <c r="J11" s="4" t="str">
        <f t="shared" si="0"/>
        <v>MAY</v>
      </c>
      <c r="K11" s="2" t="s">
        <v>1565</v>
      </c>
      <c r="L11" s="2" t="s">
        <v>1017</v>
      </c>
      <c r="M11" s="2" t="s">
        <v>1743</v>
      </c>
      <c r="N11" s="28">
        <f t="shared" si="3"/>
        <v>7</v>
      </c>
      <c r="O11" s="2" t="s">
        <v>1</v>
      </c>
      <c r="P11" s="2" t="str">
        <f t="shared" si="4"/>
        <v>{id:7,year: "2015",dateAcuerdo:"28-MAY",numAcuerdo:"CG 07-2015",monthAcuerdo:"MAY",nameAcuerdo:"ACUERDO DICTAMEN INFORME ANUAL PRI",link: Acuerdos__pdfpath(`./${"2015/"}${"7.pdf"}`),},</v>
      </c>
    </row>
    <row r="12" spans="1:16" x14ac:dyDescent="0.3">
      <c r="A12" s="2" t="s">
        <v>1568</v>
      </c>
      <c r="B12" s="2">
        <v>8</v>
      </c>
      <c r="C12" s="2" t="s">
        <v>1741</v>
      </c>
      <c r="D12" s="3" t="s">
        <v>493</v>
      </c>
      <c r="E12" s="2" t="s">
        <v>1735</v>
      </c>
      <c r="F12" s="4">
        <v>0</v>
      </c>
      <c r="G12" s="2">
        <v>8</v>
      </c>
      <c r="H12" s="2" t="s">
        <v>0</v>
      </c>
      <c r="I12" s="2" t="s">
        <v>1742</v>
      </c>
      <c r="J12" s="4" t="str">
        <f t="shared" si="0"/>
        <v>MAY</v>
      </c>
      <c r="K12" s="2" t="s">
        <v>1565</v>
      </c>
      <c r="L12" s="4" t="s">
        <v>1018</v>
      </c>
      <c r="M12" s="2" t="s">
        <v>1743</v>
      </c>
      <c r="N12" s="28">
        <f t="shared" si="3"/>
        <v>8</v>
      </c>
      <c r="O12" s="2" t="s">
        <v>1</v>
      </c>
      <c r="P12" s="2" t="str">
        <f t="shared" si="4"/>
        <v>{id:8,year: "2015",dateAcuerdo:"28-MAY",numAcuerdo:"CG 08-2015",monthAcuerdo:"MAY",nameAcuerdo:"ACUERDO DICTAMEN INFORME ANUAL PRD",link: Acuerdos__pdfpath(`./${"2015/"}${"8.pdf"}`),},</v>
      </c>
    </row>
    <row r="13" spans="1:16" x14ac:dyDescent="0.3">
      <c r="A13" s="2" t="s">
        <v>1568</v>
      </c>
      <c r="B13" s="2">
        <v>9</v>
      </c>
      <c r="C13" s="2" t="s">
        <v>1741</v>
      </c>
      <c r="D13" s="3" t="s">
        <v>493</v>
      </c>
      <c r="E13" s="2" t="s">
        <v>1735</v>
      </c>
      <c r="F13" s="4">
        <v>0</v>
      </c>
      <c r="G13" s="2">
        <v>9</v>
      </c>
      <c r="H13" s="2" t="s">
        <v>0</v>
      </c>
      <c r="I13" s="2" t="s">
        <v>1742</v>
      </c>
      <c r="J13" s="4" t="str">
        <f t="shared" si="0"/>
        <v>MAY</v>
      </c>
      <c r="K13" s="2" t="s">
        <v>1565</v>
      </c>
      <c r="L13" s="2" t="s">
        <v>1019</v>
      </c>
      <c r="M13" s="2" t="s">
        <v>1743</v>
      </c>
      <c r="N13" s="28">
        <f t="shared" si="3"/>
        <v>9</v>
      </c>
      <c r="O13" s="2" t="s">
        <v>1</v>
      </c>
      <c r="P13" s="2" t="str">
        <f t="shared" si="4"/>
        <v>{id:9,year: "2015",dateAcuerdo:"28-MAY",numAcuerdo:"CG 09-2015",monthAcuerdo:"MAY",nameAcuerdo:"ACUERDO DICTAMEN INFORME ANUAL PT",link: Acuerdos__pdfpath(`./${"2015/"}${"9.pdf"}`),},</v>
      </c>
    </row>
    <row r="14" spans="1:16" x14ac:dyDescent="0.3">
      <c r="A14" s="2" t="s">
        <v>1568</v>
      </c>
      <c r="B14" s="2">
        <v>10</v>
      </c>
      <c r="C14" s="2" t="s">
        <v>1741</v>
      </c>
      <c r="D14" s="3" t="s">
        <v>493</v>
      </c>
      <c r="E14" s="2" t="s">
        <v>1735</v>
      </c>
      <c r="G14" s="2">
        <v>10</v>
      </c>
      <c r="H14" s="2" t="s">
        <v>0</v>
      </c>
      <c r="I14" s="2" t="s">
        <v>1742</v>
      </c>
      <c r="J14" s="4" t="str">
        <f t="shared" si="0"/>
        <v>MAY</v>
      </c>
      <c r="K14" s="2" t="s">
        <v>1565</v>
      </c>
      <c r="L14" s="2" t="s">
        <v>1020</v>
      </c>
      <c r="M14" s="2" t="s">
        <v>1743</v>
      </c>
      <c r="N14" s="28">
        <f t="shared" si="3"/>
        <v>10</v>
      </c>
      <c r="O14" s="2" t="s">
        <v>1</v>
      </c>
      <c r="P14" s="2" t="str">
        <f t="shared" si="4"/>
        <v>{id:10,year: "2015",dateAcuerdo:"28-MAY",numAcuerdo:"CG 10-2015",monthAcuerdo:"MAY",nameAcuerdo:"ACUERDO DICTAMEN INFORME ANUAL PVEM",link: Acuerdos__pdfpath(`./${"2015/"}${"10.pdf"}`),},</v>
      </c>
    </row>
    <row r="15" spans="1:16" x14ac:dyDescent="0.3">
      <c r="A15" s="2" t="s">
        <v>1568</v>
      </c>
      <c r="B15" s="2">
        <v>11</v>
      </c>
      <c r="C15" s="2" t="s">
        <v>1741</v>
      </c>
      <c r="D15" s="3" t="s">
        <v>493</v>
      </c>
      <c r="E15" s="2" t="s">
        <v>1735</v>
      </c>
      <c r="G15" s="2">
        <v>11</v>
      </c>
      <c r="H15" s="2" t="s">
        <v>0</v>
      </c>
      <c r="I15" s="2" t="s">
        <v>1742</v>
      </c>
      <c r="J15" s="4" t="str">
        <f t="shared" si="0"/>
        <v>MAY</v>
      </c>
      <c r="K15" s="2" t="s">
        <v>1565</v>
      </c>
      <c r="L15" s="2" t="s">
        <v>1021</v>
      </c>
      <c r="M15" s="2" t="s">
        <v>1743</v>
      </c>
      <c r="N15" s="28">
        <f t="shared" si="3"/>
        <v>11</v>
      </c>
      <c r="O15" s="2" t="s">
        <v>1</v>
      </c>
      <c r="P15" s="2" t="str">
        <f t="shared" si="4"/>
        <v>{id:11,year: "2015",dateAcuerdo:"28-MAY",numAcuerdo:"CG 11-2015",monthAcuerdo:"MAY",nameAcuerdo:"ACUERDO DICTAMEN INFORME ANUAL MC",link: Acuerdos__pdfpath(`./${"2015/"}${"11.pdf"}`),},</v>
      </c>
    </row>
    <row r="16" spans="1:16" x14ac:dyDescent="0.3">
      <c r="A16" s="2" t="s">
        <v>1568</v>
      </c>
      <c r="B16" s="2">
        <v>12</v>
      </c>
      <c r="C16" s="2" t="s">
        <v>1741</v>
      </c>
      <c r="D16" s="3" t="s">
        <v>493</v>
      </c>
      <c r="E16" s="2" t="s">
        <v>1735</v>
      </c>
      <c r="G16" s="2">
        <v>12</v>
      </c>
      <c r="H16" s="2" t="s">
        <v>0</v>
      </c>
      <c r="I16" s="2" t="s">
        <v>1742</v>
      </c>
      <c r="J16" s="4" t="str">
        <f t="shared" si="0"/>
        <v>MAY</v>
      </c>
      <c r="K16" s="2" t="s">
        <v>1565</v>
      </c>
      <c r="L16" s="2" t="s">
        <v>1022</v>
      </c>
      <c r="M16" s="2" t="s">
        <v>1743</v>
      </c>
      <c r="N16" s="28">
        <f t="shared" si="3"/>
        <v>12</v>
      </c>
      <c r="O16" s="2" t="s">
        <v>1</v>
      </c>
      <c r="P16" s="2" t="str">
        <f t="shared" si="4"/>
        <v>{id:12,year: "2015",dateAcuerdo:"28-MAY",numAcuerdo:"CG 12-2015",monthAcuerdo:"MAY",nameAcuerdo:"ACUERDO DICTAMEN INFORME ANUAL PANAL",link: Acuerdos__pdfpath(`./${"2015/"}${"12.pdf"}`),},</v>
      </c>
    </row>
    <row r="17" spans="1:16" x14ac:dyDescent="0.3">
      <c r="A17" s="2" t="s">
        <v>1568</v>
      </c>
      <c r="B17" s="2">
        <v>13</v>
      </c>
      <c r="C17" s="2" t="s">
        <v>1741</v>
      </c>
      <c r="D17" s="3" t="s">
        <v>493</v>
      </c>
      <c r="E17" s="2" t="s">
        <v>1735</v>
      </c>
      <c r="G17" s="2">
        <v>13</v>
      </c>
      <c r="H17" s="2" t="s">
        <v>0</v>
      </c>
      <c r="I17" s="2" t="s">
        <v>1742</v>
      </c>
      <c r="J17" s="4" t="str">
        <f t="shared" si="0"/>
        <v>MAY</v>
      </c>
      <c r="K17" s="2" t="s">
        <v>1565</v>
      </c>
      <c r="L17" s="2" t="s">
        <v>1023</v>
      </c>
      <c r="M17" s="2" t="s">
        <v>1743</v>
      </c>
      <c r="N17" s="28">
        <f t="shared" si="3"/>
        <v>13</v>
      </c>
      <c r="O17" s="2" t="s">
        <v>1</v>
      </c>
      <c r="P17" s="2" t="str">
        <f t="shared" si="4"/>
        <v>{id:13,year: "2015",dateAcuerdo:"28-MAY",numAcuerdo:"CG 13-2015",monthAcuerdo:"MAY",nameAcuerdo:"ACUERDO DICTAMEN INFORME ANUAL PAC",link: Acuerdos__pdfpath(`./${"2015/"}${"13.pdf"}`),},</v>
      </c>
    </row>
    <row r="18" spans="1:16" x14ac:dyDescent="0.3">
      <c r="A18" s="2" t="s">
        <v>1568</v>
      </c>
      <c r="B18" s="2">
        <v>14</v>
      </c>
      <c r="C18" s="2" t="s">
        <v>1741</v>
      </c>
      <c r="D18" s="3" t="s">
        <v>493</v>
      </c>
      <c r="E18" s="2" t="s">
        <v>1735</v>
      </c>
      <c r="G18" s="2">
        <v>14</v>
      </c>
      <c r="H18" s="2" t="s">
        <v>0</v>
      </c>
      <c r="I18" s="2" t="s">
        <v>1742</v>
      </c>
      <c r="J18" s="4" t="str">
        <f t="shared" si="0"/>
        <v>MAY</v>
      </c>
      <c r="K18" s="2" t="s">
        <v>1565</v>
      </c>
      <c r="L18" s="2" t="s">
        <v>1024</v>
      </c>
      <c r="M18" s="2" t="s">
        <v>1743</v>
      </c>
      <c r="N18" s="28">
        <f t="shared" si="3"/>
        <v>14</v>
      </c>
      <c r="O18" s="2" t="s">
        <v>1</v>
      </c>
      <c r="P18" s="2" t="str">
        <f t="shared" si="4"/>
        <v>{id:14,year: "2015",dateAcuerdo:"28-MAY",numAcuerdo:"CG 14-2015",monthAcuerdo:"MAY",nameAcuerdo:"ACUERDO DICTAMEN INFORME ANUAL PS",link: Acuerdos__pdfpath(`./${"2015/"}${"14.pdf"}`),},</v>
      </c>
    </row>
    <row r="19" spans="1:16" x14ac:dyDescent="0.3">
      <c r="A19" s="2" t="s">
        <v>1568</v>
      </c>
      <c r="B19" s="2">
        <v>15</v>
      </c>
      <c r="C19" s="2" t="s">
        <v>1741</v>
      </c>
      <c r="D19" s="3" t="s">
        <v>493</v>
      </c>
      <c r="E19" s="2" t="s">
        <v>1735</v>
      </c>
      <c r="G19" s="2">
        <v>15</v>
      </c>
      <c r="H19" s="2" t="s">
        <v>0</v>
      </c>
      <c r="I19" s="2" t="s">
        <v>1742</v>
      </c>
      <c r="J19" s="4" t="str">
        <f t="shared" si="0"/>
        <v>MAY</v>
      </c>
      <c r="K19" s="2" t="s">
        <v>1565</v>
      </c>
      <c r="L19" s="2" t="s">
        <v>1025</v>
      </c>
      <c r="M19" s="2" t="s">
        <v>1743</v>
      </c>
      <c r="N19" s="28">
        <f t="shared" si="3"/>
        <v>15</v>
      </c>
      <c r="O19" s="2" t="s">
        <v>1</v>
      </c>
      <c r="P19" s="2" t="str">
        <f t="shared" si="4"/>
        <v>{id:15,year: "2015",dateAcuerdo:"28-MAY",numAcuerdo:"CG 15-2015",monthAcuerdo:"MAY",nameAcuerdo:"ACUERDO DICTAMEN INFORME ANUAL MORENA",link: Acuerdos__pdfpath(`./${"2015/"}${"15.pdf"}`),},</v>
      </c>
    </row>
    <row r="20" spans="1:16" x14ac:dyDescent="0.3">
      <c r="A20" s="2" t="s">
        <v>1568</v>
      </c>
      <c r="B20" s="2">
        <v>16</v>
      </c>
      <c r="C20" s="2" t="s">
        <v>1741</v>
      </c>
      <c r="D20" s="3" t="s">
        <v>493</v>
      </c>
      <c r="E20" s="2" t="s">
        <v>1735</v>
      </c>
      <c r="G20" s="2">
        <v>16</v>
      </c>
      <c r="H20" s="2" t="s">
        <v>0</v>
      </c>
      <c r="I20" s="2" t="s">
        <v>1742</v>
      </c>
      <c r="J20" s="4" t="str">
        <f t="shared" si="0"/>
        <v>MAY</v>
      </c>
      <c r="K20" s="2" t="s">
        <v>1565</v>
      </c>
      <c r="L20" s="2" t="s">
        <v>1026</v>
      </c>
      <c r="M20" s="2" t="s">
        <v>1743</v>
      </c>
      <c r="N20" s="28">
        <f t="shared" si="3"/>
        <v>16</v>
      </c>
      <c r="O20" s="2" t="s">
        <v>1</v>
      </c>
      <c r="P20" s="2" t="str">
        <f t="shared" si="4"/>
        <v>{id:16,year: "2015",dateAcuerdo:"28-MAY",numAcuerdo:"CG 16-2015",monthAcuerdo:"MAY",nameAcuerdo:"ACUERDO DICTAMEN INFORME ANUAL HUMANISTA",link: Acuerdos__pdfpath(`./${"2015/"}${"16.pdf"}`),},</v>
      </c>
    </row>
    <row r="21" spans="1:16" x14ac:dyDescent="0.3">
      <c r="A21" s="2" t="s">
        <v>1568</v>
      </c>
      <c r="B21" s="2">
        <v>17</v>
      </c>
      <c r="C21" s="2" t="s">
        <v>1741</v>
      </c>
      <c r="D21" s="3" t="s">
        <v>493</v>
      </c>
      <c r="E21" s="2" t="s">
        <v>1735</v>
      </c>
      <c r="G21" s="2">
        <v>17</v>
      </c>
      <c r="H21" s="2" t="s">
        <v>0</v>
      </c>
      <c r="I21" s="2" t="s">
        <v>1742</v>
      </c>
      <c r="J21" s="4" t="str">
        <f t="shared" si="0"/>
        <v>MAY</v>
      </c>
      <c r="K21" s="2" t="s">
        <v>1565</v>
      </c>
      <c r="L21" s="2" t="s">
        <v>1027</v>
      </c>
      <c r="M21" s="2" t="s">
        <v>1743</v>
      </c>
      <c r="N21" s="28">
        <f t="shared" si="3"/>
        <v>17</v>
      </c>
      <c r="O21" s="2" t="s">
        <v>1</v>
      </c>
      <c r="P21" s="2" t="str">
        <f t="shared" si="4"/>
        <v>{id:17,year: "2015",dateAcuerdo:"28-MAY",numAcuerdo:"CG 17-2015",monthAcuerdo:"MAY",nameAcuerdo:"ACUERDO DICTAMEN INFORME ANUAL ENCUENTRO SOCIAL",link: Acuerdos__pdfpath(`./${"2015/"}${"17.pdf"}`),},</v>
      </c>
    </row>
    <row r="22" spans="1:16" x14ac:dyDescent="0.3">
      <c r="A22" s="2" t="s">
        <v>1568</v>
      </c>
      <c r="B22" s="2">
        <v>18</v>
      </c>
      <c r="C22" s="2" t="s">
        <v>1741</v>
      </c>
      <c r="D22" s="3" t="s">
        <v>493</v>
      </c>
      <c r="E22" s="2" t="s">
        <v>1735</v>
      </c>
      <c r="G22" s="2">
        <v>18</v>
      </c>
      <c r="H22" s="2" t="s">
        <v>0</v>
      </c>
      <c r="I22" s="2" t="s">
        <v>1742</v>
      </c>
      <c r="J22" s="4" t="str">
        <f t="shared" si="0"/>
        <v>MAY</v>
      </c>
      <c r="K22" s="2" t="s">
        <v>1565</v>
      </c>
      <c r="L22" s="2" t="s">
        <v>999</v>
      </c>
      <c r="M22" s="2" t="s">
        <v>1743</v>
      </c>
      <c r="N22" s="28">
        <f t="shared" si="3"/>
        <v>18</v>
      </c>
      <c r="O22" s="2" t="s">
        <v>1</v>
      </c>
      <c r="P22" s="2" t="str">
        <f t="shared" si="4"/>
        <v>{id:18,year: "2015",dateAcuerdo:"28-MAY",numAcuerdo:"CG 18-2015",monthAcuerdo:"MAY",nameAcuerdo:"ACUERDO QUEJA 001",link: Acuerdos__pdfpath(`./${"2015/"}${"18.pdf"}`),},</v>
      </c>
    </row>
    <row r="23" spans="1:16" ht="15" thickBot="1" x14ac:dyDescent="0.35">
      <c r="A23" s="2" t="s">
        <v>1568</v>
      </c>
      <c r="B23" s="2">
        <v>19</v>
      </c>
      <c r="C23" s="2" t="s">
        <v>1741</v>
      </c>
      <c r="D23" s="3" t="s">
        <v>493</v>
      </c>
      <c r="E23" s="2" t="s">
        <v>1735</v>
      </c>
      <c r="G23" s="2">
        <v>19</v>
      </c>
      <c r="H23" s="2" t="s">
        <v>0</v>
      </c>
      <c r="I23" s="2" t="s">
        <v>1742</v>
      </c>
      <c r="J23" s="4" t="str">
        <f t="shared" si="0"/>
        <v>MAY</v>
      </c>
      <c r="K23" s="2" t="s">
        <v>1565</v>
      </c>
      <c r="L23" s="2" t="s">
        <v>1000</v>
      </c>
      <c r="M23" s="2" t="s">
        <v>1743</v>
      </c>
      <c r="N23" s="28">
        <f t="shared" si="3"/>
        <v>19</v>
      </c>
      <c r="O23" s="2" t="s">
        <v>1</v>
      </c>
      <c r="P23" s="2" t="str">
        <f t="shared" si="4"/>
        <v>{id:19,year: "2015",dateAcuerdo:"28-MAY",numAcuerdo:"CG 19-2015",monthAcuerdo:"MAY",nameAcuerdo:"ACUERDO QUEJA 003",link: Acuerdos__pdfpath(`./${"2015/"}${"19.pdf"}`),},</v>
      </c>
    </row>
    <row r="24" spans="1:16" x14ac:dyDescent="0.3">
      <c r="A24" s="9" t="s">
        <v>1568</v>
      </c>
      <c r="B24" s="9">
        <v>20</v>
      </c>
      <c r="C24" s="9" t="s">
        <v>1741</v>
      </c>
      <c r="D24" s="10" t="s">
        <v>1771</v>
      </c>
      <c r="E24" s="9" t="s">
        <v>1735</v>
      </c>
      <c r="F24" s="9"/>
      <c r="G24" s="9">
        <v>20</v>
      </c>
      <c r="H24" s="9" t="s">
        <v>0</v>
      </c>
      <c r="I24" s="9" t="s">
        <v>1742</v>
      </c>
      <c r="J24" s="9" t="str">
        <f t="shared" si="0"/>
        <v>JUN</v>
      </c>
      <c r="K24" s="9" t="s">
        <v>1565</v>
      </c>
      <c r="L24" s="9" t="s">
        <v>1001</v>
      </c>
      <c r="M24" s="9" t="s">
        <v>1743</v>
      </c>
      <c r="N24" s="29">
        <f t="shared" si="3"/>
        <v>20</v>
      </c>
      <c r="O24" s="9" t="s">
        <v>1051</v>
      </c>
      <c r="P24" s="12"/>
    </row>
    <row r="25" spans="1:16" ht="15" thickBot="1" x14ac:dyDescent="0.35">
      <c r="A25" s="14" t="s">
        <v>1568</v>
      </c>
      <c r="B25" s="14" t="s">
        <v>1049</v>
      </c>
      <c r="C25" s="14" t="s">
        <v>1741</v>
      </c>
      <c r="D25" s="15"/>
      <c r="E25" s="14" t="s">
        <v>1736</v>
      </c>
      <c r="F25" s="14"/>
      <c r="G25" s="14"/>
      <c r="H25" s="14"/>
      <c r="I25" s="14" t="s">
        <v>1738</v>
      </c>
      <c r="J25" s="14" t="str">
        <f t="shared" si="0"/>
        <v/>
      </c>
      <c r="K25" s="14" t="s">
        <v>1565</v>
      </c>
      <c r="L25" s="14" t="s">
        <v>1764</v>
      </c>
      <c r="M25" s="14" t="s">
        <v>1743</v>
      </c>
      <c r="N25" s="30" t="str">
        <f>CONCATENATE(G24,".1")</f>
        <v>20.1</v>
      </c>
      <c r="O25" s="14" t="s">
        <v>1076</v>
      </c>
      <c r="P25" s="17" t="str">
        <f>CONCATENATE(A24,B24,C24,D24,E24,F24,G24,H24,I24,J24,K24,L24,M24,N24,O24,A25,B25,C25,D25,E25,F25,G25,H25,I25,J25,K25,L25,M25,N25,O25)</f>
        <v>{id:20,year: "2015",dateAcuerdo:"08-JUN",numAcuerdo:"CG 20-2015",monthAcuerdo:"JUN",nameAcuerdo:"ACUERDO MODIFICACIÓN SANCIÓN PANAL",link: Acuerdos__pdfpath(`./${"2015/"}${"20.pdf"}`),subRows:[{id:"",year: "2015",dateAcuerdo:"",numAcuerdo:"",monthAcuerdo:"",nameAcuerdo:"ANEXO RESOLUCIÓN PANAL 2015",link: Acuerdos__pdfpath(`./${"2015/"}${"20.1.pdf"}`),},],},</v>
      </c>
    </row>
    <row r="26" spans="1:16" x14ac:dyDescent="0.3">
      <c r="A26" s="9" t="s">
        <v>1568</v>
      </c>
      <c r="B26" s="9">
        <v>21</v>
      </c>
      <c r="C26" s="9" t="s">
        <v>1741</v>
      </c>
      <c r="D26" s="10" t="s">
        <v>82</v>
      </c>
      <c r="E26" s="9" t="s">
        <v>1735</v>
      </c>
      <c r="F26" s="9"/>
      <c r="G26" s="9">
        <v>21</v>
      </c>
      <c r="H26" s="9" t="s">
        <v>0</v>
      </c>
      <c r="I26" s="9" t="s">
        <v>1742</v>
      </c>
      <c r="J26" s="9" t="str">
        <f t="shared" si="0"/>
        <v>JUN</v>
      </c>
      <c r="K26" s="9" t="s">
        <v>1565</v>
      </c>
      <c r="L26" s="9" t="s">
        <v>1002</v>
      </c>
      <c r="M26" s="9" t="s">
        <v>1743</v>
      </c>
      <c r="N26" s="29">
        <f>B26</f>
        <v>21</v>
      </c>
      <c r="O26" s="9" t="s">
        <v>1051</v>
      </c>
      <c r="P26" s="12"/>
    </row>
    <row r="27" spans="1:16" ht="15" thickBot="1" x14ac:dyDescent="0.35">
      <c r="A27" s="14" t="s">
        <v>1568</v>
      </c>
      <c r="B27" s="14" t="s">
        <v>1049</v>
      </c>
      <c r="C27" s="14" t="s">
        <v>1741</v>
      </c>
      <c r="D27" s="15"/>
      <c r="E27" s="14" t="s">
        <v>1736</v>
      </c>
      <c r="F27" s="14"/>
      <c r="G27" s="14"/>
      <c r="H27" s="14"/>
      <c r="I27" s="14" t="s">
        <v>1738</v>
      </c>
      <c r="J27" s="14" t="str">
        <f t="shared" si="0"/>
        <v/>
      </c>
      <c r="K27" s="14" t="s">
        <v>1565</v>
      </c>
      <c r="L27" s="14" t="s">
        <v>1766</v>
      </c>
      <c r="M27" s="14" t="s">
        <v>1743</v>
      </c>
      <c r="N27" s="30" t="str">
        <f>CONCATENATE(G26,".1")</f>
        <v>21.1</v>
      </c>
      <c r="O27" s="14" t="s">
        <v>1076</v>
      </c>
      <c r="P27" s="17" t="str">
        <f>CONCATENATE(A26,B26,C26,D26,E26,F26,G26,H26,I26,J26,K26,L26,M26,N26,O26,A27,B27,C27,D27,E27,F27,G27,H27,I27,J27,K27,L27,M27,N27,O27)</f>
        <v>{id:21,year: "2015",dateAcuerdo:"12-JUN",numAcuerdo:"CG 21-2015",monthAcuerdo:"JUN",nameAcuerdo:"ACUERDO SANCIÓN INFORME ANUAL 2014 PAN",link: Acuerdos__pdfpath(`./${"2015/"}${"21.pdf"}`),subRows:[{id:"",year: "2015",dateAcuerdo:"",numAcuerdo:"",monthAcuerdo:"",nameAcuerdo:"ANEXO RESOLUCIÓN PAN",link: Acuerdos__pdfpath(`./${"2015/"}${"21.1.pdf"}`),},],},</v>
      </c>
    </row>
    <row r="28" spans="1:16" x14ac:dyDescent="0.3">
      <c r="A28" s="9" t="s">
        <v>1568</v>
      </c>
      <c r="B28" s="9">
        <v>22</v>
      </c>
      <c r="C28" s="9" t="s">
        <v>1741</v>
      </c>
      <c r="D28" s="10" t="s">
        <v>82</v>
      </c>
      <c r="E28" s="9" t="s">
        <v>1735</v>
      </c>
      <c r="F28" s="9"/>
      <c r="G28" s="9">
        <v>22</v>
      </c>
      <c r="H28" s="9" t="s">
        <v>0</v>
      </c>
      <c r="I28" s="9" t="s">
        <v>1742</v>
      </c>
      <c r="J28" s="9" t="str">
        <f t="shared" si="0"/>
        <v>JUN</v>
      </c>
      <c r="K28" s="9" t="s">
        <v>1565</v>
      </c>
      <c r="L28" s="9" t="s">
        <v>1003</v>
      </c>
      <c r="M28" s="9" t="s">
        <v>1743</v>
      </c>
      <c r="N28" s="29">
        <f>B28</f>
        <v>22</v>
      </c>
      <c r="O28" s="9" t="s">
        <v>1051</v>
      </c>
      <c r="P28" s="12"/>
    </row>
    <row r="29" spans="1:16" ht="15" thickBot="1" x14ac:dyDescent="0.35">
      <c r="A29" s="14" t="s">
        <v>1568</v>
      </c>
      <c r="B29" s="14" t="s">
        <v>1049</v>
      </c>
      <c r="C29" s="14" t="s">
        <v>1741</v>
      </c>
      <c r="D29" s="15"/>
      <c r="E29" s="14" t="s">
        <v>1736</v>
      </c>
      <c r="F29" s="14"/>
      <c r="G29" s="14"/>
      <c r="H29" s="14"/>
      <c r="I29" s="14" t="s">
        <v>1738</v>
      </c>
      <c r="J29" s="14" t="str">
        <f t="shared" si="0"/>
        <v/>
      </c>
      <c r="K29" s="14" t="s">
        <v>1565</v>
      </c>
      <c r="L29" s="14" t="s">
        <v>1767</v>
      </c>
      <c r="M29" s="14" t="s">
        <v>1743</v>
      </c>
      <c r="N29" s="30" t="str">
        <f>CONCATENATE(G28,".1")</f>
        <v>22.1</v>
      </c>
      <c r="O29" s="14" t="s">
        <v>1076</v>
      </c>
      <c r="P29" s="17" t="str">
        <f>CONCATENATE(A28,B28,C28,D28,E28,F28,G28,H28,I28,J28,K28,L28,M28,N28,O28,A29,B29,C29,D29,E29,F29,G29,H29,I29,J29,K29,L29,M29,N29,O29)</f>
        <v>{id:22,year: "2015",dateAcuerdo:"12-JUN",numAcuerdo:"CG 22-2015",monthAcuerdo:"JUN",nameAcuerdo:"ACUERDO SANCIÓN INFORME ANUAL 2014 PRD",link: Acuerdos__pdfpath(`./${"2015/"}${"22.pdf"}`),subRows:[{id:"",year: "2015",dateAcuerdo:"",numAcuerdo:"",monthAcuerdo:"",nameAcuerdo:"ANEXO 1 RESOLUCIÓN SANCIÓN PRD",link: Acuerdos__pdfpath(`./${"2015/"}${"22.1.pdf"}`),},],},</v>
      </c>
    </row>
    <row r="30" spans="1:16" x14ac:dyDescent="0.3">
      <c r="A30" s="9" t="s">
        <v>1568</v>
      </c>
      <c r="B30" s="9">
        <v>23</v>
      </c>
      <c r="C30" s="9" t="s">
        <v>1741</v>
      </c>
      <c r="D30" s="10" t="s">
        <v>82</v>
      </c>
      <c r="E30" s="9" t="s">
        <v>1735</v>
      </c>
      <c r="F30" s="9"/>
      <c r="G30" s="9">
        <v>23</v>
      </c>
      <c r="H30" s="9" t="s">
        <v>0</v>
      </c>
      <c r="I30" s="9" t="s">
        <v>1742</v>
      </c>
      <c r="J30" s="9" t="str">
        <f t="shared" si="0"/>
        <v>JUN</v>
      </c>
      <c r="K30" s="9" t="s">
        <v>1565</v>
      </c>
      <c r="L30" s="9" t="s">
        <v>1004</v>
      </c>
      <c r="M30" s="9" t="s">
        <v>1743</v>
      </c>
      <c r="N30" s="29">
        <f>B30</f>
        <v>23</v>
      </c>
      <c r="O30" s="9" t="s">
        <v>1051</v>
      </c>
      <c r="P30" s="12"/>
    </row>
    <row r="31" spans="1:16" ht="15" thickBot="1" x14ac:dyDescent="0.35">
      <c r="A31" s="14" t="s">
        <v>1568</v>
      </c>
      <c r="B31" s="14" t="s">
        <v>1049</v>
      </c>
      <c r="C31" s="14" t="s">
        <v>1741</v>
      </c>
      <c r="D31" s="15"/>
      <c r="E31" s="14" t="s">
        <v>1736</v>
      </c>
      <c r="F31" s="14"/>
      <c r="G31" s="14"/>
      <c r="H31" s="14"/>
      <c r="I31" s="14" t="s">
        <v>1738</v>
      </c>
      <c r="J31" s="14" t="str">
        <f t="shared" si="0"/>
        <v/>
      </c>
      <c r="K31" s="14" t="s">
        <v>1565</v>
      </c>
      <c r="L31" s="14" t="s">
        <v>1768</v>
      </c>
      <c r="M31" s="14" t="s">
        <v>1743</v>
      </c>
      <c r="N31" s="30" t="str">
        <f>CONCATENATE(G30,".1")</f>
        <v>23.1</v>
      </c>
      <c r="O31" s="14" t="s">
        <v>1076</v>
      </c>
      <c r="P31" s="17" t="str">
        <f>CONCATENATE(A30,B30,C30,D30,E30,F30,G30,H30,I30,J30,K30,L30,M30,N30,O30,A31,B31,C31,D31,E31,F31,G31,H31,I31,J31,K31,L31,M31,N31,O31)</f>
        <v>{id:23,year: "2015",dateAcuerdo:"12-JUN",numAcuerdo:"CG 23-2015",monthAcuerdo:"JUN",nameAcuerdo:"ACUERDO SANCIÓN INFORME ANUAL 2014 PAC",link: Acuerdos__pdfpath(`./${"2015/"}${"23.pdf"}`),subRows:[{id:"",year: "2015",dateAcuerdo:"",numAcuerdo:"",monthAcuerdo:"",nameAcuerdo:"ANEXO 1 RESOLUCIÓN SANCIÓN PAC",link: Acuerdos__pdfpath(`./${"2015/"}${"23.1.pdf"}`),},],},</v>
      </c>
    </row>
    <row r="32" spans="1:16" x14ac:dyDescent="0.3">
      <c r="A32" s="9" t="s">
        <v>1568</v>
      </c>
      <c r="B32" s="9">
        <v>24</v>
      </c>
      <c r="C32" s="9" t="s">
        <v>1741</v>
      </c>
      <c r="D32" s="10" t="s">
        <v>82</v>
      </c>
      <c r="E32" s="9" t="s">
        <v>1735</v>
      </c>
      <c r="F32" s="9"/>
      <c r="G32" s="9">
        <v>24</v>
      </c>
      <c r="H32" s="9" t="s">
        <v>0</v>
      </c>
      <c r="I32" s="9" t="s">
        <v>1742</v>
      </c>
      <c r="J32" s="9" t="str">
        <f t="shared" si="0"/>
        <v>JUN</v>
      </c>
      <c r="K32" s="9" t="s">
        <v>1565</v>
      </c>
      <c r="L32" s="9" t="s">
        <v>1005</v>
      </c>
      <c r="M32" s="9" t="s">
        <v>1743</v>
      </c>
      <c r="N32" s="29">
        <f>B32</f>
        <v>24</v>
      </c>
      <c r="O32" s="9" t="s">
        <v>1051</v>
      </c>
      <c r="P32" s="12"/>
    </row>
    <row r="33" spans="1:16" ht="15" thickBot="1" x14ac:dyDescent="0.35">
      <c r="A33" s="14" t="s">
        <v>1568</v>
      </c>
      <c r="B33" s="14" t="s">
        <v>1049</v>
      </c>
      <c r="C33" s="14" t="s">
        <v>1741</v>
      </c>
      <c r="D33" s="15"/>
      <c r="E33" s="14" t="s">
        <v>1736</v>
      </c>
      <c r="F33" s="14"/>
      <c r="G33" s="14"/>
      <c r="H33" s="14"/>
      <c r="I33" s="14" t="s">
        <v>1738</v>
      </c>
      <c r="J33" s="14" t="str">
        <f t="shared" si="0"/>
        <v/>
      </c>
      <c r="K33" s="14" t="s">
        <v>1565</v>
      </c>
      <c r="L33" s="14" t="s">
        <v>1769</v>
      </c>
      <c r="M33" s="14" t="s">
        <v>1743</v>
      </c>
      <c r="N33" s="30" t="str">
        <f>CONCATENATE(G32,".1")</f>
        <v>24.1</v>
      </c>
      <c r="O33" s="14" t="s">
        <v>1076</v>
      </c>
      <c r="P33" s="17" t="str">
        <f>CONCATENATE(A32,B32,C32,D32,E32,F32,G32,H32,I32,J32,K32,L32,M32,N32,O32,A33,B33,C33,D33,E33,F33,G33,H33,I33,J33,K33,L33,M33,N33,O33)</f>
        <v>{id:24,year: "2015",dateAcuerdo:"12-JUN",numAcuerdo:"CG 24-2015",monthAcuerdo:"JUN",nameAcuerdo:"ACUERDO SANCIÓN INFORME ANUAL 2014 MORENA",link: Acuerdos__pdfpath(`./${"2015/"}${"24.pdf"}`),subRows:[{id:"",year: "2015",dateAcuerdo:"",numAcuerdo:"",monthAcuerdo:"",nameAcuerdo:"ANEXO 1 RESOLUCIÓN SANCIÓN MORENA",link: Acuerdos__pdfpath(`./${"2015/"}${"24.1.pdf"}`),},],},</v>
      </c>
    </row>
    <row r="34" spans="1:16" x14ac:dyDescent="0.3">
      <c r="A34" s="9" t="s">
        <v>1568</v>
      </c>
      <c r="B34" s="9">
        <v>25</v>
      </c>
      <c r="C34" s="9" t="s">
        <v>1741</v>
      </c>
      <c r="D34" s="10" t="s">
        <v>82</v>
      </c>
      <c r="E34" s="9" t="s">
        <v>1735</v>
      </c>
      <c r="F34" s="9"/>
      <c r="G34" s="9">
        <v>25</v>
      </c>
      <c r="H34" s="9" t="s">
        <v>0</v>
      </c>
      <c r="I34" s="9" t="s">
        <v>1742</v>
      </c>
      <c r="J34" s="9" t="str">
        <f t="shared" si="0"/>
        <v>JUN</v>
      </c>
      <c r="K34" s="9" t="s">
        <v>1565</v>
      </c>
      <c r="L34" s="9" t="s">
        <v>1028</v>
      </c>
      <c r="M34" s="9" t="s">
        <v>1743</v>
      </c>
      <c r="N34" s="29">
        <f>B34</f>
        <v>25</v>
      </c>
      <c r="O34" s="9" t="s">
        <v>1051</v>
      </c>
      <c r="P34" s="12"/>
    </row>
    <row r="35" spans="1:16" ht="15" thickBot="1" x14ac:dyDescent="0.35">
      <c r="A35" s="14" t="s">
        <v>1568</v>
      </c>
      <c r="B35" s="14" t="s">
        <v>1049</v>
      </c>
      <c r="C35" s="14" t="s">
        <v>1741</v>
      </c>
      <c r="D35" s="15"/>
      <c r="E35" s="14" t="s">
        <v>1736</v>
      </c>
      <c r="F35" s="14"/>
      <c r="G35" s="14"/>
      <c r="H35" s="14"/>
      <c r="I35" s="14" t="s">
        <v>1738</v>
      </c>
      <c r="J35" s="14" t="str">
        <f t="shared" ref="J35:J66" si="5">MID(D35,4,3)</f>
        <v/>
      </c>
      <c r="K35" s="14" t="s">
        <v>1565</v>
      </c>
      <c r="L35" s="14" t="s">
        <v>1770</v>
      </c>
      <c r="M35" s="14" t="s">
        <v>1743</v>
      </c>
      <c r="N35" s="30" t="str">
        <f>CONCATENATE(G34,".1")</f>
        <v>25.1</v>
      </c>
      <c r="O35" s="14" t="s">
        <v>1076</v>
      </c>
      <c r="P35" s="17" t="str">
        <f>CONCATENATE(A34,B34,C34,D34,E34,F34,G34,H34,I34,J34,K34,L34,M34,N34,O34,A35,B35,C35,D35,E35,F35,G35,H35,I35,J35,K35,L35,M35,N35,O35)</f>
        <v>{id:25,year: "2015",dateAcuerdo:"12-JUN",numAcuerdo:"CG 25-2015",monthAcuerdo:"JUN",nameAcuerdo:"ACUERDO QUEJA CQYDIET-002-2015",link: Acuerdos__pdfpath(`./${"2015/"}${"25.pdf"}`),subRows:[{id:"",year: "2015",dateAcuerdo:"",numAcuerdo:"",monthAcuerdo:"",nameAcuerdo:"ANEXO 1 RESOLUCIÓN QUEJA CQYDIET-002-2015",link: Acuerdos__pdfpath(`./${"2015/"}${"25.1.pdf"}`),},],},</v>
      </c>
    </row>
    <row r="36" spans="1:16" x14ac:dyDescent="0.3">
      <c r="A36" s="2" t="s">
        <v>1568</v>
      </c>
      <c r="B36" s="2">
        <v>26</v>
      </c>
      <c r="C36" s="2" t="s">
        <v>1741</v>
      </c>
      <c r="D36" s="3" t="s">
        <v>1013</v>
      </c>
      <c r="E36" s="2" t="s">
        <v>1735</v>
      </c>
      <c r="G36" s="2">
        <v>26</v>
      </c>
      <c r="H36" s="2" t="s">
        <v>0</v>
      </c>
      <c r="I36" s="2" t="s">
        <v>1742</v>
      </c>
      <c r="J36" s="4" t="str">
        <f t="shared" si="5"/>
        <v>JUL</v>
      </c>
      <c r="K36" s="2" t="s">
        <v>1565</v>
      </c>
      <c r="L36" s="2" t="s">
        <v>1006</v>
      </c>
      <c r="M36" s="2" t="s">
        <v>1743</v>
      </c>
      <c r="N36" s="28">
        <f t="shared" ref="N36:N43" si="6">B36</f>
        <v>26</v>
      </c>
      <c r="O36" s="2" t="s">
        <v>1</v>
      </c>
      <c r="P36" s="2" t="str">
        <f t="shared" ref="P36:P84" si="7">CONCATENATE(A36,B36,C36,D36,E36,F36,G36,H36,I36,J36,K36,L36,M36,N36,O36)</f>
        <v>{id:26,year: "2015",dateAcuerdo:"17-JUL",numAcuerdo:"CG 26-2015",monthAcuerdo:"JUL",nameAcuerdo:"ACUERDO SANCIÓN INFORME ANUAL 2014 PRI",link: Acuerdos__pdfpath(`./${"2015/"}${"26.pdf"}`),},</v>
      </c>
    </row>
    <row r="37" spans="1:16" x14ac:dyDescent="0.3">
      <c r="A37" s="2" t="s">
        <v>1568</v>
      </c>
      <c r="B37" s="2">
        <v>27</v>
      </c>
      <c r="C37" s="2" t="s">
        <v>1741</v>
      </c>
      <c r="D37" s="3" t="s">
        <v>1013</v>
      </c>
      <c r="E37" s="2" t="s">
        <v>1735</v>
      </c>
      <c r="G37" s="2">
        <v>27</v>
      </c>
      <c r="H37" s="2" t="s">
        <v>0</v>
      </c>
      <c r="I37" s="2" t="s">
        <v>1742</v>
      </c>
      <c r="J37" s="4" t="str">
        <f t="shared" si="5"/>
        <v>JUL</v>
      </c>
      <c r="K37" s="2" t="s">
        <v>1565</v>
      </c>
      <c r="L37" s="2" t="s">
        <v>1007</v>
      </c>
      <c r="M37" s="2" t="s">
        <v>1743</v>
      </c>
      <c r="N37" s="28">
        <f t="shared" si="6"/>
        <v>27</v>
      </c>
      <c r="O37" s="2" t="s">
        <v>1</v>
      </c>
      <c r="P37" s="2" t="str">
        <f t="shared" si="7"/>
        <v>{id:27,year: "2015",dateAcuerdo:"17-JUL",numAcuerdo:"CG 27-2015",monthAcuerdo:"JUL",nameAcuerdo:"ACUERDO SANCIÓN INFORME ANUAL 2014 PT",link: Acuerdos__pdfpath(`./${"2015/"}${"27.pdf"}`),},</v>
      </c>
    </row>
    <row r="38" spans="1:16" x14ac:dyDescent="0.3">
      <c r="A38" s="2" t="s">
        <v>1568</v>
      </c>
      <c r="B38" s="2">
        <v>28</v>
      </c>
      <c r="C38" s="2" t="s">
        <v>1741</v>
      </c>
      <c r="D38" s="3" t="s">
        <v>1013</v>
      </c>
      <c r="E38" s="2" t="s">
        <v>1735</v>
      </c>
      <c r="G38" s="2">
        <v>28</v>
      </c>
      <c r="H38" s="2" t="s">
        <v>0</v>
      </c>
      <c r="I38" s="2" t="s">
        <v>1742</v>
      </c>
      <c r="J38" s="4" t="str">
        <f t="shared" si="5"/>
        <v>JUL</v>
      </c>
      <c r="K38" s="2" t="s">
        <v>1565</v>
      </c>
      <c r="L38" s="2" t="s">
        <v>1008</v>
      </c>
      <c r="M38" s="2" t="s">
        <v>1743</v>
      </c>
      <c r="N38" s="28">
        <f t="shared" si="6"/>
        <v>28</v>
      </c>
      <c r="O38" s="2" t="s">
        <v>1</v>
      </c>
      <c r="P38" s="2" t="str">
        <f t="shared" si="7"/>
        <v>{id:28,year: "2015",dateAcuerdo:"17-JUL",numAcuerdo:"CG 28-2015",monthAcuerdo:"JUL",nameAcuerdo:"ACUERDO SANCIÓN INFORME ANUAL 2014 PVEM",link: Acuerdos__pdfpath(`./${"2015/"}${"28.pdf"}`),},</v>
      </c>
    </row>
    <row r="39" spans="1:16" x14ac:dyDescent="0.3">
      <c r="A39" s="2" t="s">
        <v>1568</v>
      </c>
      <c r="B39" s="2">
        <v>29</v>
      </c>
      <c r="C39" s="2" t="s">
        <v>1741</v>
      </c>
      <c r="D39" s="3" t="s">
        <v>1013</v>
      </c>
      <c r="E39" s="2" t="s">
        <v>1735</v>
      </c>
      <c r="G39" s="2">
        <v>29</v>
      </c>
      <c r="H39" s="2" t="s">
        <v>0</v>
      </c>
      <c r="I39" s="2" t="s">
        <v>1742</v>
      </c>
      <c r="J39" s="4" t="str">
        <f t="shared" si="5"/>
        <v>JUL</v>
      </c>
      <c r="K39" s="2" t="s">
        <v>1565</v>
      </c>
      <c r="L39" s="2" t="s">
        <v>1009</v>
      </c>
      <c r="M39" s="2" t="s">
        <v>1743</v>
      </c>
      <c r="N39" s="28">
        <f t="shared" si="6"/>
        <v>29</v>
      </c>
      <c r="O39" s="2" t="s">
        <v>1</v>
      </c>
      <c r="P39" s="2" t="str">
        <f t="shared" si="7"/>
        <v>{id:29,year: "2015",dateAcuerdo:"17-JUL",numAcuerdo:"CG 29-2015",monthAcuerdo:"JUL",nameAcuerdo:"ACUERDO SANCIÓN INFORME ANUAL 2014 MC",link: Acuerdos__pdfpath(`./${"2015/"}${"29.pdf"}`),},</v>
      </c>
    </row>
    <row r="40" spans="1:16" x14ac:dyDescent="0.3">
      <c r="A40" s="2" t="s">
        <v>1568</v>
      </c>
      <c r="B40" s="2">
        <v>30</v>
      </c>
      <c r="C40" s="2" t="s">
        <v>1741</v>
      </c>
      <c r="D40" s="3" t="s">
        <v>1013</v>
      </c>
      <c r="E40" s="2" t="s">
        <v>1735</v>
      </c>
      <c r="G40" s="2">
        <v>30</v>
      </c>
      <c r="H40" s="2" t="s">
        <v>0</v>
      </c>
      <c r="I40" s="2" t="s">
        <v>1742</v>
      </c>
      <c r="J40" s="4" t="str">
        <f t="shared" si="5"/>
        <v>JUL</v>
      </c>
      <c r="K40" s="2" t="s">
        <v>1565</v>
      </c>
      <c r="L40" s="2" t="s">
        <v>1010</v>
      </c>
      <c r="M40" s="2" t="s">
        <v>1743</v>
      </c>
      <c r="N40" s="28">
        <f t="shared" si="6"/>
        <v>30</v>
      </c>
      <c r="O40" s="2" t="s">
        <v>1</v>
      </c>
      <c r="P40" s="2" t="str">
        <f t="shared" si="7"/>
        <v>{id:30,year: "2015",dateAcuerdo:"17-JUL",numAcuerdo:"CG 30-2015",monthAcuerdo:"JUL",nameAcuerdo:"ACUERDO SANCIÓN INFORME ANUAL 2014 PNA",link: Acuerdos__pdfpath(`./${"2015/"}${"30.pdf"}`),},</v>
      </c>
    </row>
    <row r="41" spans="1:16" x14ac:dyDescent="0.3">
      <c r="A41" s="2" t="s">
        <v>1568</v>
      </c>
      <c r="B41" s="2">
        <v>31</v>
      </c>
      <c r="C41" s="2" t="s">
        <v>1741</v>
      </c>
      <c r="D41" s="3" t="s">
        <v>1013</v>
      </c>
      <c r="E41" s="2" t="s">
        <v>1735</v>
      </c>
      <c r="G41" s="2">
        <v>31</v>
      </c>
      <c r="H41" s="2" t="s">
        <v>0</v>
      </c>
      <c r="I41" s="2" t="s">
        <v>1742</v>
      </c>
      <c r="J41" s="4" t="str">
        <f t="shared" si="5"/>
        <v>JUL</v>
      </c>
      <c r="K41" s="2" t="s">
        <v>1565</v>
      </c>
      <c r="L41" s="2" t="s">
        <v>1011</v>
      </c>
      <c r="M41" s="2" t="s">
        <v>1743</v>
      </c>
      <c r="N41" s="28">
        <f t="shared" si="6"/>
        <v>31</v>
      </c>
      <c r="O41" s="2" t="s">
        <v>1</v>
      </c>
      <c r="P41" s="2" t="str">
        <f t="shared" si="7"/>
        <v>{id:31,year: "2015",dateAcuerdo:"17-JUL",numAcuerdo:"CG 31-2015",monthAcuerdo:"JUL",nameAcuerdo:"ACUERDO SANCIÓN INFORME ANUAL 2014 PS",link: Acuerdos__pdfpath(`./${"2015/"}${"31.pdf"}`),},</v>
      </c>
    </row>
    <row r="42" spans="1:16" x14ac:dyDescent="0.3">
      <c r="A42" s="2" t="s">
        <v>1568</v>
      </c>
      <c r="B42" s="2">
        <v>32</v>
      </c>
      <c r="C42" s="2" t="s">
        <v>1741</v>
      </c>
      <c r="D42" s="3" t="s">
        <v>1013</v>
      </c>
      <c r="E42" s="2" t="s">
        <v>1735</v>
      </c>
      <c r="G42" s="2">
        <v>32</v>
      </c>
      <c r="H42" s="2" t="s">
        <v>0</v>
      </c>
      <c r="I42" s="2" t="s">
        <v>1742</v>
      </c>
      <c r="J42" s="4" t="str">
        <f t="shared" si="5"/>
        <v>JUL</v>
      </c>
      <c r="K42" s="2" t="s">
        <v>1565</v>
      </c>
      <c r="L42" s="4" t="s">
        <v>1029</v>
      </c>
      <c r="M42" s="2" t="s">
        <v>1743</v>
      </c>
      <c r="N42" s="28">
        <f t="shared" si="6"/>
        <v>32</v>
      </c>
      <c r="O42" s="2" t="s">
        <v>1</v>
      </c>
      <c r="P42" s="2" t="str">
        <f t="shared" si="7"/>
        <v>{id:32,year: "2015",dateAcuerdo:"17-JUL",numAcuerdo:"CG 32-2015",monthAcuerdo:"JUL",nameAcuerdo:"ACUERDO SANCIÓN INFORME ANUAL 2014 ENCUENTRO SOCIAL",link: Acuerdos__pdfpath(`./${"2015/"}${"32.pdf"}`),},</v>
      </c>
    </row>
    <row r="43" spans="1:16" x14ac:dyDescent="0.3">
      <c r="A43" s="2" t="s">
        <v>1568</v>
      </c>
      <c r="B43" s="2">
        <v>33</v>
      </c>
      <c r="C43" s="2" t="s">
        <v>1741</v>
      </c>
      <c r="D43" s="3" t="s">
        <v>1014</v>
      </c>
      <c r="E43" s="2" t="s">
        <v>1735</v>
      </c>
      <c r="G43" s="2">
        <v>33</v>
      </c>
      <c r="H43" s="2" t="s">
        <v>0</v>
      </c>
      <c r="I43" s="2" t="s">
        <v>1742</v>
      </c>
      <c r="J43" s="4" t="str">
        <f t="shared" si="5"/>
        <v>AGO</v>
      </c>
      <c r="K43" s="2" t="s">
        <v>1565</v>
      </c>
      <c r="L43" s="4" t="s">
        <v>1030</v>
      </c>
      <c r="M43" s="2" t="s">
        <v>1743</v>
      </c>
      <c r="N43" s="28">
        <f t="shared" si="6"/>
        <v>33</v>
      </c>
      <c r="O43" s="2" t="s">
        <v>1</v>
      </c>
      <c r="P43" s="2" t="str">
        <f t="shared" si="7"/>
        <v>{id:33,year: "2015",dateAcuerdo:"28-AGO",numAcuerdo:"CG 33-2015",monthAcuerdo:"AGO",nameAcuerdo:"ACUERDO AJUSTE SANCIÓN FISCALIZACIÓN PT",link: Acuerdos__pdfpath(`./${"2015/"}${"33.pdf"}`),},</v>
      </c>
    </row>
    <row r="44" spans="1:16" x14ac:dyDescent="0.3">
      <c r="A44" s="2" t="s">
        <v>1568</v>
      </c>
      <c r="B44" s="2">
        <v>34</v>
      </c>
      <c r="C44" s="2" t="s">
        <v>1741</v>
      </c>
      <c r="D44" s="3" t="s">
        <v>1035</v>
      </c>
      <c r="E44" s="2" t="s">
        <v>1772</v>
      </c>
      <c r="F44" s="2">
        <v>0</v>
      </c>
      <c r="G44" s="2">
        <v>1</v>
      </c>
      <c r="H44" s="2" t="s">
        <v>0</v>
      </c>
      <c r="I44" s="2" t="s">
        <v>1742</v>
      </c>
      <c r="J44" s="4" t="str">
        <f t="shared" si="5"/>
        <v>SEP</v>
      </c>
      <c r="K44" s="2" t="s">
        <v>1565</v>
      </c>
      <c r="L44" s="4" t="s">
        <v>1036</v>
      </c>
      <c r="M44" s="2" t="s">
        <v>1743</v>
      </c>
      <c r="N44" s="28" t="str">
        <f>CONCATENATE("0",G44)</f>
        <v>01</v>
      </c>
      <c r="O44" s="2" t="s">
        <v>1</v>
      </c>
      <c r="P44" s="2" t="str">
        <f t="shared" si="7"/>
        <v>{id:34,year: "2015",dateAcuerdo:"18-SEP",numAcuerdo:"CG0 01-2015",monthAcuerdo:"SEP",nameAcuerdo:"ACUERDO INTEGRACIÓN DE COMISIONES ITE",link: Acuerdos__pdfpath(`./${"2015/"}${"01.pdf"}`),},</v>
      </c>
    </row>
    <row r="45" spans="1:16" x14ac:dyDescent="0.3">
      <c r="A45" s="5" t="s">
        <v>1568</v>
      </c>
      <c r="B45" s="5">
        <v>35</v>
      </c>
      <c r="C45" s="5" t="s">
        <v>1741</v>
      </c>
      <c r="D45" s="6"/>
      <c r="E45" s="5" t="s">
        <v>1772</v>
      </c>
      <c r="F45" s="5">
        <v>0</v>
      </c>
      <c r="G45" s="5">
        <v>2</v>
      </c>
      <c r="H45" s="5" t="s">
        <v>0</v>
      </c>
      <c r="I45" s="5" t="s">
        <v>1742</v>
      </c>
      <c r="J45" s="5" t="str">
        <f t="shared" si="5"/>
        <v/>
      </c>
      <c r="K45" s="5" t="s">
        <v>1565</v>
      </c>
      <c r="L45" s="5"/>
      <c r="M45" s="5" t="s">
        <v>1743</v>
      </c>
      <c r="N45" s="31" t="str">
        <f>CONCATENATE("0",G45)</f>
        <v>02</v>
      </c>
      <c r="O45" s="5" t="s">
        <v>1</v>
      </c>
      <c r="P45" s="5"/>
    </row>
    <row r="46" spans="1:16" x14ac:dyDescent="0.3">
      <c r="A46" s="2" t="s">
        <v>1568</v>
      </c>
      <c r="B46" s="2">
        <v>36</v>
      </c>
      <c r="C46" s="2" t="s">
        <v>1741</v>
      </c>
      <c r="D46" s="3" t="s">
        <v>1035</v>
      </c>
      <c r="E46" s="2" t="s">
        <v>1772</v>
      </c>
      <c r="F46" s="2">
        <v>0</v>
      </c>
      <c r="G46" s="2">
        <v>3</v>
      </c>
      <c r="H46" s="2" t="s">
        <v>0</v>
      </c>
      <c r="I46" s="2" t="s">
        <v>1742</v>
      </c>
      <c r="J46" s="4" t="str">
        <f t="shared" si="5"/>
        <v>SEP</v>
      </c>
      <c r="K46" s="2" t="s">
        <v>1565</v>
      </c>
      <c r="L46" s="4" t="s">
        <v>996</v>
      </c>
      <c r="M46" s="2" t="s">
        <v>1743</v>
      </c>
      <c r="N46" s="28" t="str">
        <f>CONCATENATE("0",G46)</f>
        <v>03</v>
      </c>
      <c r="O46" s="2" t="s">
        <v>1</v>
      </c>
      <c r="P46" s="2" t="str">
        <f t="shared" si="7"/>
        <v>{id:36,year: "2015",dateAcuerdo:"18-SEP",numAcuerdo:"CG0 03-2015",monthAcuerdo:"SEP",nameAcuerdo:"ACUERDO INTEGRACIÓN DE JUNTA GENERAL EJECUTIVA",link: Acuerdos__pdfpath(`./${"2015/"}${"03.pdf"}`),},</v>
      </c>
    </row>
    <row r="47" spans="1:16" x14ac:dyDescent="0.3">
      <c r="A47" s="2" t="s">
        <v>1568</v>
      </c>
      <c r="B47" s="2">
        <v>37</v>
      </c>
      <c r="C47" s="2" t="s">
        <v>1741</v>
      </c>
      <c r="D47" s="3" t="s">
        <v>1035</v>
      </c>
      <c r="E47" s="2" t="s">
        <v>1772</v>
      </c>
      <c r="F47" s="4">
        <v>0</v>
      </c>
      <c r="G47" s="2">
        <v>4</v>
      </c>
      <c r="H47" s="2" t="s">
        <v>0</v>
      </c>
      <c r="I47" s="2" t="s">
        <v>1742</v>
      </c>
      <c r="J47" s="4" t="str">
        <f t="shared" si="5"/>
        <v>SEP</v>
      </c>
      <c r="K47" s="2" t="s">
        <v>1565</v>
      </c>
      <c r="L47" s="4" t="s">
        <v>1038</v>
      </c>
      <c r="M47" s="2" t="s">
        <v>1743</v>
      </c>
      <c r="N47" s="28" t="str">
        <f>CONCATENATE("0",G47)</f>
        <v>04</v>
      </c>
      <c r="O47" s="2" t="s">
        <v>1</v>
      </c>
      <c r="P47" s="2" t="str">
        <f t="shared" si="7"/>
        <v>{id:37,year: "2015",dateAcuerdo:"18-SEP",numAcuerdo:"CG0 04-2015",monthAcuerdo:"SEP",nameAcuerdo:"ACUERDO LOGO ITE",link: Acuerdos__pdfpath(`./${"2015/"}${"04.pdf"}`),},</v>
      </c>
    </row>
    <row r="48" spans="1:16" x14ac:dyDescent="0.3">
      <c r="A48" s="2" t="s">
        <v>1568</v>
      </c>
      <c r="B48" s="2">
        <v>38</v>
      </c>
      <c r="C48" s="2" t="s">
        <v>1741</v>
      </c>
      <c r="D48" s="3" t="s">
        <v>37</v>
      </c>
      <c r="E48" s="2" t="s">
        <v>1772</v>
      </c>
      <c r="F48" s="4">
        <v>0</v>
      </c>
      <c r="G48" s="2">
        <v>5</v>
      </c>
      <c r="H48" s="2" t="s">
        <v>0</v>
      </c>
      <c r="I48" s="2" t="s">
        <v>1742</v>
      </c>
      <c r="J48" s="4" t="str">
        <f t="shared" si="5"/>
        <v>SEP</v>
      </c>
      <c r="K48" s="2" t="s">
        <v>1565</v>
      </c>
      <c r="L48" s="4" t="s">
        <v>1037</v>
      </c>
      <c r="M48" s="2" t="s">
        <v>1743</v>
      </c>
      <c r="N48" s="28" t="str">
        <f>CONCATENATE("0",G48)</f>
        <v>05</v>
      </c>
      <c r="O48" s="2" t="s">
        <v>1</v>
      </c>
      <c r="P48" s="2" t="str">
        <f t="shared" si="7"/>
        <v>{id:38,year: "2015",dateAcuerdo:"30-SEP",numAcuerdo:"CG0 05-2015",monthAcuerdo:"SEP",nameAcuerdo:"ACUERDO LINEAMIENTOS PERDIDA Y CANCELACIÓN DE REGISTRO",link: Acuerdos__pdfpath(`./${"2015/"}${"05.pdf"}`),},</v>
      </c>
    </row>
    <row r="49" spans="1:16" x14ac:dyDescent="0.3">
      <c r="A49" s="2" t="s">
        <v>1568</v>
      </c>
      <c r="B49" s="2">
        <v>39</v>
      </c>
      <c r="C49" s="2" t="s">
        <v>1741</v>
      </c>
      <c r="D49" s="3" t="s">
        <v>37</v>
      </c>
      <c r="E49" s="2" t="s">
        <v>1772</v>
      </c>
      <c r="F49" s="4">
        <v>0</v>
      </c>
      <c r="G49" s="2">
        <v>6</v>
      </c>
      <c r="H49" s="2" t="s">
        <v>0</v>
      </c>
      <c r="I49" s="2" t="s">
        <v>1742</v>
      </c>
      <c r="J49" s="4" t="str">
        <f t="shared" si="5"/>
        <v>SEP</v>
      </c>
      <c r="K49" s="2" t="s">
        <v>1565</v>
      </c>
      <c r="L49" s="2" t="s">
        <v>1039</v>
      </c>
      <c r="M49" s="2" t="s">
        <v>1743</v>
      </c>
      <c r="N49" s="28" t="str">
        <f t="shared" ref="N49:N51" si="8">CONCATENATE("0",G49)</f>
        <v>06</v>
      </c>
      <c r="O49" s="2" t="s">
        <v>1</v>
      </c>
      <c r="P49" s="2" t="str">
        <f t="shared" si="7"/>
        <v>{id:39,year: "2015",dateAcuerdo:"30-SEP",numAcuerdo:"CG0 06-2015",monthAcuerdo:"SEP",nameAcuerdo:"ACUERDO PERDIDA DE ACREDITACIÓN PARTIDO DEL TRABAJO",link: Acuerdos__pdfpath(`./${"2015/"}${"06.pdf"}`),},</v>
      </c>
    </row>
    <row r="50" spans="1:16" x14ac:dyDescent="0.3">
      <c r="A50" s="2" t="s">
        <v>1568</v>
      </c>
      <c r="B50" s="2">
        <v>40</v>
      </c>
      <c r="C50" s="2" t="s">
        <v>1741</v>
      </c>
      <c r="D50" s="3" t="s">
        <v>37</v>
      </c>
      <c r="E50" s="2" t="s">
        <v>1772</v>
      </c>
      <c r="F50" s="4">
        <v>0</v>
      </c>
      <c r="G50" s="2">
        <v>7</v>
      </c>
      <c r="H50" s="2" t="s">
        <v>0</v>
      </c>
      <c r="I50" s="2" t="s">
        <v>1742</v>
      </c>
      <c r="J50" s="4" t="str">
        <f t="shared" si="5"/>
        <v>SEP</v>
      </c>
      <c r="K50" s="2" t="s">
        <v>1565</v>
      </c>
      <c r="L50" s="2" t="s">
        <v>1040</v>
      </c>
      <c r="M50" s="2" t="s">
        <v>1743</v>
      </c>
      <c r="N50" s="28" t="str">
        <f t="shared" si="8"/>
        <v>07</v>
      </c>
      <c r="O50" s="2" t="s">
        <v>1</v>
      </c>
      <c r="P50" s="2" t="str">
        <f t="shared" si="7"/>
        <v>{id:40,year: "2015",dateAcuerdo:"30-SEP",numAcuerdo:"CG0 07-2015",monthAcuerdo:"SEP",nameAcuerdo:"ACUERDO PERDIDA DE ACREDITACIÓN PARTIDO HUMANISTA",link: Acuerdos__pdfpath(`./${"2015/"}${"07.pdf"}`),},</v>
      </c>
    </row>
    <row r="51" spans="1:16" x14ac:dyDescent="0.3">
      <c r="A51" s="2" t="s">
        <v>1568</v>
      </c>
      <c r="B51" s="2">
        <v>41</v>
      </c>
      <c r="C51" s="2" t="s">
        <v>1741</v>
      </c>
      <c r="D51" s="3" t="s">
        <v>37</v>
      </c>
      <c r="E51" s="2" t="s">
        <v>1772</v>
      </c>
      <c r="F51" s="4">
        <v>0</v>
      </c>
      <c r="G51" s="2">
        <v>8</v>
      </c>
      <c r="H51" s="2" t="s">
        <v>0</v>
      </c>
      <c r="I51" s="2" t="s">
        <v>1742</v>
      </c>
      <c r="J51" s="4" t="str">
        <f t="shared" si="5"/>
        <v>SEP</v>
      </c>
      <c r="K51" s="2" t="s">
        <v>1565</v>
      </c>
      <c r="L51" s="2" t="s">
        <v>1034</v>
      </c>
      <c r="M51" s="2" t="s">
        <v>1743</v>
      </c>
      <c r="N51" s="28" t="str">
        <f t="shared" si="8"/>
        <v>08</v>
      </c>
      <c r="O51" s="2" t="s">
        <v>1</v>
      </c>
      <c r="P51" s="2" t="str">
        <f t="shared" si="7"/>
        <v>{id:41,year: "2015",dateAcuerdo:"30-SEP",numAcuerdo:"CG0 08-2015",monthAcuerdo:"SEP",nameAcuerdo:"ACUERDO PRESUPUESTO DE EGRESOS 2016",link: Acuerdos__pdfpath(`./${"2015/"}${"08.pdf"}`),},</v>
      </c>
    </row>
    <row r="52" spans="1:16" x14ac:dyDescent="0.3">
      <c r="A52" s="5" t="s">
        <v>1568</v>
      </c>
      <c r="B52" s="5">
        <v>42</v>
      </c>
      <c r="C52" s="5" t="s">
        <v>1741</v>
      </c>
      <c r="D52" s="6"/>
      <c r="E52" s="5" t="s">
        <v>1772</v>
      </c>
      <c r="F52" s="5">
        <v>0</v>
      </c>
      <c r="G52" s="5">
        <v>9</v>
      </c>
      <c r="H52" s="5" t="s">
        <v>0</v>
      </c>
      <c r="I52" s="5" t="s">
        <v>1742</v>
      </c>
      <c r="J52" s="5" t="str">
        <f t="shared" si="5"/>
        <v/>
      </c>
      <c r="K52" s="5" t="s">
        <v>1565</v>
      </c>
      <c r="L52" s="5"/>
      <c r="M52" s="5" t="s">
        <v>1743</v>
      </c>
      <c r="N52" s="31" t="str">
        <f>CONCATENATE("0",G52)</f>
        <v>09</v>
      </c>
      <c r="O52" s="5" t="s">
        <v>1</v>
      </c>
      <c r="P52" s="5"/>
    </row>
    <row r="53" spans="1:16" x14ac:dyDescent="0.3">
      <c r="A53" s="2" t="s">
        <v>1568</v>
      </c>
      <c r="B53" s="2">
        <v>43</v>
      </c>
      <c r="C53" s="2" t="s">
        <v>1741</v>
      </c>
      <c r="D53" s="3" t="s">
        <v>1042</v>
      </c>
      <c r="E53" s="2" t="s">
        <v>1772</v>
      </c>
      <c r="F53" s="2">
        <v>0</v>
      </c>
      <c r="G53" s="2">
        <v>10</v>
      </c>
      <c r="H53" s="2" t="s">
        <v>0</v>
      </c>
      <c r="I53" s="2" t="s">
        <v>1742</v>
      </c>
      <c r="J53" s="4" t="str">
        <f t="shared" si="5"/>
        <v>OCT</v>
      </c>
      <c r="K53" s="2" t="s">
        <v>1565</v>
      </c>
      <c r="L53" s="2" t="s">
        <v>1043</v>
      </c>
      <c r="M53" s="2" t="s">
        <v>1743</v>
      </c>
      <c r="N53" s="28" t="str">
        <f>CONCATENATE("0",G53)</f>
        <v>010</v>
      </c>
      <c r="O53" s="2" t="s">
        <v>1</v>
      </c>
      <c r="P53" s="2" t="str">
        <f t="shared" si="7"/>
        <v>{id:43,year: "2015",dateAcuerdo:"29-OCT",numAcuerdo:"CG0 010-2015",monthAcuerdo:"OCT",nameAcuerdo:"ACUERDO CUMPLIMIENTO SALA ELECTORAL PAC",link: Acuerdos__pdfpath(`./${"2015/"}${"010.pdf"}`),},</v>
      </c>
    </row>
    <row r="54" spans="1:16" x14ac:dyDescent="0.3">
      <c r="A54" s="2" t="s">
        <v>1568</v>
      </c>
      <c r="B54" s="2">
        <v>44</v>
      </c>
      <c r="C54" s="2" t="s">
        <v>1741</v>
      </c>
      <c r="D54" s="3" t="s">
        <v>1042</v>
      </c>
      <c r="E54" s="2" t="s">
        <v>1772</v>
      </c>
      <c r="F54" s="2">
        <v>0</v>
      </c>
      <c r="G54" s="2">
        <v>11</v>
      </c>
      <c r="H54" s="2" t="s">
        <v>0</v>
      </c>
      <c r="I54" s="2" t="s">
        <v>1742</v>
      </c>
      <c r="J54" s="4" t="str">
        <f t="shared" si="5"/>
        <v>OCT</v>
      </c>
      <c r="K54" s="2" t="s">
        <v>1565</v>
      </c>
      <c r="L54" s="2" t="s">
        <v>1053</v>
      </c>
      <c r="M54" s="2" t="s">
        <v>1743</v>
      </c>
      <c r="N54" s="28" t="str">
        <f t="shared" ref="N54:N58" si="9">CONCATENATE("0",G54)</f>
        <v>011</v>
      </c>
      <c r="O54" s="2" t="s">
        <v>1</v>
      </c>
      <c r="P54" s="2" t="str">
        <f t="shared" si="7"/>
        <v>{id:44,year: "2015",dateAcuerdo:"29-OCT",numAcuerdo:"CG0 011-2015",monthAcuerdo:"OCT",nameAcuerdo:"ACUERDO METODOLOGÍA MONITOREO",link: Acuerdos__pdfpath(`./${"2015/"}${"011.pdf"}`),},</v>
      </c>
    </row>
    <row r="55" spans="1:16" x14ac:dyDescent="0.3">
      <c r="A55" s="2" t="s">
        <v>1568</v>
      </c>
      <c r="B55" s="2">
        <v>45</v>
      </c>
      <c r="C55" s="2" t="s">
        <v>1741</v>
      </c>
      <c r="D55" s="3" t="s">
        <v>1042</v>
      </c>
      <c r="E55" s="2" t="s">
        <v>1772</v>
      </c>
      <c r="F55" s="2">
        <v>0</v>
      </c>
      <c r="G55" s="2">
        <v>12</v>
      </c>
      <c r="H55" s="2" t="s">
        <v>0</v>
      </c>
      <c r="I55" s="2" t="s">
        <v>1742</v>
      </c>
      <c r="J55" s="4" t="str">
        <f t="shared" si="5"/>
        <v>OCT</v>
      </c>
      <c r="K55" s="2" t="s">
        <v>1565</v>
      </c>
      <c r="L55" s="2" t="s">
        <v>1045</v>
      </c>
      <c r="M55" s="2" t="s">
        <v>1743</v>
      </c>
      <c r="N55" s="28" t="str">
        <f t="shared" si="9"/>
        <v>012</v>
      </c>
      <c r="O55" s="2" t="s">
        <v>1</v>
      </c>
      <c r="P55" s="2" t="str">
        <f t="shared" si="7"/>
        <v>{id:45,year: "2015",dateAcuerdo:"29-OCT",numAcuerdo:"CG0 012-2015",monthAcuerdo:"OCT",nameAcuerdo:"ACUERDO LINEAMIENTOS DEBATES",link: Acuerdos__pdfpath(`./${"2015/"}${"012.pdf"}`),},</v>
      </c>
    </row>
    <row r="56" spans="1:16" x14ac:dyDescent="0.3">
      <c r="A56" s="2" t="s">
        <v>1568</v>
      </c>
      <c r="B56" s="2">
        <v>46</v>
      </c>
      <c r="C56" s="2" t="s">
        <v>1741</v>
      </c>
      <c r="D56" s="3" t="s">
        <v>1042</v>
      </c>
      <c r="E56" s="2" t="s">
        <v>1772</v>
      </c>
      <c r="F56" s="2">
        <v>0</v>
      </c>
      <c r="G56" s="2">
        <v>13</v>
      </c>
      <c r="H56" s="2" t="s">
        <v>0</v>
      </c>
      <c r="I56" s="2" t="s">
        <v>1742</v>
      </c>
      <c r="J56" s="4" t="str">
        <f t="shared" si="5"/>
        <v>OCT</v>
      </c>
      <c r="K56" s="2" t="s">
        <v>1565</v>
      </c>
      <c r="L56" s="2" t="s">
        <v>1041</v>
      </c>
      <c r="M56" s="2" t="s">
        <v>1743</v>
      </c>
      <c r="N56" s="28" t="str">
        <f t="shared" si="9"/>
        <v>013</v>
      </c>
      <c r="O56" s="2" t="s">
        <v>1</v>
      </c>
      <c r="P56" s="2" t="str">
        <f t="shared" si="7"/>
        <v>{id:46,year: "2015",dateAcuerdo:"29-OCT",numAcuerdo:"CG0 013-2015",monthAcuerdo:"OCT",nameAcuerdo:"ACUERDO CRITERIOS CIERRES DE CAMPAÑA",link: Acuerdos__pdfpath(`./${"2015/"}${"013.pdf"}`),},</v>
      </c>
    </row>
    <row r="57" spans="1:16" x14ac:dyDescent="0.3">
      <c r="A57" s="2" t="s">
        <v>1568</v>
      </c>
      <c r="B57" s="2">
        <v>47</v>
      </c>
      <c r="C57" s="2" t="s">
        <v>1741</v>
      </c>
      <c r="D57" s="3" t="s">
        <v>1042</v>
      </c>
      <c r="E57" s="2" t="s">
        <v>1772</v>
      </c>
      <c r="F57" s="2">
        <v>0</v>
      </c>
      <c r="G57" s="2">
        <v>14</v>
      </c>
      <c r="H57" s="2" t="s">
        <v>0</v>
      </c>
      <c r="I57" s="2" t="s">
        <v>1742</v>
      </c>
      <c r="J57" s="4" t="str">
        <f t="shared" si="5"/>
        <v>OCT</v>
      </c>
      <c r="K57" s="2" t="s">
        <v>1565</v>
      </c>
      <c r="L57" s="2" t="s">
        <v>1044</v>
      </c>
      <c r="M57" s="2" t="s">
        <v>1743</v>
      </c>
      <c r="N57" s="28" t="str">
        <f t="shared" si="9"/>
        <v>014</v>
      </c>
      <c r="O57" s="2" t="s">
        <v>1</v>
      </c>
      <c r="P57" s="2" t="str">
        <f t="shared" si="7"/>
        <v>{id:47,year: "2015",dateAcuerdo:"29-OCT",numAcuerdo:"CG0 014-2015",monthAcuerdo:"OCT",nameAcuerdo:"ACUERDO LINEAMIENTOS CONSULTA CIUDADANA",link: Acuerdos__pdfpath(`./${"2015/"}${"014.pdf"}`),},</v>
      </c>
    </row>
    <row r="58" spans="1:16" ht="15" thickBot="1" x14ac:dyDescent="0.35">
      <c r="A58" s="2" t="s">
        <v>1568</v>
      </c>
      <c r="B58" s="2">
        <v>48</v>
      </c>
      <c r="C58" s="2" t="s">
        <v>1741</v>
      </c>
      <c r="D58" s="3" t="s">
        <v>1042</v>
      </c>
      <c r="E58" s="2" t="s">
        <v>1772</v>
      </c>
      <c r="F58" s="2">
        <v>0</v>
      </c>
      <c r="G58" s="2">
        <v>15</v>
      </c>
      <c r="H58" s="2" t="s">
        <v>0</v>
      </c>
      <c r="I58" s="2" t="s">
        <v>1742</v>
      </c>
      <c r="J58" s="4" t="str">
        <f t="shared" si="5"/>
        <v>OCT</v>
      </c>
      <c r="K58" s="2" t="s">
        <v>1565</v>
      </c>
      <c r="L58" s="2" t="s">
        <v>1046</v>
      </c>
      <c r="M58" s="2" t="s">
        <v>1743</v>
      </c>
      <c r="N58" s="28" t="str">
        <f t="shared" si="9"/>
        <v>015</v>
      </c>
      <c r="O58" s="2" t="s">
        <v>1</v>
      </c>
      <c r="P58" s="2" t="str">
        <f t="shared" si="7"/>
        <v>{id:48,year: "2015",dateAcuerdo:"29-OCT",numAcuerdo:"CG0 015-2015",monthAcuerdo:"OCT",nameAcuerdo:"ACUERDO LINEAMIENTOS PROTECCIÓN DE DATOS",link: Acuerdos__pdfpath(`./${"2015/"}${"015.pdf"}`),},</v>
      </c>
    </row>
    <row r="59" spans="1:16" x14ac:dyDescent="0.3">
      <c r="A59" s="9" t="s">
        <v>1568</v>
      </c>
      <c r="B59" s="9">
        <v>49</v>
      </c>
      <c r="C59" s="9" t="s">
        <v>1741</v>
      </c>
      <c r="D59" s="10" t="s">
        <v>1047</v>
      </c>
      <c r="E59" s="9" t="s">
        <v>1735</v>
      </c>
      <c r="F59" s="9">
        <v>0</v>
      </c>
      <c r="G59" s="9">
        <v>16</v>
      </c>
      <c r="H59" s="9" t="s">
        <v>0</v>
      </c>
      <c r="I59" s="9" t="s">
        <v>1742</v>
      </c>
      <c r="J59" s="9" t="str">
        <f t="shared" si="5"/>
        <v>OCT</v>
      </c>
      <c r="K59" s="9" t="s">
        <v>1565</v>
      </c>
      <c r="L59" s="9" t="s">
        <v>1048</v>
      </c>
      <c r="M59" s="9" t="s">
        <v>1743</v>
      </c>
      <c r="N59" s="29" t="str">
        <f>CONCATENATE("0",G59)</f>
        <v>016</v>
      </c>
      <c r="O59" s="9" t="s">
        <v>1051</v>
      </c>
      <c r="P59" s="12"/>
    </row>
    <row r="60" spans="1:16" ht="15" thickBot="1" x14ac:dyDescent="0.35">
      <c r="A60" s="14" t="s">
        <v>1568</v>
      </c>
      <c r="B60" s="14" t="s">
        <v>1049</v>
      </c>
      <c r="C60" s="14" t="s">
        <v>1741</v>
      </c>
      <c r="D60" s="15"/>
      <c r="E60" s="14" t="s">
        <v>1736</v>
      </c>
      <c r="F60" s="14"/>
      <c r="G60" s="14"/>
      <c r="H60" s="14"/>
      <c r="I60" s="14" t="s">
        <v>1738</v>
      </c>
      <c r="J60" s="14" t="str">
        <f t="shared" si="5"/>
        <v/>
      </c>
      <c r="K60" s="14" t="s">
        <v>1565</v>
      </c>
      <c r="L60" s="14" t="s">
        <v>1050</v>
      </c>
      <c r="M60" s="14" t="s">
        <v>1743</v>
      </c>
      <c r="N60" s="30" t="str">
        <f>CONCATENATE(F59,G59,".1")</f>
        <v>016.1</v>
      </c>
      <c r="O60" s="14" t="s">
        <v>1076</v>
      </c>
      <c r="P60" s="17" t="str">
        <f>CONCATENATE(A59,B59,C59,D59,E59,F59,G59,H59,I59,J59,K59,L59,M59,N59,O59,A60,B60,C60,D60,E60,F60,G60,H60,I60,J60,K60,L60,M60,N60,O60)</f>
        <v>{id:49,year: "2015",dateAcuerdo:"30-OCT",numAcuerdo:"CG 016-2015",monthAcuerdo:"OCT",nameAcuerdo:"ACUERDO LINEAMIENTOS REGISTRO DE CANDIDATOS",link: Acuerdos__pdfpath(`./${"2015/"}${"016.pdf"}`),subRows:[{id:"",year: "2015",dateAcuerdo:"",numAcuerdo:"",monthAcuerdo:"",nameAcuerdo:"ANEXO FORMATOS DE REGISTRO DE CANDIDATOS",link: Acuerdos__pdfpath(`./${"2015/"}${"016.1.pdf"}`),},],},</v>
      </c>
    </row>
    <row r="61" spans="1:16" x14ac:dyDescent="0.3">
      <c r="A61" s="33" t="s">
        <v>1568</v>
      </c>
      <c r="B61" s="33">
        <v>50</v>
      </c>
      <c r="C61" s="33" t="s">
        <v>1741</v>
      </c>
      <c r="D61" s="34" t="s">
        <v>1047</v>
      </c>
      <c r="E61" s="33" t="s">
        <v>1735</v>
      </c>
      <c r="F61" s="33">
        <v>0</v>
      </c>
      <c r="G61" s="33">
        <v>17</v>
      </c>
      <c r="H61" s="33" t="s">
        <v>0</v>
      </c>
      <c r="I61" s="33" t="s">
        <v>1742</v>
      </c>
      <c r="J61" s="33" t="str">
        <f t="shared" si="5"/>
        <v>OCT</v>
      </c>
      <c r="K61" s="33" t="s">
        <v>1565</v>
      </c>
      <c r="L61" s="33"/>
      <c r="M61" s="33" t="s">
        <v>1576</v>
      </c>
      <c r="N61" s="35"/>
      <c r="O61" s="33" t="s">
        <v>1577</v>
      </c>
      <c r="P61" s="36"/>
    </row>
    <row r="62" spans="1:16" ht="15" thickBot="1" x14ac:dyDescent="0.35">
      <c r="A62" s="14" t="s">
        <v>1568</v>
      </c>
      <c r="B62" s="14" t="s">
        <v>1049</v>
      </c>
      <c r="C62" s="14" t="s">
        <v>1741</v>
      </c>
      <c r="D62" s="15"/>
      <c r="E62" s="14" t="s">
        <v>1736</v>
      </c>
      <c r="F62" s="14"/>
      <c r="G62" s="14"/>
      <c r="H62" s="14"/>
      <c r="I62" s="14" t="s">
        <v>1738</v>
      </c>
      <c r="J62" s="14" t="str">
        <f t="shared" si="5"/>
        <v/>
      </c>
      <c r="K62" s="14" t="s">
        <v>1565</v>
      </c>
      <c r="L62" s="14" t="s">
        <v>1052</v>
      </c>
      <c r="M62" s="14" t="s">
        <v>1743</v>
      </c>
      <c r="N62" s="30" t="str">
        <f>CONCATENATE(F61,G61,".1")</f>
        <v>017.1</v>
      </c>
      <c r="O62" s="14" t="s">
        <v>1076</v>
      </c>
      <c r="P62" s="17" t="str">
        <f>CONCATENATE(A61,B61,C61,D61,E61,F61,G61,H61,I61,J61,K61,L61,M61,N61,O61,A62,B62,C62,D62,E62,F62,G62,H62,I62,J62,K62,L62,M62,N62,O62)</f>
        <v>{id:50,year: "2015",dateAcuerdo:"30-OCT",numAcuerdo:"CG 017-2015",monthAcuerdo:"OCT",nameAcuerdo:"",link: "",subRows:[{id:"",year: "2015",dateAcuerdo:"",numAcuerdo:"",monthAcuerdo:"",nameAcuerdo:"ANEXO CALENDARIO ELECTORAL LEGAL 2015-2016",link: Acuerdos__pdfpath(`./${"2015/"}${"017.1.pdf"}`),},],},</v>
      </c>
    </row>
    <row r="63" spans="1:16" x14ac:dyDescent="0.3">
      <c r="A63" s="5" t="s">
        <v>1568</v>
      </c>
      <c r="B63" s="5">
        <v>51</v>
      </c>
      <c r="C63" s="5" t="s">
        <v>1741</v>
      </c>
      <c r="D63" s="6"/>
      <c r="E63" s="5" t="s">
        <v>1772</v>
      </c>
      <c r="F63" s="5">
        <v>0</v>
      </c>
      <c r="G63" s="5">
        <v>18</v>
      </c>
      <c r="H63" s="5" t="s">
        <v>0</v>
      </c>
      <c r="I63" s="5" t="s">
        <v>1742</v>
      </c>
      <c r="J63" s="5" t="str">
        <f t="shared" si="5"/>
        <v/>
      </c>
      <c r="K63" s="5" t="s">
        <v>1565</v>
      </c>
      <c r="L63" s="5"/>
      <c r="M63" s="5" t="s">
        <v>1743</v>
      </c>
      <c r="N63" s="31" t="str">
        <f>CONCATENATE("0",G63)</f>
        <v>018</v>
      </c>
      <c r="O63" s="5" t="s">
        <v>1</v>
      </c>
      <c r="P63" s="5"/>
    </row>
    <row r="64" spans="1:16" x14ac:dyDescent="0.3">
      <c r="A64" s="2" t="s">
        <v>1568</v>
      </c>
      <c r="B64" s="2">
        <v>52</v>
      </c>
      <c r="C64" s="2" t="s">
        <v>1741</v>
      </c>
      <c r="D64" s="3" t="s">
        <v>301</v>
      </c>
      <c r="E64" s="2" t="s">
        <v>1772</v>
      </c>
      <c r="F64" s="2">
        <v>0</v>
      </c>
      <c r="G64" s="2">
        <v>19</v>
      </c>
      <c r="H64" s="2" t="s">
        <v>0</v>
      </c>
      <c r="I64" s="2" t="s">
        <v>1742</v>
      </c>
      <c r="J64" s="4" t="str">
        <f t="shared" si="5"/>
        <v>NOV</v>
      </c>
      <c r="K64" s="2" t="s">
        <v>1565</v>
      </c>
      <c r="L64" s="2" t="s">
        <v>1058</v>
      </c>
      <c r="M64" s="2" t="s">
        <v>1743</v>
      </c>
      <c r="N64" s="28" t="str">
        <f>CONCATENATE("0",G64)</f>
        <v>019</v>
      </c>
      <c r="O64" s="2" t="s">
        <v>1</v>
      </c>
      <c r="P64" s="2" t="str">
        <f t="shared" si="7"/>
        <v>{id:52,year: "2015",dateAcuerdo:"10-NOV",numAcuerdo:"CG0 019-2015",monthAcuerdo:"NOV",nameAcuerdo:"ACUERDO PRESUPUESTO FINAL",link: Acuerdos__pdfpath(`./${"2015/"}${"019.pdf"}`),},</v>
      </c>
    </row>
    <row r="65" spans="1:16" x14ac:dyDescent="0.3">
      <c r="A65" s="2" t="s">
        <v>1568</v>
      </c>
      <c r="B65" s="2">
        <v>53</v>
      </c>
      <c r="C65" s="2" t="s">
        <v>1741</v>
      </c>
      <c r="D65" s="3" t="s">
        <v>301</v>
      </c>
      <c r="E65" s="2" t="s">
        <v>1772</v>
      </c>
      <c r="F65" s="2">
        <v>0</v>
      </c>
      <c r="G65" s="2">
        <v>20</v>
      </c>
      <c r="H65" s="2" t="s">
        <v>0</v>
      </c>
      <c r="I65" s="2" t="s">
        <v>1742</v>
      </c>
      <c r="J65" s="4" t="str">
        <f t="shared" si="5"/>
        <v>NOV</v>
      </c>
      <c r="K65" s="2" t="s">
        <v>1565</v>
      </c>
      <c r="L65" s="4" t="s">
        <v>1059</v>
      </c>
      <c r="M65" s="2" t="s">
        <v>1743</v>
      </c>
      <c r="N65" s="28" t="str">
        <f t="shared" ref="N65:N84" si="10">CONCATENATE("0",G65)</f>
        <v>020</v>
      </c>
      <c r="O65" s="2" t="s">
        <v>1</v>
      </c>
      <c r="P65" s="2" t="str">
        <f t="shared" si="7"/>
        <v>{id:53,year: "2015",dateAcuerdo:"10-NOV",numAcuerdo:"CG0 020-2015",monthAcuerdo:"NOV",nameAcuerdo:"ACUERDO REGLAMENTO USOS Y COSTUMBRES",link: Acuerdos__pdfpath(`./${"2015/"}${"020.pdf"}`),},</v>
      </c>
    </row>
    <row r="66" spans="1:16" x14ac:dyDescent="0.3">
      <c r="A66" s="2" t="s">
        <v>1568</v>
      </c>
      <c r="B66" s="2">
        <v>54</v>
      </c>
      <c r="C66" s="2" t="s">
        <v>1741</v>
      </c>
      <c r="D66" s="3" t="s">
        <v>346</v>
      </c>
      <c r="E66" s="2" t="s">
        <v>1772</v>
      </c>
      <c r="F66" s="2">
        <v>0</v>
      </c>
      <c r="G66" s="2">
        <v>21</v>
      </c>
      <c r="H66" s="2" t="s">
        <v>0</v>
      </c>
      <c r="I66" s="2" t="s">
        <v>1742</v>
      </c>
      <c r="J66" s="4" t="str">
        <f t="shared" si="5"/>
        <v>NOV</v>
      </c>
      <c r="K66" s="2" t="s">
        <v>1565</v>
      </c>
      <c r="L66" s="2" t="s">
        <v>1057</v>
      </c>
      <c r="M66" s="2" t="s">
        <v>1743</v>
      </c>
      <c r="N66" s="28" t="str">
        <f t="shared" si="10"/>
        <v>021</v>
      </c>
      <c r="O66" s="2" t="s">
        <v>1</v>
      </c>
      <c r="P66" s="2" t="str">
        <f t="shared" si="7"/>
        <v>{id:54,year: "2015",dateAcuerdo:"19-NOV",numAcuerdo:"CG0 021-2015",monthAcuerdo:"NOV",nameAcuerdo:"ACUERDO PAUTAS RADIO Y TELEVISIÓN",link: Acuerdos__pdfpath(`./${"2015/"}${"021.pdf"}`),},</v>
      </c>
    </row>
    <row r="67" spans="1:16" x14ac:dyDescent="0.3">
      <c r="A67" s="2" t="s">
        <v>1568</v>
      </c>
      <c r="B67" s="2">
        <v>55</v>
      </c>
      <c r="C67" s="2" t="s">
        <v>1741</v>
      </c>
      <c r="D67" s="3" t="s">
        <v>1055</v>
      </c>
      <c r="E67" s="2" t="s">
        <v>1772</v>
      </c>
      <c r="F67" s="2">
        <v>0</v>
      </c>
      <c r="G67" s="2">
        <v>22</v>
      </c>
      <c r="H67" s="2" t="s">
        <v>0</v>
      </c>
      <c r="I67" s="2" t="s">
        <v>1742</v>
      </c>
      <c r="J67" s="4" t="str">
        <f t="shared" ref="J67:J95" si="11">MID(D67,4,3)</f>
        <v>NOV</v>
      </c>
      <c r="K67" s="2" t="s">
        <v>1565</v>
      </c>
      <c r="L67" s="2" t="s">
        <v>1056</v>
      </c>
      <c r="M67" s="2" t="s">
        <v>1743</v>
      </c>
      <c r="N67" s="28" t="str">
        <f t="shared" si="10"/>
        <v>022</v>
      </c>
      <c r="O67" s="2" t="s">
        <v>1</v>
      </c>
      <c r="P67" s="2" t="str">
        <f t="shared" si="7"/>
        <v>{id:55,year: "2015",dateAcuerdo:"27-NOV",numAcuerdo:"CG0 022-2015",monthAcuerdo:"NOV",nameAcuerdo:"ACUERDO DEL REGLAMENTO DE CANDIDATOS INDEPENDIENTES",link: Acuerdos__pdfpath(`./${"2015/"}${"022.pdf"}`),},</v>
      </c>
    </row>
    <row r="68" spans="1:16" x14ac:dyDescent="0.3">
      <c r="A68" s="2" t="s">
        <v>1568</v>
      </c>
      <c r="B68" s="2">
        <v>56</v>
      </c>
      <c r="C68" s="2" t="s">
        <v>1741</v>
      </c>
      <c r="D68" s="3" t="s">
        <v>1055</v>
      </c>
      <c r="E68" s="2" t="s">
        <v>1772</v>
      </c>
      <c r="F68" s="2">
        <v>0</v>
      </c>
      <c r="G68" s="2">
        <v>23</v>
      </c>
      <c r="H68" s="2" t="s">
        <v>0</v>
      </c>
      <c r="I68" s="2" t="s">
        <v>1742</v>
      </c>
      <c r="J68" s="4" t="str">
        <f t="shared" si="11"/>
        <v>NOV</v>
      </c>
      <c r="K68" s="2" t="s">
        <v>1565</v>
      </c>
      <c r="L68" s="4" t="s">
        <v>1054</v>
      </c>
      <c r="M68" s="2" t="s">
        <v>1743</v>
      </c>
      <c r="N68" s="28" t="str">
        <f t="shared" si="10"/>
        <v>023</v>
      </c>
      <c r="O68" s="2" t="s">
        <v>1</v>
      </c>
      <c r="P68" s="2" t="str">
        <f t="shared" si="7"/>
        <v>{id:56,year: "2015",dateAcuerdo:"27-NOV",numAcuerdo:"CG0 023-2015",monthAcuerdo:"NOV",nameAcuerdo:"ACUERDO DEL ESTATUTO A.C. CANDIDATOS INDEPENDIENTES",link: Acuerdos__pdfpath(`./${"2015/"}${"023.pdf"}`),},</v>
      </c>
    </row>
    <row r="69" spans="1:16" x14ac:dyDescent="0.3">
      <c r="A69" s="5" t="s">
        <v>1568</v>
      </c>
      <c r="B69" s="5">
        <v>57</v>
      </c>
      <c r="C69" s="5" t="s">
        <v>1741</v>
      </c>
      <c r="D69" s="6"/>
      <c r="E69" s="5" t="s">
        <v>1772</v>
      </c>
      <c r="F69" s="5">
        <v>0</v>
      </c>
      <c r="G69" s="5">
        <v>24</v>
      </c>
      <c r="H69" s="5" t="s">
        <v>0</v>
      </c>
      <c r="I69" s="5" t="s">
        <v>1742</v>
      </c>
      <c r="J69" s="5" t="str">
        <f t="shared" si="11"/>
        <v/>
      </c>
      <c r="K69" s="5" t="s">
        <v>1565</v>
      </c>
      <c r="L69" s="5"/>
      <c r="M69" s="5" t="s">
        <v>1743</v>
      </c>
      <c r="N69" s="31" t="str">
        <f t="shared" si="10"/>
        <v>024</v>
      </c>
      <c r="O69" s="5" t="s">
        <v>1</v>
      </c>
      <c r="P69" s="5"/>
    </row>
    <row r="70" spans="1:16" x14ac:dyDescent="0.3">
      <c r="A70" s="5" t="s">
        <v>1568</v>
      </c>
      <c r="B70" s="5">
        <v>58</v>
      </c>
      <c r="C70" s="5" t="s">
        <v>1741</v>
      </c>
      <c r="D70" s="6"/>
      <c r="E70" s="5" t="s">
        <v>1772</v>
      </c>
      <c r="F70" s="5">
        <v>0</v>
      </c>
      <c r="G70" s="5">
        <v>25</v>
      </c>
      <c r="H70" s="5" t="s">
        <v>0</v>
      </c>
      <c r="I70" s="5" t="s">
        <v>1742</v>
      </c>
      <c r="J70" s="5" t="str">
        <f t="shared" si="11"/>
        <v/>
      </c>
      <c r="K70" s="5" t="s">
        <v>1565</v>
      </c>
      <c r="L70" s="5"/>
      <c r="M70" s="5" t="s">
        <v>1743</v>
      </c>
      <c r="N70" s="31" t="str">
        <f t="shared" si="10"/>
        <v>025</v>
      </c>
      <c r="O70" s="5" t="s">
        <v>1</v>
      </c>
      <c r="P70" s="5"/>
    </row>
    <row r="71" spans="1:16" x14ac:dyDescent="0.3">
      <c r="A71" s="5" t="s">
        <v>1568</v>
      </c>
      <c r="B71" s="5">
        <v>59</v>
      </c>
      <c r="C71" s="5" t="s">
        <v>1741</v>
      </c>
      <c r="D71" s="6"/>
      <c r="E71" s="5" t="s">
        <v>1772</v>
      </c>
      <c r="F71" s="5">
        <v>0</v>
      </c>
      <c r="G71" s="5">
        <v>26</v>
      </c>
      <c r="H71" s="5" t="s">
        <v>0</v>
      </c>
      <c r="I71" s="5" t="s">
        <v>1742</v>
      </c>
      <c r="J71" s="5" t="str">
        <f t="shared" si="11"/>
        <v/>
      </c>
      <c r="K71" s="5" t="s">
        <v>1565</v>
      </c>
      <c r="L71" s="5"/>
      <c r="M71" s="5" t="s">
        <v>1743</v>
      </c>
      <c r="N71" s="31" t="str">
        <f t="shared" si="10"/>
        <v>026</v>
      </c>
      <c r="O71" s="5" t="s">
        <v>1</v>
      </c>
      <c r="P71" s="5"/>
    </row>
    <row r="72" spans="1:16" x14ac:dyDescent="0.3">
      <c r="A72" s="5" t="s">
        <v>1568</v>
      </c>
      <c r="B72" s="5">
        <v>60</v>
      </c>
      <c r="C72" s="5" t="s">
        <v>1741</v>
      </c>
      <c r="D72" s="6"/>
      <c r="E72" s="5" t="s">
        <v>1772</v>
      </c>
      <c r="F72" s="5">
        <v>0</v>
      </c>
      <c r="G72" s="5">
        <v>27</v>
      </c>
      <c r="H72" s="5" t="s">
        <v>0</v>
      </c>
      <c r="I72" s="5" t="s">
        <v>1742</v>
      </c>
      <c r="J72" s="5" t="str">
        <f t="shared" si="11"/>
        <v/>
      </c>
      <c r="K72" s="5" t="s">
        <v>1565</v>
      </c>
      <c r="L72" s="5"/>
      <c r="M72" s="5" t="s">
        <v>1743</v>
      </c>
      <c r="N72" s="31" t="str">
        <f t="shared" si="10"/>
        <v>027</v>
      </c>
      <c r="O72" s="5" t="s">
        <v>1</v>
      </c>
      <c r="P72" s="5"/>
    </row>
    <row r="73" spans="1:16" x14ac:dyDescent="0.3">
      <c r="A73" s="2" t="s">
        <v>1568</v>
      </c>
      <c r="B73" s="2">
        <v>61</v>
      </c>
      <c r="C73" s="2" t="s">
        <v>1741</v>
      </c>
      <c r="D73" s="3" t="s">
        <v>388</v>
      </c>
      <c r="E73" s="2" t="s">
        <v>1772</v>
      </c>
      <c r="F73" s="2">
        <v>0</v>
      </c>
      <c r="G73" s="2">
        <v>28</v>
      </c>
      <c r="H73" s="2" t="s">
        <v>0</v>
      </c>
      <c r="I73" s="2" t="s">
        <v>1742</v>
      </c>
      <c r="J73" s="4" t="str">
        <f t="shared" si="11"/>
        <v>NOV</v>
      </c>
      <c r="K73" s="2" t="s">
        <v>1565</v>
      </c>
      <c r="L73" s="4" t="s">
        <v>1060</v>
      </c>
      <c r="M73" s="2" t="s">
        <v>1743</v>
      </c>
      <c r="N73" s="28" t="str">
        <f t="shared" si="10"/>
        <v>028</v>
      </c>
      <c r="O73" s="2" t="s">
        <v>1</v>
      </c>
      <c r="P73" s="2" t="str">
        <f t="shared" si="7"/>
        <v>{id:61,year: "2015",dateAcuerdo:"30-NOV",numAcuerdo:"CG0 028-2015",monthAcuerdo:"NOV",nameAcuerdo:"REGLAMENTO CONSTITUCIÓN DE PARTIDOS",link: Acuerdos__pdfpath(`./${"2015/"}${"028.pdf"}`),},</v>
      </c>
    </row>
    <row r="74" spans="1:16" x14ac:dyDescent="0.3">
      <c r="A74" s="5" t="s">
        <v>1568</v>
      </c>
      <c r="B74" s="5">
        <v>62</v>
      </c>
      <c r="C74" s="5" t="s">
        <v>1741</v>
      </c>
      <c r="D74" s="6"/>
      <c r="E74" s="5" t="s">
        <v>1772</v>
      </c>
      <c r="F74" s="5">
        <v>0</v>
      </c>
      <c r="G74" s="5">
        <v>29</v>
      </c>
      <c r="H74" s="5" t="s">
        <v>0</v>
      </c>
      <c r="I74" s="5" t="s">
        <v>1742</v>
      </c>
      <c r="J74" s="5" t="str">
        <f t="shared" si="11"/>
        <v/>
      </c>
      <c r="K74" s="5" t="s">
        <v>1565</v>
      </c>
      <c r="L74" s="5"/>
      <c r="M74" s="5" t="s">
        <v>1743</v>
      </c>
      <c r="N74" s="31" t="str">
        <f t="shared" si="10"/>
        <v>029</v>
      </c>
      <c r="O74" s="5" t="s">
        <v>1</v>
      </c>
      <c r="P74" s="5"/>
    </row>
    <row r="75" spans="1:16" x14ac:dyDescent="0.3">
      <c r="A75" s="2" t="s">
        <v>1568</v>
      </c>
      <c r="B75" s="2">
        <v>63</v>
      </c>
      <c r="C75" s="2" t="s">
        <v>1741</v>
      </c>
      <c r="D75" s="3" t="s">
        <v>388</v>
      </c>
      <c r="E75" s="2" t="s">
        <v>1772</v>
      </c>
      <c r="F75" s="2">
        <v>0</v>
      </c>
      <c r="G75" s="2">
        <v>30</v>
      </c>
      <c r="H75" s="2" t="s">
        <v>0</v>
      </c>
      <c r="I75" s="2" t="s">
        <v>1742</v>
      </c>
      <c r="J75" s="4" t="str">
        <f t="shared" si="11"/>
        <v>NOV</v>
      </c>
      <c r="K75" s="2" t="s">
        <v>1565</v>
      </c>
      <c r="L75" s="2" t="s">
        <v>1061</v>
      </c>
      <c r="M75" s="2" t="s">
        <v>1743</v>
      </c>
      <c r="N75" s="28" t="str">
        <f t="shared" si="10"/>
        <v>030</v>
      </c>
      <c r="O75" s="2" t="s">
        <v>1</v>
      </c>
      <c r="P75" s="2" t="str">
        <f t="shared" si="7"/>
        <v>{id:63,year: "2015",dateAcuerdo:"30-NOV",numAcuerdo:"CG0 030-2015",monthAcuerdo:"NOV",nameAcuerdo:"ACUERDO SECRETARIO Y DIRECTORES",link: Acuerdos__pdfpath(`./${"2015/"}${"030.pdf"}`),},</v>
      </c>
    </row>
    <row r="76" spans="1:16" x14ac:dyDescent="0.3">
      <c r="A76" s="5" t="s">
        <v>1568</v>
      </c>
      <c r="B76" s="5">
        <v>64</v>
      </c>
      <c r="C76" s="5" t="s">
        <v>1741</v>
      </c>
      <c r="D76" s="6"/>
      <c r="E76" s="5" t="s">
        <v>1772</v>
      </c>
      <c r="F76" s="5">
        <v>0</v>
      </c>
      <c r="G76" s="5">
        <v>31</v>
      </c>
      <c r="H76" s="5" t="s">
        <v>0</v>
      </c>
      <c r="I76" s="5" t="s">
        <v>1742</v>
      </c>
      <c r="J76" s="5" t="str">
        <f t="shared" si="11"/>
        <v/>
      </c>
      <c r="K76" s="5" t="s">
        <v>1565</v>
      </c>
      <c r="L76" s="5"/>
      <c r="M76" s="5" t="s">
        <v>1743</v>
      </c>
      <c r="N76" s="31" t="str">
        <f t="shared" si="10"/>
        <v>031</v>
      </c>
      <c r="O76" s="5" t="s">
        <v>1</v>
      </c>
      <c r="P76" s="5"/>
    </row>
    <row r="77" spans="1:16" x14ac:dyDescent="0.3">
      <c r="A77" s="5" t="s">
        <v>1568</v>
      </c>
      <c r="B77" s="5">
        <v>65</v>
      </c>
      <c r="C77" s="5" t="s">
        <v>1741</v>
      </c>
      <c r="D77" s="6"/>
      <c r="E77" s="5" t="s">
        <v>1772</v>
      </c>
      <c r="F77" s="5">
        <v>0</v>
      </c>
      <c r="G77" s="5">
        <v>32</v>
      </c>
      <c r="H77" s="5" t="s">
        <v>0</v>
      </c>
      <c r="I77" s="5" t="s">
        <v>1742</v>
      </c>
      <c r="J77" s="5" t="str">
        <f t="shared" si="11"/>
        <v/>
      </c>
      <c r="K77" s="5" t="s">
        <v>1565</v>
      </c>
      <c r="L77" s="5"/>
      <c r="M77" s="5" t="s">
        <v>1743</v>
      </c>
      <c r="N77" s="31" t="str">
        <f t="shared" si="10"/>
        <v>032</v>
      </c>
      <c r="O77" s="5" t="s">
        <v>1</v>
      </c>
      <c r="P77" s="5"/>
    </row>
    <row r="78" spans="1:16" x14ac:dyDescent="0.3">
      <c r="A78" s="5" t="s">
        <v>1568</v>
      </c>
      <c r="B78" s="5">
        <v>66</v>
      </c>
      <c r="C78" s="5" t="s">
        <v>1741</v>
      </c>
      <c r="D78" s="6"/>
      <c r="E78" s="5" t="s">
        <v>1772</v>
      </c>
      <c r="F78" s="5">
        <v>0</v>
      </c>
      <c r="G78" s="5">
        <v>33</v>
      </c>
      <c r="H78" s="5" t="s">
        <v>0</v>
      </c>
      <c r="I78" s="5" t="s">
        <v>1742</v>
      </c>
      <c r="J78" s="5" t="str">
        <f t="shared" si="11"/>
        <v/>
      </c>
      <c r="K78" s="5" t="s">
        <v>1565</v>
      </c>
      <c r="L78" s="5"/>
      <c r="M78" s="5" t="s">
        <v>1743</v>
      </c>
      <c r="N78" s="31" t="str">
        <f t="shared" si="10"/>
        <v>033</v>
      </c>
      <c r="O78" s="5" t="s">
        <v>1</v>
      </c>
      <c r="P78" s="5"/>
    </row>
    <row r="79" spans="1:16" x14ac:dyDescent="0.3">
      <c r="A79" s="5" t="s">
        <v>1568</v>
      </c>
      <c r="B79" s="5">
        <v>67</v>
      </c>
      <c r="C79" s="5" t="s">
        <v>1741</v>
      </c>
      <c r="D79" s="6"/>
      <c r="E79" s="5" t="s">
        <v>1772</v>
      </c>
      <c r="F79" s="5">
        <v>0</v>
      </c>
      <c r="G79" s="5">
        <v>34</v>
      </c>
      <c r="H79" s="5" t="s">
        <v>0</v>
      </c>
      <c r="I79" s="5" t="s">
        <v>1742</v>
      </c>
      <c r="J79" s="5" t="str">
        <f t="shared" si="11"/>
        <v/>
      </c>
      <c r="K79" s="5" t="s">
        <v>1565</v>
      </c>
      <c r="L79" s="5"/>
      <c r="M79" s="5" t="s">
        <v>1743</v>
      </c>
      <c r="N79" s="31" t="str">
        <f t="shared" si="10"/>
        <v>034</v>
      </c>
      <c r="O79" s="5" t="s">
        <v>1</v>
      </c>
      <c r="P79" s="5"/>
    </row>
    <row r="80" spans="1:16" x14ac:dyDescent="0.3">
      <c r="A80" s="2" t="s">
        <v>1568</v>
      </c>
      <c r="B80" s="2">
        <v>68</v>
      </c>
      <c r="C80" s="2" t="s">
        <v>1741</v>
      </c>
      <c r="D80" s="3" t="s">
        <v>1072</v>
      </c>
      <c r="E80" s="2" t="s">
        <v>1772</v>
      </c>
      <c r="F80" s="2">
        <v>0</v>
      </c>
      <c r="G80" s="2">
        <v>35</v>
      </c>
      <c r="H80" s="2" t="s">
        <v>0</v>
      </c>
      <c r="I80" s="2" t="s">
        <v>1742</v>
      </c>
      <c r="J80" s="4" t="str">
        <f t="shared" si="11"/>
        <v>DIC</v>
      </c>
      <c r="K80" s="2" t="s">
        <v>1565</v>
      </c>
      <c r="L80" s="2" t="s">
        <v>1071</v>
      </c>
      <c r="M80" s="2" t="s">
        <v>1743</v>
      </c>
      <c r="N80" s="28" t="str">
        <f t="shared" si="10"/>
        <v>035</v>
      </c>
      <c r="O80" s="2" t="s">
        <v>1</v>
      </c>
      <c r="P80" s="2" t="str">
        <f t="shared" si="7"/>
        <v>{id:68,year: "2015",dateAcuerdo:"12-DIC",numAcuerdo:"CG0 035-2015",monthAcuerdo:"DIC",nameAcuerdo:"ACUERDO TOPES DE PRECAMPAÑA",link: Acuerdos__pdfpath(`./${"2015/"}${"035.pdf"}`),},</v>
      </c>
    </row>
    <row r="81" spans="1:16" x14ac:dyDescent="0.3">
      <c r="A81" s="5" t="s">
        <v>1568</v>
      </c>
      <c r="B81" s="5">
        <v>69</v>
      </c>
      <c r="C81" s="5" t="s">
        <v>1741</v>
      </c>
      <c r="D81" s="6"/>
      <c r="E81" s="5" t="s">
        <v>1772</v>
      </c>
      <c r="F81" s="5">
        <v>0</v>
      </c>
      <c r="G81" s="5">
        <v>36</v>
      </c>
      <c r="H81" s="5" t="s">
        <v>0</v>
      </c>
      <c r="I81" s="5" t="s">
        <v>1742</v>
      </c>
      <c r="J81" s="5" t="str">
        <f t="shared" si="11"/>
        <v/>
      </c>
      <c r="K81" s="5" t="s">
        <v>1565</v>
      </c>
      <c r="L81" s="5"/>
      <c r="M81" s="5" t="s">
        <v>1743</v>
      </c>
      <c r="N81" s="31" t="str">
        <f t="shared" si="10"/>
        <v>036</v>
      </c>
      <c r="O81" s="5" t="s">
        <v>1</v>
      </c>
      <c r="P81" s="5"/>
    </row>
    <row r="82" spans="1:16" x14ac:dyDescent="0.3">
      <c r="A82" s="5" t="s">
        <v>1568</v>
      </c>
      <c r="B82" s="5">
        <v>70</v>
      </c>
      <c r="C82" s="5" t="s">
        <v>1741</v>
      </c>
      <c r="D82" s="6"/>
      <c r="E82" s="5" t="s">
        <v>1772</v>
      </c>
      <c r="F82" s="5">
        <v>0</v>
      </c>
      <c r="G82" s="5">
        <v>37</v>
      </c>
      <c r="H82" s="5" t="s">
        <v>0</v>
      </c>
      <c r="I82" s="5" t="s">
        <v>1742</v>
      </c>
      <c r="J82" s="5" t="str">
        <f t="shared" si="11"/>
        <v/>
      </c>
      <c r="K82" s="5" t="s">
        <v>1565</v>
      </c>
      <c r="L82" s="5"/>
      <c r="M82" s="5" t="s">
        <v>1743</v>
      </c>
      <c r="N82" s="31" t="str">
        <f t="shared" si="10"/>
        <v>037</v>
      </c>
      <c r="O82" s="5" t="s">
        <v>1</v>
      </c>
      <c r="P82" s="5"/>
    </row>
    <row r="83" spans="1:16" x14ac:dyDescent="0.3">
      <c r="A83" s="5" t="s">
        <v>1568</v>
      </c>
      <c r="B83" s="5">
        <v>71</v>
      </c>
      <c r="C83" s="5" t="s">
        <v>1741</v>
      </c>
      <c r="D83" s="6"/>
      <c r="E83" s="5" t="s">
        <v>1772</v>
      </c>
      <c r="F83" s="5">
        <v>0</v>
      </c>
      <c r="G83" s="5">
        <v>38</v>
      </c>
      <c r="H83" s="5" t="s">
        <v>0</v>
      </c>
      <c r="I83" s="5" t="s">
        <v>1742</v>
      </c>
      <c r="J83" s="5" t="str">
        <f t="shared" si="11"/>
        <v/>
      </c>
      <c r="K83" s="5" t="s">
        <v>1565</v>
      </c>
      <c r="L83" s="5"/>
      <c r="M83" s="5" t="s">
        <v>1743</v>
      </c>
      <c r="N83" s="31" t="str">
        <f t="shared" si="10"/>
        <v>038</v>
      </c>
      <c r="O83" s="5" t="s">
        <v>1</v>
      </c>
      <c r="P83" s="5"/>
    </row>
    <row r="84" spans="1:16" ht="15" thickBot="1" x14ac:dyDescent="0.35">
      <c r="A84" s="4" t="s">
        <v>1568</v>
      </c>
      <c r="B84" s="4">
        <v>72</v>
      </c>
      <c r="C84" s="4" t="s">
        <v>1741</v>
      </c>
      <c r="D84" s="8" t="s">
        <v>347</v>
      </c>
      <c r="E84" s="4" t="s">
        <v>1772</v>
      </c>
      <c r="F84" s="4">
        <v>0</v>
      </c>
      <c r="G84" s="4">
        <v>39</v>
      </c>
      <c r="H84" s="4" t="s">
        <v>0</v>
      </c>
      <c r="I84" s="4" t="s">
        <v>1742</v>
      </c>
      <c r="J84" s="4" t="str">
        <f t="shared" si="11"/>
        <v>DIC</v>
      </c>
      <c r="K84" s="4" t="s">
        <v>1565</v>
      </c>
      <c r="L84" s="4" t="s">
        <v>1073</v>
      </c>
      <c r="M84" s="4" t="s">
        <v>1743</v>
      </c>
      <c r="N84" s="28" t="str">
        <f t="shared" si="10"/>
        <v>039</v>
      </c>
      <c r="O84" s="2" t="s">
        <v>1</v>
      </c>
      <c r="P84" s="2" t="str">
        <f t="shared" si="7"/>
        <v>{id:72,year: "2015",dateAcuerdo:"15-DIC",numAcuerdo:"CG0 039-2015",monthAcuerdo:"DIC",nameAcuerdo:"ACUERDO TOPES INDEPENDIENTES",link: Acuerdos__pdfpath(`./${"2015/"}${"039.pdf"}`),},</v>
      </c>
    </row>
    <row r="85" spans="1:16" x14ac:dyDescent="0.3">
      <c r="A85" s="33" t="s">
        <v>1568</v>
      </c>
      <c r="B85" s="33">
        <v>73</v>
      </c>
      <c r="C85" s="33" t="s">
        <v>1741</v>
      </c>
      <c r="D85" s="34" t="s">
        <v>347</v>
      </c>
      <c r="E85" s="33" t="s">
        <v>1735</v>
      </c>
      <c r="F85" s="33">
        <v>0</v>
      </c>
      <c r="G85" s="33">
        <v>40</v>
      </c>
      <c r="H85" s="33" t="s">
        <v>0</v>
      </c>
      <c r="I85" s="33" t="s">
        <v>1742</v>
      </c>
      <c r="J85" s="33" t="str">
        <f t="shared" si="11"/>
        <v>DIC</v>
      </c>
      <c r="K85" s="33" t="s">
        <v>1565</v>
      </c>
      <c r="L85" s="33"/>
      <c r="M85" s="33" t="s">
        <v>1576</v>
      </c>
      <c r="N85" s="35"/>
      <c r="O85" s="33" t="s">
        <v>1577</v>
      </c>
      <c r="P85" s="36"/>
    </row>
    <row r="86" spans="1:16" ht="15" thickBot="1" x14ac:dyDescent="0.35">
      <c r="A86" s="14" t="s">
        <v>1568</v>
      </c>
      <c r="B86" s="14" t="s">
        <v>1049</v>
      </c>
      <c r="C86" s="14" t="s">
        <v>1741</v>
      </c>
      <c r="D86" s="15"/>
      <c r="E86" s="14" t="s">
        <v>1736</v>
      </c>
      <c r="F86" s="14"/>
      <c r="G86" s="14"/>
      <c r="H86" s="14"/>
      <c r="I86" s="14" t="s">
        <v>1738</v>
      </c>
      <c r="J86" s="14" t="str">
        <f t="shared" si="11"/>
        <v/>
      </c>
      <c r="K86" s="14" t="s">
        <v>1565</v>
      </c>
      <c r="L86" s="14" t="s">
        <v>1075</v>
      </c>
      <c r="M86" s="14" t="s">
        <v>1743</v>
      </c>
      <c r="N86" s="30" t="str">
        <f>CONCATENATE(F85,G85,".1")</f>
        <v>040.1</v>
      </c>
      <c r="O86" s="14" t="s">
        <v>1076</v>
      </c>
      <c r="P86" s="17" t="str">
        <f>CONCATENATE(A85,B85,C85,D85,E85,F85,G85,H85,I85,J85,K85,L85,M85,N85,O85,A86,B86,C86,D86,E86,F86,G86,H86,I86,J86,K86,L86,M86,N86,O86)</f>
        <v>{id:73,year: "2015",dateAcuerdo:"15-DIC",numAcuerdo:"CG 040-2015",monthAcuerdo:"DIC",nameAcuerdo:"",link: "",subRows:[{id:"",year: "2015",dateAcuerdo:"",numAcuerdo:"",monthAcuerdo:"",nameAcuerdo:"ANEXO CONVOCATORIA",link: Acuerdos__pdfpath(`./${"2015/"}${"040.1.pdf"}`),},],},</v>
      </c>
    </row>
    <row r="87" spans="1:16" x14ac:dyDescent="0.3">
      <c r="A87" s="2" t="s">
        <v>1568</v>
      </c>
      <c r="B87" s="2">
        <v>74</v>
      </c>
      <c r="C87" s="2" t="s">
        <v>1741</v>
      </c>
      <c r="D87" s="3" t="s">
        <v>1064</v>
      </c>
      <c r="E87" s="2" t="s">
        <v>1772</v>
      </c>
      <c r="F87" s="2">
        <v>0</v>
      </c>
      <c r="G87" s="2">
        <v>41</v>
      </c>
      <c r="H87" s="2" t="s">
        <v>0</v>
      </c>
      <c r="I87" s="2" t="s">
        <v>1742</v>
      </c>
      <c r="J87" s="4" t="str">
        <f t="shared" si="11"/>
        <v>DIC</v>
      </c>
      <c r="K87" s="2" t="s">
        <v>1565</v>
      </c>
      <c r="L87" s="2" t="s">
        <v>1065</v>
      </c>
      <c r="M87" s="2" t="s">
        <v>1743</v>
      </c>
      <c r="N87" s="28" t="str">
        <f>CONCATENATE("0",G87)</f>
        <v>041</v>
      </c>
      <c r="O87" s="2" t="s">
        <v>1</v>
      </c>
      <c r="P87" s="2" t="str">
        <f t="shared" ref="P87:P93" si="12">CONCATENATE(A87,B87,C87,D87,E87,F87,G87,H87,I87,J87,K87,L87,M87,N87,O87)</f>
        <v>{id:74,year: "2015",dateAcuerdo:"16-DIC",numAcuerdo:"CG0 041-2015",monthAcuerdo:"DIC",nameAcuerdo:"ACUERDO CUMPLIMIENTO FISCALIZACIÓN PAN",link: Acuerdos__pdfpath(`./${"2015/"}${"041.pdf"}`),},</v>
      </c>
    </row>
    <row r="88" spans="1:16" x14ac:dyDescent="0.3">
      <c r="A88" s="2" t="s">
        <v>1568</v>
      </c>
      <c r="B88" s="2">
        <v>75</v>
      </c>
      <c r="C88" s="2" t="s">
        <v>1741</v>
      </c>
      <c r="D88" s="3" t="s">
        <v>1064</v>
      </c>
      <c r="E88" s="2" t="s">
        <v>1772</v>
      </c>
      <c r="F88" s="2">
        <v>0</v>
      </c>
      <c r="G88" s="2">
        <v>42</v>
      </c>
      <c r="H88" s="2" t="s">
        <v>0</v>
      </c>
      <c r="I88" s="2" t="s">
        <v>1742</v>
      </c>
      <c r="J88" s="4" t="str">
        <f t="shared" si="11"/>
        <v>DIC</v>
      </c>
      <c r="K88" s="2" t="s">
        <v>1565</v>
      </c>
      <c r="L88" s="2" t="s">
        <v>1063</v>
      </c>
      <c r="M88" s="2" t="s">
        <v>1743</v>
      </c>
      <c r="N88" s="28" t="str">
        <f>CONCATENATE("0",G88)</f>
        <v>042</v>
      </c>
      <c r="O88" s="2" t="s">
        <v>1</v>
      </c>
      <c r="P88" s="2" t="str">
        <f t="shared" si="12"/>
        <v>{id:75,year: "2015",dateAcuerdo:"16-DIC",numAcuerdo:"CG0 042-2015",monthAcuerdo:"DIC",nameAcuerdo:"ACUERDO CUMPLIMIENTO FISCALIZACIÓN PT",link: Acuerdos__pdfpath(`./${"2015/"}${"042.pdf"}`),},</v>
      </c>
    </row>
    <row r="89" spans="1:16" ht="15" thickBot="1" x14ac:dyDescent="0.35">
      <c r="A89" s="5" t="s">
        <v>1568</v>
      </c>
      <c r="B89" s="5">
        <v>76</v>
      </c>
      <c r="C89" s="5" t="s">
        <v>1741</v>
      </c>
      <c r="D89" s="6"/>
      <c r="E89" s="5" t="s">
        <v>1772</v>
      </c>
      <c r="F89" s="5">
        <v>0</v>
      </c>
      <c r="G89" s="5">
        <v>43</v>
      </c>
      <c r="H89" s="5" t="s">
        <v>0</v>
      </c>
      <c r="I89" s="5" t="s">
        <v>1742</v>
      </c>
      <c r="J89" s="5" t="str">
        <f t="shared" si="11"/>
        <v/>
      </c>
      <c r="K89" s="5" t="s">
        <v>1565</v>
      </c>
      <c r="L89" s="5"/>
      <c r="M89" s="5" t="s">
        <v>1743</v>
      </c>
      <c r="N89" s="31" t="str">
        <f>CONCATENATE("0",G89)</f>
        <v>043</v>
      </c>
      <c r="O89" s="5" t="s">
        <v>1</v>
      </c>
      <c r="P89" s="5"/>
    </row>
    <row r="90" spans="1:16" x14ac:dyDescent="0.3">
      <c r="A90" s="9" t="s">
        <v>1568</v>
      </c>
      <c r="B90" s="9">
        <v>77</v>
      </c>
      <c r="C90" s="9" t="s">
        <v>1741</v>
      </c>
      <c r="D90" s="10" t="s">
        <v>1066</v>
      </c>
      <c r="E90" s="9" t="s">
        <v>1735</v>
      </c>
      <c r="F90" s="9">
        <v>0</v>
      </c>
      <c r="G90" s="9">
        <v>44</v>
      </c>
      <c r="H90" s="9" t="s">
        <v>0</v>
      </c>
      <c r="I90" s="9" t="s">
        <v>1742</v>
      </c>
      <c r="J90" s="9" t="str">
        <f t="shared" si="11"/>
        <v>DIC</v>
      </c>
      <c r="K90" s="9" t="s">
        <v>1565</v>
      </c>
      <c r="L90" s="9" t="s">
        <v>1067</v>
      </c>
      <c r="M90" s="9" t="s">
        <v>1743</v>
      </c>
      <c r="N90" s="29" t="str">
        <f>CONCATENATE("0",G90)</f>
        <v>044</v>
      </c>
      <c r="O90" s="9" t="s">
        <v>1051</v>
      </c>
      <c r="P90" s="12"/>
    </row>
    <row r="91" spans="1:16" ht="15" thickBot="1" x14ac:dyDescent="0.35">
      <c r="A91" s="14" t="s">
        <v>1568</v>
      </c>
      <c r="B91" s="14" t="s">
        <v>1049</v>
      </c>
      <c r="C91" s="14" t="s">
        <v>1741</v>
      </c>
      <c r="D91" s="15"/>
      <c r="E91" s="14" t="s">
        <v>1736</v>
      </c>
      <c r="F91" s="14"/>
      <c r="G91" s="14"/>
      <c r="H91" s="14"/>
      <c r="I91" s="14" t="s">
        <v>1738</v>
      </c>
      <c r="J91" s="14" t="str">
        <f t="shared" si="11"/>
        <v/>
      </c>
      <c r="K91" s="14" t="s">
        <v>1565</v>
      </c>
      <c r="L91" s="14" t="s">
        <v>1074</v>
      </c>
      <c r="M91" s="14" t="s">
        <v>1743</v>
      </c>
      <c r="N91" s="30" t="str">
        <f>CONCATENATE(F90,G90,".1")</f>
        <v>044.1</v>
      </c>
      <c r="O91" s="14" t="s">
        <v>1076</v>
      </c>
      <c r="P91" s="17" t="str">
        <f>CONCATENATE(A90,B90,C90,D90,E90,F90,G90,H90,I90,J90,K90,L90,M90,N90,O90,A91,B91,C91,D91,E91,F91,G91,H91,I91,J91,K91,L91,M91,N91,O91)</f>
        <v>{id:77,year: "2015",dateAcuerdo:"24-DIC",numAcuerdo:"CG 044-2015",monthAcuerdo:"DIC",nameAcuerdo:"ACUERDO CUMPLIMIENTO SALA DF CONVOCATORIA CANDIDATOS INDEPENDIENTES",link: Acuerdos__pdfpath(`./${"2015/"}${"044.pdf"}`),subRows:[{id:"",year: "2015",dateAcuerdo:"",numAcuerdo:"",monthAcuerdo:"",nameAcuerdo:"ANEXO CONVOCATORIA CANDIDATOS INDEPENDIENTES",link: Acuerdos__pdfpath(`./${"2015/"}${"044.1.pdf"}`),},],},</v>
      </c>
    </row>
    <row r="92" spans="1:16" x14ac:dyDescent="0.3">
      <c r="A92" s="2" t="s">
        <v>1568</v>
      </c>
      <c r="B92" s="2">
        <v>78</v>
      </c>
      <c r="C92" s="2" t="s">
        <v>1741</v>
      </c>
      <c r="D92" s="3" t="s">
        <v>1066</v>
      </c>
      <c r="E92" s="2" t="s">
        <v>1772</v>
      </c>
      <c r="F92" s="2">
        <v>0</v>
      </c>
      <c r="G92" s="2">
        <v>45</v>
      </c>
      <c r="H92" s="2" t="s">
        <v>0</v>
      </c>
      <c r="I92" s="2" t="s">
        <v>1742</v>
      </c>
      <c r="J92" s="4" t="str">
        <f t="shared" si="11"/>
        <v>DIC</v>
      </c>
      <c r="K92" s="2" t="s">
        <v>1565</v>
      </c>
      <c r="L92" s="2" t="s">
        <v>1069</v>
      </c>
      <c r="M92" s="2" t="s">
        <v>1743</v>
      </c>
      <c r="N92" s="28" t="str">
        <f>CONCATENATE("0",G92)</f>
        <v>045</v>
      </c>
      <c r="O92" s="2" t="s">
        <v>1</v>
      </c>
      <c r="P92" s="2" t="str">
        <f t="shared" si="12"/>
        <v>{id:78,year: "2015",dateAcuerdo:"24-DIC",numAcuerdo:"CG0 045-2015",monthAcuerdo:"DIC",nameAcuerdo:"ACUERDO MODIFICACIÓN NÚMERO DE APOYO CIUDADANO",link: Acuerdos__pdfpath(`./${"2015/"}${"045.pdf"}`),},</v>
      </c>
    </row>
    <row r="93" spans="1:16" ht="15" thickBot="1" x14ac:dyDescent="0.35">
      <c r="A93" s="2" t="s">
        <v>1568</v>
      </c>
      <c r="B93" s="2">
        <v>79</v>
      </c>
      <c r="C93" s="2" t="s">
        <v>1741</v>
      </c>
      <c r="D93" s="3" t="s">
        <v>1066</v>
      </c>
      <c r="E93" s="2" t="s">
        <v>1772</v>
      </c>
      <c r="F93" s="2">
        <v>0</v>
      </c>
      <c r="G93" s="2">
        <v>46</v>
      </c>
      <c r="H93" s="2" t="s">
        <v>0</v>
      </c>
      <c r="I93" s="2" t="s">
        <v>1742</v>
      </c>
      <c r="J93" s="4" t="str">
        <f t="shared" si="11"/>
        <v>DIC</v>
      </c>
      <c r="K93" s="2" t="s">
        <v>1565</v>
      </c>
      <c r="L93" s="2" t="s">
        <v>1070</v>
      </c>
      <c r="M93" s="2" t="s">
        <v>1743</v>
      </c>
      <c r="N93" s="28" t="str">
        <f>CONCATENATE("0",G93)</f>
        <v>046</v>
      </c>
      <c r="O93" s="2" t="s">
        <v>1</v>
      </c>
      <c r="P93" s="2" t="str">
        <f t="shared" si="12"/>
        <v>{id:79,year: "2015",dateAcuerdo:"24-DIC",numAcuerdo:"CG0 046-2015",monthAcuerdo:"DIC",nameAcuerdo:"ACUERDO RADIO Y TV",link: Acuerdos__pdfpath(`./${"2015/"}${"046.pdf"}`),},</v>
      </c>
    </row>
    <row r="94" spans="1:16" x14ac:dyDescent="0.3">
      <c r="A94" s="9" t="s">
        <v>1568</v>
      </c>
      <c r="B94" s="9">
        <v>80</v>
      </c>
      <c r="C94" s="9" t="s">
        <v>1741</v>
      </c>
      <c r="D94" s="10" t="s">
        <v>409</v>
      </c>
      <c r="E94" s="9" t="s">
        <v>1735</v>
      </c>
      <c r="F94" s="9">
        <v>0</v>
      </c>
      <c r="G94" s="9">
        <v>47</v>
      </c>
      <c r="H94" s="9" t="s">
        <v>0</v>
      </c>
      <c r="I94" s="9" t="s">
        <v>1742</v>
      </c>
      <c r="J94" s="9" t="str">
        <f t="shared" si="11"/>
        <v>DIC</v>
      </c>
      <c r="K94" s="9" t="s">
        <v>1565</v>
      </c>
      <c r="L94" s="9" t="s">
        <v>1068</v>
      </c>
      <c r="M94" s="9" t="s">
        <v>1743</v>
      </c>
      <c r="N94" s="29" t="str">
        <f>CONCATENATE("0",G94)</f>
        <v>047</v>
      </c>
      <c r="O94" s="9" t="s">
        <v>1051</v>
      </c>
      <c r="P94" s="12"/>
    </row>
    <row r="95" spans="1:16" ht="15" thickBot="1" x14ac:dyDescent="0.35">
      <c r="A95" s="14" t="s">
        <v>1568</v>
      </c>
      <c r="B95" s="14" t="s">
        <v>1049</v>
      </c>
      <c r="C95" s="14" t="s">
        <v>1741</v>
      </c>
      <c r="D95" s="15"/>
      <c r="E95" s="14" t="s">
        <v>1736</v>
      </c>
      <c r="F95" s="14"/>
      <c r="G95" s="14"/>
      <c r="H95" s="14"/>
      <c r="I95" s="14" t="s">
        <v>1738</v>
      </c>
      <c r="J95" s="14" t="str">
        <f t="shared" si="11"/>
        <v/>
      </c>
      <c r="K95" s="14" t="s">
        <v>1565</v>
      </c>
      <c r="L95" s="14" t="s">
        <v>1062</v>
      </c>
      <c r="M95" s="14" t="s">
        <v>1743</v>
      </c>
      <c r="N95" s="30" t="str">
        <f>CONCATENATE(F94,G94,".1")</f>
        <v>047.1</v>
      </c>
      <c r="O95" s="14" t="s">
        <v>1076</v>
      </c>
      <c r="P95" s="17" t="str">
        <f>CONCATENATE(A94,B94,C94,D94,E94,F94,G94,H94,I94,J94,K94,L94,M94,N94,O94,A95,B95,C95,D95,E95,F95,G95,H95,I95,J95,K95,L95,M95,N95,O95)</f>
        <v>{id:80,year: "2015",dateAcuerdo:"30-DIC",numAcuerdo:"CG 047-2015",monthAcuerdo:"DIC",nameAcuerdo:"ACUERDO PLASTICOS",link: Acuerdos__pdfpath(`./${"2015/"}${"047.pdf"}`),subRows:[{id:"",year: "2015",dateAcuerdo:"",numAcuerdo:"",monthAcuerdo:"",nameAcuerdo:"ANEXO PLASTICOS",link: Acuerdos__pdfpath(`./${"2015/"}${"047.1.pdf"}`),},],},</v>
      </c>
    </row>
    <row r="96" spans="1:16" x14ac:dyDescent="0.3">
      <c r="P96" s="2" t="s">
        <v>1929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Hoja4</vt:lpstr>
      <vt:lpstr>Hoja2</vt:lpstr>
      <vt:lpstr>2021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ATI_03</cp:lastModifiedBy>
  <dcterms:created xsi:type="dcterms:W3CDTF">2022-09-29T20:53:08Z</dcterms:created>
  <dcterms:modified xsi:type="dcterms:W3CDTF">2022-10-13T03:18:34Z</dcterms:modified>
</cp:coreProperties>
</file>