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EstaPastaDeTrabalho"/>
  <mc:AlternateContent xmlns:mc="http://schemas.openxmlformats.org/markup-compatibility/2006">
    <mc:Choice Requires="x15">
      <x15ac:absPath xmlns:x15ac="http://schemas.microsoft.com/office/spreadsheetml/2010/11/ac" url="C:\Users\joaom\Desktop\RPA_juridico\data\input\"/>
    </mc:Choice>
  </mc:AlternateContent>
  <xr:revisionPtr revIDLastSave="0" documentId="13_ncr:1_{43EDEA39-F4DC-496C-AD75-236A096F903D}" xr6:coauthVersionLast="47" xr6:coauthVersionMax="47" xr10:uidLastSave="{00000000-0000-0000-0000-000000000000}"/>
  <bookViews>
    <workbookView xWindow="-21720" yWindow="1245" windowWidth="21840" windowHeight="13020" tabRatio="820" activeTab="1" xr2:uid="{00000000-000D-0000-FFFF-FFFF00000000}"/>
  </bookViews>
  <sheets>
    <sheet name="CONTRATO" sheetId="9" r:id="rId1"/>
    <sheet name="QUADRO DE CONCORRENCIA" sheetId="2" r:id="rId2"/>
    <sheet name="CRONOGRAMA" sheetId="5" r:id="rId3"/>
    <sheet name="QUALIFICACAO" sheetId="6" r:id="rId4"/>
    <sheet name="PROPOSTA COMERCIAL MAT+MDO" sheetId="1" state="hidden" r:id="rId5"/>
    <sheet name="MEMORIA DE CÁLCULO" sheetId="4" state="hidden" r:id="rId6"/>
    <sheet name="BD" sheetId="11" state="hidden" r:id="rId7"/>
    <sheet name="CADASTRO DAS OBRAS" sheetId="12" r:id="rId8"/>
    <sheet name="CHECKLIST" sheetId="13" state="hidden" r:id="rId9"/>
  </sheets>
  <externalReferences>
    <externalReference r:id="rId10"/>
  </externalReferences>
  <definedNames>
    <definedName name="_______cpf1" localSheetId="1">#REF!</definedName>
    <definedName name="_______cpf1">#REF!</definedName>
    <definedName name="______apf1">#REF!</definedName>
    <definedName name="______cpf1">#REF!</definedName>
    <definedName name="_____apf1">#REF!</definedName>
    <definedName name="_____cpf1">#REF!</definedName>
    <definedName name="____apf1">#REF!</definedName>
    <definedName name="____cpf1">#REF!</definedName>
    <definedName name="___apf1">#REF!</definedName>
    <definedName name="___cpf1">#REF!</definedName>
    <definedName name="__apf1">#REF!</definedName>
    <definedName name="__cpf1">#REF!</definedName>
    <definedName name="_1">#REF!</definedName>
    <definedName name="_2">#REF!</definedName>
    <definedName name="_2__123Graph_ACHART_1">#REF!</definedName>
    <definedName name="_3__123Graph_ACHART_1">#REF!</definedName>
    <definedName name="_4__123Graph_BCHART_1">#REF!</definedName>
    <definedName name="_6__123Graph_BCHART_1">#REF!</definedName>
    <definedName name="_apf1">#REF!</definedName>
    <definedName name="_cpf1">#REF!</definedName>
    <definedName name="_CRI2" localSheetId="8">[1]PILARES!#REF!</definedName>
    <definedName name="_CRI2" localSheetId="2">#REF!</definedName>
    <definedName name="_CRI2" localSheetId="5">#REF!</definedName>
    <definedName name="_CRI2" localSheetId="1">#REF!</definedName>
    <definedName name="_CRI2">#REF!</definedName>
    <definedName name="_CRI3" localSheetId="8">[1]PILARES!#REF!</definedName>
    <definedName name="_CRI3" localSheetId="2">#REF!</definedName>
    <definedName name="_CRI3" localSheetId="5">#REF!</definedName>
    <definedName name="_CRI3" localSheetId="1">#REF!</definedName>
    <definedName name="_CRI3">#REF!</definedName>
    <definedName name="_ENC1" localSheetId="8">[1]PILARES!#REF!</definedName>
    <definedName name="_ENC1" localSheetId="2">#REF!</definedName>
    <definedName name="_ENC1" localSheetId="5">#REF!</definedName>
    <definedName name="_ENC1" localSheetId="1">#REF!</definedName>
    <definedName name="_ENC1">#REF!</definedName>
    <definedName name="_ENC10" localSheetId="8">[1]PILARES!#REF!</definedName>
    <definedName name="_ENC10" localSheetId="2">#REF!</definedName>
    <definedName name="_ENC10" localSheetId="5">#REF!</definedName>
    <definedName name="_ENC10" localSheetId="1">#REF!</definedName>
    <definedName name="_ENC10">#REF!</definedName>
    <definedName name="_ENC123" localSheetId="8">[1]PILARES!#REF!</definedName>
    <definedName name="_ENC123" localSheetId="2">#REF!</definedName>
    <definedName name="_ENC123" localSheetId="5">#REF!</definedName>
    <definedName name="_ENC123" localSheetId="1">#REF!</definedName>
    <definedName name="_ENC123">#REF!</definedName>
    <definedName name="_ENC2" localSheetId="8">[1]PILARES!#REF!</definedName>
    <definedName name="_ENC2" localSheetId="2">#REF!</definedName>
    <definedName name="_ENC2" localSheetId="1">#REF!</definedName>
    <definedName name="_ENC2">#REF!</definedName>
    <definedName name="_ENC3" localSheetId="8">[1]PILARES!#REF!</definedName>
    <definedName name="_ENC3" localSheetId="2">#REF!</definedName>
    <definedName name="_ENC3" localSheetId="1">#REF!</definedName>
    <definedName name="_ENC3">#REF!</definedName>
    <definedName name="_ENC4" localSheetId="8">[1]PILARES!#REF!</definedName>
    <definedName name="_ENC4" localSheetId="2">#REF!</definedName>
    <definedName name="_ENC4" localSheetId="1">#REF!</definedName>
    <definedName name="_ENC4">#REF!</definedName>
    <definedName name="_ENC5" localSheetId="8">[1]PILARES!#REF!</definedName>
    <definedName name="_ENC5" localSheetId="2">#REF!</definedName>
    <definedName name="_ENC5" localSheetId="1">#REF!</definedName>
    <definedName name="_ENC5">#REF!</definedName>
    <definedName name="_ENC6" localSheetId="8">[1]PILARES!#REF!</definedName>
    <definedName name="_ENC6" localSheetId="2">#REF!</definedName>
    <definedName name="_ENC6" localSheetId="1">#REF!</definedName>
    <definedName name="_ENC6">#REF!</definedName>
    <definedName name="_ENC7" localSheetId="8">[1]PILARES!#REF!</definedName>
    <definedName name="_ENC7" localSheetId="2">#REF!</definedName>
    <definedName name="_ENC7" localSheetId="1">#REF!</definedName>
    <definedName name="_ENC7">#REF!</definedName>
    <definedName name="_ENC8" localSheetId="8">[1]PILARES!#REF!</definedName>
    <definedName name="_ENC8" localSheetId="2">#REF!</definedName>
    <definedName name="_ENC8" localSheetId="1">#REF!</definedName>
    <definedName name="_ENC8">#REF!</definedName>
    <definedName name="_ENC9" localSheetId="8">[1]PILARES!#REF!</definedName>
    <definedName name="_ENC9" localSheetId="2">#REF!</definedName>
    <definedName name="_ENC9" localSheetId="1">#REF!</definedName>
    <definedName name="_ENC9">#REF!</definedName>
    <definedName name="_Fill" localSheetId="1">#REF!</definedName>
    <definedName name="_Fill">#REF!</definedName>
    <definedName name="_Key1">#REF!</definedName>
    <definedName name="_la29">#REF!</definedName>
    <definedName name="_la3">#REF!</definedName>
    <definedName name="_la31">#REF!</definedName>
    <definedName name="_la32">#REF!</definedName>
    <definedName name="_la4">#REF!</definedName>
    <definedName name="_la5">#REF!</definedName>
    <definedName name="_la6">#REF!</definedName>
    <definedName name="_la7">#REF!</definedName>
    <definedName name="_la8">#REF!</definedName>
    <definedName name="_la9">#REF!</definedName>
    <definedName name="_lb1">#REF!</definedName>
    <definedName name="_lb10">#REF!</definedName>
    <definedName name="_lb11">#REF!</definedName>
    <definedName name="_lb12">#REF!</definedName>
    <definedName name="_lb13">#REF!</definedName>
    <definedName name="_lb14">#REF!</definedName>
    <definedName name="_lb15">#REF!</definedName>
    <definedName name="_lb16">#REF!</definedName>
    <definedName name="_lb17">#REF!</definedName>
    <definedName name="_lb18">#REF!</definedName>
    <definedName name="_lb19">#REF!</definedName>
    <definedName name="_lb2">#REF!</definedName>
    <definedName name="_lb20">#REF!</definedName>
    <definedName name="_lb21">#REF!</definedName>
    <definedName name="_lb22">#REF!</definedName>
    <definedName name="_lb23">#REF!</definedName>
    <definedName name="_lb24">#REF!</definedName>
    <definedName name="_lb25">#REF!</definedName>
    <definedName name="_lb27">#REF!</definedName>
    <definedName name="_lb28">#REF!</definedName>
    <definedName name="_lb29">#REF!</definedName>
    <definedName name="_lb3">#REF!</definedName>
    <definedName name="_lb30">#REF!</definedName>
    <definedName name="_lb31">#REF!</definedName>
    <definedName name="_lb32">#REF!</definedName>
    <definedName name="_lb4">#REF!</definedName>
    <definedName name="_lb5">#REF!</definedName>
    <definedName name="_lb6">#REF!</definedName>
    <definedName name="_lb7">#REF!</definedName>
    <definedName name="_lb8">#REF!</definedName>
    <definedName name="_lb9">#REF!</definedName>
    <definedName name="_lbc1">#REF!</definedName>
    <definedName name="_lbc10">#REF!</definedName>
    <definedName name="_lbc11">#REF!</definedName>
    <definedName name="_lbc12">#REF!</definedName>
    <definedName name="_lbc13">#REF!</definedName>
    <definedName name="_lbc14">#REF!</definedName>
    <definedName name="_lbc15">#REF!</definedName>
    <definedName name="_lbc16">#REF!</definedName>
    <definedName name="_lbc17">#REF!</definedName>
    <definedName name="_lbc18">#REF!</definedName>
    <definedName name="_lbc19">#REF!</definedName>
    <definedName name="_lbc2">#REF!</definedName>
    <definedName name="_lbc20">#REF!</definedName>
    <definedName name="_lbc21">#REF!</definedName>
    <definedName name="_lbc22">#REF!</definedName>
    <definedName name="_lbc23">#REF!</definedName>
    <definedName name="_lbc24">#REF!</definedName>
    <definedName name="_lbc25">#REF!</definedName>
    <definedName name="_lbc26">#REF!</definedName>
    <definedName name="_lbc27">#REF!</definedName>
    <definedName name="_lbc28">#REF!</definedName>
    <definedName name="_lbc29">#REF!</definedName>
    <definedName name="_lbc3">#REF!</definedName>
    <definedName name="_lbc31">#REF!</definedName>
    <definedName name="_lbc32">#REF!</definedName>
    <definedName name="_lbc4">#REF!</definedName>
    <definedName name="_lbc5">#REF!</definedName>
    <definedName name="_lbc6">#REF!</definedName>
    <definedName name="_lbc7">#REF!</definedName>
    <definedName name="_lbc8">#REF!</definedName>
    <definedName name="_lbc9">#REF!</definedName>
    <definedName name="_ld26">#REF!</definedName>
    <definedName name="_ld31">#REF!</definedName>
    <definedName name="_le31">#REF!</definedName>
    <definedName name="_lf31">#REF!</definedName>
    <definedName name="_LIP14" localSheetId="8">[1]PILARES!#REF!</definedName>
    <definedName name="_LIP14" localSheetId="2">#REF!</definedName>
    <definedName name="_LIP14" localSheetId="5">#REF!</definedName>
    <definedName name="_LIP14" localSheetId="1">#REF!</definedName>
    <definedName name="_LIP14">#REF!</definedName>
    <definedName name="_MAT1" localSheetId="8">[1]PILARES!#REF!</definedName>
    <definedName name="_MAT1" localSheetId="2">#REF!</definedName>
    <definedName name="_MAT1" localSheetId="1">#REF!</definedName>
    <definedName name="_MAT1">#REF!</definedName>
    <definedName name="_MAT10" localSheetId="8">[1]PILARES!#REF!</definedName>
    <definedName name="_MAT10" localSheetId="2">#REF!</definedName>
    <definedName name="_MAT10" localSheetId="1">#REF!</definedName>
    <definedName name="_MAT10">#REF!</definedName>
    <definedName name="_MAT2" localSheetId="8">[1]PILARES!#REF!</definedName>
    <definedName name="_MAT2" localSheetId="2">#REF!</definedName>
    <definedName name="_MAT2" localSheetId="1">#REF!</definedName>
    <definedName name="_MAT2">#REF!</definedName>
    <definedName name="_MAT3" localSheetId="8">[1]PILARES!#REF!</definedName>
    <definedName name="_MAT3" localSheetId="2">#REF!</definedName>
    <definedName name="_MAT3" localSheetId="1">#REF!</definedName>
    <definedName name="_MAT3">#REF!</definedName>
    <definedName name="_MAT4" localSheetId="8">[1]PILARES!#REF!</definedName>
    <definedName name="_MAT4" localSheetId="2">#REF!</definedName>
    <definedName name="_MAT4" localSheetId="1">#REF!</definedName>
    <definedName name="_MAT4">#REF!</definedName>
    <definedName name="_MAT5" localSheetId="8">[1]PILARES!#REF!</definedName>
    <definedName name="_MAT5" localSheetId="2">#REF!</definedName>
    <definedName name="_MAT5" localSheetId="1">#REF!</definedName>
    <definedName name="_MAT5">#REF!</definedName>
    <definedName name="_MAT6" localSheetId="8">[1]PILARES!#REF!</definedName>
    <definedName name="_MAT6" localSheetId="2">#REF!</definedName>
    <definedName name="_MAT6" localSheetId="1">#REF!</definedName>
    <definedName name="_MAT6">#REF!</definedName>
    <definedName name="_MAT7" localSheetId="8">[1]PILARES!#REF!</definedName>
    <definedName name="_MAT7" localSheetId="2">#REF!</definedName>
    <definedName name="_MAT7" localSheetId="1">#REF!</definedName>
    <definedName name="_MAT7">#REF!</definedName>
    <definedName name="_MAT8" localSheetId="8">[1]PILARES!#REF!</definedName>
    <definedName name="_MAT8" localSheetId="2">#REF!</definedName>
    <definedName name="_MAT8" localSheetId="1">#REF!</definedName>
    <definedName name="_MAT8">#REF!</definedName>
    <definedName name="_MAT9" localSheetId="8">[1]PILARES!#REF!</definedName>
    <definedName name="_MAT9" localSheetId="2">#REF!</definedName>
    <definedName name="_MAT9" localSheetId="1">#REF!</definedName>
    <definedName name="_MAT9">#REF!</definedName>
    <definedName name="_MDO1" localSheetId="8">[1]PILARES!#REF!</definedName>
    <definedName name="_MDO1" localSheetId="2">#REF!</definedName>
    <definedName name="_MDO1" localSheetId="1">#REF!</definedName>
    <definedName name="_MDO1">#REF!</definedName>
    <definedName name="_MDO10" localSheetId="8">[1]PILARES!#REF!</definedName>
    <definedName name="_MDO10" localSheetId="2">#REF!</definedName>
    <definedName name="_MDO10" localSheetId="1">#REF!</definedName>
    <definedName name="_MDO10">#REF!</definedName>
    <definedName name="_MDO2" localSheetId="8">[1]PILARES!#REF!</definedName>
    <definedName name="_MDO2" localSheetId="2">#REF!</definedName>
    <definedName name="_MDO2" localSheetId="1">#REF!</definedName>
    <definedName name="_MDO2">#REF!</definedName>
    <definedName name="_MDO3" localSheetId="8">[1]PILARES!#REF!</definedName>
    <definedName name="_MDO3" localSheetId="2">#REF!</definedName>
    <definedName name="_MDO3" localSheetId="1">#REF!</definedName>
    <definedName name="_MDO3">#REF!</definedName>
    <definedName name="_MDO4" localSheetId="8">[1]PILARES!#REF!</definedName>
    <definedName name="_MDO4" localSheetId="2">#REF!</definedName>
    <definedName name="_MDO4" localSheetId="1">#REF!</definedName>
    <definedName name="_MDO4">#REF!</definedName>
    <definedName name="_MDO5" localSheetId="8">[1]PILARES!#REF!</definedName>
    <definedName name="_MDO5" localSheetId="2">#REF!</definedName>
    <definedName name="_MDO5" localSheetId="1">#REF!</definedName>
    <definedName name="_MDO5">#REF!</definedName>
    <definedName name="_MDO6" localSheetId="8">[1]PILARES!#REF!</definedName>
    <definedName name="_MDO6" localSheetId="2">#REF!</definedName>
    <definedName name="_MDO6" localSheetId="1">#REF!</definedName>
    <definedName name="_MDO6">#REF!</definedName>
    <definedName name="_MDO7" localSheetId="8">[1]PILARES!#REF!</definedName>
    <definedName name="_MDO7" localSheetId="2">#REF!</definedName>
    <definedName name="_MDO7" localSheetId="1">#REF!</definedName>
    <definedName name="_MDO7">#REF!</definedName>
    <definedName name="_MDO8" localSheetId="8">[1]PILARES!#REF!</definedName>
    <definedName name="_MDO8" localSheetId="2">#REF!</definedName>
    <definedName name="_MDO8" localSheetId="1">#REF!</definedName>
    <definedName name="_MDO8">#REF!</definedName>
    <definedName name="_MDO9" localSheetId="8">[1]PILARES!#REF!</definedName>
    <definedName name="_MDO9" localSheetId="2">#REF!</definedName>
    <definedName name="_MDO9" localSheetId="1">#REF!</definedName>
    <definedName name="_MDO9">#REF!</definedName>
    <definedName name="_p" localSheetId="1">#REF!</definedName>
    <definedName name="_p">#REF!</definedName>
    <definedName name="_PDO23" localSheetId="8">[1]PILARES!#REF!</definedName>
    <definedName name="_PDO23" localSheetId="2">#REF!</definedName>
    <definedName name="_PDO23" localSheetId="1">#REF!</definedName>
    <definedName name="_PDO23">#REF!</definedName>
    <definedName name="_Sort" localSheetId="1">#REF!</definedName>
    <definedName name="_Sort">#REF!</definedName>
    <definedName name="_Table1_In1">#REF!</definedName>
    <definedName name="_Table1_Out">#REF!</definedName>
    <definedName name="_x10">#REF!</definedName>
    <definedName name="_x11">#REF!</definedName>
    <definedName name="_x12">#REF!</definedName>
    <definedName name="_x13">#REF!</definedName>
    <definedName name="_x14">#REF!</definedName>
    <definedName name="_x15">#REF!</definedName>
    <definedName name="_x16">#REF!</definedName>
    <definedName name="_x17">#REF!</definedName>
    <definedName name="_x18">#REF!</definedName>
    <definedName name="_x19">#REF!</definedName>
    <definedName name="_x20">#REF!</definedName>
    <definedName name="_x21">#REF!</definedName>
    <definedName name="_x22">#REF!</definedName>
    <definedName name="_x23">#REF!</definedName>
    <definedName name="_x24">#REF!</definedName>
    <definedName name="_x25">#REF!</definedName>
    <definedName name="_x28">#REF!</definedName>
    <definedName name="_x29">#REF!</definedName>
    <definedName name="_x32">#REF!</definedName>
    <definedName name="_x4">#REF!</definedName>
    <definedName name="_x5">#REF!</definedName>
    <definedName name="_x6">#REF!</definedName>
    <definedName name="_x7">#REF!</definedName>
    <definedName name="_x8">#REF!</definedName>
    <definedName name="_x9">#REF!</definedName>
    <definedName name="A" localSheetId="2">#REF!</definedName>
    <definedName name="A">#REF!</definedName>
    <definedName name="aaa">#REF!</definedName>
    <definedName name="aaaaa">#REF!</definedName>
    <definedName name="aaaaaaaaa">#REF!</definedName>
    <definedName name="aaacccc">#REF!</definedName>
    <definedName name="Acab_Granito_Box">#REF!</definedName>
    <definedName name="Acabamento_Contrapiso_Laje">#REF!</definedName>
    <definedName name="achar18">#REF!</definedName>
    <definedName name="achar19">#REF!</definedName>
    <definedName name="achart1">#REF!</definedName>
    <definedName name="achart10">#REF!</definedName>
    <definedName name="achart11">#REF!</definedName>
    <definedName name="achart12">#REF!</definedName>
    <definedName name="achart13">#REF!</definedName>
    <definedName name="achart14">#REF!</definedName>
    <definedName name="achart15">#REF!</definedName>
    <definedName name="achart16">#REF!</definedName>
    <definedName name="achart17">#REF!</definedName>
    <definedName name="achart2">#REF!</definedName>
    <definedName name="achart20">#REF!</definedName>
    <definedName name="achart21">#REF!</definedName>
    <definedName name="achart22">#REF!</definedName>
    <definedName name="achart23">#REF!</definedName>
    <definedName name="achart24">#REF!</definedName>
    <definedName name="achart25">#REF!</definedName>
    <definedName name="achart26">#REF!</definedName>
    <definedName name="achart27">#REF!</definedName>
    <definedName name="achart28">#REF!</definedName>
    <definedName name="achart29">#REF!</definedName>
    <definedName name="achart3">#REF!</definedName>
    <definedName name="achart30">#REF!</definedName>
    <definedName name="achart31">#REF!</definedName>
    <definedName name="achart32">#REF!</definedName>
    <definedName name="achart4">#REF!</definedName>
    <definedName name="achart5">#REF!</definedName>
    <definedName name="achart6">#REF!</definedName>
    <definedName name="achart7">#REF!</definedName>
    <definedName name="achart8">#REF!</definedName>
    <definedName name="achart9">#REF!</definedName>
    <definedName name="ACwvu.PLANILHA2.">#REF!</definedName>
    <definedName name="Adicáo">#REF!</definedName>
    <definedName name="Alvenaria">#REF!</definedName>
    <definedName name="AMARCIO">#REF!</definedName>
    <definedName name="Andaime_Fachadeiro">#REF!</definedName>
    <definedName name="Andaimes_Suspensos">#REF!</definedName>
    <definedName name="andrea">#REF!</definedName>
    <definedName name="_xlnm.Print_Area" localSheetId="8">CHECKLIST!$B$2:$E$36</definedName>
    <definedName name="_xlnm.Print_Area" localSheetId="0">CONTRATO!$V$2:$AF$857</definedName>
    <definedName name="_xlnm.Print_Area" localSheetId="2">CRONOGRAMA!$B$2:$T$26</definedName>
    <definedName name="_xlnm.Print_Area" localSheetId="1">'QUADRO DE CONCORRENCIA'!$B$2:$K$132</definedName>
    <definedName name="_xlnm.Print_Area" localSheetId="3">QUALIFICACAO!$B$2:$E$36</definedName>
    <definedName name="Área_de_impressão2" localSheetId="1">#REF!</definedName>
    <definedName name="Área_de_impressão2">#REF!</definedName>
    <definedName name="Área_impressão_IM">#REF!</definedName>
    <definedName name="Armaduras">#REF!</definedName>
    <definedName name="asas">#REF!</definedName>
    <definedName name="asdfafa">#REF!</definedName>
    <definedName name="Bacia_de_Contenção">#REF!</definedName>
    <definedName name="bAL">#REF!</definedName>
    <definedName name="Banco_dados_IM">#REF!</definedName>
    <definedName name="Barracões_e_Depósitos">#REF!</definedName>
    <definedName name="bchar10">#REF!</definedName>
    <definedName name="bchart1">#REF!</definedName>
    <definedName name="bchart11">#REF!</definedName>
    <definedName name="bchart12">#REF!</definedName>
    <definedName name="bchart13">#REF!</definedName>
    <definedName name="bchart14">#REF!</definedName>
    <definedName name="bchart15">#REF!</definedName>
    <definedName name="bchart16">#REF!</definedName>
    <definedName name="bchart17">#REF!</definedName>
    <definedName name="bchart18">#REF!</definedName>
    <definedName name="bchart19">#REF!</definedName>
    <definedName name="bchart2">#REF!</definedName>
    <definedName name="bchart20">#REF!</definedName>
    <definedName name="bchart21">#REF!</definedName>
    <definedName name="bchart22">#REF!</definedName>
    <definedName name="bchart23">#REF!</definedName>
    <definedName name="bchart24">#REF!</definedName>
    <definedName name="bchart25">#REF!</definedName>
    <definedName name="bchart26">#REF!</definedName>
    <definedName name="bchart27">#REF!</definedName>
    <definedName name="bchart28">#REF!</definedName>
    <definedName name="bchart29">#REF!</definedName>
    <definedName name="bchart3">#REF!</definedName>
    <definedName name="bchart30">#REF!</definedName>
    <definedName name="bchart31">#REF!</definedName>
    <definedName name="bchart32">#REF!</definedName>
    <definedName name="bchart4">#REF!</definedName>
    <definedName name="bchart5">#REF!</definedName>
    <definedName name="bchart6">#REF!</definedName>
    <definedName name="bchart7">#REF!</definedName>
    <definedName name="bchart8">#REF!</definedName>
    <definedName name="bchart9">#REF!</definedName>
    <definedName name="Blocos_de_Fundação">#REF!</definedName>
    <definedName name="Bombas">#REF!</definedName>
    <definedName name="CARLA">#REF!</definedName>
    <definedName name="cc">#REF!</definedName>
    <definedName name="ççç">#REF!</definedName>
    <definedName name="cccc">#REF!</definedName>
    <definedName name="ççççççç">#REF!</definedName>
    <definedName name="cccccccc">#REF!</definedName>
    <definedName name="cchart1">#REF!</definedName>
    <definedName name="cchart10">#REF!</definedName>
    <definedName name="cchart11">#REF!</definedName>
    <definedName name="cchart12">#REF!</definedName>
    <definedName name="cchart13">#REF!</definedName>
    <definedName name="cchart14">#REF!</definedName>
    <definedName name="cchart15">#REF!</definedName>
    <definedName name="cchart16">#REF!</definedName>
    <definedName name="cchart17">#REF!</definedName>
    <definedName name="cchart18">#REF!</definedName>
    <definedName name="cchart19">#REF!</definedName>
    <definedName name="cchart2">#REF!</definedName>
    <definedName name="cchart20">#REF!</definedName>
    <definedName name="cchart21">#REF!</definedName>
    <definedName name="cchart22">#REF!</definedName>
    <definedName name="cchart23">#REF!</definedName>
    <definedName name="cchart24">#REF!</definedName>
    <definedName name="cchart25">#REF!</definedName>
    <definedName name="cchart26">#REF!</definedName>
    <definedName name="cchart27">#REF!</definedName>
    <definedName name="cchart28">#REF!</definedName>
    <definedName name="cchart29">#REF!</definedName>
    <definedName name="cchart3">#REF!</definedName>
    <definedName name="cchart31">#REF!</definedName>
    <definedName name="cchart32">#REF!</definedName>
    <definedName name="cchart4">#REF!</definedName>
    <definedName name="cchart5">#REF!</definedName>
    <definedName name="cchart6">#REF!</definedName>
    <definedName name="cchart7">#REF!</definedName>
    <definedName name="cchart8">#REF!</definedName>
    <definedName name="cchart9">#REF!</definedName>
    <definedName name="Cesto_Elétrico">#REF!</definedName>
    <definedName name="Chapisco_Externo">#REF!</definedName>
    <definedName name="Chapisco_Interno">#REF!</definedName>
    <definedName name="Chapisco_Teto">#REF!</definedName>
    <definedName name="Chumbamento">#REF!</definedName>
    <definedName name="Churras_Fornos_Lareiras">#REF!</definedName>
    <definedName name="CHUVA">#REF!</definedName>
    <definedName name="CiaParanaense">#REF!</definedName>
    <definedName name="Concreto">#REF!</definedName>
    <definedName name="CONFIRMAR">#REF!</definedName>
    <definedName name="CONT02092000.4">#REF!</definedName>
    <definedName name="Contrapiso">#REF!</definedName>
    <definedName name="Contrapiso_Piso_Ciment">#REF!</definedName>
    <definedName name="Controle_Concreto">#REF!</definedName>
    <definedName name="Cortina_Concreto">#REF!</definedName>
    <definedName name="CRI" localSheetId="8">[1]PILARES!#REF!</definedName>
    <definedName name="CRI" localSheetId="2">#REF!</definedName>
    <definedName name="CRI" localSheetId="5">#REF!</definedName>
    <definedName name="CRI" localSheetId="1">#REF!</definedName>
    <definedName name="CRI" localSheetId="3">#REF!</definedName>
    <definedName name="CRI">#REF!</definedName>
    <definedName name="Cx_Insp_Elétrica" localSheetId="1">#REF!</definedName>
    <definedName name="Cx_Insp_Elétrica">#REF!</definedName>
    <definedName name="Cx_Insp_Hidro">#REF!</definedName>
    <definedName name="d">#REF!</definedName>
    <definedName name="dchart26">#REF!</definedName>
    <definedName name="dchart31">#REF!</definedName>
    <definedName name="ddddd">#REF!</definedName>
    <definedName name="ddgfdvgdg">#REF!</definedName>
    <definedName name="dede">#REF!</definedName>
    <definedName name="dederr3ee">#REF!</definedName>
    <definedName name="des">#REF!</definedName>
    <definedName name="desc">#REF!</definedName>
    <definedName name="DESNIVEL">#REF!</definedName>
    <definedName name="dggfdg">#REF!</definedName>
    <definedName name="dsdsds">#REF!</definedName>
    <definedName name="e">#REF!</definedName>
    <definedName name="echart31">#REF!</definedName>
    <definedName name="efDSFDS">#REF!</definedName>
    <definedName name="Elementos_Vazados">#REF!</definedName>
    <definedName name="Elevador_de_Obra">#REF!</definedName>
    <definedName name="ENC" localSheetId="8">[1]PILARES!#REF!</definedName>
    <definedName name="ENC" localSheetId="2">#REF!</definedName>
    <definedName name="ENC" localSheetId="5">#REF!</definedName>
    <definedName name="ENC" localSheetId="1">#REF!</definedName>
    <definedName name="ENC" localSheetId="3">#REF!</definedName>
    <definedName name="ENC">#REF!</definedName>
    <definedName name="EPCs" localSheetId="1">#REF!</definedName>
    <definedName name="EPCs">#REF!</definedName>
    <definedName name="EscoramentoMetálico">#REF!</definedName>
    <definedName name="esdr">#REF!</definedName>
    <definedName name="Esq_Aluminio">#REF!</definedName>
    <definedName name="Esq_Blindada">#REF!</definedName>
    <definedName name="Esq_Ferro">#REF!</definedName>
    <definedName name="Esq_Madeira">#REF!</definedName>
    <definedName name="eutu">#REF!</definedName>
    <definedName name="EVELYN">#REF!</definedName>
    <definedName name="ewr">#REF!</definedName>
    <definedName name="exemplo1">#REF!</definedName>
    <definedName name="fasfasf">#REF!</definedName>
    <definedName name="fchart31">#REF!</definedName>
    <definedName name="FDGADFG">#REF!</definedName>
    <definedName name="fdgaf">#REF!</definedName>
    <definedName name="fdhgfdf">#REF!</definedName>
    <definedName name="Fdsfsd">#REF!</definedName>
    <definedName name="fffff">#REF!</definedName>
    <definedName name="FGJF">#REF!</definedName>
    <definedName name="FGJHFGK">#REF!</definedName>
    <definedName name="FILTRO">#REF!</definedName>
    <definedName name="FJGHJ">#REF!</definedName>
    <definedName name="FJHJHG">#REF!</definedName>
    <definedName name="FL_1">#REF!</definedName>
    <definedName name="FL_10" localSheetId="8">[1]PILARES!#REF!</definedName>
    <definedName name="FL_10" localSheetId="2">#REF!</definedName>
    <definedName name="FL_10" localSheetId="5">#REF!</definedName>
    <definedName name="FL_10" localSheetId="1">#REF!</definedName>
    <definedName name="FL_10" localSheetId="3">#REF!</definedName>
    <definedName name="FL_10">#REF!</definedName>
    <definedName name="FL_11" localSheetId="8">[1]PILARES!#REF!</definedName>
    <definedName name="FL_11" localSheetId="2">#REF!</definedName>
    <definedName name="FL_11" localSheetId="5">#REF!</definedName>
    <definedName name="FL_11" localSheetId="1">#REF!</definedName>
    <definedName name="FL_11" localSheetId="3">#REF!</definedName>
    <definedName name="FL_11">#REF!</definedName>
    <definedName name="FL_2" localSheetId="8">[1]PILARES!#REF!</definedName>
    <definedName name="FL_2" localSheetId="2">#REF!</definedName>
    <definedName name="FL_2">#REF!</definedName>
    <definedName name="FL_3" localSheetId="8">[1]PILARES!#REF!</definedName>
    <definedName name="FL_3" localSheetId="2">#REF!</definedName>
    <definedName name="FL_3">#REF!</definedName>
    <definedName name="FL_4" localSheetId="8">[1]PILARES!#REF!</definedName>
    <definedName name="FL_4" localSheetId="2">#REF!</definedName>
    <definedName name="FL_4">#REF!</definedName>
    <definedName name="FL_5" localSheetId="8">[1]PILARES!#REF!</definedName>
    <definedName name="FL_5" localSheetId="2">#REF!</definedName>
    <definedName name="FL_5">#REF!</definedName>
    <definedName name="FL_6" localSheetId="8">[1]PILARES!#REF!</definedName>
    <definedName name="FL_6" localSheetId="2">#REF!</definedName>
    <definedName name="FL_6">#REF!</definedName>
    <definedName name="FL_7" localSheetId="8">[1]PILARES!#REF!</definedName>
    <definedName name="FL_7" localSheetId="2">#REF!</definedName>
    <definedName name="FL_7">#REF!</definedName>
    <definedName name="FL_8" localSheetId="8">[1]PILARES!#REF!</definedName>
    <definedName name="FL_8" localSheetId="2">#REF!</definedName>
    <definedName name="FL_8">#REF!</definedName>
    <definedName name="FL_9" localSheetId="8">[1]PILARES!#REF!</definedName>
    <definedName name="FL_9" localSheetId="2">#REF!</definedName>
    <definedName name="FL_9">#REF!</definedName>
    <definedName name="Formas" localSheetId="1">#REF!</definedName>
    <definedName name="Formas">#REF!</definedName>
    <definedName name="Forro_Gesso">#REF!</definedName>
    <definedName name="Forros_Especiais">#REF!</definedName>
    <definedName name="fr">#REF!</definedName>
    <definedName name="fSFDSFZ">#REF!</definedName>
    <definedName name="fshg">#REF!</definedName>
    <definedName name="Fundações_Profundas">#REF!</definedName>
    <definedName name="Funilaria">#REF!</definedName>
    <definedName name="GGGDFGADF">#REF!</definedName>
    <definedName name="gggggggggg">#REF!</definedName>
    <definedName name="Histograma_RealizadoTotal">#REF!</definedName>
    <definedName name="hjgfvjsdgf">#REF!</definedName>
    <definedName name="I">#REF!</definedName>
    <definedName name="II">#REF!</definedName>
    <definedName name="III">#REF!</definedName>
    <definedName name="Impermeabilizações">#REF!</definedName>
    <definedName name="Instalações_Provisórias">#REF!</definedName>
    <definedName name="IV">#REF!</definedName>
    <definedName name="J">#REF!</definedName>
    <definedName name="JULHO99">#REF!</definedName>
    <definedName name="KLKKLKÇJÇ">#REF!</definedName>
    <definedName name="L_">#REF!</definedName>
    <definedName name="LAJES">#REF!</definedName>
    <definedName name="lbla1">#REF!</definedName>
    <definedName name="lbla10">#REF!</definedName>
    <definedName name="lbla11">#REF!</definedName>
    <definedName name="lbla12">#REF!</definedName>
    <definedName name="lbla13">#REF!</definedName>
    <definedName name="lbla14">#REF!</definedName>
    <definedName name="lbla15">#REF!</definedName>
    <definedName name="lbla16">#REF!</definedName>
    <definedName name="lbla17">#REF!</definedName>
    <definedName name="lbla18">#REF!</definedName>
    <definedName name="lbla19">#REF!</definedName>
    <definedName name="lbla2">#REF!</definedName>
    <definedName name="lbla20">#REF!</definedName>
    <definedName name="lbla21">#REF!</definedName>
    <definedName name="lbla22">#REF!</definedName>
    <definedName name="lbla23">#REF!</definedName>
    <definedName name="lbla24">#REF!</definedName>
    <definedName name="lbla25">#REF!</definedName>
    <definedName name="lbla27">#REF!</definedName>
    <definedName name="lbla28">#REF!</definedName>
    <definedName name="LI">#REF!</definedName>
    <definedName name="LII">#REF!</definedName>
    <definedName name="LIII">#REF!</definedName>
    <definedName name="LISTA">#REF!</definedName>
    <definedName name="LIV">#REF!</definedName>
    <definedName name="LIX">#REF!</definedName>
    <definedName name="LK">#REF!</definedName>
    <definedName name="Locação_de_Obra">#REF!</definedName>
    <definedName name="Louças">#REF!</definedName>
    <definedName name="LV">#REF!</definedName>
    <definedName name="LVI">#REF!</definedName>
    <definedName name="LVII">#REF!</definedName>
    <definedName name="LVIII">#REF!</definedName>
    <definedName name="LXX">#REF!</definedName>
    <definedName name="LXXI">#REF!</definedName>
    <definedName name="LXXII">#REF!</definedName>
    <definedName name="LXXIII">#REF!</definedName>
    <definedName name="LXXIV">#REF!</definedName>
    <definedName name="LXXIX">#REF!</definedName>
    <definedName name="LXXV">#REF!</definedName>
    <definedName name="LXXVI">#REF!</definedName>
    <definedName name="LXXVII">#REF!</definedName>
    <definedName name="LXXVIII">#REF!</definedName>
    <definedName name="LXXX">#REF!</definedName>
    <definedName name="LXXXI">#REF!</definedName>
    <definedName name="LXXXII">#REF!</definedName>
    <definedName name="LXXXIII">#REF!</definedName>
    <definedName name="LXXXIV">#REF!</definedName>
    <definedName name="LXXXV">#REF!</definedName>
    <definedName name="MARC" localSheetId="8">[1]PILARES!#REF!</definedName>
    <definedName name="MARC" localSheetId="2">#REF!</definedName>
    <definedName name="MARC">#REF!</definedName>
    <definedName name="MARC1" localSheetId="8">[1]PILARES!#REF!</definedName>
    <definedName name="MARC1" localSheetId="2">#REF!</definedName>
    <definedName name="MARC1">#REF!</definedName>
    <definedName name="MARC10" localSheetId="8">[1]PILARES!#REF!</definedName>
    <definedName name="MARC10" localSheetId="2">#REF!</definedName>
    <definedName name="MARC10">#REF!</definedName>
    <definedName name="MARC2" localSheetId="8">[1]PILARES!#REF!</definedName>
    <definedName name="MARC2" localSheetId="2">#REF!</definedName>
    <definedName name="MARC2">#REF!</definedName>
    <definedName name="MARC3" localSheetId="8">[1]PILARES!#REF!</definedName>
    <definedName name="MARC3" localSheetId="2">#REF!</definedName>
    <definedName name="MARC3">#REF!</definedName>
    <definedName name="MARC4" localSheetId="8">[1]PILARES!#REF!</definedName>
    <definedName name="MARC4" localSheetId="2">#REF!</definedName>
    <definedName name="MARC4">#REF!</definedName>
    <definedName name="MARC5" localSheetId="8">[1]PILARES!#REF!</definedName>
    <definedName name="MARC5" localSheetId="2">#REF!</definedName>
    <definedName name="MARC5">#REF!</definedName>
    <definedName name="MARC6" localSheetId="8">[1]PILARES!#REF!</definedName>
    <definedName name="MARC6" localSheetId="2">#REF!</definedName>
    <definedName name="MARC6">#REF!</definedName>
    <definedName name="MARC7" localSheetId="8">[1]PILARES!#REF!</definedName>
    <definedName name="MARC7" localSheetId="2">#REF!</definedName>
    <definedName name="MARC7">#REF!</definedName>
    <definedName name="MARC8" localSheetId="8">[1]PILARES!#REF!</definedName>
    <definedName name="MARC8" localSheetId="2">#REF!</definedName>
    <definedName name="MARC8">#REF!</definedName>
    <definedName name="MARC9" localSheetId="8">[1]PILARES!#REF!</definedName>
    <definedName name="MARC9" localSheetId="2">#REF!</definedName>
    <definedName name="MARC9">#REF!</definedName>
    <definedName name="Maria" localSheetId="1">#REF!</definedName>
    <definedName name="Maria">#REF!</definedName>
    <definedName name="Massa_Corrida">#REF!</definedName>
    <definedName name="MAT">#REF!</definedName>
    <definedName name="MDO" localSheetId="8">[1]PILARES!#REF!</definedName>
    <definedName name="MDO" localSheetId="2">#REF!</definedName>
    <definedName name="MDO">#REF!</definedName>
    <definedName name="Metais" localSheetId="1">#REF!</definedName>
    <definedName name="Metais">#REF!</definedName>
    <definedName name="Micro_Estacas">#REF!</definedName>
    <definedName name="Mini_Grua">#REF!</definedName>
    <definedName name="mmmmm">#REF!</definedName>
    <definedName name="mmmmmmm">#REF!</definedName>
    <definedName name="Molduras">#REF!</definedName>
    <definedName name="Mureta_Guia">#REF!</definedName>
    <definedName name="NUBLADO">#REF!</definedName>
    <definedName name="OLE_LINK1" localSheetId="4">'PROPOSTA COMERCIAL MAT+MDO'!#REF!</definedName>
    <definedName name="oo" localSheetId="1">#REF!</definedName>
    <definedName name="oo">#REF!</definedName>
    <definedName name="other">#REF!</definedName>
    <definedName name="Outros_PavEternos">#REF!</definedName>
    <definedName name="Outros_Revest_Piso">#REF!</definedName>
    <definedName name="Painéis">#REF!</definedName>
    <definedName name="Parede_Diafragma">#REF!</definedName>
    <definedName name="Passagens_em_Lajes">#REF!</definedName>
    <definedName name="PCF">#REF!</definedName>
    <definedName name="Pedra_Miracema">#REF!</definedName>
    <definedName name="Peitoris_CapaMuros">#REF!</definedName>
    <definedName name="PILARES">#REF!</definedName>
    <definedName name="Pintura_Esmalte">#REF!</definedName>
    <definedName name="Pintura_Externa">#REF!</definedName>
    <definedName name="Pintura_Interna">#REF!</definedName>
    <definedName name="Pintura_Pisos">#REF!</definedName>
    <definedName name="Piscina">#REF!</definedName>
    <definedName name="Piso_Porcelanato">#REF!</definedName>
    <definedName name="PisoExterno_Basalto">#REF!</definedName>
    <definedName name="PisoExterno_Concreto">#REF!</definedName>
    <definedName name="PLACAS">#REF!</definedName>
    <definedName name="Placas_Areas">#REF!</definedName>
    <definedName name="PLAYCORP">#REF!</definedName>
    <definedName name="Reboco_Externo">#REF!</definedName>
    <definedName name="Reboco_Interno">#REF!</definedName>
    <definedName name="Reboco_Teto">#REF!</definedName>
    <definedName name="Reg_Degraus">#REF!</definedName>
    <definedName name="Reg_Impermeab">#REF!</definedName>
    <definedName name="Regularização_de_Teto">#REF!</definedName>
    <definedName name="rer">#REF!</definedName>
    <definedName name="RESUMO">#REF!</definedName>
    <definedName name="RESUMO2">#REF!</definedName>
    <definedName name="Revest_Ceram_Externo">#REF!</definedName>
    <definedName name="Revest_Cerâmico">#REF!</definedName>
    <definedName name="Revest_Especiais">#REF!</definedName>
    <definedName name="Revest_Piscina">#REF!</definedName>
    <definedName name="Revestimento_Cerâmico_de_Parede___ext">#REF!</definedName>
    <definedName name="Roberta">#REF!</definedName>
    <definedName name="Rodapés">#REF!</definedName>
    <definedName name="rrrrrrrrrrr">#REF!</definedName>
    <definedName name="Selador_Externo">#REF!</definedName>
    <definedName name="Selador_Interno">#REF!</definedName>
    <definedName name="Serralheria">#REF!</definedName>
    <definedName name="Serviços_Terceirizados">#REF!</definedName>
    <definedName name="SOL">#REF!</definedName>
    <definedName name="Soleiras">#REF!</definedName>
    <definedName name="ssss" localSheetId="8">[1]PILARES!#REF!</definedName>
    <definedName name="ssss" localSheetId="2">#REF!</definedName>
    <definedName name="ssss">#REF!</definedName>
    <definedName name="SUSPE" localSheetId="1">#REF!</definedName>
    <definedName name="SUSPE">#REF!</definedName>
    <definedName name="Swvu.PLANILHA2.">#REF!</definedName>
    <definedName name="tab">#REF!</definedName>
    <definedName name="Tabela_Atribuição">#REF!</definedName>
    <definedName name="Tabela_Recursos">#REF!</definedName>
    <definedName name="Tabela_Tarefas">#REF!</definedName>
    <definedName name="Tampos">#REF!</definedName>
    <definedName name="Tapume_e_Vedações">#REF!</definedName>
    <definedName name="Tapumes_e_Vedações">#REF!</definedName>
    <definedName name="Terraplenagem">#REF!</definedName>
    <definedName name="TESTANDO">#REF!</definedName>
    <definedName name="TESTE">#REF!</definedName>
    <definedName name="Textura_Externa">#REF!</definedName>
    <definedName name="Textura_Interna">#REF!</definedName>
    <definedName name="_xlnm.Print_Titles" localSheetId="8">CHECKLIST!$2:$8</definedName>
    <definedName name="_xlnm.Print_Titles" localSheetId="1">'QUADRO DE CONCORRENCIA'!$2:$25</definedName>
    <definedName name="Tratamentos" localSheetId="1">#REF!</definedName>
    <definedName name="Tratamentos">#REF!</definedName>
    <definedName name="TRIAL10">#REF!</definedName>
    <definedName name="TRIAL11">#REF!</definedName>
    <definedName name="TRIAL12">#REF!</definedName>
    <definedName name="trial122">#REF!</definedName>
    <definedName name="TRIAL13">#REF!</definedName>
    <definedName name="TRIAL14">#REF!</definedName>
    <definedName name="TRIAL15">#REF!</definedName>
    <definedName name="TRIAL16">#REF!</definedName>
    <definedName name="TRIAL17">#REF!</definedName>
    <definedName name="TRIAL18">#REF!</definedName>
    <definedName name="TRIAL19">#REF!</definedName>
    <definedName name="TRIAL20">#REF!</definedName>
    <definedName name="TRIAL21">#REF!</definedName>
    <definedName name="TRIAL22">#REF!</definedName>
    <definedName name="TRIAL23">#REF!</definedName>
    <definedName name="TRIAL24">#REF!</definedName>
    <definedName name="TRIAL25">#REF!</definedName>
    <definedName name="trial30">#REF!</definedName>
    <definedName name="trial31">#REF!</definedName>
    <definedName name="trial32">#REF!</definedName>
    <definedName name="trial34">#REF!</definedName>
    <definedName name="trial35">#REF!</definedName>
    <definedName name="trial36">#REF!</definedName>
    <definedName name="trial37">#REF!</definedName>
    <definedName name="trial38">#REF!</definedName>
    <definedName name="trial39">#REF!</definedName>
    <definedName name="trial40">#REF!</definedName>
    <definedName name="trial41">#REF!</definedName>
    <definedName name="trial42">#REF!</definedName>
    <definedName name="trial43">#REF!</definedName>
    <definedName name="trial44">#REF!</definedName>
    <definedName name="trial45">#REF!</definedName>
    <definedName name="trial46">#REF!</definedName>
    <definedName name="trial47">#REF!</definedName>
    <definedName name="trial48">#REF!</definedName>
    <definedName name="trial49">#REF!</definedName>
    <definedName name="V">#REF!</definedName>
    <definedName name="Venezianas">#REF!</definedName>
    <definedName name="VERIFICAR">#REF!</definedName>
    <definedName name="VI">#REF!</definedName>
    <definedName name="Vidros">#REF!</definedName>
    <definedName name="VIGAS">#REF!</definedName>
    <definedName name="Vigas_Fundação">#REF!</definedName>
    <definedName name="vvbb">#REF!</definedName>
    <definedName name="vvcbnb">#REF!</definedName>
    <definedName name="vvvvv">#REF!</definedName>
    <definedName name="vvvvvv">#REF!</definedName>
    <definedName name="WQWQ">#REF!</definedName>
    <definedName name="wrn.01.">#REF!</definedName>
    <definedName name="wrn.083.">#REF!</definedName>
    <definedName name="wrn.5BY5.">#REF!</definedName>
    <definedName name="wrn.adm_pl.">#REF!</definedName>
    <definedName name="wrn.adm_rtp.">#REF!</definedName>
    <definedName name="wrn.ALL.FIN2.">#REF!</definedName>
    <definedName name="wrn.ALL_HR.">#REF!</definedName>
    <definedName name="wrn.All_Plandol.">#REF!</definedName>
    <definedName name="wrn.argentina.">#REF!</definedName>
    <definedName name="wrn.BB1.">#REF!</definedName>
    <definedName name="wrn.BETER.">#REF!</definedName>
    <definedName name="wrn.bow_argentina.">#REF!</definedName>
    <definedName name="wrn.bow_brasil.">#REF!</definedName>
    <definedName name="wrn.Brita98.xls.">#REF!</definedName>
    <definedName name="wrn.claroboo">#REF!</definedName>
    <definedName name="wrn.Clarobook.">#REF!</definedName>
    <definedName name="wrn.CONSOLIDADO.">#REF!</definedName>
    <definedName name="wrn.COSTIMP.">#REF!</definedName>
    <definedName name="wrn.Despesas._.Diferidas._.Indedutíveis._.de._.1998.">#REF!</definedName>
    <definedName name="wrn.DIRETRIZ.">#REF!</definedName>
    <definedName name="wrn.div_bow.">#REF!</definedName>
    <definedName name="wrn.div_pls.">#REF!</definedName>
    <definedName name="wrn.div_rtp.">#REF!</definedName>
    <definedName name="wrn.divisões.">#REF!</definedName>
    <definedName name="wrn.EBITRECS.">#REF!</definedName>
    <definedName name="wrn.EVA.">#REF!</definedName>
    <definedName name="wrn.FLUXO_DE_CAIXA_TODOS_FECHADO.">#REF!</definedName>
    <definedName name="wrn.FULL_PACKAGE.">#REF!</definedName>
    <definedName name="wrn.GERAL.">#REF!</definedName>
    <definedName name="wrn.HRMONTH.">#REF!</definedName>
    <definedName name="wrn.IMPRESSO.">#REF!</definedName>
    <definedName name="wrn.Imprimir.">#REF!</definedName>
    <definedName name="wrn.KEYFIN.">#REF!</definedName>
    <definedName name="wrn.MONTHLY.">#REF!</definedName>
    <definedName name="wrn.ORÇAMENTO.">#REF!</definedName>
    <definedName name="wrn.pl_brasil.">#REF!</definedName>
    <definedName name="wrn.portugal.">#REF!</definedName>
    <definedName name="wrn.pq_dr.">#REF!</definedName>
    <definedName name="wrn.pq_pe.">#REF!</definedName>
    <definedName name="wrn.pq_sp.">#REF!</definedName>
    <definedName name="wrn.PRINT.">#REF!</definedName>
    <definedName name="wrn.print1.">#REF!</definedName>
    <definedName name="wrn.print2">#REF!</definedName>
    <definedName name="wrn.PRINTHR.">#REF!</definedName>
    <definedName name="wrn.PRINTMKTG.">#REF!</definedName>
    <definedName name="wrn.PRINTPROD.">#REF!</definedName>
    <definedName name="wrn.PROGRAMS.">#REF!</definedName>
    <definedName name="wrn.Relatório._.Completo.">#REF!</definedName>
    <definedName name="wrn.Relatório._.para._.Auditoria.">#REF!</definedName>
    <definedName name="wrn.SCH46.">#REF!</definedName>
    <definedName name="wrn.SCH51.">#REF!</definedName>
    <definedName name="wrn.SCH52.">#REF!</definedName>
    <definedName name="wrn.SCH57.">#REF!</definedName>
    <definedName name="wrn.SCH58.">#REF!</definedName>
    <definedName name="wrn.SEGMENT.">#REF!</definedName>
    <definedName name="wrn.sociedades.">#REF!</definedName>
    <definedName name="wrn.SUMMARY.">#REF!</definedName>
    <definedName name="wrn.tot_bow.">#REF!</definedName>
    <definedName name="wrn.TOT_DIVISÕES.">#REF!</definedName>
    <definedName name="wrn.tot_pls.">#REF!</definedName>
    <definedName name="wrn.tot_pqs.">#REF!</definedName>
    <definedName name="wrn.UNISER.">#REF!</definedName>
    <definedName name="wrn.UPDOWN.">#REF!</definedName>
    <definedName name="wrn.VALUE.">#REF!</definedName>
    <definedName name="wrn.YEARLY.">#REF!</definedName>
    <definedName name="wvu.PLANILHA2.">#REF!</definedName>
    <definedName name="X">#REF!</definedName>
    <definedName name="XC">#REF!</definedName>
    <definedName name="XCI">#REF!</definedName>
    <definedName name="XCII">#REF!</definedName>
    <definedName name="XCIII">#REF!</definedName>
    <definedName name="XCIV">#REF!</definedName>
    <definedName name="XCIX">#REF!</definedName>
    <definedName name="XCV">#REF!</definedName>
    <definedName name="XCVI">#REF!</definedName>
    <definedName name="XCVII">#REF!</definedName>
    <definedName name="XCVIII">#REF!</definedName>
    <definedName name="XI">#REF!</definedName>
    <definedName name="XII">#REF!</definedName>
    <definedName name="XIII">#REF!</definedName>
    <definedName name="XIV">#REF!</definedName>
    <definedName name="XV">#REF!</definedName>
    <definedName name="XX">#REF!</definedName>
    <definedName name="XXI">#REF!</definedName>
    <definedName name="XXII">#REF!</definedName>
    <definedName name="XXIII">#REF!</definedName>
    <definedName name="XXIV">#REF!</definedName>
    <definedName name="XXV">#REF!</definedName>
    <definedName name="XXX">#REF!</definedName>
    <definedName name="XXXI">#REF!</definedName>
    <definedName name="XXXII">#REF!</definedName>
    <definedName name="XXXIII">#REF!</definedName>
    <definedName name="XXXIV">#REF!</definedName>
    <definedName name="XXXIX">#REF!</definedName>
    <definedName name="XXXV">#REF!</definedName>
    <definedName name="XXXVI">#REF!</definedName>
    <definedName name="XXXVII">#REF!</definedName>
    <definedName name="XXXVIII">#REF!</definedName>
    <definedName name="xxxx">#REF!</definedName>
    <definedName name="xxxxxx">#REF!</definedName>
    <definedName name="Z_BDB4B167_E3AA_11D7_8D7A_00B0D08F20DC_.wvu.PrintAre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qnNmmJGtbqPOincrSMXtSMXhl289MNW7uIjuGZui178="/>
    </ext>
  </extLst>
</workbook>
</file>

<file path=xl/calcChain.xml><?xml version="1.0" encoding="utf-8"?>
<calcChain xmlns="http://schemas.openxmlformats.org/spreadsheetml/2006/main">
  <c r="W82" i="9" l="1"/>
  <c r="V80" i="9"/>
  <c r="V79" i="9"/>
  <c r="W81" i="9" l="1"/>
  <c r="C62" i="12" l="1"/>
  <c r="C61" i="12"/>
  <c r="C60" i="12"/>
  <c r="H45" i="2" l="1"/>
  <c r="O39" i="2"/>
  <c r="O38" i="2"/>
  <c r="O37" i="2"/>
  <c r="O36" i="2"/>
  <c r="O35" i="2"/>
  <c r="O34" i="2"/>
  <c r="O33" i="2"/>
  <c r="O32" i="2"/>
  <c r="O31" i="2"/>
  <c r="O30" i="2"/>
  <c r="O29" i="2"/>
  <c r="O28" i="2"/>
  <c r="B11" i="5" l="1"/>
  <c r="B14" i="5"/>
  <c r="J9" i="5"/>
  <c r="H132" i="2"/>
  <c r="H131" i="2"/>
  <c r="H130" i="2"/>
  <c r="H127" i="2"/>
  <c r="H126" i="2"/>
  <c r="H125" i="2"/>
  <c r="H124" i="2"/>
  <c r="H123" i="2"/>
  <c r="H122" i="2"/>
  <c r="H121" i="2"/>
  <c r="H118" i="2"/>
  <c r="H117" i="2"/>
  <c r="H116" i="2"/>
  <c r="H115" i="2"/>
  <c r="H114" i="2"/>
  <c r="H113" i="2"/>
  <c r="H112" i="2"/>
  <c r="H111" i="2"/>
  <c r="H110" i="2"/>
  <c r="H109" i="2"/>
  <c r="H108" i="2"/>
  <c r="H107" i="2"/>
  <c r="H106" i="2"/>
  <c r="H105" i="2"/>
  <c r="H104" i="2"/>
  <c r="H101" i="2"/>
  <c r="H100" i="2"/>
  <c r="H99" i="2"/>
  <c r="H98" i="2"/>
  <c r="H97" i="2"/>
  <c r="H96" i="2"/>
  <c r="H95" i="2"/>
  <c r="H94" i="2"/>
  <c r="H93" i="2"/>
  <c r="H90" i="2"/>
  <c r="H87" i="2"/>
  <c r="H86" i="2"/>
  <c r="H85" i="2"/>
  <c r="H84" i="2"/>
  <c r="H83" i="2"/>
  <c r="H82" i="2"/>
  <c r="H81" i="2"/>
  <c r="H80" i="2"/>
  <c r="H79" i="2"/>
  <c r="H78" i="2"/>
  <c r="H77" i="2"/>
  <c r="H74" i="2"/>
  <c r="H73" i="2"/>
  <c r="H72" i="2"/>
  <c r="H71" i="2"/>
  <c r="H70" i="2"/>
  <c r="H69" i="2"/>
  <c r="H68" i="2"/>
  <c r="H65" i="2"/>
  <c r="H64" i="2"/>
  <c r="H63" i="2"/>
  <c r="H62" i="2"/>
  <c r="H58" i="2"/>
  <c r="H57" i="2"/>
  <c r="H56" i="2"/>
  <c r="V47" i="9" s="1"/>
  <c r="H55" i="2"/>
  <c r="H54" i="2"/>
  <c r="AD39" i="9" s="1"/>
  <c r="H53" i="2"/>
  <c r="Q8" i="5" s="1"/>
  <c r="H52" i="2"/>
  <c r="H50" i="2"/>
  <c r="P2" i="11" s="1"/>
  <c r="Y36" i="9" s="1"/>
  <c r="H48" i="2"/>
  <c r="N2" i="11" s="1"/>
  <c r="K36" i="9" s="1"/>
  <c r="H46" i="2"/>
  <c r="L2" i="11" s="1"/>
  <c r="Q36" i="9" s="1"/>
  <c r="Q2" i="11"/>
  <c r="V42" i="9" s="1"/>
  <c r="H11" i="2"/>
  <c r="D2" i="11" s="1"/>
  <c r="M66" i="9" s="1"/>
  <c r="H17" i="2"/>
  <c r="F2" i="11" s="1"/>
  <c r="H18" i="2"/>
  <c r="G2" i="11" s="1"/>
  <c r="H20" i="2"/>
  <c r="E2" i="11" s="1"/>
  <c r="M65" i="9" s="1"/>
  <c r="H21" i="2"/>
  <c r="S2" i="11" s="1"/>
  <c r="M9" i="5" s="1"/>
  <c r="H22" i="2"/>
  <c r="T2" i="11" s="1"/>
  <c r="M68" i="9" s="1"/>
  <c r="H10" i="2"/>
  <c r="A2" i="11" s="1"/>
  <c r="C9" i="5" s="1"/>
  <c r="H9" i="2"/>
  <c r="C2" i="11" s="1"/>
  <c r="W39" i="2"/>
  <c r="W32" i="2"/>
  <c r="W30" i="2"/>
  <c r="V28" i="2"/>
  <c r="V29" i="2" s="1"/>
  <c r="J35" i="2"/>
  <c r="Y35" i="2" s="1"/>
  <c r="J33" i="2"/>
  <c r="Y33" i="2" s="1"/>
  <c r="J28" i="2"/>
  <c r="Y28" i="2" s="1"/>
  <c r="D22" i="2" a="1"/>
  <c r="D22" i="2" s="1"/>
  <c r="I30" i="2"/>
  <c r="S30" i="2" s="1"/>
  <c r="J30" i="2"/>
  <c r="Y30" i="2" s="1"/>
  <c r="I32" i="2"/>
  <c r="S32" i="2" s="1"/>
  <c r="K32" i="2" s="1"/>
  <c r="J32" i="2"/>
  <c r="J34" i="2"/>
  <c r="Y34" i="2" s="1"/>
  <c r="J36" i="2"/>
  <c r="Y36" i="2" s="1"/>
  <c r="J37" i="2"/>
  <c r="Y37" i="2" s="1"/>
  <c r="J38" i="2"/>
  <c r="Y38" i="2" s="1"/>
  <c r="B2" i="11"/>
  <c r="C10" i="5" s="1"/>
  <c r="Q9" i="5" s="1" a="1"/>
  <c r="Q9" i="5" s="1"/>
  <c r="AD38" i="9" s="1"/>
  <c r="I2" i="11"/>
  <c r="K25" i="9" s="1"/>
  <c r="H2" i="11"/>
  <c r="Q22" i="9" s="1"/>
  <c r="AF40" i="2"/>
  <c r="K30" i="2"/>
  <c r="K20" i="1"/>
  <c r="K19" i="1"/>
  <c r="K18" i="1"/>
  <c r="K17" i="1"/>
  <c r="K16" i="1"/>
  <c r="K15" i="1"/>
  <c r="K14" i="1"/>
  <c r="K21" i="1" s="1"/>
  <c r="V48" i="9" l="1"/>
  <c r="V51" i="9"/>
  <c r="R2" i="11"/>
  <c r="W3" i="5"/>
  <c r="X3" i="5"/>
  <c r="X2" i="5"/>
  <c r="W2" i="5"/>
  <c r="AB22" i="9"/>
  <c r="AA21" i="9"/>
  <c r="AA837" i="9" s="1"/>
  <c r="M56" i="9"/>
  <c r="M59" i="9"/>
  <c r="X59" i="9" s="1"/>
  <c r="M57" i="9"/>
  <c r="K10" i="9"/>
  <c r="M67" i="9"/>
  <c r="C8" i="5"/>
  <c r="M64" i="9"/>
  <c r="J29" i="2"/>
  <c r="Y29" i="2" s="1"/>
  <c r="X32" i="2"/>
  <c r="X30" i="2"/>
  <c r="Z30" i="2" s="1"/>
  <c r="M60" i="9"/>
  <c r="X60" i="9" s="1"/>
  <c r="M58" i="9"/>
  <c r="M73" i="9"/>
  <c r="X73" i="9" s="1"/>
  <c r="M74" i="9"/>
  <c r="X74" i="9" s="1"/>
  <c r="M75" i="9"/>
  <c r="X75" i="9" s="1"/>
  <c r="K28" i="9"/>
  <c r="M72" i="9"/>
  <c r="X72" i="9" s="1"/>
  <c r="M76" i="9"/>
  <c r="X76" i="9" s="1"/>
  <c r="K3" i="9"/>
  <c r="Y32" i="2"/>
  <c r="K42" i="9"/>
  <c r="AC36" i="9"/>
  <c r="N36" i="9"/>
  <c r="V36" i="9"/>
  <c r="X64" i="9"/>
  <c r="V844" i="9" s="1"/>
  <c r="X65" i="9"/>
  <c r="X66" i="9"/>
  <c r="X67" i="9"/>
  <c r="X68" i="9"/>
  <c r="Q21" i="9"/>
  <c r="M8" i="5"/>
  <c r="X56" i="9" l="1"/>
  <c r="V840" i="9"/>
  <c r="Y2" i="5"/>
  <c r="O14" i="5"/>
  <c r="Y3" i="5"/>
  <c r="S14" i="5"/>
  <c r="R14" i="5"/>
  <c r="Q14" i="5"/>
  <c r="P14" i="5"/>
  <c r="I14" i="5"/>
  <c r="T14" i="5"/>
  <c r="N14" i="5"/>
  <c r="J14" i="5"/>
  <c r="K14" i="5"/>
  <c r="L14" i="5"/>
  <c r="M14" i="5"/>
  <c r="X58" i="9"/>
  <c r="X57" i="9"/>
  <c r="Z38" i="9"/>
  <c r="Z32" i="2"/>
  <c r="J31" i="2"/>
  <c r="Y31" i="2" s="1"/>
  <c r="I39" i="2" l="1"/>
  <c r="H39" i="2"/>
  <c r="L40" i="2"/>
  <c r="J39" i="2"/>
  <c r="L41" i="2" l="1"/>
  <c r="L47" i="2"/>
  <c r="H47" i="2" s="1"/>
  <c r="L49" i="2"/>
  <c r="L51" i="2"/>
  <c r="S37" i="2"/>
  <c r="S29" i="2"/>
  <c r="S36" i="2"/>
  <c r="S38" i="2"/>
  <c r="S31" i="2"/>
  <c r="S33" i="2"/>
  <c r="S34" i="2"/>
  <c r="X39" i="2"/>
  <c r="S28" i="2"/>
  <c r="S35" i="2"/>
  <c r="S39" i="2" l="1"/>
  <c r="Y39" i="2"/>
  <c r="Z39" i="2" s="1"/>
  <c r="P40" i="2" l="1"/>
  <c r="P49" i="2" s="1"/>
  <c r="H49" i="2" s="1"/>
  <c r="K39" i="2"/>
  <c r="P47" i="2"/>
  <c r="P51" i="2" l="1"/>
  <c r="H51" i="2" s="1"/>
  <c r="P42" i="2"/>
  <c r="P41" i="2" s="1"/>
  <c r="K34" i="2"/>
  <c r="W34" i="2"/>
  <c r="I34" i="2"/>
  <c r="X34" i="2" s="1"/>
  <c r="Z34" i="2" s="1"/>
  <c r="I28" i="2"/>
  <c r="X28" i="2" s="1"/>
  <c r="Z28" i="2" s="1"/>
  <c r="W28" i="2"/>
  <c r="K28" i="2"/>
  <c r="I29" i="2"/>
  <c r="X29" i="2" s="1"/>
  <c r="Z29" i="2" s="1"/>
  <c r="W29" i="2"/>
  <c r="K29" i="2" s="1"/>
  <c r="W38" i="2"/>
  <c r="K38" i="2" s="1"/>
  <c r="I38" i="2"/>
  <c r="X38" i="2" s="1"/>
  <c r="Z38" i="2" s="1"/>
  <c r="I37" i="2"/>
  <c r="X37" i="2" s="1"/>
  <c r="Z37" i="2" s="1"/>
  <c r="W37" i="2"/>
  <c r="K37" i="2"/>
  <c r="I31" i="2"/>
  <c r="X31" i="2" s="1"/>
  <c r="Z31" i="2" s="1"/>
  <c r="W31" i="2"/>
  <c r="K31" i="2"/>
  <c r="I33" i="2"/>
  <c r="X33" i="2" s="1"/>
  <c r="Z33" i="2" s="1"/>
  <c r="W33" i="2"/>
  <c r="K33" i="2"/>
  <c r="K35" i="2"/>
  <c r="I35" i="2"/>
  <c r="X35" i="2" s="1"/>
  <c r="Z35" i="2" s="1"/>
  <c r="W35" i="2"/>
  <c r="K36" i="2"/>
  <c r="I36" i="2"/>
  <c r="X36" i="2" s="1"/>
  <c r="Z36" i="2" s="1"/>
  <c r="W36" i="2"/>
  <c r="T42" i="2" l="1"/>
  <c r="T40" i="2" s="1"/>
  <c r="T41" i="2" s="1"/>
  <c r="X40" i="2"/>
  <c r="H40" i="2"/>
  <c r="O2" i="11" s="1"/>
  <c r="H42" i="2"/>
  <c r="K2" i="11"/>
  <c r="M2" i="11"/>
  <c r="J2" i="11" l="1"/>
  <c r="H41" i="2"/>
  <c r="T51" i="2"/>
  <c r="T49" i="2"/>
  <c r="T47" i="2"/>
  <c r="Y35" i="9"/>
  <c r="N35" i="9"/>
  <c r="V35" i="9"/>
  <c r="K35" i="9"/>
  <c r="Q35" i="9"/>
  <c r="AC35" i="9"/>
  <c r="H36" i="2"/>
  <c r="H35" i="2"/>
  <c r="H37" i="2"/>
  <c r="H34" i="2"/>
  <c r="H33" i="2"/>
  <c r="H31" i="2"/>
  <c r="H30" i="2"/>
  <c r="H28" i="2"/>
  <c r="H32" i="2"/>
  <c r="H38" i="2"/>
  <c r="H29" i="2"/>
  <c r="R31" i="9" l="1"/>
  <c r="AC30" i="9"/>
  <c r="J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<sst xmlns="http://schemas.openxmlformats.org/spreadsheetml/2006/main" count="1271" uniqueCount="581">
  <si>
    <r>
      <rPr>
        <b/>
        <sz val="24"/>
        <color theme="1"/>
        <rFont val="Arial"/>
        <family val="2"/>
      </rPr>
      <t xml:space="preserve">PROPOSTA COMERCIAL
</t>
    </r>
    <r>
      <rPr>
        <b/>
        <sz val="24"/>
        <color rgb="FFFF0000"/>
        <rFont val="Arial"/>
        <family val="2"/>
      </rPr>
      <t>MATERIAL E MÃO DE OBRA</t>
    </r>
  </si>
  <si>
    <t>FOR SUP  - 01</t>
  </si>
  <si>
    <t>REVISÃO: R05</t>
  </si>
  <si>
    <t>DATA REV: 08/05/2023</t>
  </si>
  <si>
    <t>PROPOSTA:</t>
  </si>
  <si>
    <t>RAZÃO SOCIAL:</t>
  </si>
  <si>
    <t>INSERIR LOGO DA EMPRESA</t>
  </si>
  <si>
    <t>DATA:</t>
  </si>
  <si>
    <t>E-MAIL:</t>
  </si>
  <si>
    <t>LUIZ.MORAIS@MVCONSTRUCOES.COM.BR</t>
  </si>
  <si>
    <t>OBRA:</t>
  </si>
  <si>
    <t>CASA JARDIM LAPLACE</t>
  </si>
  <si>
    <t>INICIO DA OBRA: JAN/24</t>
  </si>
  <si>
    <t>TELEFONE:</t>
  </si>
  <si>
    <t>31 992237760</t>
  </si>
  <si>
    <t>ENDEREÇO:</t>
  </si>
  <si>
    <t>RUA: LAPLCE 352, BROOKLIN</t>
  </si>
  <si>
    <r>
      <rPr>
        <b/>
        <sz val="12"/>
        <color theme="1"/>
        <rFont val="Arial"/>
        <family val="2"/>
      </rPr>
      <t>TÉRMINO DA OBRA:</t>
    </r>
    <r>
      <rPr>
        <sz val="12"/>
        <color theme="1"/>
        <rFont val="Arial"/>
        <family val="2"/>
      </rPr>
      <t xml:space="preserve"> NOV/25</t>
    </r>
  </si>
  <si>
    <t>CONTATO:</t>
  </si>
  <si>
    <t>PRAZO DE ENVIO: 10/01/2024</t>
  </si>
  <si>
    <t>ITEM</t>
  </si>
  <si>
    <t>DESCRIÇÃO</t>
  </si>
  <si>
    <t>UN.</t>
  </si>
  <si>
    <t>QUANTIDADE</t>
  </si>
  <si>
    <t>R$ MATERIAL</t>
  </si>
  <si>
    <t>R$ MÃO DE OBRA</t>
  </si>
  <si>
    <t>R$ TOTAL</t>
  </si>
  <si>
    <t>ARRASAMENTO DE ESTACAS DE 0,35 DIÂMETRO ATÉ 100CM DE ALTURA</t>
  </si>
  <si>
    <t>UNID</t>
  </si>
  <si>
    <t>ARRASAMENTO DE ESTACAS DE 0,40 DIÂMETRO ATÉ 100CM DE ALTURA</t>
  </si>
  <si>
    <t>ARRASAMENTO DE ESTACAS DE 0,50 DIÂMETRO ATÉ 100CM DE ALTURA</t>
  </si>
  <si>
    <t>ARRASAMENTO DE ESTACAS DE 0,50 DIÂMETRO ATÉ 180CM DE ALTURA</t>
  </si>
  <si>
    <t>ARRASAMENTO DE ESTACAS DE 0,40 DIÂMETRO ATÉ 180CM DE ALTURA</t>
  </si>
  <si>
    <t>ARRASAMENTO DE ESTACAS DE 0,35 DIÂMETRO ATÉ 180CM DE ALTURA</t>
  </si>
  <si>
    <t>M³</t>
  </si>
  <si>
    <t>VALOR TOTAL (COM FRETE E IMPOSTOS DE ICMS, DIFAL, ENTRE OUTROS)</t>
  </si>
  <si>
    <t>ESCOPO</t>
  </si>
  <si>
    <t>SIM OU NÃO</t>
  </si>
  <si>
    <t>NORMAS ATENDIDAS: NR18 / NBR 6122</t>
  </si>
  <si>
    <t>EXECUÇÃO DO ARRASAMENTO DAS ESTACAS - CORTE DE CONCRETO EXCEDENTE E A PREPARAÇÃO DA CABEÇA DA ESTACA</t>
  </si>
  <si>
    <t>FORNECIMENTO DE EQUIPAMENTO E MÃO DE OBRA PARA ARRASAMENTO DE ESTACAS, COM TODOS OS IMPOSTOS, EPIS, TAXAS, SALÁRIOS INCLUSOS ETC.</t>
  </si>
  <si>
    <t>FAZER O ACABAMENTO NA CABEÇA DA ESTACA COM MARTELETE DE 10KG, DE FORMA QUE FIQUE NIVELADO</t>
  </si>
  <si>
    <t>QUEBRA DA ESTACA DEVERÁ SER FEITA COM MARTELETE NA HORIZONTAL 90°</t>
  </si>
  <si>
    <t>ENTULHO EXCEDENTE DA QUEBRA DEVERÁ SER DESCARTADO NA CAÇAMBA OU ONDE SOLICITADO PELA ENGENHARIA</t>
  </si>
  <si>
    <t>COLOCAR NO MÍNIMO 3 FUNCIONÁRIOS TRABALHANDO SIMULTANEAMENTE NAS QUEBRAS</t>
  </si>
  <si>
    <t>CORTAR FERRAGEM EXCEDENTE DAS ESTACAS E COLOCAR OS PROTETORES DE VERGALHÃO</t>
  </si>
  <si>
    <t xml:space="preserve">EXECUÇÃO DA ESCAVAÇÃO DOS BLOCOS DE CONCRETO </t>
  </si>
  <si>
    <t xml:space="preserve">EXECUÇÃO DO REATERRO -  COMPACTAÇÃO  </t>
  </si>
  <si>
    <t>RETIRADA DE TERRA EXCEDENTTE PROVENIENTE DA ESVAVAÇÃO DOS BLOCOS</t>
  </si>
  <si>
    <t>EXECUÇÃO DE PROTEÇÕES PARA SEGURANÇA, EQUIPAMENTOS DE SEGURANÇA COLETIVA (E.P.C) CONFORME A NR18.</t>
  </si>
  <si>
    <t>EXCLUSÕES:</t>
  </si>
  <si>
    <t>COLOQUE AQUI SUAS EXCLUSÕES</t>
  </si>
  <si>
    <t>OBSERVAÇÕES:</t>
  </si>
  <si>
    <t>COLOQUE AQUI SUAS OBSERVAÇÕES</t>
  </si>
  <si>
    <t>DOCUMENTAÇÕES DE HABILITAÇÃO OBRIGATÓRIAS:</t>
  </si>
  <si>
    <t>E.1</t>
  </si>
  <si>
    <t>Alvará de funcionamento</t>
  </si>
  <si>
    <t>E.2</t>
  </si>
  <si>
    <t>Cópia do cartão do CNPJ</t>
  </si>
  <si>
    <t>E.3</t>
  </si>
  <si>
    <t xml:space="preserve">Última alteração do Contrato Social </t>
  </si>
  <si>
    <t>E.4</t>
  </si>
  <si>
    <t>Certidão Negativa da Justiça do Trabalho/Civil (Ação de Regresso)</t>
  </si>
  <si>
    <t>E.5</t>
  </si>
  <si>
    <t xml:space="preserve">Certidão conjunta negativa de tributos federal ATUALIZADA; </t>
  </si>
  <si>
    <t>E.6</t>
  </si>
  <si>
    <t xml:space="preserve">Certidão negativa de tributos estadual ATUALIZADA; </t>
  </si>
  <si>
    <t>E.7</t>
  </si>
  <si>
    <t xml:space="preserve">Certidão negativa de tributos municipal ATUALIZADA; </t>
  </si>
  <si>
    <t>E.8</t>
  </si>
  <si>
    <t>Certidão simplificada da Junta Comercial</t>
  </si>
  <si>
    <t>E.9</t>
  </si>
  <si>
    <t xml:space="preserve">Certidão negativa do FGTS CRF ATUALIZADA; </t>
  </si>
  <si>
    <t>E.10</t>
  </si>
  <si>
    <t>Certidão trabalhista 1ª instância ATUALIZADA;</t>
  </si>
  <si>
    <t>E.11</t>
  </si>
  <si>
    <t xml:space="preserve">Certidão negativa de débitos trabalhistas – CNDT (ATUALIZADA); </t>
  </si>
  <si>
    <t>E.12</t>
  </si>
  <si>
    <t>Documentação dos sócios (comprovante de endereço, RG e CPF)</t>
  </si>
  <si>
    <t>E.13</t>
  </si>
  <si>
    <t>Formulário Preenchido</t>
  </si>
  <si>
    <t>E.14</t>
  </si>
  <si>
    <t>Relátório recibo de débito da DCTFWEB</t>
  </si>
  <si>
    <t>E.15</t>
  </si>
  <si>
    <t xml:space="preserve">Espelho da nota fiscal relativo aos serviços que será prestado para analisarmos se a </t>
  </si>
  <si>
    <t>E.16</t>
  </si>
  <si>
    <t>Comprovante de opção de enquadramento no simples nacional</t>
  </si>
  <si>
    <t>E.17</t>
  </si>
  <si>
    <t>Declaração de opção de enquadramento pela CPRB – desoneração da folha, quando aplicável;</t>
  </si>
  <si>
    <t>OBRIGAÇÕES:</t>
  </si>
  <si>
    <t>OS QUANTITATIVOS SERVEM SOMENTE DE REFERÊNCIA E DEVEM SER CONFERIDOS.</t>
  </si>
  <si>
    <t>DEVERÁ SER ENTREGUE A PLANILHA DE CUSTOS DESCRITIVA DE TODOS OS MATERIAS E SERVIÇOS COM CUSTOS UNITÁRIOS E TOTAIS,  PARA CADA SISTEMA E PARA CADA BLOCO, CASO EXISTAM;</t>
  </si>
  <si>
    <t>DEVERÁ SER PREENCHIDA E ENVIADA PLANILHA PADRÃO COM CARIMBO E ASSINATURA DA EMPRESA FORNECEDORA;</t>
  </si>
  <si>
    <t>DECLARAÇÃO DE QUE OS PREÇOS CONTIDOS NA PROPOSTA INCLUEM TODOS OS CUSTOS E DESPESAS, INCLUINDO IMPOSTOS E SUAS DIFERENÇAS;</t>
  </si>
  <si>
    <t>PRAZO DE VALIDADE NÃO INFERIOR A 120 (CENTO E VINTE) DIAS, A CONTAR DA DATA DE SUA APRESENTAÇÃO. SE O PRAZO CITADO NÃO ESTIVER EXPRESSO, SERÁ CONSIDERADO COMO ACEITO O PRAZO DE VALIDADE DA PROPOSTA COMO DE 120 (CENTO E VINTE) DIAS;</t>
  </si>
  <si>
    <t>FRETE INCLUSO NA PROPOSTA, INCLUINDO PEDÁGIOS, TAXAS, ICMS, DIFAL - ALIQUOTA CHEIA;</t>
  </si>
  <si>
    <t>FORNECIMENTO DE ART;</t>
  </si>
  <si>
    <t>CONTRATAÇÃO DE APOLICE DE SEGURO GARANTIA, COM COBERTURA ADICIONAL DE OBRIGAÇÕES TRABALHISTAS E PREVIDENCIÁRIAS. DEVERÁ PERMANECER VIGENTE POR 2 (DOIS) ANOS APÓS O TÉRMINO DA PRESTAÇÃO DO SERVIÇO, PERMANECER VIGENTE POR TODO O PRAZO DA PRESTAÇÃO DO SERVIÇO, COM LIMITE DE IDENIZAÇÃO DE CORRESPONDENTE A 30% DO VALOR GLOBAL DO CONTRATO;</t>
  </si>
  <si>
    <t>EQUIPE DEVIDAMENTE REGISTRADA, UNIFORMIZADA E COM UTILIZAÇÃO DE CRACHÁ, COM TREINAMENTOS NR 18, NR 35 E NR'S ESPECÍFICAS, P. EX. NR 10, 11 E 12 - APTIDÃO PARA TRABALHOS EM ALTURA É EXIGIDO. AS DOCUMENTAÇÕES DE ENTRADA NA OBRA DEVERÃO SER INSERIDAS EM DRIVE ESPECIFICO DISPONIBILIZADO NO MOMENTO DA CONTRATAÇÃO, ASSIM COMO AS DOCUMENTAÇÕES MENSAIS;</t>
  </si>
  <si>
    <t>INCLUSÃO EM DRIVE, DISPONIBILIZADO PELO ADM DA OBRA, DE TODA DOCUMENTAÇÃO - ENTRADA NA OBRA, DISPONIBLIZADO NO MOMENTO DA CONTRATAÇÃO;</t>
  </si>
  <si>
    <t>INCLUSÃO EM DRIVE, DISPOINIBILIZADO PELO ADM DA OBRA,  DE TODA DOCUMENTAÇÃO DE MOVIMENTAÇÃO DE PESSOAL, PROGRAMAS (PPRA, PCMSO, ENTRE OUTROS), EM DRIVE DISPONIBILIZADO NO MOMENTO DA CONTRATAÇÃO</t>
  </si>
  <si>
    <t>INCLUSÃO EM DRIVE, DISPOINIBILIZADO PELO ADM DA OBRA,  ENVIO DE TODA DOCUMENTAÇÃO DE SAÍDA DA OBRA, EM DRIVE DISPOINIBILIZADO NO MOMENTO DA CONTRATAÇÃO;</t>
  </si>
  <si>
    <t>FORNECER ALIMENTAÇÃO, TRANSPORTE E ALOJAMENTO (VISTORIADOS PERIODICAMENTE) PARA SEUS FUNCIONÁRIOS;</t>
  </si>
  <si>
    <t>REALIZAR A MONTAGEM, A DESMONTAGEM E FORNECECER OS MATERIAIS NECESSÁRIOS PARA EXECUTAR O ALMOXARIFADO PADRÃO OU PREVER LOCAÇÃO DE CONTAINERS, EM COMUM ACORDO COM A GERÊNCIA DA OBRA;</t>
  </si>
  <si>
    <t>EM TODOS OS ITENS DO SERVIÇO DEVERÃO SER FORNECIDOS E INSTALADOS EPC E EPI QUE SE FIZEREM NECESSÁRIO NO DECORRER DAS DIVERSAS ETAPAS DO SERVIÇO;</t>
  </si>
  <si>
    <t>FORNECER ARMÁRIOS METÁLICOS NOVOS E EM PERFEITO ESTADO DE CONSERVAÇÃO, COM IDENTIFICAÇÃO PARA CADA FUNCIONÁRIO DA EMPRESA;</t>
  </si>
  <si>
    <t xml:space="preserve">A SEGURANÇA DOS MATERIAIS ARMAZENADOS NO ALMOXARIFADO É DE RESPONSABILIDADE DA CONTRATADA, DEVENDO SER REALIZADA ATRAVÉS DE VIGILÂNCIA ELETRÔNICA CONFORME ESPECIFICAÇÃO DO SEGURO DA CONTRATANTE. OS MATERIAIS QUE ESTIVEREM ARMAZENADOS DENTRO DO ALMOXARIFADO, CASO ESSE ESTEJA SEGUINDO OS PADRÕES DETERMINADOS (SENSOR DE PRESENÇA E CÂMERAS DE SEGURANÇA INTERLIGADOS A CENTRAL DE ALARME INDEPENDENTE DO SISTEMA DE ALARME DA OBRA), SERÃO ASSEGURADOS PELA APÓLICE DA OBRA. </t>
  </si>
  <si>
    <t>ORGANIZAÇÃO DE ESTOQUES DE MATERIAIS E MANUSEIO DOS MESMOS, CONFORME DOCUMENTOS DO SISTEMA DE GESTÃO DA QUALIDADE DA CONTRATANTE;</t>
  </si>
  <si>
    <t>AUXILIO NA DESCARGA E MANUSEIO E ARMAZENAMENTO DOS MATERIAIS UTILIZADOS NOS SERVIÇOS ELENCADOS, TAIS QUAIS: CIMENTO, ARGAMASSAS ENSACADAS, ARGAMASSAS COLANTES, TELAS, ADITIVOS, ADESIVOS, ENTRE OUTROS;</t>
  </si>
  <si>
    <t>UTILIZAÇÃO DE RÁDIO COMUNICADOR EM FREQUÊNCIA SOLICITADA PELA GERÊNCIA/CONTRATANTE;</t>
  </si>
  <si>
    <t>FORNECER TODO E QUALQUER EQUIPAMENTOS, E SUAS RESPECTIVOS DOCUMENTAÇÕES EXIGIDAS PARA O USO , MÁQUINAS E FERRAMENTAS NECESSÁRIAS PARA A EXECUÇÃO DOS SERVIÇOS, INCLUINDO ANDAIMES, CADEIRINHAS, PLATAFORMAS, ESCADAS, ENTRE OUTROS, DE ACORDO COM AS NORMAS VIGENTES E COM AS DOCUMENTAÇÕES EXIGIDAS PARA O USO;</t>
  </si>
  <si>
    <t>MOBILIZAÇÃO E DESMOBILIZAÇÃO DE EQUIPAMENTO, MATERIAIS E PESSOAL PARA OBRA;</t>
  </si>
  <si>
    <t>REALIZAR MONTAGEM E DESMONTAGEM DE EQUIPAMENTOS E FERRAMENTAS E FORNECIMENTO DE TODOS OS MATERIAIS NECESSÁRIOS PARA A EXECUÇÃO DOS SERVIÇO, EXCETO AQUELES FORNECIDO PELA CONTRATANTE;</t>
  </si>
  <si>
    <t>REALIZAR A DESCARGA E O TRANSPORTE HORIZONTAL E VERTICAL DOS MATERIAIS E EQUIPAMENTOS NECESSÁRIOS À EXECUÇÃO DO SEU SERVIÇO;</t>
  </si>
  <si>
    <t>LIMPEZA DIÁRIA DOS LOCAIS DE SERVIÇO E ÁREAS DE VIVÊNCIA E RETIRADA DE ENTULHOS, COM PERIODICIDADE MÁXIMA DE UMA SEMANA OU INDICAÇÃO DA GERÊNCIA;</t>
  </si>
  <si>
    <t>PARTICIPAR DO RATEIO DA LIMPEZA DOS BANHEIROS E REFEITÓRIO DA OBRA;</t>
  </si>
  <si>
    <t>REALIZAR A LIMPEZA E A REMOÇÃO DO ENTULHO GERADO PELO SEU PRÓPRIO SERVIÇO ATÉ A CAÇAMBA OU LOCAL  DETERMINADO PELA GERÊNCIA DA OBRA;</t>
  </si>
  <si>
    <t>ENCARGOS DECORRENTES DA LEGISLAÇÃO TRABALHISTA, PREVIDENCIÁRIA E DE ACIDENTES DE TRABALHO, REFERENTE A VOSSOS EMPREGADOS, PROVIDENCIANDO TODOS OS PAGAMENTOS E RECOLHIMENTOS DEVIDOS EM FUNÇÃO DESTES;</t>
  </si>
  <si>
    <t>TRIBUTOS FEDERAIS, ESTADUAIS E MUNICIPAIS, NOS CASOS PREVISTOS EM LEI, QUE SERÃO DESTACADOS EM NOTA FISCAL.</t>
  </si>
  <si>
    <t>EM CASOS EM QUE POR OMISSÃO OU ATRASO DA CONTRATADA, PARA INSTALAÇÃO DE EQUIPAMENTOS DISPOSITIVOS, CAIXAS E CONDUTOS, OS SERVIÇOS DE ABERTURA, RASGOS, RETIRADA DE FORRO E PINTURA QUE VENHAM A SER FEITOS APÓS OS SERVIÇOS DESSES LOCAIS, TODOS OS ÔNUS DECORRENTES DA REPARAÇÃO DESSAS ÁREAS SERÃO COBERTOS PELA CONTRATADA, NÃO CABENDO AO CLIENTE NENHUMA DESPESA PARA A REPARAÇÃO DOS MESMOS;</t>
  </si>
  <si>
    <t>O FORNECEDOR DEVERÁ AO FIM DA EXECÇÃO DO SERVIÇO PROGRAMAR A ENTREGA JUNTO A GERÊNCIA DA OBRA PARA AVALIAÇÃO, COM ANÁLISE OS REQUISITOS TÉCNICOS PROPOSTOS;</t>
  </si>
  <si>
    <t>A CONTRATANTE DESIGNARÁ UMA EQUIPE PARA ACOMPANHAMENTO DAS ATIVIDADES E ENTREGA DOS SERVIÇOS EXECUTADOS. A CONTRATADA DEVERÁ DISPONIBILIZAR EQUIPE TÉCNICA DEVIDAMENTE CAPACITADA, DE PREFERÊNCIA QUE TENHA FEITO PARTE DA EXECUÇÃO;</t>
  </si>
  <si>
    <t>A CONTRATANTE DESIGNARÁ UMA EQUIPE PARA ACOMPANHAMENTO DAS ATIVIDADES DE ENTREGAS DA UNIDADES E CONDOMÍNIO. A CONTRATADA DEVERÁ DISPONIBILIZAR EQUIPE TÉCNICA DEVIDAMENTE CAPACITADA, DE PREFERÊNCIA QUE TENHA FEITO PARTE DA EXECUÇÃO DOS SERVIÇOS;</t>
  </si>
  <si>
    <t>ENTREGAR AO FINAL DOS SERVIÇOS AS BUILT, COMO CONSTRUÍDO, EM dwg;</t>
  </si>
  <si>
    <t>ENTREGAR DO DATABOOK COM NOTAS FISCAIS, GARANTIAS, MANUAIS, ENTRE OUTROS;</t>
  </si>
  <si>
    <t>ASSISTÊNCIA TÉCNICA CONFORME NORMAS VIGENTES.</t>
  </si>
  <si>
    <t>A CONTRATADA DEVERÁ VALIDAR TODOS OS QUANTITATIVOS DOS PROJETOS EM ATÉ 45 DIAS APÓS ASSINATURA DO CONTRATO</t>
  </si>
  <si>
    <t>O CRITÉRIO PARA MEDIÇÃO DOS SERVIÇOS SÃO 0, 50% OU 100%. -  CASO EXISTAM PENDÊNCIAS NAS ETAPAS, DE ACORDO COM OS CRITÉRIOS DA ENGENHARIA/GERÊNCIA, SERÃO RETIDOS 20% DO VALOR DO SERVIÇO A SER MEDIDO.</t>
  </si>
  <si>
    <t xml:space="preserve"> ACATAR E FACILITAR A AÇÃO DA FISCALIZAÇÃO DO CLIENTE, CUMPRINDO AS EXIGÊNCIAS DO MESMO;</t>
  </si>
  <si>
    <t>CONDIÇÕES COMERCIAIS:</t>
  </si>
  <si>
    <t>FORMA DE PAGAMENTO:</t>
  </si>
  <si>
    <t>28DD APÓS EMISSÃO DE NF - MAT
MEDIÇÕES MENSAIS 28DD - APÓS EMISSÃO DA NF</t>
  </si>
  <si>
    <t>PRAZO DE ENTREGA:</t>
  </si>
  <si>
    <t>A COMBINAR</t>
  </si>
  <si>
    <t>FORMA DE REAJUSTE:</t>
  </si>
  <si>
    <t>MEDIÇÕES MENSAIS</t>
  </si>
  <si>
    <t>FATURAMENTO DIRETO:</t>
  </si>
  <si>
    <t>A COMBINAR COM A GERÊNCIA</t>
  </si>
  <si>
    <t>CONSIDERAÇÕES PARA MEDIÇÕES:</t>
  </si>
  <si>
    <t>0, 50% OU 100%</t>
  </si>
  <si>
    <t>COMPOSIÇÃO DE CUSTOS (MAT (%) + MO (%) + EQUIP. (%)):</t>
  </si>
  <si>
    <t>XXXXX</t>
  </si>
  <si>
    <t>VALIDADE DA PROPOSTA:</t>
  </si>
  <si>
    <t>120DD</t>
  </si>
  <si>
    <t>RETENÇÃO TÉCNICA:</t>
  </si>
  <si>
    <t>5% DO CONTRATO GLOBAL - MAT + MDO - PRAZO 24 MESES</t>
  </si>
  <si>
    <t>FATURAMENTO</t>
  </si>
  <si>
    <t>EMISSÃO DA NOTA FISCAL:</t>
  </si>
  <si>
    <t>ENTRE O 1º E O 10º DIA DO MÊS</t>
  </si>
  <si>
    <t>VENCIMENTO DA NOTA FISCAL:</t>
  </si>
  <si>
    <t>ENTRE O 20º E O 25º DIA DO MÊS</t>
  </si>
  <si>
    <t>CRITÉRIOS PARA EMISSÃO:</t>
  </si>
  <si>
    <t>APROVAÇÃO DOS DOS SERVIÇOS PELA GERÊNCIA DA OBRA.</t>
  </si>
  <si>
    <t>DADOS CADASTRAIS:</t>
  </si>
  <si>
    <t>EMPRESA</t>
  </si>
  <si>
    <t>CLIENTE</t>
  </si>
  <si>
    <t>SEED RESIDENCIAL 11 SPE LTDA</t>
  </si>
  <si>
    <t>CNPJ:</t>
  </si>
  <si>
    <t>41.071.132/0001-91</t>
  </si>
  <si>
    <t>I.E.:</t>
  </si>
  <si>
    <t>I.E:</t>
  </si>
  <si>
    <t>-</t>
  </si>
  <si>
    <t>R SAMUEL MORE, 120, 7º ANDAR, BROOKLIN</t>
  </si>
  <si>
    <t>RESPONSÁVEL:</t>
  </si>
  <si>
    <t>CONTRIBUINTE DE ICMS:</t>
  </si>
  <si>
    <t>ISENTO</t>
  </si>
  <si>
    <t>CREA:</t>
  </si>
  <si>
    <t>ADRIANA SIQUEIRA</t>
  </si>
  <si>
    <t>adriana.siqueira@mvconstrucoes.com.br</t>
  </si>
  <si>
    <t>CELULAR:</t>
  </si>
  <si>
    <t>71 98804 2222</t>
  </si>
  <si>
    <t>ASSINATURA:</t>
  </si>
  <si>
    <t>ASSINATURA -_________________________________________________________
NOME DO RESPONSÁVEL : _____________________________________________</t>
  </si>
  <si>
    <t>CARIMBO:</t>
  </si>
  <si>
    <t xml:space="preserve">PROJETOS NECESSÁRIOS PARA COTAÇÃO: </t>
  </si>
  <si>
    <t xml:space="preserve">    FORMULÁRIO DE CONCORRÊNCIA</t>
  </si>
  <si>
    <t xml:space="preserve">CONCORRÊNCIA: </t>
  </si>
  <si>
    <t>VENCEDOR</t>
  </si>
  <si>
    <t>FORNECEDOR 1</t>
  </si>
  <si>
    <t>FORNECEDOR 2</t>
  </si>
  <si>
    <t>FORNECEDOR 3</t>
  </si>
  <si>
    <t>MENOR PREÇO</t>
  </si>
  <si>
    <t>EMPRESA: MVA CONSTRUCÕES E PARTICIPAÇÕES LTDA</t>
  </si>
  <si>
    <t>EMPRESA:</t>
  </si>
  <si>
    <t xml:space="preserve">ENDEREÇO: RUA FUNCHAL, 551 CJ 72, VILA OLIMPIA </t>
  </si>
  <si>
    <t>49.740.042/0001-58</t>
  </si>
  <si>
    <t>CNPJ: 04.139.270/0001-39</t>
  </si>
  <si>
    <t xml:space="preserve"> INSCRIÇÃO MUNICIPAL:  29.718.63</t>
  </si>
  <si>
    <t xml:space="preserve">DATA:               </t>
  </si>
  <si>
    <t>EDIMO</t>
  </si>
  <si>
    <t xml:space="preserve">DATA MOBILIZAÇÃO:    </t>
  </si>
  <si>
    <t>IMEDIATA</t>
  </si>
  <si>
    <t>11 99269 5723</t>
  </si>
  <si>
    <t>END. OBRA:</t>
  </si>
  <si>
    <t>fm.fundacoes@gmail.com</t>
  </si>
  <si>
    <t xml:space="preserve">DESCRIÇÃO </t>
  </si>
  <si>
    <t>ORÇAMENTO SIENGE</t>
  </si>
  <si>
    <t>UND.</t>
  </si>
  <si>
    <t>QUANT.</t>
  </si>
  <si>
    <t>PR. UNIT.</t>
  </si>
  <si>
    <t>PR. TOTAL</t>
  </si>
  <si>
    <t>ORÇAMENTO ANALÍTICO</t>
  </si>
  <si>
    <t>COD.</t>
  </si>
  <si>
    <t>QTD</t>
  </si>
  <si>
    <t>VB</t>
  </si>
  <si>
    <t>NEGOCIAÇÃO</t>
  </si>
  <si>
    <t>VALOR FINAL</t>
  </si>
  <si>
    <t>VALOR TOTAL</t>
  </si>
  <si>
    <t>DESCONTO (%)</t>
  </si>
  <si>
    <t xml:space="preserve">VALOR INICIAL </t>
  </si>
  <si>
    <t>CONDIÇÕES COMERCIAIS</t>
  </si>
  <si>
    <t>FORMA DE PAGAMENTO</t>
  </si>
  <si>
    <t>DATA DA PROPOSTA</t>
  </si>
  <si>
    <t>VALIDADE DA PROPOSTA</t>
  </si>
  <si>
    <t>30 DIAS</t>
  </si>
  <si>
    <t>REAJUSTE</t>
  </si>
  <si>
    <t>NA</t>
  </si>
  <si>
    <t xml:space="preserve">FATURAMENTO MINIMO </t>
  </si>
  <si>
    <t xml:space="preserve">FRETE </t>
  </si>
  <si>
    <t>RETENÇÃO CONTRATUAL</t>
  </si>
  <si>
    <t>5% DE RETENÇÃO</t>
  </si>
  <si>
    <t>SEGURO GARANTIA</t>
  </si>
  <si>
    <t>SEM LIMITE PARA EMISSÃO</t>
  </si>
  <si>
    <t>EXCLUSÕES</t>
  </si>
  <si>
    <t>MARTELETE/COMPRESSOR/DIESEL</t>
  </si>
  <si>
    <t xml:space="preserve"> -</t>
  </si>
  <si>
    <t>HABILITAÇÃO</t>
  </si>
  <si>
    <t>OK</t>
  </si>
  <si>
    <t>OBSERVAÇÕES GERAIS</t>
  </si>
  <si>
    <t>EQUALIZAÇÃO TÉCNICA</t>
  </si>
  <si>
    <t>ART</t>
  </si>
  <si>
    <t>NÃO</t>
  </si>
  <si>
    <t>PROPOSTA BASEADO EM PROJETO ENVIADO</t>
  </si>
  <si>
    <t>TEMPO PREVISTO DENTRO DO PLANEJAMENTO DA OBRA</t>
  </si>
  <si>
    <t>SIM</t>
  </si>
  <si>
    <t>REALIZOU VISITA A OBRA</t>
  </si>
  <si>
    <t>DESCARGA E TRANSPORTE HORIZONTAL E VERTICAL DOS MATERIAIS E EQUIPAMENTOS NECESSÁRIOS À EXECUÇÃO DO SERVIÇO.</t>
  </si>
  <si>
    <t>CONSIDERADO HORÁRIO DE DESCARGA, CASO ESTEJA EM ÁREA RESTRITA.</t>
  </si>
  <si>
    <t>MATERIAIS, FERRAMENTAS E ACESSÓRIOS NECESSÁRIOS A EXECUÇÃO DO SERVIÇO</t>
  </si>
  <si>
    <t>SIM, MARTELETE POR CONTA DA CONTRATANTE</t>
  </si>
  <si>
    <t>MARTELETE POR CONTA DA CONTRATANTE</t>
  </si>
  <si>
    <t>ESPECIFICIDADE DA OBRA</t>
  </si>
  <si>
    <t>SEGURANÇA</t>
  </si>
  <si>
    <t>EM TODOS OS ITENS DO SERVIÇO DEVERÃO SER FORNECIDOS E INSTALADOS EPC E EPI QUE SE FIZEREM NECESSÁRIO NO DECORRER DAS DIVERSAS ETAPAS DO SERVIÇO, INCLUINDO PROTETORES DE VERTGALHÕES, PROTEÇÃO DE ÁREA DE TRABALHO, MATERIAL POR CONTA DA CONTRATANTE;</t>
  </si>
  <si>
    <t>MONTAGEM E DESMONTAGEM DE EQUIPAMENTOS;</t>
  </si>
  <si>
    <t>MONTAGEM DE LINHA  DE VIDA;</t>
  </si>
  <si>
    <t>EQUIPE DE SEGURANÇA PARA PROTEÇÕES COLETIVAS, PERIFERIA, SHAFTS, POÇO DE LEVADOR, ESCADAS, ENTRE OUTROS;</t>
  </si>
  <si>
    <t xml:space="preserve">EXECUÇÃO DE PROTEÇÕES DE SEGURANÇA DIVERSAS, TAIS COMO: PROTEÇÕES PERIMETRAIS, PROTEÇÃO DE POÇOS DOS ELEVADORES, CAIXA DE ESCADA, DE ACORDO COM AS NORMAS DE REFERÊNCIA DA ABNT; </t>
  </si>
  <si>
    <t>FORNECER ARMÁRIOS METÁLICOS NOVOS E EM PERFEITO ESTADO DE CONSERVAÇÃO, COM IDENTIFICAÇÃO PARA CADA FUNCIONÁRIO DA EMPRESA, ASSIM COMO CAIXOTE METÁLICO PARA GUARDA DE MATERIAL;</t>
  </si>
  <si>
    <t>LIMPEZA E ORGANIZAÇÃO DO CANTEIRO DE OBRAS;</t>
  </si>
  <si>
    <t>ADMINISTRATIVO</t>
  </si>
  <si>
    <t>INCLUSÃO EM DRIVE, DISPONIBILIZADO PELO ADM DA OBRA,  DE TODA DOCUMENTAÇÃO DE MOVIMENTAÇÃO DE PESSOAL, PROGRAMAS (PPRA, PCMSO, ENTRE OUTROS), EM DRIVE DISPONIBILIZADO NO MOMENTO DA CONTRATAÇÃO</t>
  </si>
  <si>
    <t xml:space="preserve"> SEGURANÇA DOS MATERIAIS ARMAZENADOS NO ALMOXARIFADO É DE RESPONSABILIDADE DA CONTRATADA, DEVENDO SER REALIZADA ATRAVÉS DE VIGILÂNCIA ELETRÔNICA CONFORME ESPECIFICAÇÃO DO SEGURO DA CONTRATANTE. OS MATERIAIS QUE ESTIVEREM ARMAZENADOS DENTRO DO ALMOXARIFADO, CASO ESSE ESTEJA SEGUINDO OS PADRÕES DETERMINADOS (SENSOR DE PRESENÇA E CÂMERAS DE SEGURANÇA INTERLIGADOS A CENTRAL DE ALARME INDEPENDENTE DO SISTEMA DE ALARME DA OBRA), SERÃO ASSEGURADOS PELA APÓLICE DA OBRA. </t>
  </si>
  <si>
    <t>FORNECER TODO E QUALQUER EQUIPAMENTOS, E SUAS RESPECTIVOS DOCUMENTAÇÕES EXIGIDAS PARA O USO , MÁQUINAS E FERRAMENTAS NECESSÁRIAS PARA A EXECUÇÃO DOS SERVIÇOS, INCLUINDO ANDAIMES, CADEIRINHAS, PLATAFORMAS, ESCADAS, ENTRE OUTROS, DE ACORDO COM AS NORMAS VIGENTES E COM AS DOCUMENTAÇÕES EXIGIDAS PARA O USO, ATENDENDO A TODAS AS ROTINAS DE SEGURANÇA DO CANTEIRO.</t>
  </si>
  <si>
    <t xml:space="preserve">DESPESAS DECORRENTES DE ALIMENTAÇÃO, ESTADIAS E EQUIPAMENTOS DE PROTEÇÃO INDIVIDUAL (EPI);     </t>
  </si>
  <si>
    <t>DIVERSOS</t>
  </si>
  <si>
    <t>OBSERVAÇÕES</t>
  </si>
  <si>
    <t>MEMORIAL DE CÁLCULO</t>
  </si>
  <si>
    <t>REVISÃO: R04</t>
  </si>
  <si>
    <t>SERVIÇO/MATERIAL</t>
  </si>
  <si>
    <t>UNID.</t>
  </si>
  <si>
    <t>QUANT</t>
  </si>
  <si>
    <t>OBSERVAÇÃO</t>
  </si>
  <si>
    <t>ANEXO II - CRONOGRAMA SIMPLIFICADO DE EXECUÇÃO DE SERVIÇOS</t>
  </si>
  <si>
    <t>VALOR TOTAL:</t>
  </si>
  <si>
    <t>2024</t>
  </si>
  <si>
    <t>SERVIÇOS / MÊS</t>
  </si>
  <si>
    <t>JANEIRO</t>
  </si>
  <si>
    <t>FEVEREIRO</t>
  </si>
  <si>
    <t>MARÇO</t>
  </si>
  <si>
    <t>ABRIL</t>
  </si>
  <si>
    <t>MAIO</t>
  </si>
  <si>
    <t>JUNHO</t>
  </si>
  <si>
    <t>JULHO</t>
  </si>
  <si>
    <t>AGOSTO</t>
  </si>
  <si>
    <t>SETEMBRO</t>
  </si>
  <si>
    <t>OUTUBRO</t>
  </si>
  <si>
    <t>NOVEMBRO</t>
  </si>
  <si>
    <t>DEZEMBRO</t>
  </si>
  <si>
    <t>CNPJ</t>
  </si>
  <si>
    <t>Endereço CNPJ:</t>
  </si>
  <si>
    <t>RG:</t>
  </si>
  <si>
    <t>CPF:</t>
  </si>
  <si>
    <t>DATA DE INÍCIO</t>
  </si>
  <si>
    <t>DATA DE TÉRMINO</t>
  </si>
  <si>
    <t>COMPOSIÇÃO DE CUSTOS MÃO DE OBRA/ SERVIÇOS (%)</t>
  </si>
  <si>
    <t>COMPOSIÇÃO DE CUSTOS EQUIPAMENTOS (%)</t>
  </si>
  <si>
    <t>COMPOSIÇÃO DE CUSTOS MATERIAIS (%)</t>
  </si>
  <si>
    <t>QUADRO RESUMO</t>
  </si>
  <si>
    <t>Endereço</t>
  </si>
  <si>
    <t>sócio</t>
  </si>
  <si>
    <t>RG</t>
  </si>
  <si>
    <t>CPF</t>
  </si>
  <si>
    <t>DATA DOC</t>
  </si>
  <si>
    <t>VALOR MDO</t>
  </si>
  <si>
    <t>%MDO</t>
  </si>
  <si>
    <t xml:space="preserve">VALOR MATERIAL </t>
  </si>
  <si>
    <t>%MATERIAL</t>
  </si>
  <si>
    <t>%EQUIPA</t>
  </si>
  <si>
    <t>E-MAIL</t>
  </si>
  <si>
    <t>TELEFONE</t>
  </si>
  <si>
    <t>DATA ESCRITA</t>
  </si>
  <si>
    <t>obra</t>
  </si>
  <si>
    <t>COMPOSIÇÃO:</t>
  </si>
  <si>
    <t>Materiais</t>
  </si>
  <si>
    <t>Equipamentos</t>
  </si>
  <si>
    <t>Mão de obra/Serviços</t>
  </si>
  <si>
    <t>PRAZO:
O prazo do presente contrato tem início em 21 de fevereiro de 2024 e término em 31 de dezembro de 2025, para fins de seguro garantia, devendo a prestação dos serviços estarem concluídos em 15 de abril de 2024, de acordo com o cronograma simplificado em anexo que deverá ser desmembrado junto a gerência da obra.</t>
  </si>
  <si>
    <t>OBSERVAÇÃO:</t>
  </si>
  <si>
    <t>REAJUSTE: 
( X ) O valor limite é fixo e irreajustável.
(  ) O contrato é fixo e irreajustável por 1 ano, após 12 meses o saldo devedor será reajustado anualmente conforme dissídio da categoria base SINDUSCON/SP, considerando como data base a data de assinatura deste instrumento.
(   ) -</t>
  </si>
  <si>
    <t>VALOR EQUIPAMENTO</t>
  </si>
  <si>
    <t>#valorEquipamento</t>
  </si>
  <si>
    <t>%equipamento</t>
  </si>
  <si>
    <t>#valorMdo</t>
  </si>
  <si>
    <t>%mdo</t>
  </si>
  <si>
    <t>#valorMaterial</t>
  </si>
  <si>
    <t>%material</t>
  </si>
  <si>
    <t>CONDIÇÕES PGTO</t>
  </si>
  <si>
    <r>
      <t xml:space="preserve">CONDIÇÕES DE PAGAMENTO:
</t>
    </r>
    <r>
      <rPr>
        <sz val="11"/>
        <color rgb="FFFF0000"/>
        <rFont val="Calibri"/>
        <family val="2"/>
        <scheme val="minor"/>
      </rPr>
      <t>#condicoesPgto</t>
    </r>
  </si>
  <si>
    <t>ANEXOS:
Anexo I:  Formulário de Concorrência, datado de
Anexo II:  Cronograma Simplificado de Execução, datado de
Anexo III: Checklist de documentações</t>
  </si>
  <si>
    <t xml:space="preserve">PREÇO:
O valor limite para execução dos serviços objeto deste Contrato é de R$ </t>
  </si>
  <si>
    <t>Para a Contratada:</t>
  </si>
  <si>
    <t>Atenção:</t>
  </si>
  <si>
    <t xml:space="preserve">Pessoa de contato: </t>
  </si>
  <si>
    <t>Endereço:</t>
  </si>
  <si>
    <t>Telefone:</t>
  </si>
  <si>
    <t xml:space="preserve">E-mail: </t>
  </si>
  <si>
    <t>São Paulo,</t>
  </si>
  <si>
    <t>CONTRATANTE</t>
  </si>
  <si>
    <t>MVA CONSTRUÇÕES E PARTICIPAÇÕES LTDA</t>
  </si>
  <si>
    <t>INTERVENIENTE ANUENTE</t>
  </si>
  <si>
    <t>Eugenio Sans</t>
  </si>
  <si>
    <t>47888963x</t>
  </si>
  <si>
    <r>
      <rPr>
        <b/>
        <sz val="11"/>
        <color theme="1"/>
        <rFont val="Calibri"/>
        <family val="2"/>
        <scheme val="minor"/>
      </rPr>
      <t>INTERVENIENTE ANUENTE: MVA CONSTRUÇÕES E PARTICIPAÇÕES LTDA</t>
    </r>
    <r>
      <rPr>
        <sz val="11"/>
        <color theme="1"/>
        <rFont val="Calibri"/>
        <family val="2"/>
        <scheme val="minor"/>
      </rPr>
      <t>, com sede na Rua Funchal, nº 551, conjunto 72, Cidade de São Paulo, Estado de São Paulo, inscrita no CNPJ/ME sob nº 04.139.270/0001-39, representada neste ato representado na forma de sua documentação societária por Marcelo Alves Visnevski, brasileiro, engenheiro civil, divorciado, portador da Cédula de Identidade RG nº 22.533.922-5 SSP/SP e inscrito no CPF/ME sob nº 173.328.768-09.</t>
    </r>
  </si>
  <si>
    <r>
      <rPr>
        <b/>
        <sz val="11"/>
        <color theme="1"/>
        <rFont val="Calibri"/>
        <family val="2"/>
        <scheme val="minor"/>
      </rPr>
      <t>INTERVENIENTE ANUENTE: MVA CONSTRUÇÕES E PARTICIPAÇÕES LTDA</t>
    </r>
    <r>
      <rPr>
        <sz val="11"/>
        <color theme="1"/>
        <rFont val="Calibri"/>
        <family val="2"/>
        <scheme val="minor"/>
      </rPr>
      <t xml:space="preserve">, com sede na Rua Funchal, nº 551, conjunto 72, Cidade de São Paulo, Estado de São Paulo, inscrita no CNPJ/ME sob nº 04.139.270/0001-39, representada neste ato representado na forma de sua documentação societária por </t>
    </r>
    <r>
      <rPr>
        <b/>
        <sz val="11"/>
        <color theme="1"/>
        <rFont val="Calibri"/>
        <family val="2"/>
        <scheme val="minor"/>
      </rPr>
      <t>Marcelo Alves Visnevski</t>
    </r>
    <r>
      <rPr>
        <sz val="11"/>
        <color theme="1"/>
        <rFont val="Calibri"/>
        <family val="2"/>
        <scheme val="minor"/>
      </rPr>
      <t>, brasileiro, engenheiro civil, divorciado, portador da Cédula de Identidade RG nº 22.533.922-5 SSP/SP e inscrito no CPF/ME sob nº 173.328.768-09.</t>
    </r>
  </si>
  <si>
    <r>
      <rPr>
        <b/>
        <sz val="11"/>
        <color theme="1"/>
        <rFont val="Calibri"/>
        <family val="2"/>
        <scheme val="minor"/>
      </rPr>
      <t>ANEXOS:</t>
    </r>
    <r>
      <rPr>
        <sz val="11"/>
        <color theme="1"/>
        <rFont val="Calibri"/>
        <family val="2"/>
        <scheme val="minor"/>
      </rPr>
      <t xml:space="preserve">
Anexo I:  Formulário de Concorrência, datado de 
Anexo II:  Cronograma Simplificado de Execução, datado de
Anexo III: Checklist de documentações</t>
    </r>
  </si>
  <si>
    <r>
      <rPr>
        <b/>
        <sz val="11"/>
        <color theme="1"/>
        <rFont val="Calibri"/>
        <family val="2"/>
        <scheme val="minor"/>
      </rPr>
      <t>PREÇO:</t>
    </r>
    <r>
      <rPr>
        <sz val="11"/>
        <color theme="1"/>
        <rFont val="Calibri"/>
        <family val="2"/>
        <scheme val="minor"/>
      </rPr>
      <t xml:space="preserve">
O valor limite para execução dos serviços objeto deste Contrato é de R$ </t>
    </r>
  </si>
  <si>
    <r>
      <rPr>
        <b/>
        <sz val="11"/>
        <color theme="1"/>
        <rFont val="Calibri"/>
        <family val="2"/>
        <scheme val="minor"/>
      </rPr>
      <t>PRAZO:</t>
    </r>
    <r>
      <rPr>
        <sz val="11"/>
        <color theme="1"/>
        <rFont val="Calibri"/>
        <family val="2"/>
        <scheme val="minor"/>
      </rPr>
      <t xml:space="preserve">
O prazo do presente contrato tem início em 21 de fevereiro de 2024 e término em 31 de dezembro de 2025, para fins de seguro garantia, devendo a prestação dos serviços estarem concluídos em 15 de abril de 2024, de acordo com o cronograma simplificado em anexo que deverá ser desmembrado junto a gerência da obra.</t>
    </r>
  </si>
  <si>
    <t>CONDIÇÕES DE PAGAMENTO:</t>
  </si>
  <si>
    <r>
      <rPr>
        <b/>
        <sz val="11"/>
        <color theme="1"/>
        <rFont val="Calibri"/>
        <family val="2"/>
        <scheme val="minor"/>
      </rPr>
      <t xml:space="preserve">REAJUSTE: </t>
    </r>
    <r>
      <rPr>
        <sz val="11"/>
        <color theme="1"/>
        <rFont val="Calibri"/>
        <family val="2"/>
        <scheme val="minor"/>
      </rPr>
      <t xml:space="preserve">
( X ) O valor limite é fixo e irreajustável.
(  ) O contrato é fixo e irreajustável por 1 ano, após 12 meses o saldo devedor será reajustado anualmente conforme dissídio da categoria base SINDUSCON/SP, considerando como data base a data de assinatura deste instrumento.
(   ) -</t>
    </r>
  </si>
  <si>
    <t>CONTRATADA</t>
  </si>
  <si>
    <t>Defina o Fornecedor Ganhador</t>
  </si>
  <si>
    <t>2025</t>
  </si>
  <si>
    <t>Data Fim</t>
  </si>
  <si>
    <t>Data inicio</t>
  </si>
  <si>
    <t>CHECK-LIST DOCUMENTAÇÃO
 (CONTRATAÇÃO / TRABALHISTA / FISCAL)</t>
  </si>
  <si>
    <t>FOR ADM-01</t>
  </si>
  <si>
    <t>Revisão: 09</t>
  </si>
  <si>
    <t>Elaborado por: CLAUDIO BISPO</t>
  </si>
  <si>
    <t>Data de Emissão: 01/06/2024</t>
  </si>
  <si>
    <t xml:space="preserve">HABILITAÇÃO </t>
  </si>
  <si>
    <t>E.1 CNPJ</t>
  </si>
  <si>
    <t xml:space="preserve">E.2 Última alteração do Contrato Social </t>
  </si>
  <si>
    <t>E.3 Certidão negativa de débitos trabalhista</t>
  </si>
  <si>
    <r>
      <t xml:space="preserve">E.4 Certidão Negativa da RFB - INSS - </t>
    </r>
    <r>
      <rPr>
        <sz val="18"/>
        <rFont val="Calibri"/>
        <family val="2"/>
        <scheme val="minor"/>
      </rPr>
      <t>(devendo ser atualizada após a cada vencimento)</t>
    </r>
  </si>
  <si>
    <r>
      <t xml:space="preserve">E.5 Certificado de regularidade do FGTS - </t>
    </r>
    <r>
      <rPr>
        <sz val="18"/>
        <rFont val="Calibri"/>
        <family val="2"/>
        <scheme val="minor"/>
      </rPr>
      <t>(devendo ser atualizada após a cada vencimento)</t>
    </r>
  </si>
  <si>
    <r>
      <t xml:space="preserve">E.6 Documentação dos Socios - </t>
    </r>
    <r>
      <rPr>
        <sz val="18"/>
        <rFont val="Calibri"/>
        <family val="2"/>
        <scheme val="minor"/>
      </rPr>
      <t>( RG, CPF)</t>
    </r>
  </si>
  <si>
    <t>ENTRADA NA OBRA</t>
  </si>
  <si>
    <r>
      <rPr>
        <b/>
        <sz val="18"/>
        <rFont val="Calibri"/>
        <family val="2"/>
        <scheme val="minor"/>
      </rPr>
      <t>E.7 Apólice de Seguro Garantia -</t>
    </r>
    <r>
      <rPr>
        <sz val="18"/>
        <rFont val="Calibri"/>
        <family val="2"/>
        <scheme val="minor"/>
      </rPr>
      <t xml:space="preserve"> (modalidade Executante Performance Bond, que deverá conter a cobertura adicional de Obrigações Trabalhistas e Previdenciárias).</t>
    </r>
  </si>
  <si>
    <r>
      <rPr>
        <b/>
        <sz val="18"/>
        <rFont val="Calibri"/>
        <family val="2"/>
        <scheme val="minor"/>
      </rPr>
      <t>E.8 ART</t>
    </r>
    <r>
      <rPr>
        <sz val="18"/>
        <rFont val="Calibri"/>
        <family val="2"/>
        <scheme val="minor"/>
      </rPr>
      <t xml:space="preserve"> (Conforme solicitação da obra).</t>
    </r>
  </si>
  <si>
    <r>
      <t xml:space="preserve">E.9 Inventario de risco </t>
    </r>
    <r>
      <rPr>
        <sz val="18"/>
        <rFont val="Calibri"/>
        <family val="2"/>
        <scheme val="minor"/>
      </rPr>
      <t>(assinado por um profissional da área e direcionado a obra)</t>
    </r>
  </si>
  <si>
    <t xml:space="preserve">E.10 PCMSO DA EMPRESA </t>
  </si>
  <si>
    <t>COLABORADOR</t>
  </si>
  <si>
    <r>
      <rPr>
        <b/>
        <sz val="18"/>
        <rFont val="Calibri"/>
        <family val="2"/>
        <scheme val="minor"/>
      </rPr>
      <t>C.1 Ficha de registro do colaborador</t>
    </r>
    <r>
      <rPr>
        <sz val="18"/>
        <rFont val="Calibri"/>
        <family val="2"/>
        <scheme val="minor"/>
      </rPr>
      <t xml:space="preserve"> (obrigatório: foto, número do registro e assinatura)</t>
    </r>
  </si>
  <si>
    <r>
      <rPr>
        <b/>
        <sz val="18"/>
        <rFont val="Calibri"/>
        <family val="2"/>
        <scheme val="minor"/>
      </rPr>
      <t xml:space="preserve">C.2 Contrato de trabalho e anexos </t>
    </r>
    <r>
      <rPr>
        <sz val="18"/>
        <rFont val="Calibri"/>
        <family val="2"/>
        <scheme val="minor"/>
      </rPr>
      <t>(Ordem:contrato, acordo de compensação de horas, prorrogação de expediente, solicitação de vale transporte e documentos pessoais.)</t>
    </r>
  </si>
  <si>
    <r>
      <rPr>
        <b/>
        <sz val="18"/>
        <rFont val="Calibri"/>
        <family val="2"/>
        <scheme val="minor"/>
      </rPr>
      <t xml:space="preserve">C.3 Ordem de Serviço / Treinamento para Trabalhos Especiais (NR ) - </t>
    </r>
    <r>
      <rPr>
        <sz val="18"/>
        <rFont val="Calibri"/>
        <family val="2"/>
        <scheme val="minor"/>
      </rPr>
      <t>(conforme atividade a ser executada no canteiro de obra conforme legislação vigente específicas)</t>
    </r>
  </si>
  <si>
    <r>
      <rPr>
        <b/>
        <sz val="18"/>
        <rFont val="Calibri"/>
        <family val="2"/>
        <scheme val="minor"/>
      </rPr>
      <t>C.4 ASO</t>
    </r>
    <r>
      <rPr>
        <sz val="18"/>
        <rFont val="Calibri"/>
        <family val="2"/>
        <scheme val="minor"/>
      </rPr>
      <t xml:space="preserve"> – Atestado de Saúde Ocupacional (Dentro do prazo)</t>
    </r>
  </si>
  <si>
    <r>
      <rPr>
        <b/>
        <sz val="18"/>
        <rFont val="Calibri"/>
        <family val="2"/>
        <scheme val="minor"/>
      </rPr>
      <t>C.5 Ficha de entrega de EPI</t>
    </r>
    <r>
      <rPr>
        <sz val="18"/>
        <rFont val="Calibri"/>
        <family val="2"/>
        <scheme val="minor"/>
      </rPr>
      <t xml:space="preserve"> ( atualizada a cada 6 meses) </t>
    </r>
  </si>
  <si>
    <r>
      <rPr>
        <b/>
        <sz val="18"/>
        <rFont val="Calibri"/>
        <family val="2"/>
        <scheme val="minor"/>
      </rPr>
      <t>C.6 Termo de Autorização para tratamento de Dados</t>
    </r>
    <r>
      <rPr>
        <sz val="18"/>
        <rFont val="Calibri"/>
        <family val="2"/>
        <scheme val="minor"/>
      </rPr>
      <t xml:space="preserve"> (Art. 7º, I e V, c/c Art. 8º, da Lei 13.709/2018 - LGPD)</t>
    </r>
  </si>
  <si>
    <t>SAÍDA
 DA OBRA</t>
  </si>
  <si>
    <r>
      <rPr>
        <b/>
        <sz val="18"/>
        <rFont val="Calibri"/>
        <family val="2"/>
        <scheme val="minor"/>
      </rPr>
      <t>C.7 Carta de transferência</t>
    </r>
    <r>
      <rPr>
        <sz val="18"/>
        <rFont val="Calibri"/>
        <family val="2"/>
        <scheme val="minor"/>
      </rPr>
      <t xml:space="preserve"> (quando o funcionário sair da obra)</t>
    </r>
  </si>
  <si>
    <r>
      <rPr>
        <b/>
        <sz val="18"/>
        <rFont val="Calibri"/>
        <family val="2"/>
        <scheme val="minor"/>
      </rPr>
      <t xml:space="preserve">C.8 Termo de Rescisão do Contrato de Trabalho - </t>
    </r>
    <r>
      <rPr>
        <sz val="18"/>
        <rFont val="Calibri"/>
        <family val="2"/>
        <scheme val="minor"/>
      </rPr>
      <t>( comunicação de desligamento / TRC / ASO Demissional /Extrato FGTS/GRRF e seus devidos comprovantes)</t>
    </r>
  </si>
  <si>
    <t>DOCUMENTAÇÃO MENSAL</t>
  </si>
  <si>
    <t xml:space="preserve">COLABORADOR </t>
  </si>
  <si>
    <r>
      <rPr>
        <b/>
        <sz val="18"/>
        <rFont val="Calibri"/>
        <family val="2"/>
        <scheme val="minor"/>
      </rPr>
      <t xml:space="preserve">M.1 Cartão de ponto, holerite, recibo de férias - </t>
    </r>
    <r>
      <rPr>
        <sz val="18"/>
        <rFont val="Calibri"/>
        <family val="2"/>
        <scheme val="minor"/>
      </rPr>
      <t>(obs: com seus devido comprovante de pagamento. Novembro/Dezembro deverá ser enviado o holerite do 13º salario)</t>
    </r>
  </si>
  <si>
    <r>
      <rPr>
        <b/>
        <sz val="18"/>
        <rFont val="Calibri"/>
        <family val="2"/>
        <scheme val="minor"/>
      </rPr>
      <t xml:space="preserve">M.2 Comprovante de recebimento de benefícios - </t>
    </r>
    <r>
      <rPr>
        <sz val="18"/>
        <rFont val="Calibri"/>
        <family val="2"/>
        <scheme val="minor"/>
      </rPr>
      <t>(VT / VR / VA com seus devidos demonstrativos detalhados e assinado pelo colaborador)</t>
    </r>
  </si>
  <si>
    <t xml:space="preserve">DOCUMENTAÇÃO MENSAL </t>
  </si>
  <si>
    <r>
      <rPr>
        <b/>
        <sz val="18"/>
        <rFont val="Calibri"/>
        <family val="2"/>
        <scheme val="minor"/>
      </rPr>
      <t xml:space="preserve">M.3 Folha de pagamento - </t>
    </r>
    <r>
      <rPr>
        <sz val="18"/>
        <rFont val="Calibri"/>
        <family val="2"/>
        <scheme val="minor"/>
      </rPr>
      <t>(Vinculado a obra)</t>
    </r>
  </si>
  <si>
    <r>
      <rPr>
        <b/>
        <sz val="18"/>
        <rFont val="Calibri"/>
        <family val="2"/>
        <scheme val="minor"/>
      </rPr>
      <t xml:space="preserve">M.4 E-social - </t>
    </r>
    <r>
      <rPr>
        <sz val="18"/>
        <rFont val="Calibri"/>
        <family val="2"/>
        <scheme val="minor"/>
      </rPr>
      <t>(Lotação - Identificação do tomador/Contribuições Sociais do Contribuintes, vinculado CNO da obra /Informações do FGTS declarados no eSocial) obs: checklist fiscal</t>
    </r>
  </si>
  <si>
    <r>
      <rPr>
        <b/>
        <sz val="18"/>
        <rFont val="Calibri"/>
        <family val="2"/>
        <scheme val="minor"/>
      </rPr>
      <t xml:space="preserve">M.5 FGTS - </t>
    </r>
    <r>
      <rPr>
        <sz val="18"/>
        <rFont val="Calibri"/>
        <family val="2"/>
        <scheme val="minor"/>
      </rPr>
      <t>(GRF com o Comprovante de pagamento)</t>
    </r>
  </si>
  <si>
    <r>
      <t>M.6 DCTFWEB - Relatórios - (</t>
    </r>
    <r>
      <rPr>
        <sz val="18"/>
        <rFont val="Calibri"/>
        <family val="2"/>
        <scheme val="minor"/>
      </rPr>
      <t>ordem</t>
    </r>
    <r>
      <rPr>
        <b/>
        <sz val="18"/>
        <rFont val="Calibri"/>
        <family val="2"/>
        <scheme val="minor"/>
      </rPr>
      <t>: r</t>
    </r>
    <r>
      <rPr>
        <sz val="18"/>
        <rFont val="Calibri"/>
        <family val="2"/>
        <scheme val="minor"/>
      </rPr>
      <t>ecibo de entrega de declaração de débitos e créditos tributários - DCTFWEB / DARF Folha com o comprovante de pagamento/ Relatório de Débitos/ Relatório de Crédito</t>
    </r>
    <r>
      <rPr>
        <b/>
        <sz val="18"/>
        <rFont val="Calibri"/>
        <family val="2"/>
        <scheme val="minor"/>
      </rPr>
      <t>) -obs: checklist fiscal</t>
    </r>
  </si>
  <si>
    <r>
      <t xml:space="preserve">M.7 Guia ISS - </t>
    </r>
    <r>
      <rPr>
        <sz val="18"/>
        <rFont val="Calibri"/>
        <family val="2"/>
        <scheme val="minor"/>
      </rPr>
      <t>(para as empresas optante do simpres apresentar Das/Extrato com comprovante de pagamento)</t>
    </r>
  </si>
  <si>
    <t>1.	Toda a documentação é gerida na plataforma AUTODOC-GD4 não sendo aceito envio por outros meios.
2.	As solicitações para integração de colaboradores e movimentações de saída e transferências deverá ser feita a através do e-mail:integracao@mvconstrucoes.com.br.
3.	Prazo para análise de documentação de entrada até 2 dias uteis 
4.	As integrações serão as segundas, quartas e sextas.
5.	Duração da integração entre 2 a 6 horas.</t>
  </si>
  <si>
    <t>2.1</t>
  </si>
  <si>
    <t>2.2</t>
  </si>
  <si>
    <t>2.3</t>
  </si>
  <si>
    <t>2.4</t>
  </si>
  <si>
    <t>2.5</t>
  </si>
  <si>
    <t>3.1</t>
  </si>
  <si>
    <t>3.2</t>
  </si>
  <si>
    <t>COMPOSIÇÃO DE CUSTOS EQUIPAMENTOS (R$)</t>
  </si>
  <si>
    <t>COMPOSIÇÃO DE CUSTOS MATERIAIS (R$)</t>
  </si>
  <si>
    <t>COMPOSIÇÃO DE CUSTOS MÃO DE OBRA/ SERVIÇOS (R$)</t>
  </si>
  <si>
    <t>NOME</t>
  </si>
  <si>
    <t>ENDEREÇO</t>
  </si>
  <si>
    <t>SEED RESIDENCIAL 11 SPE LTDA, com sede na Rua Samuel Morse, 120, 7º andar, sala 73, Cidade das Monções, Cidade de São Paulo, Estado de São Paulo, inscrita no CNPJ/ME sob nº 41.071.132/0001-91,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</si>
  <si>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Para a Contratante:</t>
  </si>
  <si>
    <t>Barbara Coura</t>
  </si>
  <si>
    <t xml:space="preserve">Rua Funchal, nº 551, Vila Olímpia, São Paulo/SP, CEP 04551-060 </t>
  </si>
  <si>
    <t>11 3045 7531</t>
  </si>
  <si>
    <t>barbara.coura@mvconstrucoes.com.br</t>
  </si>
  <si>
    <t>Para a Interveniente Anuente:</t>
  </si>
  <si>
    <t>MVA CONSTRUÇÕES E PARTICIPAÇÕES EIRELI</t>
  </si>
  <si>
    <t>SEIZA</t>
  </si>
  <si>
    <t>ARA</t>
  </si>
  <si>
    <t>VERSOS</t>
  </si>
  <si>
    <t>KANSAS</t>
  </si>
  <si>
    <t>PIASSANGUABA</t>
  </si>
  <si>
    <t xml:space="preserve"> REZENDE ARTUR SABOIA SPE LTDA, com sede na Rua Funchal, 551, conj. 11, Vila Olimpia, 
Cidade de São Paulo, Estado de São Paulo, inscrita no CNPJ/ME sob nº 42.693.451/0001-00, neste ato 
representado na forma de sua documentação societária por Guilherme Assunção Lombardi Rezende, 
brasileiro, mercadólogo, casado, portador da Cédula de Identidade RG nº 20.000.014-7 SSP/SP e inscrito no 
CPF/ME sob nº 176.413.088-05</t>
  </si>
  <si>
    <t>Rua Artur Saboia, 348, Paraíso - São Paulo/SP.</t>
  </si>
  <si>
    <t xml:space="preserve">REZENDE ARTUR SABOIA SPE LTDA </t>
  </si>
  <si>
    <t>Maury Moura</t>
  </si>
  <si>
    <t xml:space="preserve">maury.moura@mvconstrucoes.com.br  </t>
  </si>
  <si>
    <t xml:space="preserve">MVA CONSTRUÇÕES E PARTICIPAÇÕES EIRELI </t>
  </si>
  <si>
    <t xml:space="preserve"> REZENDE FARIA LIMA SPE LTDA, com sede na Rua Funchal, 551, cj 11, Vila Olimpia, Cidade 
de São Paulo, Estado de São Paulo, inscrita no CNPJ/ME sob nº 40.001.092/0001-49, neste ato representado 
na forma de sua documentação societária por Guilherme Assunção Lombardi Rezende, brasileiro, 
mercadólogo, casado, portador da Cédula de Identidade RG nº 20.000.014-7 SSP/SP e inscrito no CPF/ME sob 
nº 176.413.088-05. </t>
  </si>
  <si>
    <t xml:space="preserve">Rua Bianchi Bertoldi, 130, Pinheiros, São Paulo/SP </t>
  </si>
  <si>
    <t>Para Contratante</t>
  </si>
  <si>
    <t xml:space="preserve">REZENDE FARIA LIMA SPE LTDA </t>
  </si>
  <si>
    <t>Douglas</t>
  </si>
  <si>
    <t xml:space="preserve">douglas@mvconstrucoes.com.br </t>
  </si>
  <si>
    <t>ROVIC 64 EMPREENDIMENTO IMOBILIÁRIO SPE LTDA., com sede na  Rua João 
Cachoeira, nº 488, 10º andar, conjunto 1001, Cidade de São Paulo, Estado de São Paulo, inscrita no 
CNPJ/ME sob nº  39.678.876/0001-27,  neste ato representado na forma de sua documentação 
societária por Marcelo Alves Visnevski, brasileiro, engenheiro civil, divorciado, portador da Cédula 
de Identidade RG nº 22.533.922-5 e inscrito no CPF/ME sob nº 173.328.768-09</t>
  </si>
  <si>
    <t>Rua Julia Cortines, 65-69, CEP.:   04279-060, Ipiranga, São Paulo/SP</t>
  </si>
  <si>
    <t>Fabio</t>
  </si>
  <si>
    <t>ROVIC 64 EMPREENDIMENTO IMOBILIÁRIO SPE LTDA</t>
  </si>
  <si>
    <t>fabio.mello@mvconstrucoes.com.br</t>
  </si>
  <si>
    <t>Rua Kansas, 101, Brooklin, São Paulo/SP</t>
  </si>
  <si>
    <t>LA PLACE</t>
  </si>
  <si>
    <t>Rua Laplace, 352, Brooklin, São Paulo/SP</t>
  </si>
  <si>
    <t>SEED RESIDENCIAL 15 SPE LTDA,</t>
  </si>
  <si>
    <t xml:space="preserve">Barbara </t>
  </si>
  <si>
    <t xml:space="preserve">Rua Samuel Morse, sala 73, nº 120, Brooklin, Cidade/UF São Paulo/SP, CEP 04576-060  </t>
  </si>
  <si>
    <t xml:space="preserve">11 5505 2415 </t>
  </si>
  <si>
    <t xml:space="preserve">luiz.morais@mvconstrucoes.com.br </t>
  </si>
  <si>
    <t>SEED RESIDENCIAL 3 SPE LTDA, com sede na Rua Samuel Morse, 120, 8º andar, sala 84, 
Cidade das Monções, Cidade de São Paulo, Estado de São Paulo, inscrita no CNPJ/ME sob nº  39.974.751/0001
44,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</si>
  <si>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Rua Piassanguaba, 326, Planalto Paulista, São Paulo/SP</t>
  </si>
  <si>
    <t>SEED RESIDENCIAL 3 SPE LTDA</t>
  </si>
  <si>
    <t xml:space="preserve">Rua Samuel Morse, sala 73, nº 120, Brooklin, Cidade/UF São Paulo/SP, CEP 04576-060 </t>
  </si>
  <si>
    <t>valdineia.silva@mvconstrucoes.com.br</t>
  </si>
  <si>
    <t xml:space="preserve">Valdineia </t>
  </si>
  <si>
    <t>Nome</t>
  </si>
  <si>
    <t>AtencaoContratante</t>
  </si>
  <si>
    <t>PessoaContatoContratante</t>
  </si>
  <si>
    <t>EnderecoContratante</t>
  </si>
  <si>
    <t>TelefoneContratante</t>
  </si>
  <si>
    <t>E-mailContratante</t>
  </si>
  <si>
    <t>AtencaoInterveniente</t>
  </si>
  <si>
    <t>PessoaContatoInterveniente</t>
  </si>
  <si>
    <t>EnderecoInterveniente</t>
  </si>
  <si>
    <t>TelefoneInterveniente</t>
  </si>
  <si>
    <t>E-mailInterveniente</t>
  </si>
  <si>
    <t>Contratante</t>
  </si>
  <si>
    <t>Endereco</t>
  </si>
  <si>
    <t>#Endereco</t>
  </si>
  <si>
    <t xml:space="preserve">LOCAL DO EMPREENDIMENTO: </t>
  </si>
  <si>
    <t>PESSOAS E ENDEREÇOS DEFINIDOS PARA COMUNICAÇÕES PREVISTAS NA CLÁUSULA 10.6:</t>
  </si>
  <si>
    <t>ANEXOS:</t>
  </si>
  <si>
    <t xml:space="preserve">Anexo I:  Formulário de Concorrência, datado de </t>
  </si>
  <si>
    <t>Anexo II:  Cronograma Simplificado de Execução, datado de</t>
  </si>
  <si>
    <r>
      <rPr>
        <sz val="11"/>
        <color theme="0"/>
        <rFont val="Calibri"/>
        <family val="2"/>
        <scheme val="minor"/>
      </rPr>
      <t>[</t>
    </r>
    <r>
      <rPr>
        <sz val="11"/>
        <color theme="1"/>
        <rFont val="Calibri"/>
        <family val="2"/>
        <scheme val="minor"/>
      </rPr>
      <t>OBJETO DA PRESTAÇÃO DE SERVIÇOS:</t>
    </r>
    <r>
      <rPr>
        <sz val="11"/>
        <color theme="0"/>
        <rFont val="Calibri"/>
        <family val="2"/>
        <scheme val="minor"/>
      </rPr>
      <t>]</t>
    </r>
  </si>
  <si>
    <t>O objeto desta contratação é [#item] está previsto no Anexo I - Formulário de Concorrência, sendo o regime de contratação o de Preço Unitário por medição.</t>
  </si>
  <si>
    <t>OBJETO DA PRESTAÇÃO DE SERVIÇOS:</t>
  </si>
  <si>
    <t>MATERIAIS</t>
  </si>
  <si>
    <t>EQUIPAMENTOS</t>
  </si>
  <si>
    <t>MÃO DE OBRA/ SERVIÇOS</t>
  </si>
  <si>
    <r>
      <rPr>
        <b/>
        <sz val="14"/>
        <color theme="1"/>
        <rFont val="Calibri"/>
        <family val="2"/>
        <scheme val="minor"/>
      </rPr>
      <t>PREÇO:</t>
    </r>
    <r>
      <rPr>
        <sz val="14"/>
        <color theme="1"/>
        <rFont val="Calibri"/>
        <family val="2"/>
        <scheme val="minor"/>
      </rPr>
      <t xml:space="preserve">
O valor limite para execução dos serviços objeto deste Contrato é de</t>
    </r>
  </si>
  <si>
    <t>Testemunhas:
1) _____________________________
Nome:
RG:
CPF/ME:</t>
  </si>
  <si>
    <t>Testemunhas:
2) _____________________________
Nome:
RG:
CPF/ME:</t>
  </si>
  <si>
    <t>SEED RESIDENCIAL 15 SPE LTDA</t>
  </si>
  <si>
    <t>Valdineia</t>
  </si>
  <si>
    <t>Luiz</t>
  </si>
  <si>
    <t>Rua Julia Cortines, 65-69, Ipiranga, São Paulo/SP</t>
  </si>
  <si>
    <r>
      <rPr>
        <b/>
        <sz val="11"/>
        <rFont val="Calibri"/>
        <family val="2"/>
        <scheme val="minor"/>
      </rPr>
      <t>[CONTRATANTE:]</t>
    </r>
    <r>
      <rPr>
        <sz val="11"/>
        <rFont val="Calibri"/>
        <family val="2"/>
        <scheme val="minor"/>
      </rPr>
      <t xml:space="preserve"> </t>
    </r>
    <r>
      <rPr>
        <sz val="11"/>
        <color rgb="FFFF0000"/>
        <rFont val="Calibri"/>
        <family val="2"/>
        <scheme val="minor"/>
      </rPr>
      <t>#Contratante</t>
    </r>
  </si>
  <si>
    <t xml:space="preserve"> REZENDE ARTUR SABOIA SPE LTDA, com sede na Rua Funchal, 551, conj. 11, Vila Olimpia, Cidade de São Paulo, Estado de São Paulo, inscrita no CNPJ/ME sob nº 42.693.451/0001-00, neste ato representado na forma de sua documentação societária por Guilherme Assunção Lombardi Rezende, brasileiro, mercadólogo, casado, portador da Cédula de Identidade RG nº 20.000.014-7 SSP/SP e inscrito no CPF/ME sob nº 176.413.088-05</t>
  </si>
  <si>
    <t xml:space="preserve"> REZENDE FARIA LIMA SPE LTDA, com sede na Rua Funchal, 551, cj 11, Vila Olimpia, Cidade de São Paulo, Estado de São Paulo, inscrita no CNPJ/ME sob nº 40.001.092/0001-49, neste ato representado na forma de sua documentação societária por Guilherme Assunção Lombardi Rezende, brasileiro, mercadólogo, casado, portador da Cédula de Identidade RG nº 20.000.014-7 SSP/SP e inscrito no CPF/ME sob nº 176.413.088-05. </t>
  </si>
  <si>
    <t>ROVIC 64 EMPREENDIMENTO IMOBILIÁRIO SPE LTDA., com sede na  Rua João Cachoeira, nº 488, 10º andar, conjunto 1001, Cidade de São Paulo, Estado de São Paulo, inscrita no CNPJ/ME sob nº  39.678.876/0001-27,  neste ato representado na forma de sua documentação 
societária por Marcelo Alves Visnevski, brasileiro, engenheiro civil, divorciado, portador da Cédula de Identidade RG nº 22.533.922-5 e inscrito no CPF/ME sob nº 173.328.768-09</t>
  </si>
  <si>
    <t>SEED RESIDENCIAL 15 SPE LTDA, com sede na Rua Samuel Morse, 120, 7º andar, sala 73, Cidade das Monções, Cidade de São Paulo, Estado de São Paulo, inscrita no CNPJ/ME sob nº 41.284,063/0001-02,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</si>
  <si>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SEED RESIDENCIAL 3 SPE LTDA, com sede na Rua Samuel Morse, 120, 8º andar, sala 84, Cidade das Monções, Cidade de São Paulo, Estado de São Paulo, inscrita no CNPJ/ME sob nº  39.974.751/0001-44,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</si>
  <si>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Anexo III: Checklist de documentações</t>
  </si>
  <si>
    <t>INLCUSO</t>
  </si>
  <si>
    <t>INCLUSO</t>
  </si>
  <si>
    <t>PER</t>
  </si>
  <si>
    <t>H</t>
  </si>
  <si>
    <t>CJ</t>
  </si>
  <si>
    <t>TESTIN</t>
  </si>
  <si>
    <t>60.573.185/0001-55</t>
  </si>
  <si>
    <t>EVA</t>
  </si>
  <si>
    <t>11 557 3788</t>
  </si>
  <si>
    <t>testin@testin.com.br</t>
  </si>
  <si>
    <t>TURNO LABORATORISTA - SEGUNDA A SEXTA- FEIRA 07:00 AS 11:00H</t>
  </si>
  <si>
    <t>TURNO LABORATORISTA - SEGUNDA A SEXTA- FEIRA 11:30 AS 16:00H</t>
  </si>
  <si>
    <t>HORA EXTRA - SEGUNDA A SEXTA-FEIRA 18:00 AS 20:00H</t>
  </si>
  <si>
    <t>TURNO LABORATORISTA - SÁBADO 07:00 AS 11:00H</t>
  </si>
  <si>
    <t>HORA EXTRA - SÁBADO 11:30 AS 16:00H</t>
  </si>
  <si>
    <t>DETERMINAÇÃO DE RESISTÊNCIA A COMPRESSÃO - 4 CPS POR BETONEIRA 6M³</t>
  </si>
  <si>
    <t>DETERMINAÇÃO DE RESISTÊNCIA A COMPREESÃO CP MOLDAO PELO CONTRATANTE</t>
  </si>
  <si>
    <t>DETERMINAÇÃO DE MODULO DE ELASTICIDADE</t>
  </si>
  <si>
    <t>ENSAIO DE RESISTÊNCIA DE ADERENCIA REVESTIMENTO EXTERNO / INTERNO - 12CPS COM DETERMINAÇÃO DE TEOR DE UMIDADE - 3cps</t>
  </si>
  <si>
    <t>DIÁRIA LABORATORISTA PARA EXECUÇÃO DE ENSAIOS</t>
  </si>
  <si>
    <t>COLETA DE CP - TRANSPORTE COM NO MÁXIMO 50 UNID</t>
  </si>
  <si>
    <t>MOBILIZAÇÃO E DESMOBILIZAÇÃO</t>
  </si>
  <si>
    <t>34.230.026/0001-48</t>
  </si>
  <si>
    <t>11 99447 9295</t>
  </si>
  <si>
    <t>comercialsp@testeengenharia.com.br</t>
  </si>
  <si>
    <t xml:space="preserve"> 38.913.609-8</t>
  </si>
  <si>
    <t>469.807.378-21</t>
  </si>
  <si>
    <t>Rua xxx</t>
  </si>
  <si>
    <t>RG xxx</t>
  </si>
  <si>
    <t>CPF xx</t>
  </si>
  <si>
    <t>45 DIAS</t>
  </si>
  <si>
    <t>ISS</t>
  </si>
  <si>
    <t>APTO</t>
  </si>
  <si>
    <t>SERÃO ROMPIDOS OS 04 CPS
PEIRODO CONSIDERADO DE SEGUNDA A SÁBADO DAS 07:00 AS 18:00H
VOLUME MÁXIMO 100/M³ / MOLDADOR DIA</t>
  </si>
  <si>
    <t xml:space="preserve"> TESTE ENGENHARIA DE MATERIAIS E CONSULTORIA LTDA</t>
  </si>
  <si>
    <t xml:space="preserve"> Rua Rio Grande do Sul n.º 1, José Menino, Cidade de Santos, Estado de São Paulo</t>
  </si>
  <si>
    <t>CONTROLE TECNOLÓGICO</t>
  </si>
  <si>
    <r>
      <t>O objeto desta contratação é [</t>
    </r>
    <r>
      <rPr>
        <b/>
        <sz val="14"/>
        <color theme="1"/>
        <rFont val="Calibri"/>
        <family val="2"/>
        <scheme val="minor"/>
      </rPr>
      <t>CONTROLE TECNOLÓGICO</t>
    </r>
    <r>
      <rPr>
        <sz val="14"/>
        <color theme="1"/>
        <rFont val="Calibri"/>
        <family val="2"/>
        <scheme val="minor"/>
      </rPr>
      <t>] está previsto no Anexo I - Formulário de Concorrência, sendo o regime de contratação o de Preço Unitário por medição.</t>
    </r>
  </si>
  <si>
    <t>Jose Carlos Góes Junior</t>
  </si>
  <si>
    <t>PRAZO:</t>
  </si>
  <si>
    <t>e término em</t>
  </si>
  <si>
    <t>O prazo do presente contrato tem início em</t>
  </si>
  <si>
    <t>de acordo com o cronograma simplificado em anexo que deverá ser desmembrado junto a gerência da obra.</t>
  </si>
  <si>
    <t>Témino da Obra</t>
  </si>
  <si>
    <t xml:space="preserve">TÉRMINO DA OBRA: </t>
  </si>
  <si>
    <t xml:space="preserve">INICIO DOS SERVIÇOS: </t>
  </si>
  <si>
    <t>31/04/2025</t>
  </si>
  <si>
    <t>para fins de  seguro garantia, devendo  a prestação dos serviços estarem concluídos em</t>
  </si>
  <si>
    <t>Mês</t>
  </si>
  <si>
    <t>Ano</t>
  </si>
  <si>
    <t>Mês corrigido</t>
  </si>
  <si>
    <t>290,3</t>
  </si>
  <si>
    <r>
      <rPr>
        <b/>
        <sz val="11"/>
        <color theme="1"/>
        <rFont val="Calibri"/>
        <family val="2"/>
        <scheme val="minor"/>
      </rPr>
      <t xml:space="preserve">[CONTRATADA: </t>
    </r>
    <r>
      <rPr>
        <b/>
        <sz val="11"/>
        <color rgb="FFFF0000"/>
        <rFont val="Calibri"/>
        <family val="2"/>
        <scheme val="minor"/>
      </rPr>
      <t>#empresa]</t>
    </r>
    <r>
      <rPr>
        <sz val="11"/>
        <color theme="1"/>
        <rFont val="Calibri"/>
        <family val="2"/>
        <scheme val="minor"/>
      </rPr>
      <t xml:space="preserve">, com sede na </t>
    </r>
    <r>
      <rPr>
        <sz val="11"/>
        <color rgb="FFFF0000"/>
        <rFont val="Calibri"/>
        <family val="2"/>
        <scheme val="minor"/>
      </rPr>
      <t>#endereco</t>
    </r>
    <r>
      <rPr>
        <sz val="11"/>
        <color theme="1"/>
        <rFont val="Calibri"/>
        <family val="2"/>
        <scheme val="minor"/>
      </rPr>
      <t xml:space="preserve">, inscrita no CNPJ/ME sob nº </t>
    </r>
    <r>
      <rPr>
        <sz val="11"/>
        <color rgb="FFFF0000"/>
        <rFont val="Calibri"/>
        <family val="2"/>
        <scheme val="minor"/>
      </rPr>
      <t>#cnpj</t>
    </r>
    <r>
      <rPr>
        <sz val="11"/>
        <color theme="1"/>
        <rFont val="Calibri"/>
        <family val="2"/>
        <scheme val="minor"/>
      </rPr>
      <t xml:space="preserve">, neste ato representado na forma de sua documentação societária por </t>
    </r>
    <r>
      <rPr>
        <sz val="11"/>
        <color rgb="FFFF0000"/>
        <rFont val="Calibri"/>
        <family val="2"/>
        <scheme val="minor"/>
      </rPr>
      <t>#sócio</t>
    </r>
    <r>
      <rPr>
        <sz val="11"/>
        <color theme="1"/>
        <rFont val="Calibri"/>
        <family val="2"/>
        <scheme val="minor"/>
      </rPr>
      <t xml:space="preserve">, </t>
    </r>
    <r>
      <rPr>
        <sz val="11"/>
        <color rgb="FFFF0000"/>
        <rFont val="Calibri"/>
        <family val="2"/>
        <scheme val="minor"/>
      </rPr>
      <t>brasileiro</t>
    </r>
    <r>
      <rPr>
        <sz val="11"/>
        <color theme="1"/>
        <rFont val="Calibri"/>
        <family val="2"/>
        <scheme val="minor"/>
      </rPr>
      <t>, portador da Cédula de Identidade RG nº</t>
    </r>
    <r>
      <rPr>
        <sz val="11"/>
        <color rgb="FFFF0000"/>
        <rFont val="Calibri"/>
        <family val="2"/>
        <scheme val="minor"/>
      </rPr>
      <t xml:space="preserve"> #rg</t>
    </r>
    <r>
      <rPr>
        <sz val="11"/>
        <color theme="1"/>
        <rFont val="Calibri"/>
        <family val="2"/>
        <scheme val="minor"/>
      </rPr>
      <t xml:space="preserve"> e inscrito no CPF/ME sob nº </t>
    </r>
    <r>
      <rPr>
        <sz val="11"/>
        <color rgb="FFFF0000"/>
        <rFont val="Calibri"/>
        <family val="2"/>
        <scheme val="minor"/>
      </rPr>
      <t>#cpf</t>
    </r>
  </si>
  <si>
    <r>
      <rPr>
        <b/>
        <sz val="14"/>
        <color theme="1"/>
        <rFont val="Calibri"/>
        <family val="2"/>
        <scheme val="minor"/>
      </rPr>
      <t>INTERVENIENTE ANUENTE: MVA CONSTRUÇÕES E PARTICIPAÇÕES LTDA</t>
    </r>
    <r>
      <rPr>
        <sz val="14"/>
        <color theme="1"/>
        <rFont val="Calibri"/>
        <family val="2"/>
        <scheme val="minor"/>
      </rPr>
      <t>, com sede na Rua Funchal, nº 551, conjunto 72, Cidade de São Paulo, Estado de São Paulo, inscrita no CNPJ/ME sob nº 04.139.270/0001-39, representada neste ato representado na forma de sua documentação societária por Marcelo Alves Visnevski, brasileiro, engenheiro civil, divorciado, portador da Cédula de Identidade RG nº 22.533.922-5 SSP/SP e inscrito no CPF/ME sob nº 173.328.768-09.</t>
    </r>
  </si>
  <si>
    <t xml:space="preserve">REAJUSTE: </t>
  </si>
  <si>
    <t>O valor limite é fixo e irreajustável.</t>
  </si>
  <si>
    <t xml:space="preserve">O contrato é fixo e irreajustável por 1 ano, após 12 meses o saldo devedor será reajustado </t>
  </si>
  <si>
    <t xml:space="preserve">FIXO E IRREAJUSTÁVEL </t>
  </si>
  <si>
    <t xml:space="preserve">REAJUSTE APÓS 12 MESES - DISSÍDIO </t>
  </si>
  <si>
    <t>REAJUSTE APÓS 12 MESES - INCC</t>
  </si>
  <si>
    <t>anualmente conforme índice do INCC da base a data de assinatura deste instrumento.</t>
  </si>
  <si>
    <t>anualmente conforme dissídio da categoria base SINDUSCON/SP, considerando como data base a data</t>
  </si>
  <si>
    <t>de assinatura deste instrumento.</t>
  </si>
  <si>
    <t>FERREIRA E MARTINS</t>
  </si>
  <si>
    <r>
      <t>[</t>
    </r>
    <r>
      <rPr>
        <b/>
        <sz val="14"/>
        <color theme="1"/>
        <rFont val="Calibri"/>
        <family val="2"/>
        <scheme val="minor"/>
      </rPr>
      <t>CONTRATANTE:</t>
    </r>
    <r>
      <rPr>
        <sz val="14"/>
        <color theme="1"/>
        <rFont val="Calibri"/>
        <family val="2"/>
        <scheme val="minor"/>
      </rPr>
      <t>] SEED RESIDENCIAL 11 SPE LTDA, com sede na Rua Samuel Morse, 120, 7º andar, sala 73, Cidade das Monções, Cidade de São Paulo, Estado de São Paulo, inscrita no CNPJ/ME sob nº 41.071.132/0001-91,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r>
  </si>
  <si>
    <r>
      <t>[</t>
    </r>
    <r>
      <rPr>
        <b/>
        <sz val="14"/>
        <color theme="1"/>
        <rFont val="Calibri"/>
        <family val="2"/>
        <scheme val="minor"/>
      </rPr>
      <t>CONTRATADA:  TESTE ENGENHARIA DE MATERIAIS E CONSULTORIA LTDA</t>
    </r>
    <r>
      <rPr>
        <sz val="14"/>
        <color theme="1"/>
        <rFont val="Calibri"/>
        <family val="2"/>
        <scheme val="minor"/>
      </rPr>
      <t>], com sede na  Rua Rio Grande do Sul n.º 1, José Menino, Cidade de Santos, Estado de São Paulo, inscrita no CNPJ/ME sob nº 34.230.026/0001-48, neste ato representado na forma de sua documentação societária por Jose Carlos Góes Junior, brasileiro, portador da Cédula de Identidade RG nº  38.913.609-8 e inscrito no CPF/ME sob nº 469.807.378-21</t>
    </r>
  </si>
  <si>
    <t>SEED RESIDENCIAL 15 SPE LTDA
Cidade das Monções, Cidade de São Paulo, Estado de São Paulo, inscrita no CNPJ/ME sob nº 41.284,063/0001
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</si>
  <si>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Cidade:</t>
  </si>
  <si>
    <t>São Paulo</t>
  </si>
  <si>
    <t>Estado:</t>
  </si>
  <si>
    <t>SP</t>
  </si>
  <si>
    <t>04.139.270/0001-39</t>
  </si>
  <si>
    <t>Nacionalidade:</t>
  </si>
  <si>
    <t>Brasileiro</t>
  </si>
  <si>
    <t>Profissão:</t>
  </si>
  <si>
    <t>Estado Civil:</t>
  </si>
  <si>
    <t>Cidade</t>
  </si>
  <si>
    <t>Estado</t>
  </si>
  <si>
    <t>Naturalidade</t>
  </si>
  <si>
    <t>Nome Completo</t>
  </si>
  <si>
    <t>Santos</t>
  </si>
  <si>
    <t>fulano de ciclano</t>
  </si>
  <si>
    <t>Estado Civil</t>
  </si>
  <si>
    <t>profisssão</t>
  </si>
  <si>
    <t>estado civil</t>
  </si>
  <si>
    <t>estado</t>
  </si>
  <si>
    <t>asfsd</t>
  </si>
  <si>
    <t>Profissão</t>
  </si>
  <si>
    <t>Profi</t>
  </si>
  <si>
    <t>Revisão: 10</t>
  </si>
  <si>
    <t>Elaborado por: ADRIANA SIQUEIRA</t>
  </si>
  <si>
    <t>Data de Emissão: 06/09/20219</t>
  </si>
  <si>
    <r>
      <t xml:space="preserve">E.11 ESOCIAL - Lotação - </t>
    </r>
    <r>
      <rPr>
        <sz val="18"/>
        <rFont val="Calibri"/>
        <family val="2"/>
        <scheme val="minor"/>
      </rPr>
      <t>identificação do tomador</t>
    </r>
  </si>
  <si>
    <t>DESLIGAMENTO</t>
  </si>
  <si>
    <r>
      <rPr>
        <b/>
        <sz val="18"/>
        <rFont val="Calibri"/>
        <family val="2"/>
        <scheme val="minor"/>
      </rPr>
      <t xml:space="preserve">C.7 Termo de Rescisão do Contrato de Trabalho - </t>
    </r>
    <r>
      <rPr>
        <sz val="18"/>
        <rFont val="Calibri"/>
        <family val="2"/>
        <scheme val="minor"/>
      </rPr>
      <t>( comunicação de desligamento / TRC / ASO Demissional /Extrato FGTS/GRRF e seus devidos comprovantes)</t>
    </r>
  </si>
  <si>
    <t>N/A</t>
  </si>
  <si>
    <t>Sim</t>
  </si>
  <si>
    <t>PERCENTUAL RETENÇÃO</t>
  </si>
  <si>
    <t>% Retenção</t>
  </si>
  <si>
    <t>RETENÇÃO</t>
  </si>
  <si>
    <t>PRAZO RETENÇÃO</t>
  </si>
  <si>
    <t>PRAZO</t>
  </si>
  <si>
    <t>Fornecedor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</si>
</sst>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R$&quot;\ #,##0;[Red]\-&quot;R$&quot;\ #,##0"/>
    <numFmt numFmtId="44" formatCode="_-&quot;R$&quot;\ * #,##0.00_-;\-&quot;R$&quot;\ * #,##0.00_-;_-&quot;R$&quot;\ * &quot;-&quot;??_-;_-@_-"/>
    <numFmt numFmtId="164" formatCode="_-&quot;R$&quot;\ * #,##0.00_-;\-&quot;R$&quot;\ * #,##0.00_-;_-&quot;R$&quot;\ * &quot;-&quot;??_-;_-@"/>
    <numFmt numFmtId="165" formatCode="_-* #,##0.00_-;\-* #,##0.00_-;_-* &quot;-&quot;??_-;_-@"/>
    <numFmt numFmtId="166" formatCode="&quot;R$&quot;\ #,##0.00"/>
    <numFmt numFmtId="167" formatCode="00"/>
    <numFmt numFmtId="168" formatCode="_(&quot;R$&quot;\ * #,##0.00_);_(&quot;R$&quot;\ * \(#,##0.00\);_(&quot;R$&quot;\ * &quot;-&quot;??_);_(@_)"/>
    <numFmt numFmtId="169" formatCode="d&quot; de &quot;mmmm&quot; de &quot;yyyy"/>
    <numFmt numFmtId="170" formatCode="_-&quot;R$&quot;\ * #,##0.0_-;\-&quot;R$&quot;\ * #,##0.0_-;_-&quot;R$&quot;\ * &quot;-&quot;??_-;_-@_-"/>
    <numFmt numFmtId="171" formatCode="[$-F800]dddd\,\ mmmm\ dd\,\ yyyy"/>
    <numFmt numFmtId="172" formatCode="dd\ &quot;de&quot;\ mmmm\ &quot;de&quot;\ yyyy"/>
  </numFmts>
  <fonts count="9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b/>
      <sz val="24"/>
      <color theme="1"/>
      <name val="Arial"/>
      <family val="2"/>
    </font>
    <font>
      <sz val="11"/>
      <name val="Calibri"/>
      <family val="2"/>
    </font>
    <font>
      <sz val="11"/>
      <color theme="1"/>
      <name val="Arial"/>
      <family val="2"/>
    </font>
    <font>
      <sz val="10"/>
      <color theme="1"/>
      <name val="Arial"/>
      <family val="2"/>
    </font>
    <font>
      <b/>
      <sz val="12"/>
      <color theme="1"/>
      <name val="Arial"/>
      <family val="2"/>
    </font>
    <font>
      <sz val="16"/>
      <color theme="1"/>
      <name val="Arial"/>
      <family val="2"/>
    </font>
    <font>
      <b/>
      <sz val="16"/>
      <color theme="1"/>
      <name val="Arial"/>
      <family val="2"/>
    </font>
    <font>
      <sz val="14"/>
      <color theme="1"/>
      <name val="Arial"/>
      <family val="2"/>
    </font>
    <font>
      <u/>
      <sz val="11"/>
      <color theme="10"/>
      <name val="Calibri"/>
      <family val="2"/>
    </font>
    <font>
      <b/>
      <sz val="16"/>
      <color rgb="FFFF0000"/>
      <name val="Arial"/>
      <family val="2"/>
    </font>
    <font>
      <b/>
      <sz val="26"/>
      <color rgb="FFFF0000"/>
      <name val="Arial"/>
      <family val="2"/>
    </font>
    <font>
      <sz val="9"/>
      <color theme="1"/>
      <name val="Arial"/>
      <family val="2"/>
    </font>
    <font>
      <b/>
      <sz val="11"/>
      <color theme="1"/>
      <name val="Arial"/>
      <family val="2"/>
    </font>
    <font>
      <sz val="16"/>
      <color rgb="FFFF0000"/>
      <name val="Arial"/>
      <family val="2"/>
    </font>
    <font>
      <u/>
      <sz val="10"/>
      <color theme="1"/>
      <name val="Arial"/>
      <family val="2"/>
    </font>
    <font>
      <u/>
      <sz val="11"/>
      <color theme="10"/>
      <name val="Calibri"/>
      <family val="2"/>
    </font>
    <font>
      <sz val="18"/>
      <color theme="1"/>
      <name val="Arial"/>
      <family val="2"/>
    </font>
    <font>
      <b/>
      <sz val="12"/>
      <color theme="1"/>
      <name val="Calibri"/>
      <family val="2"/>
    </font>
    <font>
      <b/>
      <sz val="20"/>
      <color theme="1"/>
      <name val="Calibri"/>
      <family val="2"/>
    </font>
    <font>
      <b/>
      <sz val="20"/>
      <color rgb="FFFF0000"/>
      <name val="Calibri"/>
      <family val="2"/>
    </font>
    <font>
      <b/>
      <u/>
      <sz val="14"/>
      <color theme="1"/>
      <name val="Arial"/>
      <family val="2"/>
    </font>
    <font>
      <b/>
      <u/>
      <sz val="16"/>
      <color theme="1"/>
      <name val="Arial"/>
      <family val="2"/>
    </font>
    <font>
      <b/>
      <u/>
      <sz val="16"/>
      <color theme="1"/>
      <name val="Arial"/>
      <family val="2"/>
    </font>
    <font>
      <sz val="14"/>
      <color theme="1"/>
      <name val="Calibri"/>
      <family val="2"/>
    </font>
    <font>
      <sz val="12"/>
      <color theme="1"/>
      <name val="Calibri"/>
      <family val="2"/>
    </font>
    <font>
      <b/>
      <sz val="16"/>
      <color theme="1"/>
      <name val="Calibri"/>
      <family val="2"/>
    </font>
    <font>
      <sz val="16"/>
      <color theme="1"/>
      <name val="Calibri"/>
      <family val="2"/>
    </font>
    <font>
      <sz val="11"/>
      <color theme="1"/>
      <name val="Calibri"/>
      <family val="2"/>
    </font>
    <font>
      <b/>
      <sz val="14"/>
      <color theme="1"/>
      <name val="Arial"/>
      <family val="2"/>
    </font>
    <font>
      <b/>
      <sz val="18"/>
      <color rgb="FFFF0000"/>
      <name val="Arial"/>
      <family val="2"/>
    </font>
    <font>
      <sz val="8"/>
      <color theme="1"/>
      <name val="Arial"/>
      <family val="2"/>
    </font>
    <font>
      <sz val="24"/>
      <color theme="1"/>
      <name val="Arial"/>
      <family val="2"/>
    </font>
    <font>
      <b/>
      <sz val="14"/>
      <color rgb="FFFF0000"/>
      <name val="Arial"/>
      <family val="2"/>
    </font>
    <font>
      <b/>
      <sz val="24"/>
      <color rgb="FFFF0000"/>
      <name val="Arial"/>
      <family val="2"/>
    </font>
    <font>
      <sz val="8"/>
      <color theme="1"/>
      <name val="Calibri"/>
      <family val="2"/>
    </font>
    <font>
      <sz val="11"/>
      <color theme="1"/>
      <name val="Calibri"/>
      <family val="2"/>
      <scheme val="minor"/>
    </font>
    <font>
      <b/>
      <sz val="11"/>
      <color theme="1"/>
      <name val="Calibri"/>
      <family val="2"/>
      <scheme val="minor"/>
    </font>
    <font>
      <b/>
      <sz val="14"/>
      <name val="Arial"/>
      <family val="2"/>
    </font>
    <font>
      <sz val="11"/>
      <color rgb="FFFF0000"/>
      <name val="Calibri"/>
      <family val="2"/>
      <scheme val="minor"/>
    </font>
    <font>
      <sz val="11"/>
      <name val="Calibri"/>
      <family val="2"/>
      <scheme val="minor"/>
    </font>
    <font>
      <b/>
      <sz val="11"/>
      <color rgb="FFFF0000"/>
      <name val="Calibri"/>
      <family val="2"/>
      <scheme val="minor"/>
    </font>
    <font>
      <b/>
      <u/>
      <sz val="11"/>
      <color theme="1"/>
      <name val="Calibri"/>
      <family val="2"/>
      <scheme val="minor"/>
    </font>
    <font>
      <sz val="8"/>
      <name val="Calibri"/>
      <family val="2"/>
      <scheme val="minor"/>
    </font>
    <font>
      <sz val="11"/>
      <color theme="0"/>
      <name val="Calibri"/>
      <family val="2"/>
      <scheme val="minor"/>
    </font>
    <font>
      <sz val="10"/>
      <name val="Calibri"/>
      <family val="2"/>
      <scheme val="minor"/>
    </font>
    <font>
      <b/>
      <sz val="24"/>
      <name val="Calibri"/>
      <family val="2"/>
      <scheme val="minor"/>
    </font>
    <font>
      <sz val="10"/>
      <name val="Univers"/>
      <family val="2"/>
    </font>
    <font>
      <b/>
      <sz val="14"/>
      <name val="Calibri"/>
      <family val="2"/>
      <scheme val="minor"/>
    </font>
    <font>
      <sz val="12"/>
      <name val="Calibri"/>
      <family val="2"/>
      <scheme val="minor"/>
    </font>
    <font>
      <b/>
      <sz val="16"/>
      <name val="Calibri"/>
      <family val="2"/>
      <scheme val="minor"/>
    </font>
    <font>
      <b/>
      <sz val="18"/>
      <name val="Calibri"/>
      <family val="2"/>
      <scheme val="minor"/>
    </font>
    <font>
      <sz val="16"/>
      <name val="Calibri"/>
      <family val="2"/>
      <scheme val="minor"/>
    </font>
    <font>
      <sz val="18"/>
      <name val="Calibri"/>
      <family val="2"/>
      <scheme val="minor"/>
    </font>
    <font>
      <b/>
      <sz val="11"/>
      <name val="Calibri"/>
      <family val="2"/>
      <scheme val="minor"/>
    </font>
    <font>
      <b/>
      <sz val="14"/>
      <color theme="1"/>
      <name val="Calibri"/>
      <family val="2"/>
      <scheme val="minor"/>
    </font>
    <font>
      <sz val="9"/>
      <color theme="1"/>
      <name val="Calibri"/>
      <family val="2"/>
    </font>
    <font>
      <u/>
      <sz val="11"/>
      <color theme="10"/>
      <name val="Calibri"/>
      <family val="2"/>
      <scheme val="minor"/>
    </font>
    <font>
      <b/>
      <sz val="18"/>
      <color rgb="FFFF0000"/>
      <name val="Calibri"/>
      <family val="2"/>
    </font>
    <font>
      <sz val="18"/>
      <name val="Calibri"/>
      <family val="2"/>
    </font>
    <font>
      <sz val="11"/>
      <color theme="1"/>
      <name val="Century Gothic"/>
      <family val="2"/>
    </font>
    <font>
      <sz val="11"/>
      <color rgb="FFFF0000"/>
      <name val="Arial"/>
      <family val="2"/>
    </font>
    <font>
      <sz val="14"/>
      <color theme="1"/>
      <name val="Calibri"/>
      <family val="2"/>
      <scheme val="minor"/>
    </font>
    <font>
      <b/>
      <sz val="11"/>
      <color rgb="FFFFFF00"/>
      <name val="Calibri"/>
      <family val="2"/>
      <scheme val="minor"/>
    </font>
    <font>
      <sz val="14"/>
      <name val="Calibri"/>
      <family val="2"/>
      <scheme val="minor"/>
    </font>
    <font>
      <b/>
      <u/>
      <sz val="14"/>
      <color theme="1"/>
      <name val="Calibri"/>
      <family val="2"/>
      <scheme val="minor"/>
    </font>
    <font>
      <u/>
      <sz val="14"/>
      <color theme="10"/>
      <name val="Calibri"/>
      <family val="2"/>
      <scheme val="minor"/>
    </font>
    <font>
      <sz val="12"/>
      <color theme="1"/>
      <name val="Arial"/>
      <family val="2"/>
    </font>
    <font>
      <sz val="14"/>
      <name val="Calibri"/>
      <family val="2"/>
    </font>
    <font>
      <b/>
      <sz val="12"/>
      <name val="Arial"/>
      <family val="2"/>
    </font>
    <font>
      <sz val="14"/>
      <name val="Arial"/>
      <family val="2"/>
    </font>
    <font>
      <u/>
      <sz val="14"/>
      <color theme="10"/>
      <name val="Arial"/>
      <family val="2"/>
    </font>
    <font>
      <sz val="13.5"/>
      <color theme="1"/>
      <name val="Calibri"/>
      <family val="2"/>
      <scheme val="minor"/>
    </font>
    <font>
      <b/>
      <sz val="13.5"/>
      <color theme="1"/>
      <name val="Calibri"/>
      <family val="2"/>
      <scheme val="minor"/>
    </font>
    <font>
      <sz val="16"/>
      <name val="Calibri"/>
      <family val="2"/>
    </font>
    <font>
      <sz val="1"/>
      <color theme="0" tint="-0.249977111117893"/>
      <name val="Calibri"/>
      <family val="2"/>
    </font>
  </fonts>
  <fills count="10">
    <fill>
      <patternFill patternType="none"/>
    </fill>
    <fill>
      <patternFill patternType="gray125"/>
    </fill>
    <fill>
      <patternFill patternType="solid">
        <fgColor theme="0"/>
        <bgColor theme="0"/>
      </patternFill>
    </fill>
    <fill>
      <patternFill patternType="solid">
        <fgColor rgb="FF808080"/>
        <bgColor rgb="FF808080"/>
      </patternFill>
    </fill>
    <fill>
      <patternFill patternType="solid">
        <fgColor rgb="FF7F7F7F"/>
        <bgColor rgb="FF7F7F7F"/>
      </patternFill>
    </fill>
    <fill>
      <patternFill patternType="solid">
        <fgColor rgb="FFFFFF00"/>
        <bgColor indexed="64"/>
      </patternFill>
    </fill>
    <fill>
      <patternFill patternType="solid">
        <fgColor theme="0"/>
        <bgColor indexed="64"/>
      </patternFill>
    </fill>
    <fill>
      <patternFill patternType="solid">
        <fgColor rgb="FF808080"/>
        <bgColor indexed="64"/>
      </patternFill>
    </fill>
    <fill>
      <patternFill patternType="solid">
        <fgColor theme="0" tint="-0.14999847407452621"/>
        <bgColor indexed="64"/>
      </patternFill>
    </fill>
    <fill>
      <patternFill patternType="solid">
        <fgColor theme="5" tint="-0.249977111117893"/>
        <bgColor indexed="64"/>
      </patternFill>
    </fill>
  </fills>
  <borders count="9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rgb="FF000000"/>
      </top>
      <bottom style="thin">
        <color rgb="FF000000"/>
      </bottom>
      <diagonal/>
    </border>
    <border>
      <left style="thin">
        <color indexed="64"/>
      </left>
      <right/>
      <top style="thin">
        <color rgb="FF000000"/>
      </top>
      <bottom/>
      <diagonal/>
    </border>
    <border>
      <left style="thin">
        <color indexed="64"/>
      </left>
      <right/>
      <top/>
      <bottom style="thin">
        <color rgb="FF000000"/>
      </bottom>
      <diagonal/>
    </border>
    <border>
      <left/>
      <right style="thin">
        <color indexed="64"/>
      </right>
      <top style="thin">
        <color rgb="FF000000"/>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rgb="FF000000"/>
      </right>
      <top style="thin">
        <color indexed="64"/>
      </top>
      <bottom/>
      <diagonal/>
    </border>
    <border>
      <left style="thin">
        <color rgb="FF000000"/>
      </left>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style="thin">
        <color indexed="64"/>
      </left>
      <right style="thin">
        <color rgb="FF000000"/>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style="thin">
        <color indexed="64"/>
      </right>
      <top style="thin">
        <color rgb="FF000000"/>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s>
  <cellStyleXfs count="7">
    <xf numFmtId="0" fontId="0" fillId="0" borderId="0"/>
    <xf numFmtId="9" fontId="52" fillId="0" borderId="0" applyFont="0" applyFill="0" applyBorder="0" applyAlignment="0" applyProtection="0"/>
    <xf numFmtId="44" fontId="52" fillId="0" borderId="0" applyFont="0" applyFill="0" applyBorder="0" applyAlignment="0" applyProtection="0"/>
    <xf numFmtId="0" fontId="63" fillId="0" borderId="52"/>
    <xf numFmtId="0" fontId="73" fillId="0" borderId="0" applyNumberFormat="0" applyFill="0" applyBorder="0" applyAlignment="0" applyProtection="0"/>
    <xf numFmtId="0" fontId="3" fillId="0" borderId="52"/>
    <xf numFmtId="0" fontId="2" fillId="0" borderId="52"/>
  </cellStyleXfs>
  <cellXfs count="878">
    <xf numFmtId="0" fontId="0" fillId="0" borderId="0" xfId="0"/>
    <xf numFmtId="0" fontId="16" fillId="0" borderId="0" xfId="0" applyFont="1" applyAlignment="1">
      <alignment vertical="center"/>
    </xf>
    <xf numFmtId="0" fontId="19" fillId="2" borderId="5" xfId="0" applyFont="1" applyFill="1" applyBorder="1" applyAlignment="1">
      <alignment horizontal="center" vertical="center"/>
    </xf>
    <xf numFmtId="0" fontId="20" fillId="2" borderId="9" xfId="0" applyFont="1" applyFill="1" applyBorder="1" applyAlignment="1">
      <alignment horizontal="left" vertical="center"/>
    </xf>
    <xf numFmtId="0" fontId="20" fillId="2" borderId="14" xfId="0" applyFont="1" applyFill="1" applyBorder="1" applyAlignment="1">
      <alignment horizontal="left" vertical="center"/>
    </xf>
    <xf numFmtId="0" fontId="16" fillId="0" borderId="2" xfId="0" applyFont="1" applyBorder="1" applyAlignment="1">
      <alignment vertical="center"/>
    </xf>
    <xf numFmtId="0" fontId="16" fillId="0" borderId="8" xfId="0" applyFont="1" applyBorder="1" applyAlignment="1">
      <alignment vertical="center"/>
    </xf>
    <xf numFmtId="0" fontId="19" fillId="3" borderId="15" xfId="0" applyFont="1" applyFill="1" applyBorder="1" applyAlignment="1">
      <alignment horizontal="center" vertical="center"/>
    </xf>
    <xf numFmtId="0" fontId="19" fillId="3" borderId="16" xfId="0" applyFont="1" applyFill="1" applyBorder="1" applyAlignment="1">
      <alignment horizontal="center" vertical="center"/>
    </xf>
    <xf numFmtId="0" fontId="19" fillId="3" borderId="17" xfId="0" applyFont="1" applyFill="1" applyBorder="1" applyAlignment="1">
      <alignment horizontal="center" vertical="center"/>
    </xf>
    <xf numFmtId="0" fontId="16" fillId="0" borderId="11" xfId="0" applyFont="1" applyBorder="1" applyAlignment="1">
      <alignment vertical="center"/>
    </xf>
    <xf numFmtId="0" fontId="21" fillId="0" borderId="18" xfId="0" applyFont="1" applyBorder="1" applyAlignment="1">
      <alignment vertical="center"/>
    </xf>
    <xf numFmtId="0" fontId="22" fillId="2" borderId="5" xfId="0" applyFont="1" applyFill="1" applyBorder="1" applyAlignment="1">
      <alignment vertical="center"/>
    </xf>
    <xf numFmtId="0" fontId="22" fillId="2" borderId="19" xfId="0" applyFont="1" applyFill="1" applyBorder="1" applyAlignment="1">
      <alignment vertical="center"/>
    </xf>
    <xf numFmtId="0" fontId="22" fillId="2" borderId="20" xfId="0" applyFont="1" applyFill="1" applyBorder="1" applyAlignment="1">
      <alignment vertical="center"/>
    </xf>
    <xf numFmtId="0" fontId="21" fillId="0" borderId="1" xfId="0" applyFont="1" applyBorder="1" applyAlignment="1">
      <alignment vertical="center"/>
    </xf>
    <xf numFmtId="0" fontId="23" fillId="2" borderId="21" xfId="0" applyFont="1" applyFill="1" applyBorder="1" applyAlignment="1">
      <alignment vertical="center"/>
    </xf>
    <xf numFmtId="0" fontId="21" fillId="0" borderId="2" xfId="0" applyFont="1" applyBorder="1" applyAlignment="1">
      <alignment vertical="center"/>
    </xf>
    <xf numFmtId="14" fontId="22" fillId="2" borderId="5" xfId="0" applyNumberFormat="1" applyFont="1" applyFill="1" applyBorder="1" applyAlignment="1">
      <alignment vertical="center"/>
    </xf>
    <xf numFmtId="14" fontId="22" fillId="2" borderId="19" xfId="0" applyNumberFormat="1" applyFont="1" applyFill="1" applyBorder="1" applyAlignment="1">
      <alignment vertical="center"/>
    </xf>
    <xf numFmtId="14" fontId="22" fillId="2" borderId="20" xfId="0" applyNumberFormat="1" applyFont="1" applyFill="1" applyBorder="1" applyAlignment="1">
      <alignment vertical="center"/>
    </xf>
    <xf numFmtId="0" fontId="25" fillId="2" borderId="20" xfId="0" applyFont="1" applyFill="1" applyBorder="1" applyAlignment="1">
      <alignment vertical="center"/>
    </xf>
    <xf numFmtId="0" fontId="26" fillId="0" borderId="22" xfId="0" applyFont="1" applyBorder="1" applyAlignment="1">
      <alignment horizontal="left" vertical="center"/>
    </xf>
    <xf numFmtId="0" fontId="23" fillId="0" borderId="18" xfId="0" applyFont="1" applyBorder="1" applyAlignment="1">
      <alignment vertical="center"/>
    </xf>
    <xf numFmtId="14" fontId="26" fillId="0" borderId="22" xfId="0" applyNumberFormat="1" applyFont="1" applyBorder="1" applyAlignment="1">
      <alignment vertical="center"/>
    </xf>
    <xf numFmtId="0" fontId="22" fillId="0" borderId="2" xfId="0" applyFont="1" applyBorder="1" applyAlignment="1">
      <alignment horizontal="center" vertical="center"/>
    </xf>
    <xf numFmtId="0" fontId="21" fillId="0" borderId="23" xfId="0" applyFont="1" applyBorder="1" applyAlignment="1">
      <alignment vertical="center"/>
    </xf>
    <xf numFmtId="0" fontId="21" fillId="0" borderId="10" xfId="0" applyFont="1" applyBorder="1" applyAlignment="1">
      <alignment vertical="center"/>
    </xf>
    <xf numFmtId="0" fontId="23" fillId="2" borderId="24" xfId="0" applyFont="1" applyFill="1" applyBorder="1" applyAlignment="1">
      <alignment vertical="center"/>
    </xf>
    <xf numFmtId="0" fontId="26" fillId="0" borderId="22" xfId="0" applyFont="1" applyBorder="1" applyAlignment="1">
      <alignment vertical="center"/>
    </xf>
    <xf numFmtId="0" fontId="26" fillId="0" borderId="25" xfId="0" applyFont="1" applyBorder="1" applyAlignment="1">
      <alignment vertical="center"/>
    </xf>
    <xf numFmtId="0" fontId="26" fillId="0" borderId="23" xfId="0" applyFont="1" applyBorder="1" applyAlignment="1">
      <alignment vertical="center"/>
    </xf>
    <xf numFmtId="0" fontId="16" fillId="0" borderId="23" xfId="0" applyFont="1" applyBorder="1" applyAlignment="1">
      <alignment vertical="center"/>
    </xf>
    <xf numFmtId="0" fontId="23" fillId="2" borderId="20" xfId="0" applyFont="1" applyFill="1" applyBorder="1" applyAlignment="1">
      <alignment vertical="center"/>
    </xf>
    <xf numFmtId="0" fontId="27" fillId="0" borderId="22" xfId="0" applyFont="1" applyBorder="1" applyAlignment="1">
      <alignment horizontal="center" vertical="center"/>
    </xf>
    <xf numFmtId="0" fontId="27" fillId="0" borderId="25" xfId="0" applyFont="1" applyBorder="1" applyAlignment="1">
      <alignment horizontal="center" vertical="center"/>
    </xf>
    <xf numFmtId="0" fontId="27" fillId="0" borderId="23" xfId="0" applyFont="1" applyBorder="1" applyAlignment="1">
      <alignment horizontal="center" vertical="center"/>
    </xf>
    <xf numFmtId="0" fontId="28" fillId="2" borderId="16" xfId="0" applyFont="1" applyFill="1" applyBorder="1" applyAlignment="1">
      <alignment vertical="center"/>
    </xf>
    <xf numFmtId="0" fontId="23" fillId="0" borderId="18" xfId="0" applyFont="1" applyBorder="1" applyAlignment="1">
      <alignment horizontal="center" vertical="center"/>
    </xf>
    <xf numFmtId="164" fontId="22" fillId="0" borderId="18" xfId="0" applyNumberFormat="1" applyFont="1" applyBorder="1" applyAlignment="1">
      <alignment horizontal="center" vertical="center"/>
    </xf>
    <xf numFmtId="0" fontId="22" fillId="0" borderId="18" xfId="0" applyFont="1" applyBorder="1" applyAlignment="1">
      <alignment horizontal="center" vertical="center"/>
    </xf>
    <xf numFmtId="164" fontId="23" fillId="0" borderId="18" xfId="0" applyNumberFormat="1" applyFont="1" applyBorder="1" applyAlignment="1">
      <alignment horizontal="center" vertical="center"/>
    </xf>
    <xf numFmtId="164" fontId="23" fillId="0" borderId="10" xfId="0" applyNumberFormat="1" applyFont="1" applyBorder="1" applyAlignment="1">
      <alignment horizontal="center" vertical="center"/>
    </xf>
    <xf numFmtId="165" fontId="22" fillId="0" borderId="10" xfId="0" applyNumberFormat="1" applyFont="1" applyBorder="1" applyAlignment="1">
      <alignment horizontal="center" vertical="center"/>
    </xf>
    <xf numFmtId="166" fontId="23" fillId="0" borderId="18" xfId="0" applyNumberFormat="1" applyFont="1" applyBorder="1" applyAlignment="1">
      <alignment horizontal="center" vertical="center"/>
    </xf>
    <xf numFmtId="0" fontId="22" fillId="2" borderId="18" xfId="0" applyFont="1" applyFill="1" applyBorder="1" applyAlignment="1">
      <alignment horizontal="center" vertical="center"/>
    </xf>
    <xf numFmtId="0" fontId="30" fillId="2" borderId="18" xfId="0" applyFont="1" applyFill="1" applyBorder="1" applyAlignment="1">
      <alignment horizontal="center" vertical="center"/>
    </xf>
    <xf numFmtId="0" fontId="30" fillId="2" borderId="5" xfId="0" applyFont="1" applyFill="1" applyBorder="1" applyAlignment="1">
      <alignment horizontal="left" vertical="center"/>
    </xf>
    <xf numFmtId="0" fontId="26" fillId="0" borderId="25" xfId="0" applyFont="1" applyBorder="1" applyAlignment="1">
      <alignment horizontal="center" vertical="center"/>
    </xf>
    <xf numFmtId="0" fontId="26" fillId="0" borderId="23" xfId="0" applyFont="1" applyBorder="1" applyAlignment="1">
      <alignment horizontal="center" vertical="center"/>
    </xf>
    <xf numFmtId="0" fontId="22" fillId="0" borderId="10" xfId="0" applyFont="1" applyBorder="1" applyAlignment="1">
      <alignment horizontal="center" vertical="center" wrapText="1"/>
    </xf>
    <xf numFmtId="0" fontId="22" fillId="0" borderId="18" xfId="0" applyFont="1" applyBorder="1" applyAlignment="1">
      <alignment horizontal="center" vertical="center" wrapText="1"/>
    </xf>
    <xf numFmtId="0" fontId="16" fillId="0" borderId="22" xfId="0" applyFont="1" applyBorder="1" applyAlignment="1">
      <alignment horizontal="center" vertical="center" wrapText="1"/>
    </xf>
    <xf numFmtId="0" fontId="22" fillId="3" borderId="15" xfId="0" applyFont="1" applyFill="1" applyBorder="1" applyAlignment="1">
      <alignment horizontal="center" vertical="center"/>
    </xf>
    <xf numFmtId="0" fontId="22" fillId="3" borderId="16" xfId="0" applyFont="1" applyFill="1" applyBorder="1" applyAlignment="1">
      <alignment horizontal="center" vertical="center"/>
    </xf>
    <xf numFmtId="0" fontId="22" fillId="3" borderId="17" xfId="0" applyFont="1" applyFill="1" applyBorder="1" applyAlignment="1">
      <alignment horizontal="center" vertical="center"/>
    </xf>
    <xf numFmtId="0" fontId="21" fillId="0" borderId="22" xfId="0" applyFont="1" applyBorder="1" applyAlignment="1">
      <alignment vertical="center"/>
    </xf>
    <xf numFmtId="0" fontId="21" fillId="0" borderId="25" xfId="0" applyFont="1" applyBorder="1" applyAlignment="1">
      <alignment vertical="center"/>
    </xf>
    <xf numFmtId="0" fontId="21" fillId="0" borderId="18" xfId="0" applyFont="1" applyBorder="1" applyAlignment="1">
      <alignment horizontal="center" vertical="center" wrapText="1"/>
    </xf>
    <xf numFmtId="0" fontId="16" fillId="0" borderId="18" xfId="0" applyFont="1" applyBorder="1" applyAlignment="1">
      <alignment horizontal="center" vertical="center" wrapText="1"/>
    </xf>
    <xf numFmtId="0" fontId="19" fillId="0" borderId="18" xfId="0" applyFont="1" applyBorder="1" applyAlignment="1">
      <alignment horizontal="center" vertical="center" wrapText="1"/>
    </xf>
    <xf numFmtId="0" fontId="31" fillId="0" borderId="18" xfId="0" applyFont="1" applyBorder="1" applyAlignment="1">
      <alignment horizontal="center" vertical="center" wrapText="1"/>
    </xf>
    <xf numFmtId="0" fontId="32" fillId="0" borderId="18" xfId="0" applyFont="1" applyBorder="1" applyAlignment="1">
      <alignment horizontal="center" vertical="center" wrapText="1"/>
    </xf>
    <xf numFmtId="0" fontId="28" fillId="2" borderId="17" xfId="0" applyFont="1" applyFill="1" applyBorder="1" applyAlignment="1">
      <alignment vertical="center"/>
    </xf>
    <xf numFmtId="0" fontId="28" fillId="2" borderId="9" xfId="0" applyFont="1" applyFill="1" applyBorder="1" applyAlignment="1">
      <alignment vertical="center"/>
    </xf>
    <xf numFmtId="0" fontId="28" fillId="2" borderId="21" xfId="0" applyFont="1" applyFill="1" applyBorder="1" applyAlignment="1">
      <alignment vertical="center"/>
    </xf>
    <xf numFmtId="0" fontId="28" fillId="2" borderId="24" xfId="0" applyFont="1" applyFill="1" applyBorder="1" applyAlignment="1">
      <alignment vertical="center"/>
    </xf>
    <xf numFmtId="0" fontId="21" fillId="2" borderId="18" xfId="0" applyFont="1" applyFill="1" applyBorder="1" applyAlignment="1">
      <alignment vertical="center"/>
    </xf>
    <xf numFmtId="0" fontId="34" fillId="2" borderId="18" xfId="0" applyFont="1" applyFill="1" applyBorder="1" applyAlignment="1">
      <alignment vertical="center"/>
    </xf>
    <xf numFmtId="0" fontId="28" fillId="2" borderId="15" xfId="0" applyFont="1" applyFill="1" applyBorder="1" applyAlignment="1">
      <alignment vertical="center"/>
    </xf>
    <xf numFmtId="0" fontId="23" fillId="2" borderId="14" xfId="0" applyFont="1" applyFill="1" applyBorder="1" applyAlignment="1">
      <alignment horizontal="center" vertical="center"/>
    </xf>
    <xf numFmtId="0" fontId="23" fillId="2" borderId="16" xfId="0" applyFont="1" applyFill="1" applyBorder="1" applyAlignment="1">
      <alignment horizontal="center" vertical="center"/>
    </xf>
    <xf numFmtId="0" fontId="23" fillId="2" borderId="48" xfId="0" applyFont="1" applyFill="1" applyBorder="1" applyAlignment="1">
      <alignment horizontal="center" vertical="center"/>
    </xf>
    <xf numFmtId="0" fontId="23" fillId="2" borderId="24" xfId="0" applyFont="1" applyFill="1" applyBorder="1" applyAlignment="1">
      <alignment horizontal="center" vertical="center"/>
    </xf>
    <xf numFmtId="0" fontId="34" fillId="2" borderId="14" xfId="0" applyFont="1" applyFill="1" applyBorder="1" applyAlignment="1">
      <alignment vertical="center"/>
    </xf>
    <xf numFmtId="0" fontId="42" fillId="2" borderId="48" xfId="0" applyFont="1" applyFill="1" applyBorder="1" applyAlignment="1">
      <alignment vertical="center"/>
    </xf>
    <xf numFmtId="168" fontId="34" fillId="2" borderId="48" xfId="0" applyNumberFormat="1" applyFont="1" applyFill="1" applyBorder="1" applyAlignment="1">
      <alignment horizontal="center" vertical="center"/>
    </xf>
    <xf numFmtId="168" fontId="34" fillId="2" borderId="24" xfId="0" applyNumberFormat="1" applyFont="1" applyFill="1" applyBorder="1" applyAlignment="1">
      <alignment horizontal="center" vertical="center"/>
    </xf>
    <xf numFmtId="164" fontId="44" fillId="2" borderId="17" xfId="0" applyNumberFormat="1" applyFont="1" applyFill="1" applyBorder="1" applyAlignment="1">
      <alignment vertical="center"/>
    </xf>
    <xf numFmtId="168" fontId="43" fillId="2" borderId="24" xfId="0" applyNumberFormat="1" applyFont="1" applyFill="1" applyBorder="1" applyAlignment="1">
      <alignment vertical="center"/>
    </xf>
    <xf numFmtId="0" fontId="44" fillId="3" borderId="16" xfId="0" applyFont="1" applyFill="1" applyBorder="1" applyAlignment="1">
      <alignment horizontal="center" vertical="center"/>
    </xf>
    <xf numFmtId="0" fontId="44" fillId="3" borderId="19" xfId="0" applyFont="1" applyFill="1" applyBorder="1" applyAlignment="1">
      <alignment horizontal="center" vertical="center"/>
    </xf>
    <xf numFmtId="0" fontId="44" fillId="3" borderId="20" xfId="0" applyFont="1" applyFill="1" applyBorder="1" applyAlignment="1">
      <alignment horizontal="center" vertical="center"/>
    </xf>
    <xf numFmtId="0" fontId="41" fillId="2" borderId="19" xfId="0" applyFont="1" applyFill="1" applyBorder="1" applyAlignment="1">
      <alignment vertical="center" wrapText="1"/>
    </xf>
    <xf numFmtId="0" fontId="16" fillId="0" borderId="25" xfId="0" applyFont="1" applyBorder="1" applyAlignment="1">
      <alignment horizontal="center" vertical="center" wrapText="1"/>
    </xf>
    <xf numFmtId="0" fontId="16" fillId="0" borderId="12" xfId="0" applyFont="1" applyBorder="1" applyAlignment="1">
      <alignment horizontal="center" vertical="center" wrapText="1"/>
    </xf>
    <xf numFmtId="0" fontId="19" fillId="2" borderId="9" xfId="0" applyFont="1" applyFill="1" applyBorder="1" applyAlignment="1">
      <alignment vertical="center" wrapText="1"/>
    </xf>
    <xf numFmtId="0" fontId="19" fillId="2" borderId="49" xfId="0" applyFont="1" applyFill="1" applyBorder="1" applyAlignment="1">
      <alignment vertical="center" wrapText="1"/>
    </xf>
    <xf numFmtId="0" fontId="19" fillId="2" borderId="21" xfId="0" applyFont="1" applyFill="1" applyBorder="1" applyAlignment="1">
      <alignment vertical="center" wrapText="1"/>
    </xf>
    <xf numFmtId="0" fontId="19" fillId="2" borderId="15" xfId="0" applyFont="1" applyFill="1" applyBorder="1" applyAlignment="1">
      <alignment vertical="center" wrapText="1"/>
    </xf>
    <xf numFmtId="0" fontId="19" fillId="2" borderId="16" xfId="0" applyFont="1" applyFill="1" applyBorder="1" applyAlignment="1">
      <alignment vertical="center" wrapText="1"/>
    </xf>
    <xf numFmtId="0" fontId="19" fillId="2" borderId="17" xfId="0" applyFont="1" applyFill="1" applyBorder="1" applyAlignment="1">
      <alignment vertical="center" wrapText="1"/>
    </xf>
    <xf numFmtId="0" fontId="19" fillId="2" borderId="16" xfId="0" applyFont="1" applyFill="1" applyBorder="1" applyAlignment="1">
      <alignment horizontal="center" vertical="center"/>
    </xf>
    <xf numFmtId="0" fontId="19" fillId="2" borderId="17" xfId="0" applyFont="1" applyFill="1" applyBorder="1" applyAlignment="1">
      <alignment horizontal="center" vertical="center"/>
    </xf>
    <xf numFmtId="0" fontId="19" fillId="2" borderId="14" xfId="0" applyFont="1" applyFill="1" applyBorder="1" applyAlignment="1">
      <alignment vertical="center" wrapText="1"/>
    </xf>
    <xf numFmtId="0" fontId="19" fillId="2" borderId="48" xfId="0" applyFont="1" applyFill="1" applyBorder="1" applyAlignment="1">
      <alignment vertical="center" wrapText="1"/>
    </xf>
    <xf numFmtId="0" fontId="19" fillId="2" borderId="24" xfId="0" applyFont="1" applyFill="1" applyBorder="1" applyAlignment="1">
      <alignment vertical="center" wrapText="1"/>
    </xf>
    <xf numFmtId="0" fontId="21" fillId="2" borderId="18" xfId="0" applyFont="1" applyFill="1" applyBorder="1" applyAlignment="1">
      <alignment horizontal="center" vertical="center"/>
    </xf>
    <xf numFmtId="0" fontId="16" fillId="4" borderId="15" xfId="0" applyFont="1" applyFill="1" applyBorder="1" applyAlignment="1">
      <alignment horizontal="center" vertical="center" wrapText="1"/>
    </xf>
    <xf numFmtId="0" fontId="48" fillId="4" borderId="16" xfId="0" applyFont="1" applyFill="1" applyBorder="1" applyAlignment="1">
      <alignment horizontal="center" vertical="center"/>
    </xf>
    <xf numFmtId="0" fontId="48" fillId="4" borderId="16" xfId="0" applyFont="1" applyFill="1" applyBorder="1" applyAlignment="1">
      <alignment horizontal="center" vertical="center" wrapText="1"/>
    </xf>
    <xf numFmtId="0" fontId="47" fillId="4" borderId="16" xfId="0" applyFont="1" applyFill="1" applyBorder="1" applyAlignment="1">
      <alignment horizontal="left" vertical="center"/>
    </xf>
    <xf numFmtId="0" fontId="49" fillId="2" borderId="19" xfId="0" applyFont="1" applyFill="1" applyBorder="1" applyAlignment="1">
      <alignment vertical="center" wrapText="1"/>
    </xf>
    <xf numFmtId="0" fontId="34" fillId="2" borderId="22" xfId="0" applyFont="1" applyFill="1" applyBorder="1" applyAlignment="1">
      <alignment horizontal="left" vertical="center"/>
    </xf>
    <xf numFmtId="0" fontId="51" fillId="0" borderId="0" xfId="0" applyFont="1"/>
    <xf numFmtId="0" fontId="18" fillId="0" borderId="37" xfId="0" applyFont="1" applyBorder="1"/>
    <xf numFmtId="0" fontId="28" fillId="2" borderId="52" xfId="0" applyFont="1" applyFill="1" applyBorder="1" applyAlignment="1">
      <alignment vertical="center"/>
    </xf>
    <xf numFmtId="0" fontId="19" fillId="2" borderId="50" xfId="0" applyFont="1" applyFill="1" applyBorder="1" applyAlignment="1">
      <alignment vertical="center" wrapText="1"/>
    </xf>
    <xf numFmtId="0" fontId="19" fillId="2" borderId="52" xfId="0" applyFont="1" applyFill="1" applyBorder="1" applyAlignment="1">
      <alignment vertical="center" wrapText="1"/>
    </xf>
    <xf numFmtId="0" fontId="19" fillId="2" borderId="56" xfId="0" applyFont="1" applyFill="1" applyBorder="1" applyAlignment="1">
      <alignment vertical="center" wrapText="1"/>
    </xf>
    <xf numFmtId="14" fontId="0" fillId="0" borderId="0" xfId="0" applyNumberFormat="1"/>
    <xf numFmtId="169" fontId="0" fillId="0" borderId="0" xfId="0" applyNumberFormat="1"/>
    <xf numFmtId="44" fontId="0" fillId="0" borderId="0" xfId="0" applyNumberFormat="1"/>
    <xf numFmtId="9" fontId="0" fillId="0" borderId="0" xfId="0" applyNumberFormat="1"/>
    <xf numFmtId="0" fontId="0" fillId="5" borderId="0" xfId="0" applyFill="1"/>
    <xf numFmtId="0" fontId="15" fillId="0" borderId="0" xfId="0" applyFont="1"/>
    <xf numFmtId="0" fontId="0" fillId="0" borderId="0" xfId="0" applyAlignment="1">
      <alignment vertical="center" wrapText="1"/>
    </xf>
    <xf numFmtId="0" fontId="14" fillId="0" borderId="0" xfId="0" applyFont="1"/>
    <xf numFmtId="0" fontId="14" fillId="0" borderId="0" xfId="0" applyFont="1" applyAlignment="1">
      <alignment vertical="center" wrapText="1"/>
    </xf>
    <xf numFmtId="0" fontId="0" fillId="0" borderId="0" xfId="0" applyAlignment="1">
      <alignment horizontal="left" vertical="top"/>
    </xf>
    <xf numFmtId="0" fontId="13" fillId="0" borderId="0" xfId="0" applyFont="1" applyAlignment="1">
      <alignment vertical="center" wrapText="1"/>
    </xf>
    <xf numFmtId="0" fontId="13" fillId="0" borderId="0" xfId="0" applyFont="1"/>
    <xf numFmtId="0" fontId="18" fillId="0" borderId="3" xfId="0" applyFont="1" applyBorder="1"/>
    <xf numFmtId="0" fontId="18" fillId="0" borderId="4" xfId="0" applyFont="1" applyBorder="1"/>
    <xf numFmtId="0" fontId="18" fillId="0" borderId="8" xfId="0" applyFont="1" applyBorder="1"/>
    <xf numFmtId="0" fontId="18" fillId="0" borderId="12" xfId="0" applyFont="1" applyBorder="1"/>
    <xf numFmtId="0" fontId="18" fillId="0" borderId="13" xfId="0" applyFont="1" applyBorder="1"/>
    <xf numFmtId="0" fontId="0" fillId="0" borderId="0" xfId="0" applyAlignment="1">
      <alignment horizontal="justify"/>
    </xf>
    <xf numFmtId="0" fontId="0" fillId="0" borderId="59" xfId="0" applyBorder="1" applyAlignment="1">
      <alignment horizontal="justify" vertical="center" wrapText="1"/>
    </xf>
    <xf numFmtId="0" fontId="0" fillId="0" borderId="60" xfId="0" applyBorder="1" applyAlignment="1">
      <alignment horizontal="justify" vertical="center" wrapText="1"/>
    </xf>
    <xf numFmtId="0" fontId="0" fillId="0" borderId="52" xfId="0" applyBorder="1" applyAlignment="1">
      <alignment horizontal="justify" vertical="center" wrapText="1"/>
    </xf>
    <xf numFmtId="0" fontId="0" fillId="0" borderId="62" xfId="0" applyBorder="1" applyAlignment="1">
      <alignment horizontal="justify" vertical="center" wrapText="1"/>
    </xf>
    <xf numFmtId="0" fontId="0" fillId="0" borderId="64" xfId="0" applyBorder="1" applyAlignment="1">
      <alignment horizontal="justify" vertical="center" wrapText="1"/>
    </xf>
    <xf numFmtId="0" fontId="0" fillId="0" borderId="65" xfId="0" applyBorder="1" applyAlignment="1">
      <alignment horizontal="justify" vertical="center" wrapText="1"/>
    </xf>
    <xf numFmtId="0" fontId="0" fillId="0" borderId="52" xfId="0" applyBorder="1"/>
    <xf numFmtId="0" fontId="18" fillId="0" borderId="54" xfId="0" applyFont="1" applyBorder="1"/>
    <xf numFmtId="0" fontId="18" fillId="0" borderId="7" xfId="0" applyFont="1" applyBorder="1"/>
    <xf numFmtId="0" fontId="18" fillId="0" borderId="11" xfId="0" applyFont="1" applyBorder="1"/>
    <xf numFmtId="0" fontId="18" fillId="0" borderId="56" xfId="0" applyFont="1" applyBorder="1"/>
    <xf numFmtId="0" fontId="13" fillId="0" borderId="61" xfId="0" applyFont="1" applyBorder="1" applyAlignment="1">
      <alignment horizontal="justify" vertical="center" wrapText="1"/>
    </xf>
    <xf numFmtId="0" fontId="13" fillId="0" borderId="52" xfId="0" applyFont="1" applyBorder="1" applyAlignment="1">
      <alignment horizontal="justify" vertical="center" wrapText="1"/>
    </xf>
    <xf numFmtId="0" fontId="56" fillId="6" borderId="58" xfId="0" applyFont="1" applyFill="1" applyBorder="1" applyProtection="1">
      <protection hidden="1"/>
    </xf>
    <xf numFmtId="0" fontId="56" fillId="6" borderId="59" xfId="0" applyFont="1" applyFill="1" applyBorder="1" applyProtection="1">
      <protection hidden="1"/>
    </xf>
    <xf numFmtId="0" fontId="61" fillId="6" borderId="59" xfId="0" applyFont="1" applyFill="1" applyBorder="1" applyProtection="1">
      <protection hidden="1"/>
    </xf>
    <xf numFmtId="0" fontId="56" fillId="6" borderId="0" xfId="0" applyFont="1" applyFill="1" applyProtection="1">
      <protection hidden="1"/>
    </xf>
    <xf numFmtId="0" fontId="64" fillId="6" borderId="57" xfId="3" applyFont="1" applyFill="1" applyBorder="1" applyAlignment="1" applyProtection="1">
      <alignment horizontal="center" vertical="center"/>
      <protection hidden="1"/>
    </xf>
    <xf numFmtId="0" fontId="64" fillId="6" borderId="69" xfId="3" applyFont="1" applyFill="1" applyBorder="1" applyAlignment="1" applyProtection="1">
      <alignment horizontal="left" vertical="center"/>
      <protection hidden="1"/>
    </xf>
    <xf numFmtId="0" fontId="64" fillId="6" borderId="70" xfId="3" applyFont="1" applyFill="1" applyBorder="1" applyAlignment="1" applyProtection="1">
      <alignment horizontal="left" vertical="center"/>
      <protection hidden="1"/>
    </xf>
    <xf numFmtId="0" fontId="61" fillId="6" borderId="0" xfId="0" applyFont="1" applyFill="1" applyProtection="1">
      <protection hidden="1"/>
    </xf>
    <xf numFmtId="0" fontId="56" fillId="6" borderId="62" xfId="0" applyFont="1" applyFill="1" applyBorder="1" applyProtection="1">
      <protection hidden="1"/>
    </xf>
    <xf numFmtId="0" fontId="56" fillId="7" borderId="61" xfId="0" applyFont="1" applyFill="1" applyBorder="1" applyAlignment="1" applyProtection="1">
      <alignment horizontal="center" vertical="center"/>
      <protection hidden="1"/>
    </xf>
    <xf numFmtId="0" fontId="56" fillId="7" borderId="0" xfId="0" applyFont="1" applyFill="1" applyAlignment="1" applyProtection="1">
      <alignment horizontal="center" vertical="center"/>
      <protection hidden="1"/>
    </xf>
    <xf numFmtId="0" fontId="56" fillId="7" borderId="62" xfId="0" applyFont="1" applyFill="1" applyBorder="1" applyAlignment="1" applyProtection="1">
      <alignment horizontal="center" vertical="center"/>
      <protection hidden="1"/>
    </xf>
    <xf numFmtId="0" fontId="56" fillId="6" borderId="63" xfId="0" applyFont="1" applyFill="1" applyBorder="1" applyProtection="1">
      <protection hidden="1"/>
    </xf>
    <xf numFmtId="0" fontId="67" fillId="6" borderId="66" xfId="0" applyFont="1" applyFill="1" applyBorder="1" applyAlignment="1" applyProtection="1">
      <alignment horizontal="left" vertical="center"/>
      <protection hidden="1"/>
    </xf>
    <xf numFmtId="0" fontId="68" fillId="6" borderId="68" xfId="0" applyFont="1" applyFill="1" applyBorder="1" applyAlignment="1" applyProtection="1">
      <alignment horizontal="center" vertical="center"/>
      <protection locked="0"/>
    </xf>
    <xf numFmtId="0" fontId="65" fillId="6" borderId="0" xfId="0" applyFont="1" applyFill="1" applyProtection="1">
      <protection locked="0"/>
    </xf>
    <xf numFmtId="0" fontId="69" fillId="6" borderId="66" xfId="0" applyFont="1" applyFill="1" applyBorder="1" applyAlignment="1" applyProtection="1">
      <alignment horizontal="left" vertical="center"/>
      <protection hidden="1"/>
    </xf>
    <xf numFmtId="0" fontId="70" fillId="0" borderId="61" xfId="0" applyFont="1" applyBorder="1" applyAlignment="1" applyProtection="1">
      <alignment horizontal="center" vertical="center"/>
      <protection hidden="1"/>
    </xf>
    <xf numFmtId="0" fontId="64" fillId="0" borderId="0" xfId="0" applyFont="1" applyAlignment="1" applyProtection="1">
      <alignment horizontal="center" vertical="center"/>
      <protection hidden="1"/>
    </xf>
    <xf numFmtId="0" fontId="69" fillId="6" borderId="0" xfId="0" applyFont="1" applyFill="1" applyAlignment="1" applyProtection="1">
      <alignment horizontal="center" vertical="center"/>
      <protection hidden="1"/>
    </xf>
    <xf numFmtId="0" fontId="68" fillId="6" borderId="62" xfId="0" applyFont="1" applyFill="1" applyBorder="1" applyAlignment="1" applyProtection="1">
      <alignment horizontal="center" vertical="center"/>
      <protection locked="0" hidden="1"/>
    </xf>
    <xf numFmtId="0" fontId="67" fillId="6" borderId="58" xfId="0" applyFont="1" applyFill="1" applyBorder="1" applyAlignment="1" applyProtection="1">
      <alignment horizontal="left" vertical="center"/>
      <protection hidden="1"/>
    </xf>
    <xf numFmtId="0" fontId="68" fillId="6" borderId="60" xfId="0" applyFont="1" applyFill="1" applyBorder="1" applyAlignment="1" applyProtection="1">
      <alignment horizontal="center" vertical="center"/>
      <protection locked="0"/>
    </xf>
    <xf numFmtId="0" fontId="66" fillId="0" borderId="57" xfId="0" applyFont="1" applyBorder="1" applyAlignment="1" applyProtection="1">
      <alignment horizontal="center" vertical="center" textRotation="90"/>
      <protection hidden="1"/>
    </xf>
    <xf numFmtId="0" fontId="28" fillId="2" borderId="56" xfId="0" applyFont="1" applyFill="1" applyBorder="1" applyAlignment="1">
      <alignment vertical="center"/>
    </xf>
    <xf numFmtId="0" fontId="72" fillId="2" borderId="52" xfId="0" applyFont="1" applyFill="1" applyBorder="1" applyAlignment="1">
      <alignment vertical="center"/>
    </xf>
    <xf numFmtId="0" fontId="28" fillId="2" borderId="49" xfId="0" applyFont="1" applyFill="1" applyBorder="1" applyAlignment="1">
      <alignment vertical="center"/>
    </xf>
    <xf numFmtId="0" fontId="19" fillId="3" borderId="52" xfId="0" applyFont="1" applyFill="1" applyBorder="1" applyAlignment="1">
      <alignment horizontal="center" vertical="center"/>
    </xf>
    <xf numFmtId="0" fontId="19" fillId="3" borderId="56" xfId="0" applyFont="1" applyFill="1" applyBorder="1" applyAlignment="1">
      <alignment horizontal="center" vertical="center"/>
    </xf>
    <xf numFmtId="0" fontId="28" fillId="2" borderId="54" xfId="0" applyFont="1" applyFill="1" applyBorder="1" applyAlignment="1">
      <alignment vertical="center"/>
    </xf>
    <xf numFmtId="0" fontId="22" fillId="0" borderId="2" xfId="0" applyFont="1" applyBorder="1" applyAlignment="1">
      <alignment vertical="center"/>
    </xf>
    <xf numFmtId="0" fontId="18" fillId="0" borderId="50" xfId="0" applyFont="1" applyBorder="1"/>
    <xf numFmtId="0" fontId="14" fillId="0" borderId="52" xfId="0" applyFont="1" applyBorder="1" applyAlignment="1">
      <alignment horizontal="justify" vertical="center" wrapText="1"/>
    </xf>
    <xf numFmtId="0" fontId="14" fillId="0" borderId="0" xfId="0" applyFont="1" applyAlignment="1">
      <alignment horizontal="center" vertical="center" wrapText="1"/>
    </xf>
    <xf numFmtId="0" fontId="71" fillId="8" borderId="57" xfId="0" applyFont="1" applyFill="1" applyBorder="1" applyAlignment="1">
      <alignment horizontal="center" vertical="center"/>
    </xf>
    <xf numFmtId="49" fontId="72" fillId="2" borderId="52" xfId="0" applyNumberFormat="1" applyFont="1" applyFill="1" applyBorder="1" applyAlignment="1">
      <alignment vertical="center"/>
    </xf>
    <xf numFmtId="0" fontId="10" fillId="0" borderId="0" xfId="0" applyFont="1"/>
    <xf numFmtId="49" fontId="19" fillId="0" borderId="18" xfId="0" applyNumberFormat="1" applyFont="1" applyBorder="1" applyAlignment="1">
      <alignment horizontal="center" vertical="center"/>
    </xf>
    <xf numFmtId="165" fontId="19" fillId="0" borderId="18" xfId="0" applyNumberFormat="1" applyFont="1" applyBorder="1" applyAlignment="1">
      <alignment horizontal="center" vertical="center"/>
    </xf>
    <xf numFmtId="164" fontId="19" fillId="2" borderId="24" xfId="0" applyNumberFormat="1" applyFont="1" applyFill="1" applyBorder="1" applyAlignment="1">
      <alignment horizontal="center" vertical="center"/>
    </xf>
    <xf numFmtId="168" fontId="19" fillId="2" borderId="18" xfId="0" applyNumberFormat="1" applyFont="1" applyFill="1" applyBorder="1" applyAlignment="1">
      <alignment horizontal="center" vertical="center" wrapText="1"/>
    </xf>
    <xf numFmtId="168" fontId="19" fillId="0" borderId="18" xfId="0" applyNumberFormat="1" applyFont="1" applyBorder="1" applyAlignment="1">
      <alignment horizontal="center" vertical="center"/>
    </xf>
    <xf numFmtId="2" fontId="19" fillId="2" borderId="18" xfId="0" applyNumberFormat="1" applyFont="1" applyFill="1" applyBorder="1" applyAlignment="1">
      <alignment horizontal="center" vertical="center"/>
    </xf>
    <xf numFmtId="164" fontId="19" fillId="2" borderId="18" xfId="0" applyNumberFormat="1" applyFont="1" applyFill="1" applyBorder="1" applyAlignment="1">
      <alignment horizontal="center" vertical="center"/>
    </xf>
    <xf numFmtId="168" fontId="19" fillId="2" borderId="14" xfId="0" applyNumberFormat="1" applyFont="1" applyFill="1" applyBorder="1" applyAlignment="1">
      <alignment horizontal="center" vertical="center"/>
    </xf>
    <xf numFmtId="49" fontId="76" fillId="0" borderId="18" xfId="0" applyNumberFormat="1" applyFont="1" applyBorder="1" applyAlignment="1">
      <alignment horizontal="center" vertical="center"/>
    </xf>
    <xf numFmtId="0" fontId="76" fillId="0" borderId="18" xfId="0" applyFont="1" applyBorder="1" applyAlignment="1">
      <alignment horizontal="left" vertical="center" wrapText="1"/>
    </xf>
    <xf numFmtId="165" fontId="19" fillId="2" borderId="18" xfId="0" applyNumberFormat="1" applyFont="1" applyFill="1" applyBorder="1" applyAlignment="1">
      <alignment horizontal="center" vertical="center"/>
    </xf>
    <xf numFmtId="168" fontId="19" fillId="0" borderId="18" xfId="0" applyNumberFormat="1" applyFont="1" applyBorder="1" applyAlignment="1">
      <alignment horizontal="center" vertical="center" wrapText="1"/>
    </xf>
    <xf numFmtId="165" fontId="44" fillId="0" borderId="0" xfId="0" applyNumberFormat="1" applyFont="1" applyAlignment="1">
      <alignment horizontal="center" vertical="center"/>
    </xf>
    <xf numFmtId="165" fontId="77" fillId="2" borderId="18" xfId="0" applyNumberFormat="1" applyFont="1" applyFill="1" applyBorder="1" applyAlignment="1">
      <alignment horizontal="center" vertical="center"/>
    </xf>
    <xf numFmtId="0" fontId="21" fillId="2" borderId="18" xfId="0" applyFont="1" applyFill="1" applyBorder="1" applyAlignment="1">
      <alignment horizontal="right" vertical="center"/>
    </xf>
    <xf numFmtId="0" fontId="10" fillId="0" borderId="52" xfId="0" applyFont="1" applyBorder="1"/>
    <xf numFmtId="0" fontId="18" fillId="0" borderId="49" xfId="0" applyFont="1" applyBorder="1"/>
    <xf numFmtId="0" fontId="44" fillId="3" borderId="52" xfId="0" applyFont="1" applyFill="1" applyBorder="1" applyAlignment="1">
      <alignment horizontal="center" vertical="center"/>
    </xf>
    <xf numFmtId="0" fontId="41" fillId="2" borderId="37" xfId="0" applyFont="1" applyFill="1" applyBorder="1" applyAlignment="1">
      <alignment vertical="center" wrapText="1"/>
    </xf>
    <xf numFmtId="0" fontId="42" fillId="2" borderId="37" xfId="0" applyFont="1" applyFill="1" applyBorder="1" applyAlignment="1">
      <alignment vertical="center"/>
    </xf>
    <xf numFmtId="0" fontId="28" fillId="2" borderId="76" xfId="0" applyFont="1" applyFill="1" applyBorder="1" applyAlignment="1">
      <alignment vertical="center"/>
    </xf>
    <xf numFmtId="0" fontId="28" fillId="2" borderId="62" xfId="0" applyFont="1" applyFill="1" applyBorder="1" applyAlignment="1">
      <alignment vertical="center"/>
    </xf>
    <xf numFmtId="0" fontId="19" fillId="3" borderId="61" xfId="0" applyFont="1" applyFill="1" applyBorder="1" applyAlignment="1">
      <alignment horizontal="center" vertical="center"/>
    </xf>
    <xf numFmtId="0" fontId="19" fillId="3" borderId="62" xfId="0" applyFont="1" applyFill="1" applyBorder="1" applyAlignment="1">
      <alignment horizontal="center" vertical="center"/>
    </xf>
    <xf numFmtId="0" fontId="28" fillId="2" borderId="77" xfId="0" applyFont="1" applyFill="1" applyBorder="1" applyAlignment="1">
      <alignment vertical="center"/>
    </xf>
    <xf numFmtId="0" fontId="34" fillId="2" borderId="75" xfId="0" applyFont="1" applyFill="1" applyBorder="1" applyAlignment="1">
      <alignment vertical="center"/>
    </xf>
    <xf numFmtId="0" fontId="35" fillId="2" borderId="23" xfId="0" applyFont="1" applyFill="1" applyBorder="1" applyAlignment="1">
      <alignment vertical="center"/>
    </xf>
    <xf numFmtId="0" fontId="36" fillId="2" borderId="37" xfId="0" applyFont="1" applyFill="1" applyBorder="1" applyAlignment="1">
      <alignment vertical="center"/>
    </xf>
    <xf numFmtId="0" fontId="34" fillId="2" borderId="75" xfId="0" applyFont="1" applyFill="1" applyBorder="1" applyAlignment="1">
      <alignment horizontal="left" vertical="center"/>
    </xf>
    <xf numFmtId="0" fontId="36" fillId="2" borderId="23" xfId="0" applyFont="1" applyFill="1" applyBorder="1" applyAlignment="1">
      <alignment horizontal="left" vertical="center"/>
    </xf>
    <xf numFmtId="0" fontId="28" fillId="2" borderId="61" xfId="0" applyFont="1" applyFill="1" applyBorder="1" applyAlignment="1">
      <alignment vertical="center"/>
    </xf>
    <xf numFmtId="49" fontId="72" fillId="2" borderId="62" xfId="0" applyNumberFormat="1" applyFont="1" applyFill="1" applyBorder="1" applyAlignment="1">
      <alignment vertical="center"/>
    </xf>
    <xf numFmtId="0" fontId="23" fillId="2" borderId="22" xfId="0" applyFont="1" applyFill="1" applyBorder="1" applyAlignment="1">
      <alignment vertical="center"/>
    </xf>
    <xf numFmtId="0" fontId="22" fillId="2" borderId="22" xfId="0" applyFont="1" applyFill="1" applyBorder="1" applyAlignment="1">
      <alignment vertical="center"/>
    </xf>
    <xf numFmtId="0" fontId="44" fillId="3" borderId="61" xfId="0" applyFont="1" applyFill="1" applyBorder="1" applyAlignment="1">
      <alignment horizontal="center" vertical="center"/>
    </xf>
    <xf numFmtId="0" fontId="44" fillId="3" borderId="62" xfId="0" applyFont="1" applyFill="1" applyBorder="1" applyAlignment="1">
      <alignment horizontal="center" vertical="center"/>
    </xf>
    <xf numFmtId="0" fontId="42" fillId="2" borderId="75" xfId="0" applyFont="1" applyFill="1" applyBorder="1" applyAlignment="1">
      <alignment horizontal="center" vertical="center"/>
    </xf>
    <xf numFmtId="167" fontId="41" fillId="2" borderId="37" xfId="0" applyNumberFormat="1" applyFont="1" applyFill="1" applyBorder="1" applyAlignment="1">
      <alignment vertical="center"/>
    </xf>
    <xf numFmtId="0" fontId="41" fillId="2" borderId="78" xfId="0" applyFont="1" applyFill="1" applyBorder="1" applyAlignment="1">
      <alignment vertical="center" wrapText="1"/>
    </xf>
    <xf numFmtId="165" fontId="44" fillId="3" borderId="52" xfId="0" applyNumberFormat="1" applyFont="1" applyFill="1" applyBorder="1" applyAlignment="1">
      <alignment horizontal="center" vertical="center"/>
    </xf>
    <xf numFmtId="167" fontId="41" fillId="2" borderId="23" xfId="0" applyNumberFormat="1" applyFont="1" applyFill="1" applyBorder="1" applyAlignment="1">
      <alignment vertical="center"/>
    </xf>
    <xf numFmtId="0" fontId="41" fillId="2" borderId="22" xfId="0" applyFont="1" applyFill="1" applyBorder="1" applyAlignment="1">
      <alignment vertical="center" wrapText="1"/>
    </xf>
    <xf numFmtId="165" fontId="41" fillId="2" borderId="37" xfId="0" applyNumberFormat="1" applyFont="1" applyFill="1" applyBorder="1" applyAlignment="1">
      <alignment vertical="center" wrapText="1"/>
    </xf>
    <xf numFmtId="0" fontId="42" fillId="2" borderId="22" xfId="0" applyFont="1" applyFill="1" applyBorder="1" applyAlignment="1">
      <alignment vertical="center"/>
    </xf>
    <xf numFmtId="0" fontId="44" fillId="3" borderId="75" xfId="0" applyFont="1" applyFill="1" applyBorder="1" applyAlignment="1">
      <alignment horizontal="center" vertical="center"/>
    </xf>
    <xf numFmtId="0" fontId="44" fillId="3" borderId="78" xfId="0" applyFont="1" applyFill="1" applyBorder="1" applyAlignment="1">
      <alignment horizontal="center" vertical="center"/>
    </xf>
    <xf numFmtId="0" fontId="42" fillId="2" borderId="78" xfId="0" applyFont="1" applyFill="1" applyBorder="1" applyAlignment="1">
      <alignment vertical="center"/>
    </xf>
    <xf numFmtId="0" fontId="13" fillId="0" borderId="61" xfId="0" applyFont="1" applyBorder="1" applyAlignment="1">
      <alignment vertical="center" wrapText="1"/>
    </xf>
    <xf numFmtId="0" fontId="13" fillId="0" borderId="52" xfId="0" applyFont="1" applyBorder="1" applyAlignment="1">
      <alignment vertical="center" wrapText="1"/>
    </xf>
    <xf numFmtId="0" fontId="13" fillId="0" borderId="62" xfId="0" applyFont="1" applyBorder="1" applyAlignment="1">
      <alignment vertical="center" wrapText="1"/>
    </xf>
    <xf numFmtId="0" fontId="10" fillId="0" borderId="0" xfId="0" applyFont="1" applyAlignment="1">
      <alignment wrapText="1"/>
    </xf>
    <xf numFmtId="0" fontId="53" fillId="0" borderId="0" xfId="0" applyFont="1"/>
    <xf numFmtId="0" fontId="53" fillId="5" borderId="0" xfId="0" applyFont="1" applyFill="1"/>
    <xf numFmtId="0" fontId="9" fillId="0" borderId="0" xfId="0" applyFont="1"/>
    <xf numFmtId="0" fontId="78" fillId="0" borderId="61" xfId="0" applyFont="1" applyBorder="1" applyAlignment="1">
      <alignment horizontal="justify" vertical="center" wrapText="1"/>
    </xf>
    <xf numFmtId="0" fontId="78" fillId="0" borderId="52" xfId="0" applyFont="1" applyBorder="1" applyAlignment="1">
      <alignment horizontal="justify" vertical="center" wrapText="1"/>
    </xf>
    <xf numFmtId="0" fontId="71" fillId="6" borderId="58" xfId="0" applyFont="1" applyFill="1" applyBorder="1" applyAlignment="1">
      <alignment vertical="center" wrapText="1"/>
    </xf>
    <xf numFmtId="0" fontId="78" fillId="6" borderId="59" xfId="0" applyFont="1" applyFill="1" applyBorder="1" applyAlignment="1">
      <alignment vertical="center" wrapText="1"/>
    </xf>
    <xf numFmtId="0" fontId="78" fillId="6" borderId="59" xfId="0" applyFont="1" applyFill="1" applyBorder="1" applyAlignment="1">
      <alignment horizontal="justify" vertical="center" wrapText="1"/>
    </xf>
    <xf numFmtId="0" fontId="78" fillId="6" borderId="60" xfId="0" applyFont="1" applyFill="1" applyBorder="1" applyAlignment="1">
      <alignment horizontal="justify" vertical="center" wrapText="1"/>
    </xf>
    <xf numFmtId="0" fontId="78" fillId="6" borderId="61" xfId="0" applyFont="1" applyFill="1" applyBorder="1" applyAlignment="1">
      <alignment vertical="center"/>
    </xf>
    <xf numFmtId="0" fontId="78" fillId="6" borderId="52" xfId="0" applyFont="1" applyFill="1" applyBorder="1" applyAlignment="1">
      <alignment vertical="center" wrapText="1"/>
    </xf>
    <xf numFmtId="14" fontId="78" fillId="6" borderId="52" xfId="0" applyNumberFormat="1" applyFont="1" applyFill="1" applyBorder="1" applyAlignment="1">
      <alignment horizontal="left" vertical="center" wrapText="1"/>
    </xf>
    <xf numFmtId="0" fontId="78" fillId="6" borderId="52" xfId="0" applyFont="1" applyFill="1" applyBorder="1" applyAlignment="1">
      <alignment horizontal="justify" vertical="center" wrapText="1"/>
    </xf>
    <xf numFmtId="0" fontId="78" fillId="6" borderId="62" xfId="0" applyFont="1" applyFill="1" applyBorder="1" applyAlignment="1">
      <alignment horizontal="justify" vertical="center" wrapText="1"/>
    </xf>
    <xf numFmtId="0" fontId="78" fillId="6" borderId="63" xfId="0" applyFont="1" applyFill="1" applyBorder="1" applyAlignment="1">
      <alignment vertical="top"/>
    </xf>
    <xf numFmtId="0" fontId="78" fillId="6" borderId="64" xfId="0" applyFont="1" applyFill="1" applyBorder="1" applyAlignment="1">
      <alignment vertical="center" wrapText="1"/>
    </xf>
    <xf numFmtId="0" fontId="78" fillId="6" borderId="64" xfId="0" applyFont="1" applyFill="1" applyBorder="1" applyAlignment="1">
      <alignment horizontal="justify" vertical="center" wrapText="1"/>
    </xf>
    <xf numFmtId="0" fontId="78" fillId="6" borderId="65" xfId="0" applyFont="1" applyFill="1" applyBorder="1" applyAlignment="1">
      <alignment horizontal="justify" vertical="center" wrapText="1"/>
    </xf>
    <xf numFmtId="0" fontId="78" fillId="6" borderId="61" xfId="0" applyFont="1" applyFill="1" applyBorder="1" applyAlignment="1">
      <alignment horizontal="left" vertical="center" wrapText="1"/>
    </xf>
    <xf numFmtId="0" fontId="78" fillId="6" borderId="52" xfId="0" applyFont="1" applyFill="1" applyBorder="1" applyAlignment="1">
      <alignment horizontal="left" vertical="center" wrapText="1"/>
    </xf>
    <xf numFmtId="0" fontId="78" fillId="6" borderId="52" xfId="0" applyFont="1" applyFill="1" applyBorder="1"/>
    <xf numFmtId="44" fontId="78" fillId="6" borderId="52" xfId="0" applyNumberFormat="1" applyFont="1" applyFill="1" applyBorder="1" applyAlignment="1">
      <alignment horizontal="justify" vertical="center" wrapText="1"/>
    </xf>
    <xf numFmtId="0" fontId="78" fillId="0" borderId="61" xfId="0" applyFont="1" applyBorder="1" applyAlignment="1">
      <alignment vertical="center" wrapText="1"/>
    </xf>
    <xf numFmtId="0" fontId="78" fillId="0" borderId="52" xfId="0" applyFont="1" applyBorder="1" applyAlignment="1">
      <alignment vertical="center" wrapText="1"/>
    </xf>
    <xf numFmtId="0" fontId="78" fillId="0" borderId="62" xfId="0" applyFont="1" applyBorder="1" applyAlignment="1">
      <alignment vertical="center" wrapText="1"/>
    </xf>
    <xf numFmtId="0" fontId="78" fillId="0" borderId="61" xfId="0" applyFont="1" applyBorder="1"/>
    <xf numFmtId="0" fontId="78" fillId="0" borderId="52" xfId="0" applyFont="1" applyBorder="1"/>
    <xf numFmtId="0" fontId="78" fillId="0" borderId="62" xfId="0" applyFont="1" applyBorder="1"/>
    <xf numFmtId="0" fontId="78" fillId="0" borderId="0" xfId="0" applyFont="1"/>
    <xf numFmtId="0" fontId="78" fillId="0" borderId="52" xfId="0" applyFont="1" applyBorder="1" applyAlignment="1">
      <alignment horizontal="justify"/>
    </xf>
    <xf numFmtId="0" fontId="78" fillId="0" borderId="52" xfId="0" applyFont="1" applyBorder="1" applyAlignment="1">
      <alignment horizontal="justify" vertical="top" wrapText="1"/>
    </xf>
    <xf numFmtId="0" fontId="78" fillId="0" borderId="52" xfId="0" applyFont="1" applyBorder="1" applyAlignment="1">
      <alignment horizontal="center" vertical="center" wrapText="1"/>
    </xf>
    <xf numFmtId="0" fontId="78" fillId="0" borderId="63" xfId="0" applyFont="1" applyBorder="1"/>
    <xf numFmtId="0" fontId="78" fillId="0" borderId="64" xfId="0" applyFont="1" applyBorder="1"/>
    <xf numFmtId="0" fontId="78" fillId="0" borderId="65" xfId="0" applyFont="1" applyBorder="1"/>
    <xf numFmtId="0" fontId="78" fillId="0" borderId="52" xfId="0" applyFont="1" applyBorder="1" applyAlignment="1">
      <alignment vertical="top" wrapText="1"/>
    </xf>
    <xf numFmtId="0" fontId="78" fillId="0" borderId="52" xfId="0" applyFont="1" applyBorder="1" applyAlignment="1">
      <alignment vertical="top"/>
    </xf>
    <xf numFmtId="0" fontId="78" fillId="0" borderId="52" xfId="0" applyFont="1" applyBorder="1" applyAlignment="1">
      <alignment vertical="center"/>
    </xf>
    <xf numFmtId="0" fontId="9" fillId="0" borderId="0" xfId="0" applyFont="1" applyAlignment="1">
      <alignment wrapText="1"/>
    </xf>
    <xf numFmtId="0" fontId="8" fillId="0" borderId="0" xfId="0" applyFont="1"/>
    <xf numFmtId="165" fontId="83" fillId="0" borderId="23" xfId="0" applyNumberFormat="1" applyFont="1" applyBorder="1" applyAlignment="1">
      <alignment horizontal="center" vertical="center"/>
    </xf>
    <xf numFmtId="165" fontId="83" fillId="0" borderId="18" xfId="0" applyNumberFormat="1" applyFont="1" applyBorder="1" applyAlignment="1">
      <alignment horizontal="center" vertical="center"/>
    </xf>
    <xf numFmtId="168" fontId="83" fillId="0" borderId="18" xfId="0" applyNumberFormat="1" applyFont="1" applyBorder="1" applyAlignment="1">
      <alignment horizontal="center" vertical="center" wrapText="1"/>
    </xf>
    <xf numFmtId="168" fontId="83" fillId="0" borderId="18"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84" fillId="0" borderId="37" xfId="0" applyFont="1" applyBorder="1"/>
    <xf numFmtId="0" fontId="84" fillId="0" borderId="23" xfId="0" applyFont="1" applyBorder="1"/>
    <xf numFmtId="1" fontId="16" fillId="0" borderId="84" xfId="0" applyNumberFormat="1" applyFont="1" applyBorder="1" applyAlignment="1">
      <alignment horizontal="center" vertical="center"/>
    </xf>
    <xf numFmtId="167" fontId="41" fillId="2" borderId="22" xfId="0" applyNumberFormat="1" applyFont="1" applyFill="1" applyBorder="1" applyAlignment="1">
      <alignment vertical="center"/>
    </xf>
    <xf numFmtId="167" fontId="16" fillId="0" borderId="37" xfId="0" applyNumberFormat="1" applyFont="1" applyBorder="1" applyAlignment="1">
      <alignment vertical="center" wrapText="1"/>
    </xf>
    <xf numFmtId="167" fontId="16" fillId="0" borderId="23" xfId="0" applyNumberFormat="1" applyFont="1" applyBorder="1" applyAlignment="1">
      <alignment vertical="center" wrapText="1"/>
    </xf>
    <xf numFmtId="0" fontId="16" fillId="0" borderId="18" xfId="0" applyFont="1" applyBorder="1" applyAlignment="1">
      <alignment horizontal="center" vertical="center"/>
    </xf>
    <xf numFmtId="0" fontId="16" fillId="2" borderId="57" xfId="0" applyFont="1" applyFill="1" applyBorder="1" applyAlignment="1">
      <alignment horizontal="center" vertical="center"/>
    </xf>
    <xf numFmtId="2" fontId="16" fillId="2" borderId="57" xfId="0" applyNumberFormat="1" applyFont="1" applyFill="1" applyBorder="1" applyAlignment="1">
      <alignment horizontal="center" vertical="center"/>
    </xf>
    <xf numFmtId="44" fontId="16" fillId="2" borderId="57" xfId="2" applyFont="1" applyFill="1" applyBorder="1" applyAlignment="1">
      <alignment vertical="center"/>
    </xf>
    <xf numFmtId="167" fontId="16" fillId="0" borderId="37" xfId="0" applyNumberFormat="1" applyFont="1" applyBorder="1" applyAlignment="1">
      <alignment vertical="center"/>
    </xf>
    <xf numFmtId="167" fontId="16" fillId="0" borderId="23" xfId="0" applyNumberFormat="1" applyFont="1" applyBorder="1" applyAlignment="1">
      <alignment vertical="center"/>
    </xf>
    <xf numFmtId="167" fontId="16" fillId="0" borderId="37" xfId="0" applyNumberFormat="1" applyFont="1" applyBorder="1" applyAlignment="1">
      <alignment horizontal="left" vertical="center"/>
    </xf>
    <xf numFmtId="167" fontId="16" fillId="0" borderId="23" xfId="0" applyNumberFormat="1" applyFont="1" applyBorder="1" applyAlignment="1">
      <alignment horizontal="left" vertical="center"/>
    </xf>
    <xf numFmtId="0" fontId="78" fillId="6" borderId="62" xfId="0" applyFont="1" applyFill="1" applyBorder="1"/>
    <xf numFmtId="0" fontId="7" fillId="0" borderId="0" xfId="0" applyFont="1"/>
    <xf numFmtId="1" fontId="40" fillId="2" borderId="84" xfId="0" applyNumberFormat="1" applyFont="1" applyFill="1" applyBorder="1" applyAlignment="1">
      <alignment horizontal="center" vertical="center"/>
    </xf>
    <xf numFmtId="0" fontId="40" fillId="2" borderId="22" xfId="0" applyFont="1" applyFill="1" applyBorder="1" applyAlignment="1">
      <alignment horizontal="left" vertical="center"/>
    </xf>
    <xf numFmtId="1" fontId="40" fillId="2" borderId="85" xfId="0" applyNumberFormat="1" applyFont="1" applyFill="1" applyBorder="1" applyAlignment="1">
      <alignment horizontal="center" vertical="center"/>
    </xf>
    <xf numFmtId="0" fontId="84" fillId="2" borderId="22" xfId="0" applyFont="1" applyFill="1" applyBorder="1" applyAlignment="1">
      <alignment horizontal="left" vertical="center"/>
    </xf>
    <xf numFmtId="0" fontId="40" fillId="2" borderId="37" xfId="0" applyFont="1" applyFill="1" applyBorder="1" applyAlignment="1">
      <alignment horizontal="left" vertical="center"/>
    </xf>
    <xf numFmtId="0" fontId="40" fillId="2" borderId="23" xfId="0" applyFont="1" applyFill="1" applyBorder="1" applyAlignment="1">
      <alignment horizontal="left" vertical="center"/>
    </xf>
    <xf numFmtId="1" fontId="40" fillId="0" borderId="85" xfId="0" applyNumberFormat="1" applyFont="1" applyBorder="1" applyAlignment="1">
      <alignment horizontal="center" vertical="center"/>
    </xf>
    <xf numFmtId="0" fontId="40" fillId="2" borderId="22" xfId="0" applyFont="1" applyFill="1" applyBorder="1" applyAlignment="1">
      <alignment vertical="center" wrapText="1"/>
    </xf>
    <xf numFmtId="167" fontId="40" fillId="2" borderId="37" xfId="0" applyNumberFormat="1" applyFont="1" applyFill="1" applyBorder="1" applyAlignment="1">
      <alignment vertical="center"/>
    </xf>
    <xf numFmtId="167" fontId="40" fillId="2" borderId="23" xfId="0" applyNumberFormat="1" applyFont="1" applyFill="1" applyBorder="1" applyAlignment="1">
      <alignment vertical="center"/>
    </xf>
    <xf numFmtId="1" fontId="40" fillId="0" borderId="86" xfId="0" applyNumberFormat="1" applyFont="1" applyBorder="1" applyAlignment="1">
      <alignment horizontal="center" vertical="center"/>
    </xf>
    <xf numFmtId="0" fontId="88" fillId="6" borderId="52" xfId="0" applyFont="1" applyFill="1" applyBorder="1" applyAlignment="1">
      <alignment vertical="center"/>
    </xf>
    <xf numFmtId="0" fontId="88" fillId="6" borderId="61" xfId="0" applyFont="1" applyFill="1" applyBorder="1" applyAlignment="1">
      <alignment vertical="center"/>
    </xf>
    <xf numFmtId="0" fontId="88" fillId="6" borderId="64" xfId="0" applyFont="1" applyFill="1" applyBorder="1" applyAlignment="1">
      <alignment horizontal="left" vertical="center"/>
    </xf>
    <xf numFmtId="0" fontId="88" fillId="6" borderId="65" xfId="0" applyFont="1" applyFill="1" applyBorder="1" applyAlignment="1">
      <alignment horizontal="left" vertical="center"/>
    </xf>
    <xf numFmtId="0" fontId="0" fillId="0" borderId="0" xfId="0" applyAlignment="1">
      <alignment vertical="center"/>
    </xf>
    <xf numFmtId="0" fontId="45" fillId="0" borderId="18" xfId="0" applyFont="1" applyBorder="1" applyAlignment="1">
      <alignment vertical="center" wrapText="1"/>
    </xf>
    <xf numFmtId="0" fontId="45" fillId="2" borderId="5" xfId="0" applyFont="1" applyFill="1" applyBorder="1" applyAlignment="1">
      <alignment vertical="center"/>
    </xf>
    <xf numFmtId="0" fontId="24" fillId="0" borderId="5" xfId="0" applyFont="1" applyBorder="1" applyAlignment="1">
      <alignment vertical="center"/>
    </xf>
    <xf numFmtId="0" fontId="24" fillId="2" borderId="19" xfId="0" applyFont="1" applyFill="1" applyBorder="1" applyAlignment="1">
      <alignment vertical="center"/>
    </xf>
    <xf numFmtId="0" fontId="45" fillId="0" borderId="2" xfId="0" applyFont="1" applyBorder="1" applyAlignment="1">
      <alignment vertical="center" wrapText="1"/>
    </xf>
    <xf numFmtId="0" fontId="45" fillId="2" borderId="5" xfId="0" applyFont="1" applyFill="1" applyBorder="1" applyAlignment="1">
      <alignment horizontal="left" vertical="center"/>
    </xf>
    <xf numFmtId="49" fontId="45" fillId="2" borderId="18" xfId="0" applyNumberFormat="1" applyFont="1" applyFill="1" applyBorder="1" applyAlignment="1">
      <alignment horizontal="center" vertical="center"/>
    </xf>
    <xf numFmtId="0" fontId="45" fillId="0" borderId="18" xfId="0" applyFont="1" applyBorder="1" applyAlignment="1">
      <alignment horizontal="left" vertical="center" wrapText="1"/>
    </xf>
    <xf numFmtId="14" fontId="0" fillId="0" borderId="0" xfId="0" applyNumberFormat="1" applyAlignment="1">
      <alignment horizontal="left"/>
    </xf>
    <xf numFmtId="49" fontId="45" fillId="2" borderId="55" xfId="0" applyNumberFormat="1" applyFont="1" applyFill="1" applyBorder="1" applyAlignment="1">
      <alignment horizontal="center" vertical="center"/>
    </xf>
    <xf numFmtId="0" fontId="78" fillId="0" borderId="64" xfId="0" applyFont="1" applyBorder="1" applyAlignment="1">
      <alignment horizontal="justify" vertical="top" wrapText="1"/>
    </xf>
    <xf numFmtId="0" fontId="88" fillId="6" borderId="63" xfId="0" applyFont="1" applyFill="1" applyBorder="1" applyAlignment="1">
      <alignment horizontal="left" vertical="top"/>
    </xf>
    <xf numFmtId="0" fontId="89" fillId="6" borderId="64" xfId="0" applyFont="1" applyFill="1" applyBorder="1" applyAlignment="1">
      <alignment horizontal="left" vertical="center"/>
    </xf>
    <xf numFmtId="0" fontId="48" fillId="4" borderId="52" xfId="0" applyFont="1" applyFill="1" applyBorder="1" applyAlignment="1">
      <alignment horizontal="center" vertical="center"/>
    </xf>
    <xf numFmtId="0" fontId="11" fillId="0" borderId="0" xfId="0" applyFont="1" applyAlignment="1">
      <alignment horizontal="left" vertical="center"/>
    </xf>
    <xf numFmtId="1" fontId="91" fillId="2" borderId="18" xfId="0" applyNumberFormat="1" applyFont="1" applyFill="1" applyBorder="1" applyAlignment="1">
      <alignment horizontal="center" vertical="center"/>
    </xf>
    <xf numFmtId="0" fontId="49" fillId="2" borderId="49" xfId="0" applyFont="1" applyFill="1" applyBorder="1" applyAlignment="1">
      <alignment vertical="center" wrapText="1"/>
    </xf>
    <xf numFmtId="165" fontId="16" fillId="0" borderId="23" xfId="0" applyNumberFormat="1" applyFont="1" applyBorder="1" applyAlignment="1">
      <alignment horizontal="center" vertical="center"/>
    </xf>
    <xf numFmtId="0" fontId="78" fillId="0" borderId="61" xfId="0" applyFont="1" applyBorder="1" applyAlignment="1">
      <alignment vertical="top"/>
    </xf>
    <xf numFmtId="0" fontId="78" fillId="0" borderId="62" xfId="0" applyFont="1" applyBorder="1" applyAlignment="1">
      <alignment vertical="top"/>
    </xf>
    <xf numFmtId="0" fontId="78" fillId="0" borderId="63" xfId="0" applyFont="1" applyBorder="1" applyAlignment="1">
      <alignment vertical="top"/>
    </xf>
    <xf numFmtId="0" fontId="78" fillId="0" borderId="64" xfId="0" applyFont="1" applyBorder="1" applyAlignment="1">
      <alignment vertical="top"/>
    </xf>
    <xf numFmtId="0" fontId="78" fillId="0" borderId="65" xfId="0" applyFont="1" applyBorder="1" applyAlignment="1">
      <alignment vertical="top"/>
    </xf>
    <xf numFmtId="0" fontId="6" fillId="0" borderId="0" xfId="0" applyFont="1"/>
    <xf numFmtId="0" fontId="6" fillId="0" borderId="61" xfId="0" applyFont="1" applyBorder="1" applyAlignment="1">
      <alignment horizontal="center" vertical="top"/>
    </xf>
    <xf numFmtId="49" fontId="86" fillId="6" borderId="22" xfId="0" applyNumberFormat="1" applyFont="1" applyFill="1" applyBorder="1" applyAlignment="1">
      <alignment horizontal="center" vertical="center"/>
    </xf>
    <xf numFmtId="49" fontId="86" fillId="6" borderId="37" xfId="0" applyNumberFormat="1" applyFont="1" applyFill="1" applyBorder="1" applyAlignment="1">
      <alignment horizontal="center" vertical="center"/>
    </xf>
    <xf numFmtId="49" fontId="86" fillId="6" borderId="78" xfId="0" applyNumberFormat="1" applyFont="1" applyFill="1" applyBorder="1" applyAlignment="1">
      <alignment horizontal="center" vertical="center"/>
    </xf>
    <xf numFmtId="0" fontId="24" fillId="0" borderId="37" xfId="0" applyFont="1" applyBorder="1" applyAlignment="1">
      <alignment horizontal="center" vertical="center"/>
    </xf>
    <xf numFmtId="0" fontId="24" fillId="0" borderId="23" xfId="0" applyFont="1" applyBorder="1" applyAlignment="1">
      <alignment horizontal="center" vertical="center"/>
    </xf>
    <xf numFmtId="0" fontId="5" fillId="0" borderId="0" xfId="0" applyFont="1" applyAlignment="1">
      <alignment wrapText="1"/>
    </xf>
    <xf numFmtId="0" fontId="5" fillId="0" borderId="0" xfId="0" applyFont="1"/>
    <xf numFmtId="0" fontId="4" fillId="0" borderId="0" xfId="0" applyFont="1"/>
    <xf numFmtId="9" fontId="40" fillId="6" borderId="22" xfId="1" applyFont="1" applyFill="1" applyBorder="1" applyAlignment="1">
      <alignment vertical="center" wrapText="1"/>
    </xf>
    <xf numFmtId="9" fontId="40" fillId="6" borderId="37" xfId="1" applyFont="1" applyFill="1" applyBorder="1" applyAlignment="1">
      <alignment vertical="center" wrapText="1"/>
    </xf>
    <xf numFmtId="9" fontId="40" fillId="6" borderId="23" xfId="1" applyFont="1" applyFill="1" applyBorder="1" applyAlignment="1">
      <alignment vertical="center" wrapText="1"/>
    </xf>
    <xf numFmtId="0" fontId="10" fillId="0" borderId="0" xfId="0" applyFont="1" applyAlignment="1">
      <alignment horizontal="left"/>
    </xf>
    <xf numFmtId="0" fontId="41" fillId="2" borderId="22" xfId="0" applyFont="1" applyFill="1" applyBorder="1" applyAlignment="1">
      <alignment horizontal="center" vertical="center" wrapText="1"/>
    </xf>
    <xf numFmtId="0" fontId="41" fillId="2" borderId="37" xfId="0" applyFont="1" applyFill="1" applyBorder="1" applyAlignment="1">
      <alignment horizontal="center" vertical="center" wrapText="1"/>
    </xf>
    <xf numFmtId="0" fontId="41" fillId="2" borderId="23" xfId="0" applyFont="1" applyFill="1" applyBorder="1" applyAlignment="1">
      <alignment horizontal="center" vertical="center" wrapText="1"/>
    </xf>
    <xf numFmtId="0" fontId="18" fillId="0" borderId="78" xfId="0" applyFont="1" applyBorder="1"/>
    <xf numFmtId="0" fontId="40" fillId="2" borderId="22" xfId="0" applyFont="1" applyFill="1" applyBorder="1" applyAlignment="1">
      <alignment horizontal="center" vertical="center" wrapText="1"/>
    </xf>
    <xf numFmtId="0" fontId="40" fillId="2" borderId="37" xfId="0" applyFont="1" applyFill="1" applyBorder="1" applyAlignment="1">
      <alignment horizontal="center" vertical="center" wrapText="1"/>
    </xf>
    <xf numFmtId="0" fontId="40" fillId="2" borderId="23" xfId="0" applyFont="1" applyFill="1" applyBorder="1" applyAlignment="1">
      <alignment horizontal="center" vertical="center" wrapText="1"/>
    </xf>
    <xf numFmtId="0" fontId="56" fillId="6" borderId="58" xfId="5" applyFont="1" applyFill="1" applyBorder="1" applyProtection="1">
      <protection hidden="1"/>
    </xf>
    <xf numFmtId="0" fontId="56" fillId="6" borderId="59" xfId="5" applyFont="1" applyFill="1" applyBorder="1" applyProtection="1">
      <protection hidden="1"/>
    </xf>
    <xf numFmtId="0" fontId="61" fillId="6" borderId="59" xfId="5" applyFont="1" applyFill="1" applyBorder="1" applyProtection="1">
      <protection hidden="1"/>
    </xf>
    <xf numFmtId="0" fontId="56" fillId="6" borderId="52" xfId="5" applyFont="1" applyFill="1" applyProtection="1">
      <protection hidden="1"/>
    </xf>
    <xf numFmtId="0" fontId="56" fillId="6" borderId="61" xfId="5" applyFont="1" applyFill="1" applyBorder="1" applyProtection="1">
      <protection hidden="1"/>
    </xf>
    <xf numFmtId="0" fontId="61" fillId="6" borderId="52" xfId="5" applyFont="1" applyFill="1" applyProtection="1">
      <protection hidden="1"/>
    </xf>
    <xf numFmtId="0" fontId="56" fillId="6" borderId="62" xfId="5" applyFont="1" applyFill="1" applyBorder="1" applyProtection="1">
      <protection hidden="1"/>
    </xf>
    <xf numFmtId="0" fontId="56" fillId="7" borderId="61" xfId="5" applyFont="1" applyFill="1" applyBorder="1" applyAlignment="1" applyProtection="1">
      <alignment horizontal="center" vertical="center"/>
      <protection hidden="1"/>
    </xf>
    <xf numFmtId="0" fontId="56" fillId="7" borderId="52" xfId="5" applyFont="1" applyFill="1" applyAlignment="1" applyProtection="1">
      <alignment horizontal="center" vertical="center"/>
      <protection hidden="1"/>
    </xf>
    <xf numFmtId="0" fontId="56" fillId="7" borderId="62" xfId="5" applyFont="1" applyFill="1" applyBorder="1" applyAlignment="1" applyProtection="1">
      <alignment horizontal="center" vertical="center"/>
      <protection hidden="1"/>
    </xf>
    <xf numFmtId="0" fontId="56" fillId="6" borderId="63" xfId="5" applyFont="1" applyFill="1" applyBorder="1" applyProtection="1">
      <protection hidden="1"/>
    </xf>
    <xf numFmtId="0" fontId="65" fillId="6" borderId="61" xfId="5" applyFont="1" applyFill="1" applyBorder="1" applyProtection="1">
      <protection locked="0"/>
    </xf>
    <xf numFmtId="0" fontId="64" fillId="0" borderId="71" xfId="5" applyFont="1" applyBorder="1" applyAlignment="1" applyProtection="1">
      <alignment horizontal="center" vertical="center" textRotation="90" wrapText="1"/>
      <protection hidden="1"/>
    </xf>
    <xf numFmtId="0" fontId="67" fillId="6" borderId="66" xfId="5" applyFont="1" applyFill="1" applyBorder="1" applyAlignment="1" applyProtection="1">
      <alignment horizontal="left" vertical="center"/>
      <protection hidden="1"/>
    </xf>
    <xf numFmtId="0" fontId="68" fillId="6" borderId="68" xfId="5" applyFont="1" applyFill="1" applyBorder="1" applyAlignment="1" applyProtection="1">
      <alignment horizontal="center" vertical="center"/>
      <protection locked="0"/>
    </xf>
    <xf numFmtId="0" fontId="65" fillId="6" borderId="52" xfId="5" applyFont="1" applyFill="1" applyProtection="1">
      <protection locked="0"/>
    </xf>
    <xf numFmtId="0" fontId="69" fillId="6" borderId="66" xfId="5" applyFont="1" applyFill="1" applyBorder="1" applyAlignment="1" applyProtection="1">
      <alignment horizontal="left" vertical="center"/>
      <protection hidden="1"/>
    </xf>
    <xf numFmtId="0" fontId="70" fillId="0" borderId="61" xfId="5" applyFont="1" applyBorder="1" applyAlignment="1" applyProtection="1">
      <alignment horizontal="center" vertical="center"/>
      <protection hidden="1"/>
    </xf>
    <xf numFmtId="0" fontId="64" fillId="0" borderId="52" xfId="5" applyFont="1" applyAlignment="1" applyProtection="1">
      <alignment horizontal="center" vertical="center"/>
      <protection hidden="1"/>
    </xf>
    <xf numFmtId="0" fontId="69" fillId="6" borderId="52" xfId="5" applyFont="1" applyFill="1" applyAlignment="1" applyProtection="1">
      <alignment horizontal="center" vertical="center"/>
      <protection hidden="1"/>
    </xf>
    <xf numFmtId="0" fontId="68" fillId="6" borderId="62" xfId="5" applyFont="1" applyFill="1" applyBorder="1" applyAlignment="1" applyProtection="1">
      <alignment horizontal="center" vertical="center"/>
      <protection locked="0" hidden="1"/>
    </xf>
    <xf numFmtId="0" fontId="67" fillId="6" borderId="58" xfId="5" applyFont="1" applyFill="1" applyBorder="1" applyAlignment="1" applyProtection="1">
      <alignment horizontal="left" vertical="center"/>
      <protection hidden="1"/>
    </xf>
    <xf numFmtId="0" fontId="68" fillId="6" borderId="60" xfId="5" applyFont="1" applyFill="1" applyBorder="1" applyAlignment="1" applyProtection="1">
      <alignment horizontal="center" vertical="center"/>
      <protection locked="0"/>
    </xf>
    <xf numFmtId="0" fontId="66" fillId="0" borderId="57" xfId="5" applyFont="1" applyBorder="1" applyAlignment="1" applyProtection="1">
      <alignment horizontal="center" vertical="center" textRotation="90"/>
      <protection hidden="1"/>
    </xf>
    <xf numFmtId="0" fontId="84" fillId="0" borderId="22" xfId="0" applyFont="1" applyBorder="1" applyAlignment="1">
      <alignment horizontal="left" vertical="center"/>
    </xf>
    <xf numFmtId="0" fontId="21" fillId="0" borderId="18" xfId="0" applyFont="1" applyBorder="1" applyAlignment="1">
      <alignment horizontal="right" vertical="center"/>
    </xf>
    <xf numFmtId="0" fontId="85" fillId="0" borderId="18" xfId="0" applyFont="1" applyBorder="1" applyAlignment="1">
      <alignment horizontal="right" vertical="center"/>
    </xf>
    <xf numFmtId="0" fontId="34" fillId="0" borderId="75" xfId="0" applyFont="1" applyBorder="1" applyAlignment="1">
      <alignment vertical="center"/>
    </xf>
    <xf numFmtId="0" fontId="35" fillId="0" borderId="23" xfId="0" applyFont="1" applyBorder="1" applyAlignment="1">
      <alignment vertical="center"/>
    </xf>
    <xf numFmtId="0" fontId="46" fillId="0" borderId="37" xfId="0" applyFont="1" applyBorder="1" applyAlignment="1">
      <alignment vertical="center"/>
    </xf>
    <xf numFmtId="0" fontId="36" fillId="0" borderId="37" xfId="0" applyFont="1" applyBorder="1" applyAlignment="1">
      <alignment vertical="center"/>
    </xf>
    <xf numFmtId="14" fontId="36" fillId="0" borderId="23" xfId="0" applyNumberFormat="1" applyFont="1" applyBorder="1" applyAlignment="1">
      <alignment horizontal="left" vertical="center"/>
    </xf>
    <xf numFmtId="0" fontId="74" fillId="0" borderId="22" xfId="0" applyFont="1" applyBorder="1" applyAlignment="1">
      <alignment vertical="center"/>
    </xf>
    <xf numFmtId="0" fontId="75" fillId="0" borderId="37" xfId="0" applyFont="1" applyBorder="1"/>
    <xf numFmtId="0" fontId="75" fillId="0" borderId="23" xfId="0" applyFont="1" applyBorder="1"/>
    <xf numFmtId="0" fontId="0" fillId="0" borderId="52" xfId="0" applyBorder="1" applyAlignment="1">
      <alignment vertical="center"/>
    </xf>
    <xf numFmtId="9" fontId="78" fillId="0" borderId="52" xfId="1" applyFont="1" applyBorder="1" applyAlignment="1">
      <alignment vertical="top"/>
    </xf>
    <xf numFmtId="0" fontId="71" fillId="6" borderId="58" xfId="0" applyFont="1" applyFill="1" applyBorder="1" applyAlignment="1">
      <alignment horizontal="left" vertical="center" wrapText="1"/>
    </xf>
    <xf numFmtId="0" fontId="78" fillId="6" borderId="59" xfId="0" applyFont="1" applyFill="1" applyBorder="1" applyAlignment="1">
      <alignment horizontal="left" vertical="center" wrapText="1"/>
    </xf>
    <xf numFmtId="0" fontId="78" fillId="6" borderId="60" xfId="0" applyFont="1" applyFill="1" applyBorder="1" applyAlignment="1">
      <alignment horizontal="left" vertical="center" wrapText="1"/>
    </xf>
    <xf numFmtId="172" fontId="71" fillId="6" borderId="52" xfId="0" applyNumberFormat="1" applyFont="1" applyFill="1" applyBorder="1" applyAlignment="1">
      <alignment horizontal="left" vertical="center"/>
    </xf>
    <xf numFmtId="172" fontId="71" fillId="6" borderId="62" xfId="0" applyNumberFormat="1" applyFont="1" applyFill="1" applyBorder="1" applyAlignment="1">
      <alignment horizontal="left" vertical="center"/>
    </xf>
    <xf numFmtId="172" fontId="71" fillId="6" borderId="52" xfId="0" applyNumberFormat="1" applyFont="1" applyFill="1" applyBorder="1" applyAlignment="1">
      <alignment horizontal="center" vertical="center"/>
    </xf>
    <xf numFmtId="0" fontId="88" fillId="6" borderId="61" xfId="0" applyFont="1" applyFill="1" applyBorder="1" applyAlignment="1">
      <alignment horizontal="center" vertical="center"/>
    </xf>
    <xf numFmtId="0" fontId="88" fillId="6" borderId="52" xfId="0" applyFont="1" applyFill="1" applyBorder="1" applyAlignment="1">
      <alignment horizontal="center" vertical="center"/>
    </xf>
    <xf numFmtId="0" fontId="81" fillId="0" borderId="61" xfId="0" applyFont="1" applyBorder="1" applyAlignment="1">
      <alignment horizontal="justify" vertical="center" wrapText="1"/>
    </xf>
    <xf numFmtId="0" fontId="81" fillId="0" borderId="52" xfId="0" applyFont="1" applyBorder="1" applyAlignment="1">
      <alignment horizontal="justify" vertical="center" wrapText="1"/>
    </xf>
    <xf numFmtId="0" fontId="81" fillId="0" borderId="62" xfId="0" applyFont="1" applyBorder="1" applyAlignment="1">
      <alignment horizontal="justify" vertical="center" wrapText="1"/>
    </xf>
    <xf numFmtId="0" fontId="71" fillId="0" borderId="58" xfId="0" applyFont="1" applyBorder="1" applyAlignment="1">
      <alignment horizontal="left" wrapText="1"/>
    </xf>
    <xf numFmtId="0" fontId="78" fillId="0" borderId="59" xfId="0" applyFont="1" applyBorder="1" applyAlignment="1">
      <alignment horizontal="left" wrapText="1"/>
    </xf>
    <xf numFmtId="0" fontId="78" fillId="0" borderId="60" xfId="0" applyFont="1" applyBorder="1" applyAlignment="1">
      <alignment horizontal="left" wrapText="1"/>
    </xf>
    <xf numFmtId="0" fontId="71" fillId="0" borderId="52" xfId="0" applyFont="1" applyBorder="1" applyAlignment="1">
      <alignment horizontal="justify" vertical="center" wrapText="1"/>
    </xf>
    <xf numFmtId="0" fontId="71" fillId="0" borderId="62" xfId="0" applyFont="1" applyBorder="1" applyAlignment="1">
      <alignment horizontal="justify" vertical="center" wrapText="1"/>
    </xf>
    <xf numFmtId="0" fontId="78" fillId="0" borderId="61" xfId="0" applyFont="1" applyBorder="1" applyAlignment="1">
      <alignment horizontal="justify" vertical="center" wrapText="1"/>
    </xf>
    <xf numFmtId="0" fontId="78" fillId="0" borderId="52" xfId="0" applyFont="1" applyBorder="1" applyAlignment="1">
      <alignment horizontal="justify" vertical="center" wrapText="1"/>
    </xf>
    <xf numFmtId="0" fontId="78" fillId="0" borderId="61" xfId="0" applyFont="1" applyBorder="1" applyAlignment="1">
      <alignment horizontal="left" vertical="center" wrapText="1"/>
    </xf>
    <xf numFmtId="0" fontId="78" fillId="0" borderId="52" xfId="0" applyFont="1" applyBorder="1" applyAlignment="1">
      <alignment horizontal="left" vertical="center" wrapText="1"/>
    </xf>
    <xf numFmtId="0" fontId="78" fillId="0" borderId="62" xfId="0" applyFont="1" applyBorder="1" applyAlignment="1">
      <alignment horizontal="justify" vertical="center" wrapText="1"/>
    </xf>
    <xf numFmtId="0" fontId="14" fillId="0" borderId="0" xfId="0" applyFont="1" applyAlignment="1">
      <alignment horizontal="left" vertical="center" wrapText="1"/>
    </xf>
    <xf numFmtId="0" fontId="0" fillId="0" borderId="0" xfId="0" applyAlignment="1">
      <alignment horizontal="left" vertical="center"/>
    </xf>
    <xf numFmtId="0" fontId="14" fillId="0" borderId="0" xfId="0" applyFont="1" applyAlignment="1">
      <alignment horizontal="center"/>
    </xf>
    <xf numFmtId="0" fontId="0" fillId="0" borderId="0" xfId="0" applyAlignment="1">
      <alignment horizontal="center"/>
    </xf>
    <xf numFmtId="6" fontId="55" fillId="0" borderId="0" xfId="0" applyNumberFormat="1" applyFont="1" applyAlignment="1">
      <alignment horizontal="center"/>
    </xf>
    <xf numFmtId="0" fontId="55" fillId="0" borderId="0" xfId="0" applyFont="1" applyAlignment="1">
      <alignment horizontal="center"/>
    </xf>
    <xf numFmtId="9" fontId="55" fillId="0" borderId="0" xfId="0" applyNumberFormat="1" applyFont="1" applyAlignment="1">
      <alignment horizontal="center"/>
    </xf>
    <xf numFmtId="0" fontId="14" fillId="0" borderId="0" xfId="0" applyFont="1" applyAlignment="1">
      <alignment horizontal="left" vertical="top"/>
    </xf>
    <xf numFmtId="0" fontId="0" fillId="0" borderId="0" xfId="0" applyAlignment="1">
      <alignment horizontal="left" vertical="top"/>
    </xf>
    <xf numFmtId="6" fontId="55" fillId="0" borderId="0" xfId="0" applyNumberFormat="1" applyFont="1" applyAlignment="1">
      <alignment horizontal="center" vertical="center"/>
    </xf>
    <xf numFmtId="0" fontId="55" fillId="0" borderId="0" xfId="0" applyFont="1" applyAlignment="1">
      <alignment horizontal="center" vertical="center"/>
    </xf>
    <xf numFmtId="0" fontId="71" fillId="0" borderId="57" xfId="0" applyFont="1" applyBorder="1" applyAlignment="1">
      <alignment horizontal="center" vertical="center"/>
    </xf>
    <xf numFmtId="0" fontId="78" fillId="0" borderId="57" xfId="0" applyFont="1" applyBorder="1" applyAlignment="1">
      <alignment horizontal="justify" vertical="center" wrapText="1"/>
    </xf>
    <xf numFmtId="0" fontId="78" fillId="0" borderId="58" xfId="0" applyFont="1" applyBorder="1" applyAlignment="1">
      <alignment horizontal="justify" vertical="center" wrapText="1"/>
    </xf>
    <xf numFmtId="0" fontId="78" fillId="0" borderId="59" xfId="0" applyFont="1" applyBorder="1" applyAlignment="1">
      <alignment horizontal="justify" vertical="center" wrapText="1"/>
    </xf>
    <xf numFmtId="0" fontId="78" fillId="0" borderId="60" xfId="0" applyFont="1" applyBorder="1" applyAlignment="1">
      <alignment horizontal="justify" vertical="center" wrapText="1"/>
    </xf>
    <xf numFmtId="0" fontId="78" fillId="0" borderId="63" xfId="0" applyFont="1" applyBorder="1" applyAlignment="1">
      <alignment horizontal="justify" vertical="center" wrapText="1"/>
    </xf>
    <xf numFmtId="0" fontId="78" fillId="0" borderId="64" xfId="0" applyFont="1" applyBorder="1" applyAlignment="1">
      <alignment horizontal="justify" vertical="center" wrapText="1"/>
    </xf>
    <xf numFmtId="0" fontId="78" fillId="0" borderId="65" xfId="0" applyFont="1" applyBorder="1" applyAlignment="1">
      <alignment horizontal="justify" vertical="center" wrapText="1"/>
    </xf>
    <xf numFmtId="0" fontId="71" fillId="0" borderId="66" xfId="0" applyFont="1" applyBorder="1" applyAlignment="1">
      <alignment horizontal="center" vertical="center"/>
    </xf>
    <xf numFmtId="0" fontId="71" fillId="0" borderId="67" xfId="0" applyFont="1" applyBorder="1" applyAlignment="1">
      <alignment horizontal="center" vertical="center"/>
    </xf>
    <xf numFmtId="0" fontId="71" fillId="0" borderId="68" xfId="0" applyFont="1" applyBorder="1" applyAlignment="1">
      <alignment horizontal="center" vertical="center"/>
    </xf>
    <xf numFmtId="0" fontId="13" fillId="0" borderId="61" xfId="0" applyFont="1" applyBorder="1" applyAlignment="1">
      <alignment horizontal="left" vertical="center" wrapText="1"/>
    </xf>
    <xf numFmtId="0" fontId="13" fillId="0" borderId="52" xfId="0" applyFont="1" applyBorder="1" applyAlignment="1">
      <alignment horizontal="left" vertical="center" wrapText="1"/>
    </xf>
    <xf numFmtId="0" fontId="13" fillId="0" borderId="62" xfId="0" applyFont="1" applyBorder="1" applyAlignment="1">
      <alignment horizontal="left" vertical="center" wrapText="1"/>
    </xf>
    <xf numFmtId="0" fontId="58" fillId="0" borderId="61" xfId="0" applyFont="1" applyBorder="1" applyAlignment="1">
      <alignment horizontal="justify" vertical="center" wrapText="1"/>
    </xf>
    <xf numFmtId="0" fontId="58" fillId="0" borderId="52" xfId="0" applyFont="1" applyBorder="1" applyAlignment="1">
      <alignment horizontal="justify" vertical="center" wrapText="1"/>
    </xf>
    <xf numFmtId="0" fontId="58" fillId="0" borderId="62" xfId="0" applyFont="1" applyBorder="1" applyAlignment="1">
      <alignment horizontal="justify" vertical="center" wrapText="1"/>
    </xf>
    <xf numFmtId="0" fontId="10" fillId="0" borderId="52" xfId="0" applyFont="1" applyBorder="1" applyAlignment="1">
      <alignment horizontal="justify" vertical="center" wrapText="1"/>
    </xf>
    <xf numFmtId="0" fontId="10" fillId="0" borderId="62" xfId="0" applyFont="1" applyBorder="1" applyAlignment="1">
      <alignment horizontal="justify" vertical="center" wrapText="1"/>
    </xf>
    <xf numFmtId="0" fontId="13" fillId="0" borderId="61" xfId="0" applyFont="1" applyBorder="1" applyAlignment="1">
      <alignment horizontal="justify" vertical="center" wrapText="1"/>
    </xf>
    <xf numFmtId="0" fontId="13" fillId="0" borderId="52" xfId="0" applyFont="1" applyBorder="1" applyAlignment="1">
      <alignment horizontal="justify" vertical="center" wrapText="1"/>
    </xf>
    <xf numFmtId="0" fontId="82" fillId="0" borderId="52" xfId="4" applyFont="1" applyBorder="1" applyAlignment="1">
      <alignment horizontal="justify" vertical="center" wrapText="1"/>
    </xf>
    <xf numFmtId="9" fontId="56" fillId="0" borderId="57" xfId="0" applyNumberFormat="1" applyFont="1" applyBorder="1" applyAlignment="1">
      <alignment horizontal="center"/>
    </xf>
    <xf numFmtId="0" fontId="56" fillId="0" borderId="57" xfId="0" applyFont="1" applyBorder="1" applyAlignment="1">
      <alignment horizontal="center"/>
    </xf>
    <xf numFmtId="0" fontId="71" fillId="0" borderId="58" xfId="0" applyFont="1" applyBorder="1" applyAlignment="1">
      <alignment horizontal="left" vertical="center" wrapText="1"/>
    </xf>
    <xf numFmtId="0" fontId="78" fillId="0" borderId="59" xfId="0" applyFont="1" applyBorder="1" applyAlignment="1">
      <alignment horizontal="left" vertical="center" wrapText="1"/>
    </xf>
    <xf numFmtId="0" fontId="78" fillId="0" borderId="60" xfId="0" applyFont="1" applyBorder="1" applyAlignment="1">
      <alignment horizontal="left" vertical="center" wrapText="1"/>
    </xf>
    <xf numFmtId="0" fontId="78" fillId="0" borderId="63" xfId="0" applyFont="1" applyBorder="1" applyAlignment="1">
      <alignment horizontal="left" vertical="top" wrapText="1"/>
    </xf>
    <xf numFmtId="0" fontId="78" fillId="0" borderId="64" xfId="0" applyFont="1" applyBorder="1" applyAlignment="1">
      <alignment horizontal="left" vertical="top" wrapText="1"/>
    </xf>
    <xf numFmtId="0" fontId="78" fillId="0" borderId="65" xfId="0" applyFont="1" applyBorder="1" applyAlignment="1">
      <alignment horizontal="left" vertical="top" wrapText="1"/>
    </xf>
    <xf numFmtId="0" fontId="53" fillId="0" borderId="57" xfId="0" applyFont="1" applyBorder="1" applyAlignment="1">
      <alignment horizontal="justify"/>
    </xf>
    <xf numFmtId="44" fontId="56" fillId="0" borderId="57" xfId="0" applyNumberFormat="1" applyFont="1" applyBorder="1" applyAlignment="1">
      <alignment horizontal="justify" vertical="center"/>
    </xf>
    <xf numFmtId="0" fontId="56" fillId="0" borderId="57" xfId="0" applyFont="1" applyBorder="1" applyAlignment="1">
      <alignment horizontal="justify" vertical="center"/>
    </xf>
    <xf numFmtId="9" fontId="56" fillId="0" borderId="57" xfId="0" applyNumberFormat="1" applyFont="1" applyBorder="1" applyAlignment="1">
      <alignment horizontal="center" vertical="center"/>
    </xf>
    <xf numFmtId="0" fontId="56" fillId="0" borderId="57" xfId="0" applyFont="1" applyBorder="1" applyAlignment="1">
      <alignment horizontal="center" vertical="center"/>
    </xf>
    <xf numFmtId="0" fontId="53" fillId="0" borderId="58" xfId="0" applyFont="1" applyBorder="1" applyAlignment="1">
      <alignment horizontal="center" vertical="center" wrapText="1"/>
    </xf>
    <xf numFmtId="0" fontId="10" fillId="0" borderId="59" xfId="0" applyFont="1" applyBorder="1" applyAlignment="1">
      <alignment horizontal="center" vertical="center" wrapText="1"/>
    </xf>
    <xf numFmtId="0" fontId="10" fillId="0" borderId="60" xfId="0" applyFont="1" applyBorder="1" applyAlignment="1">
      <alignment horizontal="center" vertical="center" wrapText="1"/>
    </xf>
    <xf numFmtId="0" fontId="0" fillId="0" borderId="0" xfId="0" applyAlignment="1">
      <alignment horizontal="center" vertical="center"/>
    </xf>
    <xf numFmtId="0" fontId="79" fillId="0" borderId="0" xfId="0" quotePrefix="1" applyFont="1" applyAlignment="1">
      <alignment horizontal="justify" vertical="center" wrapText="1"/>
    </xf>
    <xf numFmtId="0" fontId="0" fillId="0" borderId="0" xfId="0" applyAlignment="1">
      <alignment horizontal="justify" vertical="center" wrapText="1"/>
    </xf>
    <xf numFmtId="0" fontId="7" fillId="0" borderId="0" xfId="0" quotePrefix="1" applyFont="1" applyAlignment="1">
      <alignment horizontal="left" vertical="center" wrapText="1"/>
    </xf>
    <xf numFmtId="0" fontId="11" fillId="0" borderId="0" xfId="0" applyFont="1" applyAlignment="1">
      <alignment horizontal="left" vertical="center" wrapText="1"/>
    </xf>
    <xf numFmtId="0" fontId="0" fillId="0" borderId="0" xfId="0" applyAlignment="1">
      <alignment horizontal="left" vertical="center" wrapText="1"/>
    </xf>
    <xf numFmtId="0" fontId="14" fillId="0" borderId="0" xfId="0" applyFont="1" applyAlignment="1">
      <alignment horizontal="left" vertical="center"/>
    </xf>
    <xf numFmtId="0" fontId="14" fillId="0" borderId="0" xfId="0" applyFont="1" applyAlignment="1">
      <alignment horizontal="center" vertical="center" wrapText="1"/>
    </xf>
    <xf numFmtId="0" fontId="0" fillId="0" borderId="57" xfId="0" applyBorder="1" applyAlignment="1">
      <alignment horizontal="center" vertical="center"/>
    </xf>
    <xf numFmtId="0" fontId="12" fillId="0" borderId="57" xfId="0" applyFont="1" applyBorder="1" applyAlignment="1">
      <alignment horizontal="justify" vertical="center" wrapText="1"/>
    </xf>
    <xf numFmtId="0" fontId="0" fillId="0" borderId="57" xfId="0" applyBorder="1" applyAlignment="1">
      <alignment horizontal="justify" vertical="center" wrapText="1"/>
    </xf>
    <xf numFmtId="0" fontId="14" fillId="0" borderId="57" xfId="0" applyFont="1" applyBorder="1" applyAlignment="1">
      <alignment horizontal="justify" vertical="center" wrapText="1"/>
    </xf>
    <xf numFmtId="0" fontId="11" fillId="0" borderId="57" xfId="0" applyFont="1" applyBorder="1" applyAlignment="1">
      <alignment horizontal="justify" vertical="center" wrapText="1"/>
    </xf>
    <xf numFmtId="0" fontId="9" fillId="0" borderId="58" xfId="0" applyFont="1" applyBorder="1" applyAlignment="1">
      <alignment horizontal="justify" vertical="center" wrapText="1"/>
    </xf>
    <xf numFmtId="0" fontId="14" fillId="0" borderId="59" xfId="0" applyFont="1" applyBorder="1" applyAlignment="1">
      <alignment horizontal="justify" vertical="center" wrapText="1"/>
    </xf>
    <xf numFmtId="0" fontId="14" fillId="0" borderId="61" xfId="0" applyFont="1" applyBorder="1" applyAlignment="1">
      <alignment horizontal="justify" vertical="center" wrapText="1"/>
    </xf>
    <xf numFmtId="0" fontId="14" fillId="0" borderId="52" xfId="0" applyFont="1" applyBorder="1" applyAlignment="1">
      <alignment horizontal="justify" vertical="center" wrapText="1"/>
    </xf>
    <xf numFmtId="0" fontId="14" fillId="0" borderId="63" xfId="0" applyFont="1" applyBorder="1" applyAlignment="1">
      <alignment horizontal="justify" vertical="center" wrapText="1"/>
    </xf>
    <xf numFmtId="0" fontId="14" fillId="0" borderId="64" xfId="0" applyFont="1" applyBorder="1" applyAlignment="1">
      <alignment horizontal="justify" vertical="center" wrapText="1"/>
    </xf>
    <xf numFmtId="14" fontId="0" fillId="0" borderId="52" xfId="0" applyNumberFormat="1" applyBorder="1" applyAlignment="1">
      <alignment horizontal="justify" vertical="center" wrapText="1"/>
    </xf>
    <xf numFmtId="0" fontId="14" fillId="0" borderId="0" xfId="0" applyFont="1" applyAlignment="1">
      <alignment horizontal="justify" vertical="center"/>
    </xf>
    <xf numFmtId="0" fontId="11" fillId="0" borderId="61" xfId="0" applyFont="1" applyBorder="1" applyAlignment="1">
      <alignment horizontal="justify" vertical="center" wrapText="1"/>
    </xf>
    <xf numFmtId="44" fontId="0" fillId="0" borderId="52" xfId="0" applyNumberFormat="1" applyBorder="1" applyAlignment="1">
      <alignment horizontal="justify" vertical="center" wrapText="1"/>
    </xf>
    <xf numFmtId="0" fontId="0" fillId="0" borderId="52" xfId="0" applyBorder="1" applyAlignment="1">
      <alignment horizontal="justify" vertical="center" wrapText="1"/>
    </xf>
    <xf numFmtId="0" fontId="9" fillId="0" borderId="52" xfId="0" applyFont="1" applyBorder="1" applyAlignment="1">
      <alignment horizontal="left" vertical="center" wrapText="1"/>
    </xf>
    <xf numFmtId="0" fontId="9" fillId="0" borderId="62" xfId="0" applyFont="1" applyBorder="1" applyAlignment="1">
      <alignment horizontal="left" vertical="center" wrapText="1"/>
    </xf>
    <xf numFmtId="0" fontId="7" fillId="0" borderId="52" xfId="0" applyFont="1" applyBorder="1" applyAlignment="1">
      <alignment horizontal="left" vertical="top" wrapText="1"/>
    </xf>
    <xf numFmtId="0" fontId="0" fillId="0" borderId="52" xfId="0" applyBorder="1" applyAlignment="1">
      <alignment horizontal="left" vertical="top" wrapText="1"/>
    </xf>
    <xf numFmtId="0" fontId="0" fillId="0" borderId="62" xfId="0" applyBorder="1" applyAlignment="1">
      <alignment horizontal="left" vertical="top" wrapText="1"/>
    </xf>
    <xf numFmtId="0" fontId="10" fillId="0" borderId="52" xfId="0" applyFont="1" applyBorder="1" applyAlignment="1">
      <alignment horizontal="left" vertical="center" wrapText="1"/>
    </xf>
    <xf numFmtId="0" fontId="55" fillId="0" borderId="52" xfId="0" applyFont="1" applyBorder="1" applyAlignment="1">
      <alignment horizontal="left" vertical="center" wrapText="1"/>
    </xf>
    <xf numFmtId="0" fontId="0" fillId="0" borderId="52" xfId="0" applyBorder="1" applyAlignment="1">
      <alignment horizontal="left" vertical="center" wrapText="1"/>
    </xf>
    <xf numFmtId="0" fontId="53" fillId="0" borderId="58" xfId="0" applyFont="1" applyBorder="1" applyAlignment="1">
      <alignment horizontal="left" vertical="center" wrapText="1"/>
    </xf>
    <xf numFmtId="0" fontId="11" fillId="0" borderId="59" xfId="0" applyFont="1" applyBorder="1" applyAlignment="1">
      <alignment horizontal="left" vertical="center" wrapText="1"/>
    </xf>
    <xf numFmtId="0" fontId="11" fillId="0" borderId="60" xfId="0" applyFont="1" applyBorder="1" applyAlignment="1">
      <alignment horizontal="left" vertical="center" wrapText="1"/>
    </xf>
    <xf numFmtId="0" fontId="0" fillId="0" borderId="63" xfId="0" applyBorder="1" applyAlignment="1">
      <alignment horizontal="left" vertical="center" wrapText="1"/>
    </xf>
    <xf numFmtId="0" fontId="0" fillId="0" borderId="64" xfId="0" applyBorder="1" applyAlignment="1">
      <alignment horizontal="left" vertical="center" wrapText="1"/>
    </xf>
    <xf numFmtId="0" fontId="0" fillId="0" borderId="65" xfId="0" applyBorder="1" applyAlignment="1">
      <alignment horizontal="left" vertical="center" wrapText="1"/>
    </xf>
    <xf numFmtId="14" fontId="71" fillId="6" borderId="52" xfId="0" applyNumberFormat="1" applyFont="1" applyFill="1" applyBorder="1" applyAlignment="1">
      <alignment horizontal="left" vertical="center" wrapText="1"/>
    </xf>
    <xf numFmtId="0" fontId="14" fillId="0" borderId="58" xfId="0" applyFont="1" applyBorder="1" applyAlignment="1">
      <alignment horizontal="left" vertical="top" wrapText="1"/>
    </xf>
    <xf numFmtId="0" fontId="14" fillId="0" borderId="59"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14" fillId="0" borderId="64" xfId="0" applyFont="1" applyBorder="1" applyAlignment="1">
      <alignment horizontal="left" vertical="top" wrapText="1"/>
    </xf>
    <xf numFmtId="0" fontId="14" fillId="0" borderId="65" xfId="0" applyFont="1" applyBorder="1" applyAlignment="1">
      <alignment horizontal="left" vertical="top" wrapText="1"/>
    </xf>
    <xf numFmtId="0" fontId="9" fillId="0" borderId="66" xfId="0" applyFont="1" applyBorder="1" applyAlignment="1">
      <alignment horizontal="left"/>
    </xf>
    <xf numFmtId="0" fontId="0" fillId="0" borderId="67" xfId="0" applyBorder="1" applyAlignment="1">
      <alignment horizontal="left"/>
    </xf>
    <xf numFmtId="0" fontId="0" fillId="0" borderId="68" xfId="0" applyBorder="1" applyAlignment="1">
      <alignment horizontal="left"/>
    </xf>
    <xf numFmtId="0" fontId="78" fillId="0" borderId="62" xfId="0" applyFont="1" applyBorder="1" applyAlignment="1">
      <alignment horizontal="left" vertical="center" wrapText="1"/>
    </xf>
    <xf numFmtId="0" fontId="78" fillId="6" borderId="61" xfId="0" applyFont="1" applyFill="1" applyBorder="1" applyAlignment="1">
      <alignment horizontal="left" vertical="center" wrapText="1"/>
    </xf>
    <xf numFmtId="0" fontId="78" fillId="6" borderId="52" xfId="0" applyFont="1" applyFill="1" applyBorder="1" applyAlignment="1">
      <alignment horizontal="left" vertical="center" wrapText="1"/>
    </xf>
    <xf numFmtId="44" fontId="78" fillId="6" borderId="52" xfId="2" applyFont="1" applyFill="1" applyBorder="1" applyAlignment="1">
      <alignment horizontal="center" vertical="center" wrapText="1"/>
    </xf>
    <xf numFmtId="9" fontId="80" fillId="0" borderId="71" xfId="0" applyNumberFormat="1" applyFont="1" applyBorder="1" applyAlignment="1">
      <alignment horizontal="center" vertical="center"/>
    </xf>
    <xf numFmtId="0" fontId="80" fillId="0" borderId="71" xfId="0" applyFont="1" applyBorder="1" applyAlignment="1">
      <alignment horizontal="center" vertical="center"/>
    </xf>
    <xf numFmtId="170" fontId="56" fillId="0" borderId="57" xfId="2" applyNumberFormat="1" applyFont="1" applyBorder="1" applyAlignment="1">
      <alignment horizontal="justify" vertical="center"/>
    </xf>
    <xf numFmtId="44" fontId="80" fillId="0" borderId="70" xfId="2" applyFont="1" applyBorder="1" applyAlignment="1">
      <alignment horizontal="center" vertical="center"/>
    </xf>
    <xf numFmtId="44" fontId="80" fillId="0" borderId="63" xfId="2" applyFont="1" applyBorder="1" applyAlignment="1">
      <alignment horizontal="center" vertical="center"/>
    </xf>
    <xf numFmtId="44" fontId="80" fillId="0" borderId="64" xfId="2" applyFont="1" applyBorder="1" applyAlignment="1">
      <alignment horizontal="center" vertical="center"/>
    </xf>
    <xf numFmtId="44" fontId="80" fillId="0" borderId="65" xfId="2" applyFont="1" applyBorder="1" applyAlignment="1">
      <alignment horizontal="center" vertical="center"/>
    </xf>
    <xf numFmtId="0" fontId="71" fillId="0" borderId="58" xfId="0" applyFont="1" applyBorder="1" applyAlignment="1">
      <alignment horizontal="justify" vertical="center"/>
    </xf>
    <xf numFmtId="0" fontId="71" fillId="0" borderId="59" xfId="0" applyFont="1" applyBorder="1" applyAlignment="1">
      <alignment horizontal="justify" vertical="center"/>
    </xf>
    <xf numFmtId="0" fontId="71" fillId="0" borderId="60" xfId="0" applyFont="1" applyBorder="1" applyAlignment="1">
      <alignment horizontal="justify" vertical="center"/>
    </xf>
    <xf numFmtId="0" fontId="57" fillId="0" borderId="58" xfId="0" applyFont="1" applyBorder="1" applyAlignment="1">
      <alignment horizontal="justify" vertical="center" wrapText="1"/>
    </xf>
    <xf numFmtId="0" fontId="14" fillId="0" borderId="60" xfId="0" applyFont="1" applyBorder="1" applyAlignment="1">
      <alignment horizontal="justify" vertical="center" wrapText="1"/>
    </xf>
    <xf numFmtId="0" fontId="64" fillId="0" borderId="61" xfId="0" applyFont="1" applyBorder="1" applyAlignment="1">
      <alignment horizontal="justify" vertical="center" wrapText="1"/>
    </xf>
    <xf numFmtId="0" fontId="80" fillId="0" borderId="52" xfId="0" applyFont="1" applyBorder="1" applyAlignment="1">
      <alignment horizontal="justify" vertical="center" wrapText="1"/>
    </xf>
    <xf numFmtId="0" fontId="80" fillId="0" borderId="62" xfId="0" applyFont="1" applyBorder="1" applyAlignment="1">
      <alignment horizontal="justify" vertical="center" wrapText="1"/>
    </xf>
    <xf numFmtId="0" fontId="13" fillId="0" borderId="63" xfId="0" applyFont="1" applyBorder="1" applyAlignment="1">
      <alignment horizontal="justify" vertical="center" wrapText="1"/>
    </xf>
    <xf numFmtId="0" fontId="13" fillId="0" borderId="64" xfId="0" applyFont="1" applyBorder="1" applyAlignment="1">
      <alignment horizontal="justify" vertical="center" wrapText="1"/>
    </xf>
    <xf numFmtId="0" fontId="0" fillId="0" borderId="52" xfId="0" applyBorder="1" applyAlignment="1">
      <alignment horizontal="justify" vertical="center"/>
    </xf>
    <xf numFmtId="0" fontId="2" fillId="0" borderId="57" xfId="0" applyFont="1" applyBorder="1" applyAlignment="1">
      <alignment horizontal="justify" vertical="center" wrapText="1"/>
    </xf>
    <xf numFmtId="0" fontId="0" fillId="0" borderId="57" xfId="0" applyBorder="1" applyAlignment="1">
      <alignment horizontal="justify" vertical="center"/>
    </xf>
    <xf numFmtId="0" fontId="53" fillId="0" borderId="57" xfId="0" applyFont="1" applyBorder="1" applyAlignment="1">
      <alignment horizontal="justify" vertical="top"/>
    </xf>
    <xf numFmtId="0" fontId="0" fillId="0" borderId="57" xfId="0" applyBorder="1" applyAlignment="1">
      <alignment horizontal="justify" vertical="top"/>
    </xf>
    <xf numFmtId="0" fontId="13" fillId="0" borderId="62" xfId="0" applyFont="1" applyBorder="1" applyAlignment="1">
      <alignment horizontal="justify" vertical="center" wrapText="1"/>
    </xf>
    <xf numFmtId="0" fontId="53" fillId="0" borderId="52" xfId="0" applyFont="1" applyBorder="1" applyAlignment="1">
      <alignment horizontal="justify" vertical="center" wrapText="1"/>
    </xf>
    <xf numFmtId="0" fontId="53" fillId="0" borderId="62" xfId="0" applyFont="1" applyBorder="1" applyAlignment="1">
      <alignment horizontal="justify" vertical="center" wrapText="1"/>
    </xf>
    <xf numFmtId="0" fontId="78" fillId="0" borderId="52" xfId="0" applyFont="1" applyBorder="1" applyAlignment="1">
      <alignment horizontal="justify" vertical="top" wrapText="1"/>
    </xf>
    <xf numFmtId="0" fontId="78" fillId="0" borderId="52" xfId="0" applyFont="1" applyBorder="1" applyAlignment="1">
      <alignment horizontal="center" vertical="center" wrapText="1"/>
    </xf>
    <xf numFmtId="0" fontId="71" fillId="0" borderId="52" xfId="0" applyFont="1" applyBorder="1" applyAlignment="1">
      <alignment horizontal="center" vertical="center" wrapText="1"/>
    </xf>
    <xf numFmtId="0" fontId="71" fillId="0" borderId="58" xfId="0" applyFont="1" applyBorder="1" applyAlignment="1">
      <alignment horizontal="left" vertical="top" wrapText="1"/>
    </xf>
    <xf numFmtId="0" fontId="71" fillId="0" borderId="59" xfId="0" applyFont="1" applyBorder="1" applyAlignment="1">
      <alignment horizontal="left" vertical="top" wrapText="1"/>
    </xf>
    <xf numFmtId="0" fontId="71" fillId="0" borderId="60" xfId="0" applyFont="1" applyBorder="1" applyAlignment="1">
      <alignment horizontal="left" vertical="top" wrapText="1"/>
    </xf>
    <xf numFmtId="0" fontId="78" fillId="0" borderId="52" xfId="0" applyFont="1" applyBorder="1" applyAlignment="1">
      <alignment horizontal="right" vertical="top" wrapText="1"/>
    </xf>
    <xf numFmtId="171" fontId="78" fillId="0" borderId="52" xfId="0" applyNumberFormat="1" applyFont="1" applyBorder="1" applyAlignment="1">
      <alignment horizontal="left" vertical="top" wrapText="1"/>
    </xf>
    <xf numFmtId="0" fontId="78" fillId="0" borderId="63" xfId="0" applyFont="1" applyBorder="1" applyAlignment="1">
      <alignment horizontal="justify" vertical="top"/>
    </xf>
    <xf numFmtId="0" fontId="78" fillId="0" borderId="64" xfId="0" applyFont="1" applyBorder="1" applyAlignment="1">
      <alignment horizontal="justify" vertical="top"/>
    </xf>
    <xf numFmtId="0" fontId="78" fillId="0" borderId="65" xfId="0" applyFont="1" applyBorder="1" applyAlignment="1">
      <alignment horizontal="justify" vertical="top"/>
    </xf>
    <xf numFmtId="0" fontId="71" fillId="0" borderId="57" xfId="0" applyFont="1" applyBorder="1" applyAlignment="1">
      <alignment horizontal="justify" vertical="top"/>
    </xf>
    <xf numFmtId="0" fontId="78" fillId="0" borderId="57" xfId="0" applyFont="1" applyBorder="1" applyAlignment="1">
      <alignment horizontal="justify" vertical="top"/>
    </xf>
    <xf numFmtId="0" fontId="58" fillId="0" borderId="61" xfId="0" applyFont="1" applyBorder="1" applyAlignment="1">
      <alignment horizontal="left" vertical="center" wrapText="1"/>
    </xf>
    <xf numFmtId="0" fontId="58" fillId="0" borderId="52" xfId="0" applyFont="1" applyBorder="1" applyAlignment="1">
      <alignment horizontal="left" vertical="center" wrapText="1"/>
    </xf>
    <xf numFmtId="0" fontId="58" fillId="0" borderId="62" xfId="0" applyFont="1" applyBorder="1" applyAlignment="1">
      <alignment horizontal="left" vertical="center" wrapText="1"/>
    </xf>
    <xf numFmtId="0" fontId="53" fillId="0" borderId="52" xfId="0" applyFont="1" applyBorder="1" applyAlignment="1">
      <alignment horizontal="left" vertical="center" wrapText="1"/>
    </xf>
    <xf numFmtId="0" fontId="53" fillId="0" borderId="62" xfId="0" applyFont="1" applyBorder="1" applyAlignment="1">
      <alignment horizontal="left" vertical="center" wrapText="1"/>
    </xf>
    <xf numFmtId="0" fontId="73" fillId="0" borderId="64" xfId="4" applyBorder="1" applyAlignment="1">
      <alignment horizontal="justify" vertical="center" wrapText="1"/>
    </xf>
    <xf numFmtId="0" fontId="13" fillId="0" borderId="65" xfId="0" applyFont="1" applyBorder="1" applyAlignment="1">
      <alignment horizontal="justify" vertical="center" wrapText="1"/>
    </xf>
    <xf numFmtId="0" fontId="40" fillId="2" borderId="22" xfId="0" applyFont="1" applyFill="1" applyBorder="1" applyAlignment="1">
      <alignment horizontal="center" vertical="center" wrapText="1"/>
    </xf>
    <xf numFmtId="0" fontId="40" fillId="2" borderId="37" xfId="0" applyFont="1" applyFill="1" applyBorder="1" applyAlignment="1">
      <alignment horizontal="center" vertical="center" wrapText="1"/>
    </xf>
    <xf numFmtId="0" fontId="40" fillId="2" borderId="23" xfId="0" applyFont="1" applyFill="1" applyBorder="1" applyAlignment="1">
      <alignment horizontal="center" vertical="center" wrapText="1"/>
    </xf>
    <xf numFmtId="0" fontId="41" fillId="2" borderId="22" xfId="0" applyFont="1" applyFill="1" applyBorder="1" applyAlignment="1">
      <alignment horizontal="center" vertical="center" wrapText="1"/>
    </xf>
    <xf numFmtId="0" fontId="41" fillId="2" borderId="37" xfId="0" applyFont="1" applyFill="1" applyBorder="1" applyAlignment="1">
      <alignment horizontal="center" vertical="center" wrapText="1"/>
    </xf>
    <xf numFmtId="0" fontId="41" fillId="2" borderId="23" xfId="0" applyFont="1" applyFill="1" applyBorder="1" applyAlignment="1">
      <alignment horizontal="center" vertical="center" wrapText="1"/>
    </xf>
    <xf numFmtId="0" fontId="78" fillId="0" borderId="66" xfId="0" applyFont="1" applyBorder="1" applyAlignment="1">
      <alignment horizontal="center" vertical="center"/>
    </xf>
    <xf numFmtId="0" fontId="78" fillId="0" borderId="67" xfId="0" applyFont="1" applyBorder="1" applyAlignment="1">
      <alignment horizontal="center" vertical="center"/>
    </xf>
    <xf numFmtId="0" fontId="78" fillId="0" borderId="68" xfId="0" applyFont="1" applyBorder="1" applyAlignment="1">
      <alignment horizontal="center" vertical="center"/>
    </xf>
    <xf numFmtId="49" fontId="86" fillId="6" borderId="22" xfId="0" applyNumberFormat="1" applyFont="1" applyFill="1" applyBorder="1" applyAlignment="1">
      <alignment horizontal="center" vertical="center"/>
    </xf>
    <xf numFmtId="49" fontId="86" fillId="6" borderId="37" xfId="0" applyNumberFormat="1" applyFont="1" applyFill="1" applyBorder="1" applyAlignment="1">
      <alignment horizontal="center" vertical="center"/>
    </xf>
    <xf numFmtId="49" fontId="86" fillId="6" borderId="78" xfId="0" applyNumberFormat="1" applyFont="1" applyFill="1" applyBorder="1" applyAlignment="1">
      <alignment horizontal="center" vertical="center"/>
    </xf>
    <xf numFmtId="14" fontId="41" fillId="6" borderId="22" xfId="0" applyNumberFormat="1" applyFont="1" applyFill="1" applyBorder="1" applyAlignment="1">
      <alignment horizontal="center" vertical="center" wrapText="1"/>
    </xf>
    <xf numFmtId="14" fontId="41" fillId="6" borderId="37" xfId="0" applyNumberFormat="1" applyFont="1" applyFill="1" applyBorder="1" applyAlignment="1">
      <alignment horizontal="center" vertical="center" wrapText="1"/>
    </xf>
    <xf numFmtId="14" fontId="41" fillId="6" borderId="78" xfId="0" applyNumberFormat="1" applyFont="1" applyFill="1" applyBorder="1" applyAlignment="1">
      <alignment horizontal="center" vertical="center" wrapText="1"/>
    </xf>
    <xf numFmtId="14" fontId="41" fillId="6" borderId="75" xfId="0" applyNumberFormat="1" applyFont="1" applyFill="1" applyBorder="1" applyAlignment="1">
      <alignment horizontal="center" vertical="center" wrapText="1"/>
    </xf>
    <xf numFmtId="14" fontId="41" fillId="6" borderId="23" xfId="0" applyNumberFormat="1" applyFont="1" applyFill="1" applyBorder="1" applyAlignment="1">
      <alignment horizontal="center" vertical="center" wrapText="1"/>
    </xf>
    <xf numFmtId="44" fontId="41" fillId="6" borderId="22" xfId="0" applyNumberFormat="1" applyFont="1" applyFill="1" applyBorder="1" applyAlignment="1">
      <alignment horizontal="center" vertical="center" wrapText="1"/>
    </xf>
    <xf numFmtId="44" fontId="41" fillId="6" borderId="37" xfId="0" applyNumberFormat="1" applyFont="1" applyFill="1" applyBorder="1" applyAlignment="1">
      <alignment horizontal="center" vertical="center" wrapText="1"/>
    </xf>
    <xf numFmtId="44" fontId="41" fillId="6" borderId="78" xfId="0" applyNumberFormat="1" applyFont="1" applyFill="1" applyBorder="1" applyAlignment="1">
      <alignment horizontal="center" vertical="center" wrapText="1"/>
    </xf>
    <xf numFmtId="9" fontId="41" fillId="6" borderId="22" xfId="1" applyFont="1" applyFill="1" applyBorder="1" applyAlignment="1">
      <alignment horizontal="center" vertical="center" wrapText="1"/>
    </xf>
    <xf numFmtId="9" fontId="18" fillId="6" borderId="37" xfId="1" applyFont="1" applyFill="1" applyBorder="1" applyAlignment="1">
      <alignment horizontal="center"/>
    </xf>
    <xf numFmtId="9" fontId="18" fillId="6" borderId="78" xfId="1" applyFont="1" applyFill="1" applyBorder="1" applyAlignment="1">
      <alignment horizontal="center"/>
    </xf>
    <xf numFmtId="14" fontId="41" fillId="2" borderId="22" xfId="0" applyNumberFormat="1" applyFont="1" applyFill="1" applyBorder="1" applyAlignment="1">
      <alignment horizontal="center" vertical="center"/>
    </xf>
    <xf numFmtId="0" fontId="18" fillId="6" borderId="37" xfId="0" applyFont="1" applyFill="1" applyBorder="1"/>
    <xf numFmtId="0" fontId="18" fillId="6" borderId="78" xfId="0" applyFont="1" applyFill="1" applyBorder="1"/>
    <xf numFmtId="14" fontId="41" fillId="2" borderId="22" xfId="0" applyNumberFormat="1" applyFont="1" applyFill="1" applyBorder="1" applyAlignment="1">
      <alignment horizontal="center" vertical="center" wrapText="1"/>
    </xf>
    <xf numFmtId="0" fontId="18" fillId="0" borderId="37" xfId="0" applyFont="1" applyBorder="1"/>
    <xf numFmtId="0" fontId="18" fillId="0" borderId="23" xfId="0" applyFont="1" applyBorder="1"/>
    <xf numFmtId="0" fontId="40" fillId="2" borderId="22" xfId="0" applyFont="1" applyFill="1" applyBorder="1" applyAlignment="1">
      <alignment horizontal="center" vertical="center"/>
    </xf>
    <xf numFmtId="0" fontId="40" fillId="2" borderId="37" xfId="0" applyFont="1" applyFill="1" applyBorder="1" applyAlignment="1">
      <alignment horizontal="center" vertical="center"/>
    </xf>
    <xf numFmtId="0" fontId="40" fillId="2" borderId="23" xfId="0" applyFont="1" applyFill="1" applyBorder="1" applyAlignment="1">
      <alignment horizontal="center" vertical="center"/>
    </xf>
    <xf numFmtId="0" fontId="41" fillId="2" borderId="78" xfId="0" applyFont="1" applyFill="1" applyBorder="1" applyAlignment="1">
      <alignment horizontal="center" vertical="center" wrapText="1"/>
    </xf>
    <xf numFmtId="0" fontId="18" fillId="0" borderId="78" xfId="0" applyFont="1" applyBorder="1"/>
    <xf numFmtId="0" fontId="40" fillId="2" borderId="22" xfId="0" applyFont="1" applyFill="1" applyBorder="1" applyAlignment="1">
      <alignment horizontal="left" vertical="center" wrapText="1"/>
    </xf>
    <xf numFmtId="0" fontId="84" fillId="0" borderId="37" xfId="0" applyFont="1" applyBorder="1"/>
    <xf numFmtId="0" fontId="84" fillId="0" borderId="23" xfId="0" applyFont="1" applyBorder="1"/>
    <xf numFmtId="0" fontId="40" fillId="2" borderId="22" xfId="0" applyFont="1" applyFill="1" applyBorder="1" applyAlignment="1">
      <alignment horizontal="left" vertical="center"/>
    </xf>
    <xf numFmtId="9" fontId="40" fillId="6" borderId="22" xfId="1" applyFont="1" applyFill="1" applyBorder="1" applyAlignment="1">
      <alignment horizontal="center" vertical="center" wrapText="1"/>
    </xf>
    <xf numFmtId="9" fontId="40" fillId="6" borderId="37" xfId="1" applyFont="1" applyFill="1" applyBorder="1" applyAlignment="1">
      <alignment horizontal="center" vertical="center" wrapText="1"/>
    </xf>
    <xf numFmtId="9" fontId="40" fillId="6" borderId="23" xfId="1" applyFont="1" applyFill="1" applyBorder="1" applyAlignment="1">
      <alignment horizontal="center" vertical="center" wrapText="1"/>
    </xf>
    <xf numFmtId="44" fontId="40" fillId="0" borderId="22" xfId="0" applyNumberFormat="1" applyFont="1" applyBorder="1" applyAlignment="1">
      <alignment horizontal="center" vertical="center" wrapText="1"/>
    </xf>
    <xf numFmtId="44" fontId="40" fillId="0" borderId="37" xfId="0" applyNumberFormat="1" applyFont="1" applyBorder="1" applyAlignment="1">
      <alignment horizontal="center" vertical="center" wrapText="1"/>
    </xf>
    <xf numFmtId="44" fontId="40" fillId="0" borderId="23" xfId="0" applyNumberFormat="1" applyFont="1" applyBorder="1" applyAlignment="1">
      <alignment horizontal="center" vertical="center" wrapText="1"/>
    </xf>
    <xf numFmtId="14" fontId="40" fillId="0" borderId="22" xfId="0" applyNumberFormat="1" applyFont="1" applyBorder="1" applyAlignment="1">
      <alignment horizontal="center" vertical="center" wrapText="1"/>
    </xf>
    <xf numFmtId="14" fontId="40" fillId="0" borderId="37" xfId="0" applyNumberFormat="1" applyFont="1" applyBorder="1" applyAlignment="1">
      <alignment horizontal="center" vertical="center" wrapText="1"/>
    </xf>
    <xf numFmtId="14" fontId="40" fillId="0" borderId="23" xfId="0" applyNumberFormat="1" applyFont="1" applyBorder="1" applyAlignment="1">
      <alignment horizontal="center" vertical="center" wrapText="1"/>
    </xf>
    <xf numFmtId="14" fontId="40" fillId="6" borderId="22" xfId="0" applyNumberFormat="1" applyFont="1" applyFill="1" applyBorder="1" applyAlignment="1">
      <alignment horizontal="center" vertical="center" wrapText="1"/>
    </xf>
    <xf numFmtId="14" fontId="40" fillId="6" borderId="37" xfId="0" applyNumberFormat="1" applyFont="1" applyFill="1" applyBorder="1" applyAlignment="1">
      <alignment horizontal="center" vertical="center" wrapText="1"/>
    </xf>
    <xf numFmtId="14" fontId="40" fillId="6" borderId="23" xfId="0" applyNumberFormat="1" applyFont="1" applyFill="1" applyBorder="1" applyAlignment="1">
      <alignment horizontal="center" vertical="center" wrapText="1"/>
    </xf>
    <xf numFmtId="0" fontId="40" fillId="0" borderId="22" xfId="0" applyFont="1" applyBorder="1" applyAlignment="1">
      <alignment horizontal="left" vertical="center"/>
    </xf>
    <xf numFmtId="9" fontId="40" fillId="0" borderId="22" xfId="1" applyFont="1" applyFill="1" applyBorder="1" applyAlignment="1">
      <alignment horizontal="center" vertical="center" wrapText="1"/>
    </xf>
    <xf numFmtId="9" fontId="40" fillId="0" borderId="37" xfId="1" applyFont="1" applyFill="1" applyBorder="1" applyAlignment="1">
      <alignment horizontal="center" vertical="center" wrapText="1"/>
    </xf>
    <xf numFmtId="9" fontId="40" fillId="0" borderId="23" xfId="1" applyFont="1" applyFill="1" applyBorder="1" applyAlignment="1">
      <alignment horizontal="center" vertical="center" wrapText="1"/>
    </xf>
    <xf numFmtId="14" fontId="40" fillId="2" borderId="22" xfId="0" applyNumberFormat="1" applyFont="1" applyFill="1" applyBorder="1" applyAlignment="1">
      <alignment horizontal="center" vertical="center"/>
    </xf>
    <xf numFmtId="14" fontId="40" fillId="2" borderId="37" xfId="0" applyNumberFormat="1" applyFont="1" applyFill="1" applyBorder="1" applyAlignment="1">
      <alignment horizontal="center" vertical="center"/>
    </xf>
    <xf numFmtId="14" fontId="40" fillId="2" borderId="23" xfId="0" applyNumberFormat="1" applyFont="1" applyFill="1" applyBorder="1" applyAlignment="1">
      <alignment horizontal="center" vertical="center"/>
    </xf>
    <xf numFmtId="0" fontId="40" fillId="2" borderId="87" xfId="0" applyFont="1" applyFill="1" applyBorder="1" applyAlignment="1">
      <alignment horizontal="left" vertical="center" wrapText="1"/>
    </xf>
    <xf numFmtId="0" fontId="84" fillId="0" borderId="88" xfId="0" applyFont="1" applyBorder="1"/>
    <xf numFmtId="0" fontId="84" fillId="0" borderId="89" xfId="0" applyFont="1" applyBorder="1"/>
    <xf numFmtId="0" fontId="40" fillId="2" borderId="87" xfId="0" applyFont="1" applyFill="1" applyBorder="1" applyAlignment="1">
      <alignment horizontal="center" vertical="center" wrapText="1"/>
    </xf>
    <xf numFmtId="0" fontId="40" fillId="2" borderId="88" xfId="0" applyFont="1" applyFill="1" applyBorder="1" applyAlignment="1">
      <alignment horizontal="center" vertical="center" wrapText="1"/>
    </xf>
    <xf numFmtId="0" fontId="40" fillId="2" borderId="89" xfId="0" applyFont="1" applyFill="1" applyBorder="1" applyAlignment="1">
      <alignment horizontal="center" vertical="center" wrapText="1"/>
    </xf>
    <xf numFmtId="0" fontId="41" fillId="2" borderId="87" xfId="0" applyFont="1" applyFill="1" applyBorder="1" applyAlignment="1">
      <alignment horizontal="center" vertical="center" wrapText="1"/>
    </xf>
    <xf numFmtId="0" fontId="18" fillId="0" borderId="88" xfId="0" applyFont="1" applyBorder="1"/>
    <xf numFmtId="0" fontId="18" fillId="0" borderId="90" xfId="0" applyFont="1" applyBorder="1"/>
    <xf numFmtId="2" fontId="40" fillId="2" borderId="22" xfId="0" applyNumberFormat="1" applyFont="1" applyFill="1" applyBorder="1" applyAlignment="1">
      <alignment horizontal="center" vertical="center" wrapText="1"/>
    </xf>
    <xf numFmtId="2" fontId="40" fillId="2" borderId="37" xfId="0" applyNumberFormat="1" applyFont="1" applyFill="1" applyBorder="1" applyAlignment="1">
      <alignment horizontal="center" vertical="center" wrapText="1"/>
    </xf>
    <xf numFmtId="2" fontId="40" fillId="2" borderId="23" xfId="0" applyNumberFormat="1" applyFont="1" applyFill="1" applyBorder="1" applyAlignment="1">
      <alignment horizontal="center" vertical="center" wrapText="1"/>
    </xf>
    <xf numFmtId="2" fontId="41" fillId="2" borderId="22" xfId="0" applyNumberFormat="1" applyFont="1" applyFill="1" applyBorder="1" applyAlignment="1">
      <alignment horizontal="center" vertical="center" wrapText="1"/>
    </xf>
    <xf numFmtId="2" fontId="41" fillId="2" borderId="37" xfId="0" applyNumberFormat="1" applyFont="1" applyFill="1" applyBorder="1" applyAlignment="1">
      <alignment horizontal="center" vertical="center" wrapText="1"/>
    </xf>
    <xf numFmtId="2" fontId="41" fillId="2" borderId="23" xfId="0" applyNumberFormat="1" applyFont="1" applyFill="1" applyBorder="1" applyAlignment="1">
      <alignment horizontal="center" vertical="center" wrapText="1"/>
    </xf>
    <xf numFmtId="2" fontId="40" fillId="2" borderId="22" xfId="0" applyNumberFormat="1" applyFont="1" applyFill="1" applyBorder="1" applyAlignment="1">
      <alignment horizontal="center" vertical="center"/>
    </xf>
    <xf numFmtId="2" fontId="40" fillId="2" borderId="37" xfId="0" applyNumberFormat="1" applyFont="1" applyFill="1" applyBorder="1" applyAlignment="1">
      <alignment horizontal="center" vertical="center"/>
    </xf>
    <xf numFmtId="2" fontId="40" fillId="2" borderId="23" xfId="0" applyNumberFormat="1" applyFont="1" applyFill="1" applyBorder="1" applyAlignment="1">
      <alignment horizontal="center" vertical="center"/>
    </xf>
    <xf numFmtId="2" fontId="41" fillId="2" borderId="22" xfId="0" applyNumberFormat="1" applyFont="1" applyFill="1" applyBorder="1" applyAlignment="1">
      <alignment horizontal="center" vertical="center"/>
    </xf>
    <xf numFmtId="2" fontId="41" fillId="2" borderId="37" xfId="0" applyNumberFormat="1" applyFont="1" applyFill="1" applyBorder="1" applyAlignment="1">
      <alignment horizontal="center" vertical="center"/>
    </xf>
    <xf numFmtId="2" fontId="41" fillId="2" borderId="23" xfId="0" applyNumberFormat="1" applyFont="1" applyFill="1" applyBorder="1" applyAlignment="1">
      <alignment horizontal="center" vertical="center"/>
    </xf>
    <xf numFmtId="0" fontId="41" fillId="2" borderId="22" xfId="0" applyFont="1" applyFill="1" applyBorder="1" applyAlignment="1">
      <alignment horizontal="center" vertical="center"/>
    </xf>
    <xf numFmtId="0" fontId="41" fillId="2" borderId="37" xfId="0" applyFont="1" applyFill="1" applyBorder="1" applyAlignment="1">
      <alignment horizontal="center" vertical="center"/>
    </xf>
    <xf numFmtId="0" fontId="41" fillId="2" borderId="23" xfId="0" applyFont="1" applyFill="1" applyBorder="1" applyAlignment="1">
      <alignment horizontal="center" vertical="center"/>
    </xf>
    <xf numFmtId="0" fontId="43" fillId="2" borderId="32" xfId="0" applyFont="1" applyFill="1" applyBorder="1" applyAlignment="1">
      <alignment horizontal="left" vertical="center"/>
    </xf>
    <xf numFmtId="0" fontId="18" fillId="0" borderId="53" xfId="0" applyFont="1" applyBorder="1"/>
    <xf numFmtId="0" fontId="18" fillId="0" borderId="54" xfId="0" applyFont="1" applyBorder="1"/>
    <xf numFmtId="164" fontId="23" fillId="0" borderId="22" xfId="0" applyNumberFormat="1" applyFont="1" applyBorder="1" applyAlignment="1">
      <alignment horizontal="center" vertical="center"/>
    </xf>
    <xf numFmtId="0" fontId="18" fillId="0" borderId="25" xfId="0" applyFont="1" applyBorder="1"/>
    <xf numFmtId="168" fontId="23" fillId="2" borderId="22" xfId="0" applyNumberFormat="1" applyFont="1" applyFill="1" applyBorder="1" applyAlignment="1">
      <alignment horizontal="center" vertical="center"/>
    </xf>
    <xf numFmtId="0" fontId="18" fillId="0" borderId="29" xfId="0" applyFont="1" applyBorder="1"/>
    <xf numFmtId="10" fontId="22" fillId="0" borderId="22" xfId="0" applyNumberFormat="1" applyFont="1" applyBorder="1" applyAlignment="1">
      <alignment horizontal="center" vertical="center"/>
    </xf>
    <xf numFmtId="10" fontId="18" fillId="0" borderId="37" xfId="0" applyNumberFormat="1" applyFont="1" applyBorder="1"/>
    <xf numFmtId="10" fontId="18" fillId="0" borderId="78" xfId="0" applyNumberFormat="1" applyFont="1" applyBorder="1"/>
    <xf numFmtId="10" fontId="22" fillId="0" borderId="37" xfId="0" applyNumberFormat="1" applyFont="1" applyBorder="1" applyAlignment="1">
      <alignment horizontal="center" vertical="center"/>
    </xf>
    <xf numFmtId="9" fontId="23" fillId="2" borderId="22" xfId="0" applyNumberFormat="1" applyFont="1" applyFill="1" applyBorder="1" applyAlignment="1">
      <alignment horizontal="center" vertical="center"/>
    </xf>
    <xf numFmtId="0" fontId="23" fillId="2" borderId="76" xfId="0" applyFont="1" applyFill="1" applyBorder="1" applyAlignment="1">
      <alignment horizontal="center" vertical="center"/>
    </xf>
    <xf numFmtId="0" fontId="18" fillId="0" borderId="49" xfId="0" applyFont="1" applyBorder="1"/>
    <xf numFmtId="0" fontId="18" fillId="0" borderId="44" xfId="0" applyFont="1" applyBorder="1"/>
    <xf numFmtId="0" fontId="18" fillId="0" borderId="61" xfId="0" applyFont="1" applyBorder="1"/>
    <xf numFmtId="0" fontId="0" fillId="0" borderId="52" xfId="0" applyBorder="1"/>
    <xf numFmtId="0" fontId="18" fillId="0" borderId="56" xfId="0" applyFont="1" applyBorder="1"/>
    <xf numFmtId="0" fontId="18" fillId="0" borderId="77" xfId="0" applyFont="1" applyBorder="1"/>
    <xf numFmtId="0" fontId="18" fillId="0" borderId="47" xfId="0" applyFont="1" applyBorder="1"/>
    <xf numFmtId="164" fontId="23" fillId="9" borderId="22" xfId="0" applyNumberFormat="1" applyFont="1" applyFill="1" applyBorder="1" applyAlignment="1">
      <alignment horizontal="center" vertical="center"/>
    </xf>
    <xf numFmtId="0" fontId="18" fillId="9" borderId="37" xfId="0" applyFont="1" applyFill="1" applyBorder="1"/>
    <xf numFmtId="0" fontId="18" fillId="9" borderId="78" xfId="0" applyFont="1" applyFill="1" applyBorder="1"/>
    <xf numFmtId="0" fontId="23" fillId="2" borderId="42" xfId="0" applyFont="1" applyFill="1" applyBorder="1" applyAlignment="1">
      <alignment horizontal="left" vertical="center"/>
    </xf>
    <xf numFmtId="0" fontId="18" fillId="0" borderId="45" xfId="0" applyFont="1" applyBorder="1"/>
    <xf numFmtId="0" fontId="23" fillId="2" borderId="1" xfId="0" applyFont="1" applyFill="1" applyBorder="1" applyAlignment="1">
      <alignment horizontal="center" vertical="center"/>
    </xf>
    <xf numFmtId="0" fontId="18" fillId="0" borderId="55" xfId="0" applyFont="1" applyBorder="1"/>
    <xf numFmtId="0" fontId="23" fillId="2" borderId="42" xfId="0" applyFont="1" applyFill="1" applyBorder="1" applyAlignment="1">
      <alignment horizontal="center" vertical="center"/>
    </xf>
    <xf numFmtId="0" fontId="23" fillId="2" borderId="43" xfId="0" applyFont="1" applyFill="1" applyBorder="1" applyAlignment="1">
      <alignment horizontal="center" vertical="center"/>
    </xf>
    <xf numFmtId="0" fontId="18" fillId="0" borderId="46" xfId="0" applyFont="1" applyBorder="1"/>
    <xf numFmtId="9" fontId="18" fillId="6" borderId="37" xfId="1" applyFont="1" applyFill="1" applyBorder="1"/>
    <xf numFmtId="9" fontId="18" fillId="6" borderId="78" xfId="1" applyFont="1" applyFill="1" applyBorder="1"/>
    <xf numFmtId="164" fontId="22" fillId="0" borderId="22" xfId="0" applyNumberFormat="1" applyFont="1" applyBorder="1" applyAlignment="1">
      <alignment horizontal="center" vertical="center"/>
    </xf>
    <xf numFmtId="164" fontId="22" fillId="0" borderId="37" xfId="0" applyNumberFormat="1" applyFont="1" applyBorder="1" applyAlignment="1">
      <alignment horizontal="center" vertical="center"/>
    </xf>
    <xf numFmtId="0" fontId="18" fillId="0" borderId="50" xfId="0" applyFont="1" applyBorder="1"/>
    <xf numFmtId="0" fontId="23" fillId="2" borderId="49" xfId="0" applyFont="1" applyFill="1" applyBorder="1" applyAlignment="1">
      <alignment horizontal="center" vertical="center"/>
    </xf>
    <xf numFmtId="0" fontId="23" fillId="2" borderId="79" xfId="0" applyFont="1" applyFill="1" applyBorder="1" applyAlignment="1">
      <alignment horizontal="center" vertical="center"/>
    </xf>
    <xf numFmtId="0" fontId="18" fillId="0" borderId="80" xfId="0" applyFont="1" applyBorder="1"/>
    <xf numFmtId="0" fontId="23" fillId="2" borderId="44" xfId="0" applyFont="1" applyFill="1" applyBorder="1" applyAlignment="1">
      <alignment horizontal="center" vertical="center"/>
    </xf>
    <xf numFmtId="164" fontId="23" fillId="0" borderId="37" xfId="0" applyNumberFormat="1" applyFont="1" applyBorder="1" applyAlignment="1">
      <alignment horizontal="center" vertical="center"/>
    </xf>
    <xf numFmtId="0" fontId="23" fillId="2" borderId="22" xfId="0" applyFont="1" applyFill="1" applyBorder="1" applyAlignment="1">
      <alignment horizontal="center" vertical="center"/>
    </xf>
    <xf numFmtId="0" fontId="43" fillId="2" borderId="50" xfId="0" applyFont="1" applyFill="1" applyBorder="1" applyAlignment="1">
      <alignment horizontal="left" vertical="center"/>
    </xf>
    <xf numFmtId="0" fontId="18" fillId="0" borderId="51" xfId="0" applyFont="1" applyBorder="1"/>
    <xf numFmtId="0" fontId="18" fillId="0" borderId="52" xfId="0" applyFont="1" applyBorder="1"/>
    <xf numFmtId="0" fontId="39" fillId="2" borderId="34" xfId="0" applyFont="1" applyFill="1" applyBorder="1" applyAlignment="1">
      <alignment horizontal="center" vertical="center"/>
    </xf>
    <xf numFmtId="0" fontId="18" fillId="0" borderId="35" xfId="0" applyFont="1" applyBorder="1"/>
    <xf numFmtId="0" fontId="18" fillId="0" borderId="36" xfId="0" applyFont="1" applyBorder="1"/>
    <xf numFmtId="0" fontId="18" fillId="0" borderId="39" xfId="0" applyFont="1" applyBorder="1"/>
    <xf numFmtId="0" fontId="0" fillId="0" borderId="0" xfId="0"/>
    <xf numFmtId="0" fontId="18" fillId="0" borderId="38" xfId="0" applyFont="1" applyBorder="1"/>
    <xf numFmtId="0" fontId="18" fillId="0" borderId="40" xfId="0" applyFont="1" applyBorder="1"/>
    <xf numFmtId="0" fontId="18" fillId="0" borderId="27" xfId="0" applyFont="1" applyBorder="1"/>
    <xf numFmtId="0" fontId="18" fillId="0" borderId="41" xfId="0" applyFont="1" applyBorder="1"/>
    <xf numFmtId="0" fontId="37" fillId="2" borderId="22" xfId="0" applyFont="1" applyFill="1" applyBorder="1" applyAlignment="1">
      <alignment horizontal="center" vertical="center" wrapText="1"/>
    </xf>
    <xf numFmtId="0" fontId="86" fillId="0" borderId="25" xfId="0" applyFont="1" applyBorder="1"/>
    <xf numFmtId="0" fontId="86" fillId="0" borderId="23" xfId="0" applyFont="1" applyBorder="1"/>
    <xf numFmtId="0" fontId="37" fillId="0" borderId="22" xfId="0" applyFont="1" applyBorder="1" applyAlignment="1">
      <alignment horizontal="center" vertical="center" wrapText="1"/>
    </xf>
    <xf numFmtId="0" fontId="37" fillId="0" borderId="37" xfId="0" applyFont="1" applyBorder="1" applyAlignment="1">
      <alignment horizontal="center" vertical="center" wrapText="1"/>
    </xf>
    <xf numFmtId="0" fontId="37" fillId="0" borderId="23" xfId="0" applyFont="1" applyBorder="1" applyAlignment="1">
      <alignment horizontal="center" vertical="center" wrapText="1"/>
    </xf>
    <xf numFmtId="0" fontId="86" fillId="0" borderId="37" xfId="0" applyFont="1" applyBorder="1"/>
    <xf numFmtId="0" fontId="86" fillId="0" borderId="78" xfId="0" applyFont="1" applyBorder="1"/>
    <xf numFmtId="0" fontId="34" fillId="2" borderId="75" xfId="0" applyFont="1" applyFill="1" applyBorder="1" applyAlignment="1">
      <alignment horizontal="left" vertical="center"/>
    </xf>
    <xf numFmtId="0" fontId="37" fillId="2" borderId="37" xfId="0" applyFont="1" applyFill="1" applyBorder="1" applyAlignment="1">
      <alignment horizontal="center" vertical="center" wrapText="1"/>
    </xf>
    <xf numFmtId="0" fontId="37" fillId="2" borderId="78" xfId="0" applyFont="1" applyFill="1" applyBorder="1" applyAlignment="1">
      <alignment horizontal="center" vertical="center" wrapText="1"/>
    </xf>
    <xf numFmtId="0" fontId="37" fillId="2" borderId="75"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24" fillId="0" borderId="75" xfId="0" applyFont="1" applyBorder="1" applyAlignment="1">
      <alignment horizontal="center" vertical="center"/>
    </xf>
    <xf numFmtId="0" fontId="24" fillId="0" borderId="37" xfId="0" applyFont="1" applyBorder="1" applyAlignment="1">
      <alignment horizontal="center" vertical="center"/>
    </xf>
    <xf numFmtId="0" fontId="24" fillId="0" borderId="23" xfId="0" applyFont="1" applyBorder="1" applyAlignment="1">
      <alignment horizontal="center" vertical="center"/>
    </xf>
    <xf numFmtId="0" fontId="24" fillId="2" borderId="75" xfId="0" applyFont="1" applyFill="1" applyBorder="1" applyAlignment="1">
      <alignment horizontal="center" vertical="center" wrapText="1"/>
    </xf>
    <xf numFmtId="0" fontId="24" fillId="2" borderId="37" xfId="0" applyFont="1" applyFill="1" applyBorder="1" applyAlignment="1">
      <alignment horizontal="center" vertical="center"/>
    </xf>
    <xf numFmtId="0" fontId="24" fillId="2" borderId="23" xfId="0" applyFont="1" applyFill="1" applyBorder="1" applyAlignment="1">
      <alignment horizontal="center" vertical="center"/>
    </xf>
    <xf numFmtId="0" fontId="24" fillId="2" borderId="75" xfId="0" applyFont="1" applyFill="1" applyBorder="1" applyAlignment="1">
      <alignment horizontal="center" vertical="center"/>
    </xf>
    <xf numFmtId="0" fontId="34" fillId="2" borderId="75" xfId="0" applyFont="1" applyFill="1" applyBorder="1" applyAlignment="1">
      <alignment vertical="center"/>
    </xf>
    <xf numFmtId="0" fontId="24" fillId="0" borderId="22" xfId="0" applyFont="1" applyBorder="1" applyAlignment="1">
      <alignment horizontal="center" vertical="center" wrapText="1"/>
    </xf>
    <xf numFmtId="0" fontId="24" fillId="0" borderId="37" xfId="0" applyFont="1" applyBorder="1" applyAlignment="1">
      <alignment horizontal="center" vertical="center" wrapText="1"/>
    </xf>
    <xf numFmtId="0" fontId="24" fillId="0" borderId="23" xfId="0" applyFont="1" applyBorder="1" applyAlignment="1">
      <alignment horizontal="center" vertical="center" wrapText="1"/>
    </xf>
    <xf numFmtId="0" fontId="87" fillId="2" borderId="75" xfId="0" applyFont="1" applyFill="1" applyBorder="1" applyAlignment="1">
      <alignment horizontal="center" vertical="center"/>
    </xf>
    <xf numFmtId="0" fontId="87" fillId="2" borderId="37" xfId="0" applyFont="1" applyFill="1" applyBorder="1" applyAlignment="1">
      <alignment horizontal="center" vertical="center"/>
    </xf>
    <xf numFmtId="0" fontId="87" fillId="2" borderId="23" xfId="0" applyFont="1" applyFill="1" applyBorder="1" applyAlignment="1">
      <alignment horizontal="center" vertical="center"/>
    </xf>
    <xf numFmtId="0" fontId="87" fillId="2" borderId="22" xfId="0" applyFont="1" applyFill="1" applyBorder="1" applyAlignment="1">
      <alignment horizontal="center" vertical="center"/>
    </xf>
    <xf numFmtId="0" fontId="87" fillId="0" borderId="22" xfId="0" applyFont="1" applyBorder="1" applyAlignment="1">
      <alignment horizontal="center" vertical="center" wrapText="1"/>
    </xf>
    <xf numFmtId="0" fontId="87" fillId="0" borderId="37" xfId="0" applyFont="1" applyBorder="1" applyAlignment="1">
      <alignment horizontal="center" vertical="center" wrapText="1"/>
    </xf>
    <xf numFmtId="0" fontId="87" fillId="0" borderId="23" xfId="0" applyFont="1" applyBorder="1" applyAlignment="1">
      <alignment horizontal="center" vertical="center" wrapText="1"/>
    </xf>
    <xf numFmtId="0" fontId="28" fillId="2" borderId="81" xfId="0" applyFont="1" applyFill="1" applyBorder="1" applyAlignment="1">
      <alignment horizontal="center" vertical="center"/>
    </xf>
    <xf numFmtId="0" fontId="18" fillId="0" borderId="83" xfId="0" applyFont="1" applyBorder="1"/>
    <xf numFmtId="0" fontId="18" fillId="0" borderId="84" xfId="0" applyFont="1" applyBorder="1"/>
    <xf numFmtId="0" fontId="33" fillId="2" borderId="2" xfId="0" applyFont="1" applyFill="1" applyBorder="1" applyAlignment="1">
      <alignment horizontal="center" vertical="center"/>
    </xf>
    <xf numFmtId="0" fontId="18" fillId="0" borderId="3" xfId="0" applyFont="1" applyBorder="1"/>
    <xf numFmtId="0" fontId="18" fillId="0" borderId="4" xfId="0" applyFont="1" applyBorder="1"/>
    <xf numFmtId="0" fontId="18" fillId="0" borderId="7" xfId="0" applyFont="1" applyBorder="1"/>
    <xf numFmtId="0" fontId="18" fillId="0" borderId="8" xfId="0" applyFont="1" applyBorder="1"/>
    <xf numFmtId="0" fontId="18" fillId="0" borderId="11" xfId="0" applyFont="1" applyBorder="1"/>
    <xf numFmtId="0" fontId="18" fillId="0" borderId="12" xfId="0" applyFont="1" applyBorder="1"/>
    <xf numFmtId="0" fontId="18" fillId="0" borderId="13" xfId="0" applyFont="1" applyBorder="1"/>
    <xf numFmtId="0" fontId="19" fillId="2" borderId="22" xfId="0" applyFont="1" applyFill="1" applyBorder="1" applyAlignment="1">
      <alignment horizontal="center" vertical="center"/>
    </xf>
    <xf numFmtId="0" fontId="20" fillId="2" borderId="30" xfId="0" applyFont="1" applyFill="1" applyBorder="1" applyAlignment="1">
      <alignment horizontal="left" vertical="center"/>
    </xf>
    <xf numFmtId="0" fontId="18" fillId="0" borderId="31" xfId="0" applyFont="1" applyBorder="1"/>
    <xf numFmtId="0" fontId="20" fillId="2" borderId="32" xfId="0" applyFont="1" applyFill="1" applyBorder="1" applyAlignment="1">
      <alignment horizontal="left" vertical="center"/>
    </xf>
    <xf numFmtId="0" fontId="18" fillId="0" borderId="33" xfId="0" applyFont="1" applyBorder="1"/>
    <xf numFmtId="0" fontId="24" fillId="0" borderId="25" xfId="0" applyFont="1" applyBorder="1" applyAlignment="1">
      <alignment horizontal="center" vertical="center"/>
    </xf>
    <xf numFmtId="0" fontId="17" fillId="2" borderId="82" xfId="0" applyFont="1" applyFill="1" applyBorder="1" applyAlignment="1">
      <alignment horizontal="center" vertical="center"/>
    </xf>
    <xf numFmtId="0" fontId="17" fillId="2" borderId="59" xfId="0" applyFont="1" applyFill="1" applyBorder="1" applyAlignment="1">
      <alignment horizontal="center" vertical="center"/>
    </xf>
    <xf numFmtId="0" fontId="17" fillId="2" borderId="60" xfId="0" applyFont="1" applyFill="1" applyBorder="1" applyAlignment="1">
      <alignment horizontal="center" vertical="center"/>
    </xf>
    <xf numFmtId="0" fontId="17" fillId="2" borderId="50" xfId="0" applyFont="1" applyFill="1" applyBorder="1" applyAlignment="1">
      <alignment horizontal="center" vertical="center"/>
    </xf>
    <xf numFmtId="0" fontId="17" fillId="2" borderId="52" xfId="0" applyFont="1" applyFill="1" applyBorder="1" applyAlignment="1">
      <alignment horizontal="center" vertical="center"/>
    </xf>
    <xf numFmtId="0" fontId="17" fillId="2" borderId="62" xfId="0" applyFont="1" applyFill="1" applyBorder="1" applyAlignment="1">
      <alignment horizontal="center" vertical="center"/>
    </xf>
    <xf numFmtId="0" fontId="17" fillId="2" borderId="45" xfId="0" applyFont="1" applyFill="1" applyBorder="1" applyAlignment="1">
      <alignment horizontal="center" vertical="center"/>
    </xf>
    <xf numFmtId="0" fontId="17" fillId="2" borderId="54" xfId="0" applyFont="1" applyFill="1" applyBorder="1" applyAlignment="1">
      <alignment horizontal="center" vertical="center"/>
    </xf>
    <xf numFmtId="0" fontId="17" fillId="2" borderId="80" xfId="0" applyFont="1" applyFill="1" applyBorder="1" applyAlignment="1">
      <alignment horizontal="center" vertical="center"/>
    </xf>
    <xf numFmtId="0" fontId="38" fillId="2" borderId="42" xfId="0" applyFont="1" applyFill="1" applyBorder="1" applyAlignment="1">
      <alignment horizontal="center" vertical="center"/>
    </xf>
    <xf numFmtId="0" fontId="38" fillId="2" borderId="49" xfId="0" applyFont="1" applyFill="1" applyBorder="1" applyAlignment="1">
      <alignment horizontal="center" vertical="center"/>
    </xf>
    <xf numFmtId="0" fontId="38" fillId="2" borderId="44" xfId="0" applyFont="1" applyFill="1" applyBorder="1" applyAlignment="1">
      <alignment horizontal="center" vertical="center"/>
    </xf>
    <xf numFmtId="0" fontId="38" fillId="2" borderId="50" xfId="0" applyFont="1" applyFill="1" applyBorder="1" applyAlignment="1">
      <alignment horizontal="center" vertical="center"/>
    </xf>
    <xf numFmtId="0" fontId="38" fillId="2" borderId="52" xfId="0" applyFont="1" applyFill="1" applyBorder="1" applyAlignment="1">
      <alignment horizontal="center" vertical="center"/>
    </xf>
    <xf numFmtId="0" fontId="38" fillId="2" borderId="56" xfId="0" applyFont="1" applyFill="1" applyBorder="1" applyAlignment="1">
      <alignment horizontal="center" vertical="center"/>
    </xf>
    <xf numFmtId="0" fontId="38" fillId="2" borderId="45" xfId="0" applyFont="1" applyFill="1" applyBorder="1" applyAlignment="1">
      <alignment horizontal="center" vertical="center"/>
    </xf>
    <xf numFmtId="0" fontId="38" fillId="2" borderId="54" xfId="0" applyFont="1" applyFill="1" applyBorder="1" applyAlignment="1">
      <alignment horizontal="center" vertical="center"/>
    </xf>
    <xf numFmtId="0" fontId="38" fillId="2" borderId="47" xfId="0" applyFont="1" applyFill="1" applyBorder="1" applyAlignment="1">
      <alignment horizontal="center" vertical="center"/>
    </xf>
    <xf numFmtId="0" fontId="24" fillId="0" borderId="22" xfId="0" applyFont="1" applyBorder="1" applyAlignment="1">
      <alignment horizontal="center" vertical="center"/>
    </xf>
    <xf numFmtId="0" fontId="40" fillId="2" borderId="37" xfId="0" applyFont="1" applyFill="1" applyBorder="1" applyAlignment="1">
      <alignment horizontal="left" vertical="center" wrapText="1"/>
    </xf>
    <xf numFmtId="0" fontId="40" fillId="2" borderId="23" xfId="0" applyFont="1" applyFill="1" applyBorder="1" applyAlignment="1">
      <alignment horizontal="left" vertical="center" wrapText="1"/>
    </xf>
    <xf numFmtId="0" fontId="84" fillId="0" borderId="37" xfId="0" applyFont="1" applyBorder="1" applyAlignment="1">
      <alignment wrapText="1"/>
    </xf>
    <xf numFmtId="0" fontId="84" fillId="0" borderId="23" xfId="0" applyFont="1" applyBorder="1" applyAlignment="1">
      <alignment wrapText="1"/>
    </xf>
    <xf numFmtId="0" fontId="49" fillId="2" borderId="52" xfId="0" applyFont="1" applyFill="1" applyBorder="1" applyAlignment="1">
      <alignment horizontal="center" vertical="center" wrapText="1"/>
    </xf>
    <xf numFmtId="0" fontId="49" fillId="2" borderId="62" xfId="0" applyFont="1" applyFill="1" applyBorder="1" applyAlignment="1">
      <alignment horizontal="center" vertical="center" wrapText="1"/>
    </xf>
    <xf numFmtId="0" fontId="45" fillId="0" borderId="42" xfId="0" applyFont="1" applyBorder="1" applyAlignment="1">
      <alignment horizontal="left" vertical="center"/>
    </xf>
    <xf numFmtId="0" fontId="45" fillId="0" borderId="49" xfId="0" applyFont="1" applyBorder="1" applyAlignment="1">
      <alignment horizontal="left" vertical="center"/>
    </xf>
    <xf numFmtId="0" fontId="45" fillId="0" borderId="44" xfId="0" applyFont="1" applyBorder="1" applyAlignment="1">
      <alignment horizontal="left" vertical="center"/>
    </xf>
    <xf numFmtId="0" fontId="45" fillId="0" borderId="66" xfId="0" applyFont="1" applyBorder="1" applyAlignment="1">
      <alignment horizontal="left" vertical="center"/>
    </xf>
    <xf numFmtId="0" fontId="45" fillId="0" borderId="67" xfId="0" applyFont="1" applyBorder="1" applyAlignment="1">
      <alignment horizontal="left" vertical="center"/>
    </xf>
    <xf numFmtId="0" fontId="45" fillId="0" borderId="68" xfId="0" applyFont="1" applyBorder="1" applyAlignment="1">
      <alignment horizontal="left" vertical="center"/>
    </xf>
    <xf numFmtId="0" fontId="54" fillId="0" borderId="91" xfId="0" applyFont="1" applyBorder="1" applyAlignment="1">
      <alignment horizontal="left" vertical="center" wrapText="1"/>
    </xf>
    <xf numFmtId="0" fontId="54" fillId="0" borderId="92" xfId="0" applyFont="1" applyBorder="1" applyAlignment="1">
      <alignment horizontal="left" vertical="center" wrapText="1"/>
    </xf>
    <xf numFmtId="14" fontId="54" fillId="0" borderId="22" xfId="0" applyNumberFormat="1" applyFont="1" applyBorder="1" applyAlignment="1">
      <alignment horizontal="center" vertical="center"/>
    </xf>
    <xf numFmtId="14" fontId="54" fillId="0" borderId="23" xfId="0" applyNumberFormat="1" applyFont="1" applyBorder="1" applyAlignment="1">
      <alignment horizontal="center" vertical="center"/>
    </xf>
    <xf numFmtId="164" fontId="46" fillId="0" borderId="22" xfId="0" applyNumberFormat="1" applyFont="1" applyBorder="1" applyAlignment="1">
      <alignment horizontal="left" vertical="center"/>
    </xf>
    <xf numFmtId="164" fontId="46" fillId="0" borderId="23" xfId="0" applyNumberFormat="1" applyFont="1" applyBorder="1" applyAlignment="1">
      <alignment horizontal="left" vertical="center"/>
    </xf>
    <xf numFmtId="49" fontId="23" fillId="2" borderId="22" xfId="0" applyNumberFormat="1" applyFont="1" applyFill="1" applyBorder="1" applyAlignment="1">
      <alignment horizontal="center" vertical="center"/>
    </xf>
    <xf numFmtId="49" fontId="23" fillId="2" borderId="37" xfId="0" applyNumberFormat="1" applyFont="1" applyFill="1" applyBorder="1" applyAlignment="1">
      <alignment horizontal="center" vertical="center"/>
    </xf>
    <xf numFmtId="49" fontId="23" fillId="2" borderId="57" xfId="0" applyNumberFormat="1" applyFont="1" applyFill="1" applyBorder="1" applyAlignment="1">
      <alignment horizontal="center" vertical="center"/>
    </xf>
    <xf numFmtId="0" fontId="45" fillId="0" borderId="22" xfId="0" applyFont="1" applyBorder="1" applyAlignment="1">
      <alignment horizontal="center" vertical="center" wrapText="1"/>
    </xf>
    <xf numFmtId="0" fontId="45" fillId="0" borderId="37" xfId="0" applyFont="1" applyBorder="1" applyAlignment="1">
      <alignment horizontal="center" vertical="center" wrapText="1"/>
    </xf>
    <xf numFmtId="14" fontId="24" fillId="2" borderId="66" xfId="0" applyNumberFormat="1" applyFont="1" applyFill="1" applyBorder="1" applyAlignment="1">
      <alignment horizontal="left" vertical="center" wrapText="1"/>
    </xf>
    <xf numFmtId="0" fontId="24" fillId="2" borderId="67" xfId="0" applyFont="1" applyFill="1" applyBorder="1" applyAlignment="1">
      <alignment horizontal="left" vertical="center" wrapText="1"/>
    </xf>
    <xf numFmtId="0" fontId="24" fillId="2" borderId="68" xfId="0" applyFont="1" applyFill="1" applyBorder="1" applyAlignment="1">
      <alignment horizontal="left" vertical="center" wrapText="1"/>
    </xf>
    <xf numFmtId="164" fontId="54" fillId="0" borderId="22" xfId="0" applyNumberFormat="1" applyFont="1" applyBorder="1" applyAlignment="1">
      <alignment vertical="center"/>
    </xf>
    <xf numFmtId="165" fontId="43" fillId="0" borderId="22" xfId="0" applyNumberFormat="1" applyFont="1" applyBorder="1" applyAlignment="1">
      <alignment horizontal="left" vertical="center"/>
    </xf>
    <xf numFmtId="0" fontId="90" fillId="0" borderId="23" xfId="0" applyFont="1" applyBorder="1"/>
    <xf numFmtId="0" fontId="16" fillId="0" borderId="1" xfId="0" applyFont="1" applyBorder="1" applyAlignment="1">
      <alignment horizontal="center" vertical="center" wrapText="1"/>
    </xf>
    <xf numFmtId="0" fontId="18" fillId="0" borderId="6" xfId="0" applyFont="1" applyBorder="1"/>
    <xf numFmtId="0" fontId="18" fillId="0" borderId="10" xfId="0" applyFont="1" applyBorder="1"/>
    <xf numFmtId="0" fontId="17" fillId="0" borderId="2" xfId="0" applyFont="1" applyBorder="1" applyAlignment="1">
      <alignment horizontal="center" vertical="center"/>
    </xf>
    <xf numFmtId="0" fontId="20" fillId="2" borderId="50" xfId="0" applyFont="1" applyFill="1" applyBorder="1" applyAlignment="1">
      <alignment horizontal="left" vertical="center"/>
    </xf>
    <xf numFmtId="0" fontId="16" fillId="0" borderId="11" xfId="0" applyFont="1" applyBorder="1" applyAlignment="1">
      <alignment horizontal="center" vertical="center"/>
    </xf>
    <xf numFmtId="0" fontId="45" fillId="2" borderId="22" xfId="0" applyFont="1" applyFill="1" applyBorder="1" applyAlignment="1">
      <alignment horizontal="center" vertical="center"/>
    </xf>
    <xf numFmtId="0" fontId="45" fillId="4" borderId="22" xfId="0" applyFont="1" applyFill="1" applyBorder="1" applyAlignment="1">
      <alignment horizontal="center" vertical="center"/>
    </xf>
    <xf numFmtId="0" fontId="84" fillId="0" borderId="25" xfId="0" applyFont="1" applyBorder="1"/>
    <xf numFmtId="0" fontId="66" fillId="0" borderId="71" xfId="0" applyFont="1" applyBorder="1" applyAlignment="1" applyProtection="1">
      <alignment horizontal="center" vertical="center" textRotation="90"/>
      <protection hidden="1"/>
    </xf>
    <xf numFmtId="0" fontId="66" fillId="0" borderId="69" xfId="0" applyFont="1" applyBorder="1" applyAlignment="1" applyProtection="1">
      <alignment horizontal="center" vertical="center" textRotation="90"/>
      <protection hidden="1"/>
    </xf>
    <xf numFmtId="0" fontId="64" fillId="0" borderId="71" xfId="0" applyFont="1" applyBorder="1" applyAlignment="1" applyProtection="1">
      <alignment horizontal="center" vertical="center" textRotation="90" wrapText="1"/>
      <protection hidden="1"/>
    </xf>
    <xf numFmtId="0" fontId="64" fillId="0" borderId="69" xfId="0" applyFont="1" applyBorder="1" applyAlignment="1" applyProtection="1">
      <alignment horizontal="center" vertical="center" textRotation="90" wrapText="1"/>
      <protection hidden="1"/>
    </xf>
    <xf numFmtId="0" fontId="69" fillId="6" borderId="66" xfId="0" applyFont="1" applyFill="1" applyBorder="1" applyAlignment="1" applyProtection="1">
      <alignment horizontal="left" vertical="center" wrapText="1"/>
      <protection hidden="1"/>
    </xf>
    <xf numFmtId="0" fontId="69" fillId="6" borderId="68" xfId="0" applyFont="1" applyFill="1" applyBorder="1" applyAlignment="1" applyProtection="1">
      <alignment horizontal="left" vertical="center" wrapText="1"/>
      <protection hidden="1"/>
    </xf>
    <xf numFmtId="0" fontId="64" fillId="0" borderId="70" xfId="0" applyFont="1" applyBorder="1" applyAlignment="1" applyProtection="1">
      <alignment horizontal="center" vertical="center" textRotation="90" wrapText="1"/>
      <protection hidden="1"/>
    </xf>
    <xf numFmtId="0" fontId="69" fillId="6" borderId="66" xfId="0" applyFont="1" applyFill="1" applyBorder="1" applyAlignment="1" applyProtection="1">
      <alignment horizontal="left" vertical="center"/>
      <protection hidden="1"/>
    </xf>
    <xf numFmtId="0" fontId="69" fillId="6" borderId="68" xfId="0" applyFont="1" applyFill="1" applyBorder="1" applyAlignment="1" applyProtection="1">
      <alignment horizontal="left" vertical="center"/>
      <protection hidden="1"/>
    </xf>
    <xf numFmtId="0" fontId="56" fillId="6" borderId="58" xfId="0" applyFont="1" applyFill="1" applyBorder="1" applyAlignment="1" applyProtection="1">
      <alignment horizontal="center"/>
      <protection hidden="1"/>
    </xf>
    <xf numFmtId="0" fontId="56" fillId="6" borderId="61" xfId="0" applyFont="1" applyFill="1" applyBorder="1" applyAlignment="1" applyProtection="1">
      <alignment horizontal="center"/>
      <protection hidden="1"/>
    </xf>
    <xf numFmtId="0" fontId="56" fillId="6" borderId="63" xfId="0" applyFont="1" applyFill="1" applyBorder="1" applyAlignment="1" applyProtection="1">
      <alignment horizontal="center"/>
      <protection hidden="1"/>
    </xf>
    <xf numFmtId="0" fontId="62" fillId="6" borderId="59" xfId="0" quotePrefix="1" applyFont="1" applyFill="1" applyBorder="1" applyAlignment="1" applyProtection="1">
      <alignment horizontal="center" vertical="center" wrapText="1"/>
      <protection hidden="1"/>
    </xf>
    <xf numFmtId="0" fontId="62" fillId="6" borderId="60" xfId="0" applyFont="1" applyFill="1" applyBorder="1" applyAlignment="1" applyProtection="1">
      <alignment horizontal="center" vertical="center"/>
      <protection hidden="1"/>
    </xf>
    <xf numFmtId="0" fontId="62" fillId="6" borderId="0" xfId="0" applyFont="1" applyFill="1" applyAlignment="1" applyProtection="1">
      <alignment horizontal="center" vertical="center"/>
      <protection hidden="1"/>
    </xf>
    <xf numFmtId="0" fontId="62" fillId="6" borderId="62" xfId="0" applyFont="1" applyFill="1" applyBorder="1" applyAlignment="1" applyProtection="1">
      <alignment horizontal="center" vertical="center"/>
      <protection hidden="1"/>
    </xf>
    <xf numFmtId="0" fontId="62" fillId="6" borderId="64" xfId="0" applyFont="1" applyFill="1" applyBorder="1" applyAlignment="1" applyProtection="1">
      <alignment horizontal="center" vertical="center"/>
      <protection hidden="1"/>
    </xf>
    <xf numFmtId="0" fontId="62" fillId="6" borderId="65" xfId="0" applyFont="1" applyFill="1" applyBorder="1" applyAlignment="1" applyProtection="1">
      <alignment horizontal="center" vertical="center"/>
      <protection hidden="1"/>
    </xf>
    <xf numFmtId="0" fontId="64" fillId="0" borderId="69" xfId="0" applyFont="1" applyBorder="1" applyAlignment="1" applyProtection="1">
      <alignment horizontal="center" vertical="center" textRotation="90"/>
      <protection hidden="1"/>
    </xf>
    <xf numFmtId="0" fontId="67" fillId="6" borderId="72" xfId="0" applyFont="1" applyFill="1" applyBorder="1" applyAlignment="1" applyProtection="1">
      <alignment horizontal="left" vertical="top" wrapText="1"/>
      <protection locked="0"/>
    </xf>
    <xf numFmtId="0" fontId="69" fillId="6" borderId="73" xfId="0" applyFont="1" applyFill="1" applyBorder="1" applyAlignment="1" applyProtection="1">
      <alignment horizontal="left" vertical="top"/>
      <protection locked="0"/>
    </xf>
    <xf numFmtId="0" fontId="69" fillId="6" borderId="74" xfId="0" applyFont="1" applyFill="1" applyBorder="1" applyAlignment="1" applyProtection="1">
      <alignment horizontal="left" vertical="top"/>
      <protection locked="0"/>
    </xf>
    <xf numFmtId="0" fontId="66" fillId="0" borderId="58" xfId="0" applyFont="1" applyBorder="1" applyAlignment="1" applyProtection="1">
      <alignment horizontal="center" vertical="center" textRotation="90"/>
      <protection hidden="1"/>
    </xf>
    <xf numFmtId="0" fontId="66" fillId="0" borderId="61" xfId="0" applyFont="1" applyBorder="1" applyAlignment="1" applyProtection="1">
      <alignment horizontal="center" vertical="center" textRotation="90"/>
      <protection hidden="1"/>
    </xf>
    <xf numFmtId="0" fontId="69" fillId="6" borderId="66" xfId="0" applyFont="1" applyFill="1" applyBorder="1" applyAlignment="1" applyProtection="1">
      <alignment horizontal="left" vertical="top" wrapText="1"/>
      <protection hidden="1"/>
    </xf>
    <xf numFmtId="0" fontId="69" fillId="6" borderId="68" xfId="0" applyFont="1" applyFill="1" applyBorder="1" applyAlignment="1" applyProtection="1">
      <alignment horizontal="left" vertical="top" wrapText="1"/>
      <protection hidden="1"/>
    </xf>
    <xf numFmtId="0" fontId="67" fillId="6" borderId="66" xfId="0" applyFont="1" applyFill="1" applyBorder="1" applyAlignment="1" applyProtection="1">
      <alignment horizontal="left" vertical="center" wrapText="1"/>
      <protection hidden="1"/>
    </xf>
    <xf numFmtId="0" fontId="67" fillId="6" borderId="68" xfId="0" applyFont="1" applyFill="1" applyBorder="1" applyAlignment="1" applyProtection="1">
      <alignment horizontal="left" vertical="center" wrapText="1"/>
      <protection hidden="1"/>
    </xf>
    <xf numFmtId="0" fontId="22" fillId="0" borderId="22" xfId="0" applyFont="1" applyBorder="1" applyAlignment="1">
      <alignment vertical="center" wrapText="1"/>
    </xf>
    <xf numFmtId="0" fontId="22" fillId="2" borderId="22" xfId="0" applyFont="1" applyFill="1" applyBorder="1" applyAlignment="1">
      <alignment vertical="center" wrapText="1"/>
    </xf>
    <xf numFmtId="0" fontId="23" fillId="0" borderId="22" xfId="0" applyFont="1" applyBorder="1" applyAlignment="1">
      <alignment horizontal="center" vertical="center"/>
    </xf>
    <xf numFmtId="0" fontId="29" fillId="2" borderId="2" xfId="0" applyFont="1" applyFill="1" applyBorder="1" applyAlignment="1">
      <alignment horizontal="center" vertical="top" wrapText="1"/>
    </xf>
    <xf numFmtId="0" fontId="18" fillId="0" borderId="26" xfId="0" applyFont="1" applyBorder="1"/>
    <xf numFmtId="0" fontId="18" fillId="0" borderId="28" xfId="0" applyFont="1" applyBorder="1"/>
    <xf numFmtId="164" fontId="22" fillId="0" borderId="22" xfId="0" applyNumberFormat="1" applyFont="1" applyBorder="1" applyAlignment="1">
      <alignment vertical="center" wrapText="1"/>
    </xf>
    <xf numFmtId="164" fontId="22" fillId="0" borderId="22" xfId="0" applyNumberFormat="1" applyFont="1" applyBorder="1" applyAlignment="1">
      <alignment horizontal="left" vertical="center" wrapText="1"/>
    </xf>
    <xf numFmtId="164" fontId="23" fillId="0" borderId="22" xfId="0" applyNumberFormat="1" applyFont="1" applyBorder="1" applyAlignment="1">
      <alignment horizontal="right" vertical="center"/>
    </xf>
    <xf numFmtId="0" fontId="22" fillId="2" borderId="22" xfId="0" applyFont="1" applyFill="1" applyBorder="1" applyAlignment="1">
      <alignment horizontal="left" vertical="center" wrapText="1"/>
    </xf>
    <xf numFmtId="0" fontId="16" fillId="2" borderId="22" xfId="0" applyFont="1" applyFill="1" applyBorder="1" applyAlignment="1">
      <alignment vertical="center" wrapText="1"/>
    </xf>
    <xf numFmtId="0" fontId="16" fillId="0" borderId="1" xfId="0" applyFont="1" applyBorder="1" applyAlignment="1">
      <alignment horizontal="center" vertical="center"/>
    </xf>
    <xf numFmtId="0" fontId="17" fillId="0" borderId="2" xfId="0" applyFont="1" applyBorder="1" applyAlignment="1">
      <alignment horizontal="center" vertical="center" wrapText="1"/>
    </xf>
    <xf numFmtId="0" fontId="24" fillId="2" borderId="1" xfId="0" applyFont="1" applyFill="1" applyBorder="1" applyAlignment="1">
      <alignment horizontal="center" vertical="center"/>
    </xf>
    <xf numFmtId="0" fontId="22" fillId="0" borderId="2" xfId="0" applyFont="1" applyBorder="1" applyAlignment="1">
      <alignment horizontal="center" vertical="center"/>
    </xf>
    <xf numFmtId="0" fontId="27" fillId="0" borderId="22" xfId="0" applyFont="1" applyBorder="1" applyAlignment="1">
      <alignment horizontal="center" vertical="center"/>
    </xf>
    <xf numFmtId="0" fontId="23" fillId="0" borderId="22" xfId="0" applyFont="1" applyBorder="1" applyAlignment="1">
      <alignment horizontal="left" vertical="center" wrapText="1"/>
    </xf>
    <xf numFmtId="0" fontId="21" fillId="0" borderId="22" xfId="0" applyFont="1" applyBorder="1" applyAlignment="1">
      <alignment horizontal="left" vertical="center"/>
    </xf>
    <xf numFmtId="0" fontId="16" fillId="0" borderId="22" xfId="0" applyFont="1" applyBorder="1" applyAlignment="1">
      <alignment horizontal="left" vertical="center" wrapText="1"/>
    </xf>
    <xf numFmtId="0" fontId="16" fillId="0" borderId="22" xfId="0" applyFont="1" applyBorder="1" applyAlignment="1">
      <alignment horizontal="center" vertical="center" wrapText="1"/>
    </xf>
    <xf numFmtId="0" fontId="21" fillId="0" borderId="22" xfId="0" applyFont="1" applyBorder="1" applyAlignment="1">
      <alignment horizontal="center" vertical="center" wrapText="1"/>
    </xf>
    <xf numFmtId="0" fontId="16" fillId="2" borderId="22" xfId="0" applyFont="1" applyFill="1" applyBorder="1" applyAlignment="1">
      <alignment horizontal="center" vertical="center" wrapText="1"/>
    </xf>
    <xf numFmtId="0" fontId="16" fillId="2" borderId="22" xfId="0" applyFont="1" applyFill="1" applyBorder="1" applyAlignment="1">
      <alignment horizontal="center" vertical="top"/>
    </xf>
    <xf numFmtId="0" fontId="21" fillId="2" borderId="22" xfId="0" applyFont="1" applyFill="1" applyBorder="1" applyAlignment="1">
      <alignment horizontal="center" vertical="center"/>
    </xf>
    <xf numFmtId="0" fontId="45" fillId="2" borderId="22" xfId="0" applyFont="1" applyFill="1" applyBorder="1" applyAlignment="1">
      <alignment horizontal="left" vertical="center"/>
    </xf>
    <xf numFmtId="0" fontId="46" fillId="2" borderId="22" xfId="0" applyFont="1" applyFill="1" applyBorder="1" applyAlignment="1">
      <alignment horizontal="left" vertical="center"/>
    </xf>
    <xf numFmtId="0" fontId="28"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67" fillId="6" borderId="66" xfId="5" applyFont="1" applyFill="1" applyBorder="1" applyAlignment="1" applyProtection="1">
      <alignment horizontal="left" vertical="center" wrapText="1"/>
      <protection hidden="1"/>
    </xf>
    <xf numFmtId="0" fontId="67" fillId="6" borderId="68" xfId="5" applyFont="1" applyFill="1" applyBorder="1" applyAlignment="1" applyProtection="1">
      <alignment horizontal="left" vertical="center" wrapText="1"/>
      <protection hidden="1"/>
    </xf>
    <xf numFmtId="0" fontId="67" fillId="6" borderId="72" xfId="5" applyFont="1" applyFill="1" applyBorder="1" applyAlignment="1" applyProtection="1">
      <alignment horizontal="left" vertical="top" wrapText="1"/>
      <protection locked="0"/>
    </xf>
    <xf numFmtId="0" fontId="69" fillId="6" borderId="73" xfId="5" applyFont="1" applyFill="1" applyBorder="1" applyAlignment="1" applyProtection="1">
      <alignment horizontal="left" vertical="top"/>
      <protection locked="0"/>
    </xf>
    <xf numFmtId="0" fontId="69" fillId="6" borderId="74" xfId="5" applyFont="1" applyFill="1" applyBorder="1" applyAlignment="1" applyProtection="1">
      <alignment horizontal="left" vertical="top"/>
      <protection locked="0"/>
    </xf>
    <xf numFmtId="0" fontId="66" fillId="0" borderId="71" xfId="5" applyFont="1" applyBorder="1" applyAlignment="1" applyProtection="1">
      <alignment horizontal="center" vertical="center" textRotation="90"/>
      <protection hidden="1"/>
    </xf>
    <xf numFmtId="0" fontId="66" fillId="0" borderId="69" xfId="5" applyFont="1" applyBorder="1" applyAlignment="1" applyProtection="1">
      <alignment horizontal="center" vertical="center" textRotation="90"/>
      <protection hidden="1"/>
    </xf>
    <xf numFmtId="0" fontId="64" fillId="0" borderId="71" xfId="5" applyFont="1" applyBorder="1" applyAlignment="1" applyProtection="1">
      <alignment horizontal="center" vertical="center" textRotation="90" wrapText="1"/>
      <protection hidden="1"/>
    </xf>
    <xf numFmtId="0" fontId="64" fillId="0" borderId="69" xfId="5" applyFont="1" applyBorder="1" applyAlignment="1" applyProtection="1">
      <alignment horizontal="center" vertical="center" textRotation="90" wrapText="1"/>
      <protection hidden="1"/>
    </xf>
    <xf numFmtId="0" fontId="69" fillId="6" borderId="66" xfId="5" applyFont="1" applyFill="1" applyBorder="1" applyAlignment="1" applyProtection="1">
      <alignment horizontal="left" vertical="center" wrapText="1"/>
      <protection hidden="1"/>
    </xf>
    <xf numFmtId="0" fontId="69" fillId="6" borderId="68" xfId="5" applyFont="1" applyFill="1" applyBorder="1" applyAlignment="1" applyProtection="1">
      <alignment horizontal="left" vertical="center" wrapText="1"/>
      <protection hidden="1"/>
    </xf>
    <xf numFmtId="0" fontId="69" fillId="6" borderId="66" xfId="5" applyFont="1" applyFill="1" applyBorder="1" applyAlignment="1" applyProtection="1">
      <alignment horizontal="left" vertical="center"/>
      <protection hidden="1"/>
    </xf>
    <xf numFmtId="0" fontId="69" fillId="6" borderId="68" xfId="5" applyFont="1" applyFill="1" applyBorder="1" applyAlignment="1" applyProtection="1">
      <alignment horizontal="left" vertical="center"/>
      <protection hidden="1"/>
    </xf>
    <xf numFmtId="0" fontId="66" fillId="0" borderId="58" xfId="5" applyFont="1" applyBorder="1" applyAlignment="1" applyProtection="1">
      <alignment horizontal="center" vertical="center" textRotation="90"/>
      <protection hidden="1"/>
    </xf>
    <xf numFmtId="0" fontId="66" fillId="0" borderId="61" xfId="5" applyFont="1" applyBorder="1" applyAlignment="1" applyProtection="1">
      <alignment horizontal="center" vertical="center" textRotation="90"/>
      <protection hidden="1"/>
    </xf>
    <xf numFmtId="0" fontId="64" fillId="0" borderId="70" xfId="5" applyFont="1" applyBorder="1" applyAlignment="1" applyProtection="1">
      <alignment horizontal="center" vertical="center" textRotation="90" wrapText="1"/>
      <protection hidden="1"/>
    </xf>
    <xf numFmtId="0" fontId="69" fillId="6" borderId="66" xfId="5" applyFont="1" applyFill="1" applyBorder="1" applyAlignment="1" applyProtection="1">
      <alignment horizontal="left" vertical="top" wrapText="1"/>
      <protection hidden="1"/>
    </xf>
    <xf numFmtId="0" fontId="69" fillId="6" borderId="68" xfId="5" applyFont="1" applyFill="1" applyBorder="1" applyAlignment="1" applyProtection="1">
      <alignment horizontal="left" vertical="top" wrapText="1"/>
      <protection hidden="1"/>
    </xf>
    <xf numFmtId="0" fontId="56" fillId="6" borderId="58" xfId="5" applyFont="1" applyFill="1" applyBorder="1" applyAlignment="1" applyProtection="1">
      <alignment horizontal="center"/>
      <protection hidden="1"/>
    </xf>
    <xf numFmtId="0" fontId="56" fillId="6" borderId="61" xfId="5" applyFont="1" applyFill="1" applyBorder="1" applyAlignment="1" applyProtection="1">
      <alignment horizontal="center"/>
      <protection hidden="1"/>
    </xf>
    <xf numFmtId="0" fontId="56" fillId="6" borderId="63" xfId="5" applyFont="1" applyFill="1" applyBorder="1" applyAlignment="1" applyProtection="1">
      <alignment horizontal="center"/>
      <protection hidden="1"/>
    </xf>
    <xf numFmtId="0" fontId="62" fillId="6" borderId="59" xfId="5" quotePrefix="1" applyFont="1" applyFill="1" applyBorder="1" applyAlignment="1" applyProtection="1">
      <alignment horizontal="center" vertical="center" wrapText="1"/>
      <protection hidden="1"/>
    </xf>
    <xf numFmtId="0" fontId="62" fillId="6" borderId="60" xfId="5" applyFont="1" applyFill="1" applyBorder="1" applyAlignment="1" applyProtection="1">
      <alignment horizontal="center" vertical="center"/>
      <protection hidden="1"/>
    </xf>
    <xf numFmtId="0" fontId="62" fillId="6" borderId="52" xfId="5" applyFont="1" applyFill="1" applyAlignment="1" applyProtection="1">
      <alignment horizontal="center" vertical="center"/>
      <protection hidden="1"/>
    </xf>
    <xf numFmtId="0" fontId="62" fillId="6" borderId="62" xfId="5" applyFont="1" applyFill="1" applyBorder="1" applyAlignment="1" applyProtection="1">
      <alignment horizontal="center" vertical="center"/>
      <protection hidden="1"/>
    </xf>
    <xf numFmtId="0" fontId="62" fillId="6" borderId="64" xfId="5" applyFont="1" applyFill="1" applyBorder="1" applyAlignment="1" applyProtection="1">
      <alignment horizontal="center" vertical="center"/>
      <protection hidden="1"/>
    </xf>
    <xf numFmtId="0" fontId="62" fillId="6" borderId="65" xfId="5" applyFont="1" applyFill="1" applyBorder="1" applyAlignment="1" applyProtection="1">
      <alignment horizontal="center" vertical="center"/>
      <protection hidden="1"/>
    </xf>
    <xf numFmtId="0" fontId="64" fillId="0" borderId="69" xfId="5" applyFont="1" applyBorder="1" applyAlignment="1" applyProtection="1">
      <alignment horizontal="center" vertical="center" textRotation="90"/>
      <protection hidden="1"/>
    </xf>
  </cellXfs>
  <cellStyles count="7">
    <cellStyle name="Hiperlink" xfId="4" builtinId="8"/>
    <cellStyle name="Moeda" xfId="2" builtinId="4"/>
    <cellStyle name="Normal" xfId="0" builtinId="0"/>
    <cellStyle name="Normal 2" xfId="3" xr:uid="{FDE8A372-AC8B-4971-AED8-6D6A4C24B982}"/>
    <cellStyle name="Normal 3" xfId="5" xr:uid="{B42EB339-DD11-461E-9D91-ED7E4A0F9640}"/>
    <cellStyle name="Normal 4" xfId="6" xr:uid="{C7939219-9A1B-4AB9-9BD3-179F700E8CF8}"/>
    <cellStyle name="Porcentagem" xfId="1" builtinId="5"/>
  </cellStyles>
  <dxfs count="13">
    <dxf>
      <fill>
        <patternFill>
          <bgColor theme="4" tint="-0.24994659260841701"/>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externalLink" Target="externalLinks/externalLink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20</xdr:col>
      <xdr:colOff>588990</xdr:colOff>
      <xdr:row>102</xdr:row>
      <xdr:rowOff>217515</xdr:rowOff>
    </xdr:from>
    <xdr:to>
      <xdr:col>31</xdr:col>
      <xdr:colOff>130169</xdr:colOff>
      <xdr:row>136</xdr:row>
      <xdr:rowOff>54845</xdr:rowOff>
    </xdr:to>
    <xdr:pic>
      <xdr:nvPicPr>
        <xdr:cNvPr id="560" name="Imagem 559">
          <a:extLst>
            <a:ext uri="{FF2B5EF4-FFF2-40B4-BE49-F238E27FC236}">
              <a16:creationId xmlns:a16="http://schemas.microsoft.com/office/drawing/2014/main" id="{1D6249BD-591B-42C4-A3B7-EBB1FD3966F2}"/>
            </a:ext>
          </a:extLst>
        </xdr:cNvPr>
        <xdr:cNvPicPr>
          <a:picLocks noChangeAspect="1"/>
        </xdr:cNvPicPr>
      </xdr:nvPicPr>
      <xdr:blipFill>
        <a:blip xmlns:r="http://schemas.openxmlformats.org/officeDocument/2006/relationships" r:embed="rId1"/>
        <a:stretch>
          <a:fillRect/>
        </a:stretch>
      </xdr:blipFill>
      <xdr:spPr>
        <a:xfrm>
          <a:off x="588990" y="23325165"/>
          <a:ext cx="7762704" cy="6032391"/>
        </a:xfrm>
        <a:prstGeom prst="rect">
          <a:avLst/>
        </a:prstGeom>
      </xdr:spPr>
    </xdr:pic>
    <xdr:clientData/>
  </xdr:twoCellAnchor>
  <xdr:twoCellAnchor editAs="oneCell">
    <xdr:from>
      <xdr:col>20</xdr:col>
      <xdr:colOff>592800</xdr:colOff>
      <xdr:row>138</xdr:row>
      <xdr:rowOff>27013</xdr:rowOff>
    </xdr:from>
    <xdr:to>
      <xdr:col>31</xdr:col>
      <xdr:colOff>133991</xdr:colOff>
      <xdr:row>164</xdr:row>
      <xdr:rowOff>98189</xdr:rowOff>
    </xdr:to>
    <xdr:pic>
      <xdr:nvPicPr>
        <xdr:cNvPr id="561" name="Imagem 560">
          <a:extLst>
            <a:ext uri="{FF2B5EF4-FFF2-40B4-BE49-F238E27FC236}">
              <a16:creationId xmlns:a16="http://schemas.microsoft.com/office/drawing/2014/main" id="{F20DF553-F6DD-4330-8026-E96D7FEBA6A9}"/>
            </a:ext>
          </a:extLst>
        </xdr:cNvPr>
        <xdr:cNvPicPr>
          <a:picLocks noChangeAspect="1"/>
        </xdr:cNvPicPr>
      </xdr:nvPicPr>
      <xdr:blipFill>
        <a:blip xmlns:r="http://schemas.openxmlformats.org/officeDocument/2006/relationships" r:embed="rId2"/>
        <a:stretch>
          <a:fillRect/>
        </a:stretch>
      </xdr:blipFill>
      <xdr:spPr>
        <a:xfrm>
          <a:off x="592800" y="29697388"/>
          <a:ext cx="7762716" cy="4786051"/>
        </a:xfrm>
        <a:prstGeom prst="rect">
          <a:avLst/>
        </a:prstGeom>
      </xdr:spPr>
    </xdr:pic>
    <xdr:clientData/>
  </xdr:twoCellAnchor>
  <xdr:twoCellAnchor editAs="oneCell">
    <xdr:from>
      <xdr:col>21</xdr:col>
      <xdr:colOff>0</xdr:colOff>
      <xdr:row>167</xdr:row>
      <xdr:rowOff>-1</xdr:rowOff>
    </xdr:from>
    <xdr:to>
      <xdr:col>31</xdr:col>
      <xdr:colOff>93854</xdr:colOff>
      <xdr:row>193</xdr:row>
      <xdr:rowOff>155864</xdr:rowOff>
    </xdr:to>
    <xdr:pic>
      <xdr:nvPicPr>
        <xdr:cNvPr id="562" name="Imagem 561">
          <a:extLst>
            <a:ext uri="{FF2B5EF4-FFF2-40B4-BE49-F238E27FC236}">
              <a16:creationId xmlns:a16="http://schemas.microsoft.com/office/drawing/2014/main" id="{2BE82938-CC81-498D-8B13-AF2E66E03945}"/>
            </a:ext>
          </a:extLst>
        </xdr:cNvPr>
        <xdr:cNvPicPr>
          <a:picLocks noChangeAspect="1"/>
        </xdr:cNvPicPr>
      </xdr:nvPicPr>
      <xdr:blipFill>
        <a:blip xmlns:r="http://schemas.openxmlformats.org/officeDocument/2006/relationships" r:embed="rId3"/>
        <a:stretch>
          <a:fillRect/>
        </a:stretch>
      </xdr:blipFill>
      <xdr:spPr>
        <a:xfrm>
          <a:off x="600075" y="34966274"/>
          <a:ext cx="7745784" cy="4861215"/>
        </a:xfrm>
        <a:prstGeom prst="rect">
          <a:avLst/>
        </a:prstGeom>
      </xdr:spPr>
    </xdr:pic>
    <xdr:clientData/>
  </xdr:twoCellAnchor>
  <xdr:twoCellAnchor editAs="oneCell">
    <xdr:from>
      <xdr:col>21</xdr:col>
      <xdr:colOff>0</xdr:colOff>
      <xdr:row>194</xdr:row>
      <xdr:rowOff>59574</xdr:rowOff>
    </xdr:from>
    <xdr:to>
      <xdr:col>31</xdr:col>
      <xdr:colOff>59422</xdr:colOff>
      <xdr:row>229</xdr:row>
      <xdr:rowOff>20892</xdr:rowOff>
    </xdr:to>
    <xdr:pic>
      <xdr:nvPicPr>
        <xdr:cNvPr id="563" name="Imagem 562">
          <a:extLst>
            <a:ext uri="{FF2B5EF4-FFF2-40B4-BE49-F238E27FC236}">
              <a16:creationId xmlns:a16="http://schemas.microsoft.com/office/drawing/2014/main" id="{10D6AFA2-63F2-44C6-B3FE-553A9025C1EA}"/>
            </a:ext>
          </a:extLst>
        </xdr:cNvPr>
        <xdr:cNvPicPr>
          <a:picLocks noChangeAspect="1"/>
        </xdr:cNvPicPr>
      </xdr:nvPicPr>
      <xdr:blipFill>
        <a:blip xmlns:r="http://schemas.openxmlformats.org/officeDocument/2006/relationships" r:embed="rId4"/>
        <a:stretch>
          <a:fillRect/>
        </a:stretch>
      </xdr:blipFill>
      <xdr:spPr>
        <a:xfrm>
          <a:off x="600075" y="39908364"/>
          <a:ext cx="7707457" cy="6295444"/>
        </a:xfrm>
        <a:prstGeom prst="rect">
          <a:avLst/>
        </a:prstGeom>
      </xdr:spPr>
    </xdr:pic>
    <xdr:clientData/>
  </xdr:twoCellAnchor>
  <xdr:twoCellAnchor editAs="oneCell">
    <xdr:from>
      <xdr:col>21</xdr:col>
      <xdr:colOff>23205</xdr:colOff>
      <xdr:row>229</xdr:row>
      <xdr:rowOff>0</xdr:rowOff>
    </xdr:from>
    <xdr:to>
      <xdr:col>31</xdr:col>
      <xdr:colOff>59840</xdr:colOff>
      <xdr:row>263</xdr:row>
      <xdr:rowOff>59576</xdr:rowOff>
    </xdr:to>
    <xdr:pic>
      <xdr:nvPicPr>
        <xdr:cNvPr id="564" name="Imagem 563">
          <a:extLst>
            <a:ext uri="{FF2B5EF4-FFF2-40B4-BE49-F238E27FC236}">
              <a16:creationId xmlns:a16="http://schemas.microsoft.com/office/drawing/2014/main" id="{F21D5CE2-693B-4D3E-B873-66A084D1E79C}"/>
            </a:ext>
          </a:extLst>
        </xdr:cNvPr>
        <xdr:cNvPicPr>
          <a:picLocks noChangeAspect="1"/>
        </xdr:cNvPicPr>
      </xdr:nvPicPr>
      <xdr:blipFill>
        <a:blip xmlns:r="http://schemas.openxmlformats.org/officeDocument/2006/relationships" r:embed="rId5"/>
        <a:stretch>
          <a:fillRect/>
        </a:stretch>
      </xdr:blipFill>
      <xdr:spPr>
        <a:xfrm>
          <a:off x="619470" y="46186725"/>
          <a:ext cx="7688480" cy="6208915"/>
        </a:xfrm>
        <a:prstGeom prst="rect">
          <a:avLst/>
        </a:prstGeom>
      </xdr:spPr>
    </xdr:pic>
    <xdr:clientData/>
  </xdr:twoCellAnchor>
  <xdr:twoCellAnchor editAs="oneCell">
    <xdr:from>
      <xdr:col>21</xdr:col>
      <xdr:colOff>172</xdr:colOff>
      <xdr:row>263</xdr:row>
      <xdr:rowOff>54034</xdr:rowOff>
    </xdr:from>
    <xdr:to>
      <xdr:col>31</xdr:col>
      <xdr:colOff>55784</xdr:colOff>
      <xdr:row>290</xdr:row>
      <xdr:rowOff>17148</xdr:rowOff>
    </xdr:to>
    <xdr:pic>
      <xdr:nvPicPr>
        <xdr:cNvPr id="565" name="Imagem 564">
          <a:extLst>
            <a:ext uri="{FF2B5EF4-FFF2-40B4-BE49-F238E27FC236}">
              <a16:creationId xmlns:a16="http://schemas.microsoft.com/office/drawing/2014/main" id="{02837E94-881F-4DA4-A9F6-B2E85626D4BC}"/>
            </a:ext>
          </a:extLst>
        </xdr:cNvPr>
        <xdr:cNvPicPr>
          <a:picLocks noChangeAspect="1"/>
        </xdr:cNvPicPr>
      </xdr:nvPicPr>
      <xdr:blipFill>
        <a:blip xmlns:r="http://schemas.openxmlformats.org/officeDocument/2006/relationships" r:embed="rId6"/>
        <a:stretch>
          <a:fillRect/>
        </a:stretch>
      </xdr:blipFill>
      <xdr:spPr>
        <a:xfrm>
          <a:off x="600247" y="52397719"/>
          <a:ext cx="7709362" cy="4849440"/>
        </a:xfrm>
        <a:prstGeom prst="rect">
          <a:avLst/>
        </a:prstGeom>
      </xdr:spPr>
    </xdr:pic>
    <xdr:clientData/>
  </xdr:twoCellAnchor>
  <xdr:twoCellAnchor editAs="oneCell">
    <xdr:from>
      <xdr:col>21</xdr:col>
      <xdr:colOff>0</xdr:colOff>
      <xdr:row>292</xdr:row>
      <xdr:rowOff>51952</xdr:rowOff>
    </xdr:from>
    <xdr:to>
      <xdr:col>31</xdr:col>
      <xdr:colOff>15415</xdr:colOff>
      <xdr:row>325</xdr:row>
      <xdr:rowOff>73080</xdr:rowOff>
    </xdr:to>
    <xdr:pic>
      <xdr:nvPicPr>
        <xdr:cNvPr id="566" name="Imagem 565">
          <a:extLst>
            <a:ext uri="{FF2B5EF4-FFF2-40B4-BE49-F238E27FC236}">
              <a16:creationId xmlns:a16="http://schemas.microsoft.com/office/drawing/2014/main" id="{5059E64A-515B-4D74-A1B8-A34520ECE44B}"/>
            </a:ext>
          </a:extLst>
        </xdr:cNvPr>
        <xdr:cNvPicPr>
          <a:picLocks noChangeAspect="1"/>
        </xdr:cNvPicPr>
      </xdr:nvPicPr>
      <xdr:blipFill>
        <a:blip xmlns:r="http://schemas.openxmlformats.org/officeDocument/2006/relationships" r:embed="rId7"/>
        <a:stretch>
          <a:fillRect/>
        </a:stretch>
      </xdr:blipFill>
      <xdr:spPr>
        <a:xfrm>
          <a:off x="600075" y="57643912"/>
          <a:ext cx="7671070" cy="5989493"/>
        </a:xfrm>
        <a:prstGeom prst="rect">
          <a:avLst/>
        </a:prstGeom>
      </xdr:spPr>
    </xdr:pic>
    <xdr:clientData/>
  </xdr:twoCellAnchor>
  <xdr:twoCellAnchor editAs="oneCell">
    <xdr:from>
      <xdr:col>20</xdr:col>
      <xdr:colOff>592800</xdr:colOff>
      <xdr:row>326</xdr:row>
      <xdr:rowOff>132481</xdr:rowOff>
    </xdr:from>
    <xdr:to>
      <xdr:col>31</xdr:col>
      <xdr:colOff>59248</xdr:colOff>
      <xdr:row>354</xdr:row>
      <xdr:rowOff>111264</xdr:rowOff>
    </xdr:to>
    <xdr:pic>
      <xdr:nvPicPr>
        <xdr:cNvPr id="567" name="Imagem 566">
          <a:extLst>
            <a:ext uri="{FF2B5EF4-FFF2-40B4-BE49-F238E27FC236}">
              <a16:creationId xmlns:a16="http://schemas.microsoft.com/office/drawing/2014/main" id="{8BBCCD05-E036-4F70-95E7-F58E09530160}"/>
            </a:ext>
          </a:extLst>
        </xdr:cNvPr>
        <xdr:cNvPicPr>
          <a:picLocks noChangeAspect="1"/>
        </xdr:cNvPicPr>
      </xdr:nvPicPr>
      <xdr:blipFill>
        <a:blip xmlns:r="http://schemas.openxmlformats.org/officeDocument/2006/relationships" r:embed="rId8"/>
        <a:stretch>
          <a:fillRect/>
        </a:stretch>
      </xdr:blipFill>
      <xdr:spPr>
        <a:xfrm>
          <a:off x="588990" y="63877591"/>
          <a:ext cx="7714558" cy="5042273"/>
        </a:xfrm>
        <a:prstGeom prst="rect">
          <a:avLst/>
        </a:prstGeom>
      </xdr:spPr>
    </xdr:pic>
    <xdr:clientData/>
  </xdr:twoCellAnchor>
  <xdr:twoCellAnchor editAs="oneCell">
    <xdr:from>
      <xdr:col>20</xdr:col>
      <xdr:colOff>579292</xdr:colOff>
      <xdr:row>355</xdr:row>
      <xdr:rowOff>0</xdr:rowOff>
    </xdr:from>
    <xdr:to>
      <xdr:col>31</xdr:col>
      <xdr:colOff>59421</xdr:colOff>
      <xdr:row>387</xdr:row>
      <xdr:rowOff>58353</xdr:rowOff>
    </xdr:to>
    <xdr:pic>
      <xdr:nvPicPr>
        <xdr:cNvPr id="568" name="Imagem 567">
          <a:extLst>
            <a:ext uri="{FF2B5EF4-FFF2-40B4-BE49-F238E27FC236}">
              <a16:creationId xmlns:a16="http://schemas.microsoft.com/office/drawing/2014/main" id="{9271A465-1B95-440C-8A66-6BEF91412B94}"/>
            </a:ext>
          </a:extLst>
        </xdr:cNvPr>
        <xdr:cNvPicPr>
          <a:picLocks noChangeAspect="1"/>
        </xdr:cNvPicPr>
      </xdr:nvPicPr>
      <xdr:blipFill>
        <a:blip xmlns:r="http://schemas.openxmlformats.org/officeDocument/2006/relationships" r:embed="rId9"/>
        <a:stretch>
          <a:fillRect/>
        </a:stretch>
      </xdr:blipFill>
      <xdr:spPr>
        <a:xfrm>
          <a:off x="581197" y="68989575"/>
          <a:ext cx="7726334" cy="5845744"/>
        </a:xfrm>
        <a:prstGeom prst="rect">
          <a:avLst/>
        </a:prstGeom>
      </xdr:spPr>
    </xdr:pic>
    <xdr:clientData/>
  </xdr:twoCellAnchor>
  <xdr:twoCellAnchor editAs="oneCell">
    <xdr:from>
      <xdr:col>20</xdr:col>
      <xdr:colOff>592800</xdr:colOff>
      <xdr:row>388</xdr:row>
      <xdr:rowOff>149973</xdr:rowOff>
    </xdr:from>
    <xdr:to>
      <xdr:col>31</xdr:col>
      <xdr:colOff>129994</xdr:colOff>
      <xdr:row>417</xdr:row>
      <xdr:rowOff>132049</xdr:rowOff>
    </xdr:to>
    <xdr:pic>
      <xdr:nvPicPr>
        <xdr:cNvPr id="569" name="Imagem 568">
          <a:extLst>
            <a:ext uri="{FF2B5EF4-FFF2-40B4-BE49-F238E27FC236}">
              <a16:creationId xmlns:a16="http://schemas.microsoft.com/office/drawing/2014/main" id="{BC3724EC-06D0-4B74-99CF-84461AEF86A6}"/>
            </a:ext>
          </a:extLst>
        </xdr:cNvPr>
        <xdr:cNvPicPr>
          <a:picLocks noChangeAspect="1"/>
        </xdr:cNvPicPr>
      </xdr:nvPicPr>
      <xdr:blipFill>
        <a:blip xmlns:r="http://schemas.openxmlformats.org/officeDocument/2006/relationships" r:embed="rId10"/>
        <a:stretch>
          <a:fillRect/>
        </a:stretch>
      </xdr:blipFill>
      <xdr:spPr>
        <a:xfrm>
          <a:off x="588990" y="75111723"/>
          <a:ext cx="7772054" cy="5234160"/>
        </a:xfrm>
        <a:prstGeom prst="rect">
          <a:avLst/>
        </a:prstGeom>
      </xdr:spPr>
    </xdr:pic>
    <xdr:clientData/>
  </xdr:twoCellAnchor>
  <xdr:twoCellAnchor editAs="oneCell">
    <xdr:from>
      <xdr:col>21</xdr:col>
      <xdr:colOff>0</xdr:colOff>
      <xdr:row>418</xdr:row>
      <xdr:rowOff>78971</xdr:rowOff>
    </xdr:from>
    <xdr:to>
      <xdr:col>31</xdr:col>
      <xdr:colOff>91623</xdr:colOff>
      <xdr:row>450</xdr:row>
      <xdr:rowOff>1991</xdr:rowOff>
    </xdr:to>
    <xdr:pic>
      <xdr:nvPicPr>
        <xdr:cNvPr id="570" name="Imagem 569">
          <a:extLst>
            <a:ext uri="{FF2B5EF4-FFF2-40B4-BE49-F238E27FC236}">
              <a16:creationId xmlns:a16="http://schemas.microsoft.com/office/drawing/2014/main" id="{24008441-90F7-4882-9287-C4F207E4754A}"/>
            </a:ext>
          </a:extLst>
        </xdr:cNvPr>
        <xdr:cNvPicPr>
          <a:picLocks noChangeAspect="1"/>
        </xdr:cNvPicPr>
      </xdr:nvPicPr>
      <xdr:blipFill>
        <a:blip xmlns:r="http://schemas.openxmlformats.org/officeDocument/2006/relationships" r:embed="rId11"/>
        <a:stretch>
          <a:fillRect/>
        </a:stretch>
      </xdr:blipFill>
      <xdr:spPr>
        <a:xfrm>
          <a:off x="600075" y="80469971"/>
          <a:ext cx="7724775" cy="5714222"/>
        </a:xfrm>
        <a:prstGeom prst="rect">
          <a:avLst/>
        </a:prstGeom>
      </xdr:spPr>
    </xdr:pic>
    <xdr:clientData/>
  </xdr:twoCellAnchor>
  <xdr:twoCellAnchor editAs="oneCell">
    <xdr:from>
      <xdr:col>20</xdr:col>
      <xdr:colOff>588990</xdr:colOff>
      <xdr:row>450</xdr:row>
      <xdr:rowOff>144260</xdr:rowOff>
    </xdr:from>
    <xdr:to>
      <xdr:col>31</xdr:col>
      <xdr:colOff>98847</xdr:colOff>
      <xdr:row>481</xdr:row>
      <xdr:rowOff>17148</xdr:rowOff>
    </xdr:to>
    <xdr:pic>
      <xdr:nvPicPr>
        <xdr:cNvPr id="571" name="Imagem 570">
          <a:extLst>
            <a:ext uri="{FF2B5EF4-FFF2-40B4-BE49-F238E27FC236}">
              <a16:creationId xmlns:a16="http://schemas.microsoft.com/office/drawing/2014/main" id="{71C74A5D-1271-4DCB-8EBB-C3822834D056}"/>
            </a:ext>
          </a:extLst>
        </xdr:cNvPr>
        <xdr:cNvPicPr>
          <a:picLocks noChangeAspect="1"/>
        </xdr:cNvPicPr>
      </xdr:nvPicPr>
      <xdr:blipFill>
        <a:blip xmlns:r="http://schemas.openxmlformats.org/officeDocument/2006/relationships" r:embed="rId12"/>
        <a:stretch>
          <a:fillRect/>
        </a:stretch>
      </xdr:blipFill>
      <xdr:spPr>
        <a:xfrm>
          <a:off x="592800" y="86324555"/>
          <a:ext cx="7733559" cy="5488826"/>
        </a:xfrm>
        <a:prstGeom prst="rect">
          <a:avLst/>
        </a:prstGeom>
      </xdr:spPr>
    </xdr:pic>
    <xdr:clientData/>
  </xdr:twoCellAnchor>
  <xdr:twoCellAnchor editAs="oneCell">
    <xdr:from>
      <xdr:col>21</xdr:col>
      <xdr:colOff>7792</xdr:colOff>
      <xdr:row>481</xdr:row>
      <xdr:rowOff>169370</xdr:rowOff>
    </xdr:from>
    <xdr:to>
      <xdr:col>31</xdr:col>
      <xdr:colOff>91894</xdr:colOff>
      <xdr:row>522</xdr:row>
      <xdr:rowOff>168483</xdr:rowOff>
    </xdr:to>
    <xdr:pic>
      <xdr:nvPicPr>
        <xdr:cNvPr id="572" name="Imagem 571">
          <a:extLst>
            <a:ext uri="{FF2B5EF4-FFF2-40B4-BE49-F238E27FC236}">
              <a16:creationId xmlns:a16="http://schemas.microsoft.com/office/drawing/2014/main" id="{6A076426-AABB-4784-B42B-DA7A166B50EA}"/>
            </a:ext>
          </a:extLst>
        </xdr:cNvPr>
        <xdr:cNvPicPr>
          <a:picLocks noChangeAspect="1"/>
        </xdr:cNvPicPr>
      </xdr:nvPicPr>
      <xdr:blipFill>
        <a:blip xmlns:r="http://schemas.openxmlformats.org/officeDocument/2006/relationships" r:embed="rId13"/>
        <a:stretch>
          <a:fillRect/>
        </a:stretch>
      </xdr:blipFill>
      <xdr:spPr>
        <a:xfrm>
          <a:off x="609772" y="91965605"/>
          <a:ext cx="7737937" cy="7419088"/>
        </a:xfrm>
        <a:prstGeom prst="rect">
          <a:avLst/>
        </a:prstGeom>
      </xdr:spPr>
    </xdr:pic>
    <xdr:clientData/>
  </xdr:twoCellAnchor>
  <xdr:twoCellAnchor editAs="oneCell">
    <xdr:from>
      <xdr:col>20</xdr:col>
      <xdr:colOff>594704</xdr:colOff>
      <xdr:row>523</xdr:row>
      <xdr:rowOff>0</xdr:rowOff>
    </xdr:from>
    <xdr:to>
      <xdr:col>31</xdr:col>
      <xdr:colOff>91622</xdr:colOff>
      <xdr:row>543</xdr:row>
      <xdr:rowOff>17389</xdr:rowOff>
    </xdr:to>
    <xdr:pic>
      <xdr:nvPicPr>
        <xdr:cNvPr id="573" name="Imagem 572">
          <a:extLst>
            <a:ext uri="{FF2B5EF4-FFF2-40B4-BE49-F238E27FC236}">
              <a16:creationId xmlns:a16="http://schemas.microsoft.com/office/drawing/2014/main" id="{34004F76-EF13-4C23-9AA5-8F9A102F69F2}"/>
            </a:ext>
          </a:extLst>
        </xdr:cNvPr>
        <xdr:cNvPicPr>
          <a:picLocks noChangeAspect="1"/>
        </xdr:cNvPicPr>
      </xdr:nvPicPr>
      <xdr:blipFill>
        <a:blip xmlns:r="http://schemas.openxmlformats.org/officeDocument/2006/relationships" r:embed="rId14"/>
        <a:stretch>
          <a:fillRect/>
        </a:stretch>
      </xdr:blipFill>
      <xdr:spPr>
        <a:xfrm>
          <a:off x="590894" y="99393375"/>
          <a:ext cx="7756543" cy="3640699"/>
        </a:xfrm>
        <a:prstGeom prst="rect">
          <a:avLst/>
        </a:prstGeom>
      </xdr:spPr>
    </xdr:pic>
    <xdr:clientData/>
  </xdr:twoCellAnchor>
  <xdr:twoCellAnchor editAs="oneCell">
    <xdr:from>
      <xdr:col>21</xdr:col>
      <xdr:colOff>7792</xdr:colOff>
      <xdr:row>545</xdr:row>
      <xdr:rowOff>-1</xdr:rowOff>
    </xdr:from>
    <xdr:to>
      <xdr:col>31</xdr:col>
      <xdr:colOff>91622</xdr:colOff>
      <xdr:row>584</xdr:row>
      <xdr:rowOff>96466</xdr:rowOff>
    </xdr:to>
    <xdr:pic>
      <xdr:nvPicPr>
        <xdr:cNvPr id="574" name="Imagem 573">
          <a:extLst>
            <a:ext uri="{FF2B5EF4-FFF2-40B4-BE49-F238E27FC236}">
              <a16:creationId xmlns:a16="http://schemas.microsoft.com/office/drawing/2014/main" id="{AE4E6216-5F5A-4871-AA94-E2DC6B98B535}"/>
            </a:ext>
          </a:extLst>
        </xdr:cNvPr>
        <xdr:cNvPicPr>
          <a:picLocks noChangeAspect="1"/>
        </xdr:cNvPicPr>
      </xdr:nvPicPr>
      <xdr:blipFill>
        <a:blip xmlns:r="http://schemas.openxmlformats.org/officeDocument/2006/relationships" r:embed="rId15"/>
        <a:stretch>
          <a:fillRect/>
        </a:stretch>
      </xdr:blipFill>
      <xdr:spPr>
        <a:xfrm>
          <a:off x="609772" y="103374824"/>
          <a:ext cx="7713172" cy="7150683"/>
        </a:xfrm>
        <a:prstGeom prst="rect">
          <a:avLst/>
        </a:prstGeom>
      </xdr:spPr>
    </xdr:pic>
    <xdr:clientData/>
  </xdr:twoCellAnchor>
  <xdr:twoCellAnchor editAs="oneCell">
    <xdr:from>
      <xdr:col>21</xdr:col>
      <xdr:colOff>3981</xdr:colOff>
      <xdr:row>585</xdr:row>
      <xdr:rowOff>0</xdr:rowOff>
    </xdr:from>
    <xdr:to>
      <xdr:col>31</xdr:col>
      <xdr:colOff>59421</xdr:colOff>
      <xdr:row>603</xdr:row>
      <xdr:rowOff>17895</xdr:rowOff>
    </xdr:to>
    <xdr:pic>
      <xdr:nvPicPr>
        <xdr:cNvPr id="575" name="Imagem 574">
          <a:extLst>
            <a:ext uri="{FF2B5EF4-FFF2-40B4-BE49-F238E27FC236}">
              <a16:creationId xmlns:a16="http://schemas.microsoft.com/office/drawing/2014/main" id="{0D759A96-ECB2-4816-A866-44976153A6AB}"/>
            </a:ext>
          </a:extLst>
        </xdr:cNvPr>
        <xdr:cNvPicPr>
          <a:picLocks noChangeAspect="1"/>
        </xdr:cNvPicPr>
      </xdr:nvPicPr>
      <xdr:blipFill>
        <a:blip xmlns:r="http://schemas.openxmlformats.org/officeDocument/2006/relationships" r:embed="rId16"/>
        <a:stretch>
          <a:fillRect/>
        </a:stretch>
      </xdr:blipFill>
      <xdr:spPr>
        <a:xfrm>
          <a:off x="605961" y="110613825"/>
          <a:ext cx="7701570" cy="3279256"/>
        </a:xfrm>
        <a:prstGeom prst="rect">
          <a:avLst/>
        </a:prstGeom>
      </xdr:spPr>
    </xdr:pic>
    <xdr:clientData/>
  </xdr:twoCellAnchor>
  <xdr:twoCellAnchor editAs="oneCell">
    <xdr:from>
      <xdr:col>21</xdr:col>
      <xdr:colOff>21128</xdr:colOff>
      <xdr:row>608</xdr:row>
      <xdr:rowOff>0</xdr:rowOff>
    </xdr:from>
    <xdr:to>
      <xdr:col>31</xdr:col>
      <xdr:colOff>91623</xdr:colOff>
      <xdr:row>642</xdr:row>
      <xdr:rowOff>57633</xdr:rowOff>
    </xdr:to>
    <xdr:pic>
      <xdr:nvPicPr>
        <xdr:cNvPr id="576" name="Imagem 575">
          <a:extLst>
            <a:ext uri="{FF2B5EF4-FFF2-40B4-BE49-F238E27FC236}">
              <a16:creationId xmlns:a16="http://schemas.microsoft.com/office/drawing/2014/main" id="{4CCB5920-FFB8-4EB4-8521-AF4B3CEBD7EB}"/>
            </a:ext>
          </a:extLst>
        </xdr:cNvPr>
        <xdr:cNvPicPr>
          <a:picLocks noChangeAspect="1"/>
        </xdr:cNvPicPr>
      </xdr:nvPicPr>
      <xdr:blipFill>
        <a:blip xmlns:r="http://schemas.openxmlformats.org/officeDocument/2006/relationships" r:embed="rId17"/>
        <a:stretch>
          <a:fillRect/>
        </a:stretch>
      </xdr:blipFill>
      <xdr:spPr>
        <a:xfrm>
          <a:off x="617393" y="114776250"/>
          <a:ext cx="7707457" cy="6206973"/>
        </a:xfrm>
        <a:prstGeom prst="rect">
          <a:avLst/>
        </a:prstGeom>
      </xdr:spPr>
    </xdr:pic>
    <xdr:clientData/>
  </xdr:twoCellAnchor>
  <xdr:twoCellAnchor editAs="oneCell">
    <xdr:from>
      <xdr:col>21</xdr:col>
      <xdr:colOff>2077</xdr:colOff>
      <xdr:row>643</xdr:row>
      <xdr:rowOff>1</xdr:rowOff>
    </xdr:from>
    <xdr:to>
      <xdr:col>31</xdr:col>
      <xdr:colOff>91623</xdr:colOff>
      <xdr:row>669</xdr:row>
      <xdr:rowOff>56111</xdr:rowOff>
    </xdr:to>
    <xdr:pic>
      <xdr:nvPicPr>
        <xdr:cNvPr id="577" name="Imagem 576">
          <a:extLst>
            <a:ext uri="{FF2B5EF4-FFF2-40B4-BE49-F238E27FC236}">
              <a16:creationId xmlns:a16="http://schemas.microsoft.com/office/drawing/2014/main" id="{AA1CCA46-E7AB-4156-A6F0-708FD9FC44DF}"/>
            </a:ext>
          </a:extLst>
        </xdr:cNvPr>
        <xdr:cNvPicPr>
          <a:picLocks noChangeAspect="1"/>
        </xdr:cNvPicPr>
      </xdr:nvPicPr>
      <xdr:blipFill>
        <a:blip xmlns:r="http://schemas.openxmlformats.org/officeDocument/2006/relationships" r:embed="rId18"/>
        <a:stretch>
          <a:fillRect/>
        </a:stretch>
      </xdr:blipFill>
      <xdr:spPr>
        <a:xfrm>
          <a:off x="602152" y="121110376"/>
          <a:ext cx="7722698" cy="4765270"/>
        </a:xfrm>
        <a:prstGeom prst="rect">
          <a:avLst/>
        </a:prstGeom>
      </xdr:spPr>
    </xdr:pic>
    <xdr:clientData/>
  </xdr:twoCellAnchor>
  <xdr:twoCellAnchor editAs="oneCell">
    <xdr:from>
      <xdr:col>21</xdr:col>
      <xdr:colOff>9698</xdr:colOff>
      <xdr:row>670</xdr:row>
      <xdr:rowOff>173181</xdr:rowOff>
    </xdr:from>
    <xdr:to>
      <xdr:col>31</xdr:col>
      <xdr:colOff>98764</xdr:colOff>
      <xdr:row>704</xdr:row>
      <xdr:rowOff>17319</xdr:rowOff>
    </xdr:to>
    <xdr:pic>
      <xdr:nvPicPr>
        <xdr:cNvPr id="578" name="Imagem 577">
          <a:extLst>
            <a:ext uri="{FF2B5EF4-FFF2-40B4-BE49-F238E27FC236}">
              <a16:creationId xmlns:a16="http://schemas.microsoft.com/office/drawing/2014/main" id="{069CBBC7-F060-4642-8708-28C7126F720C}"/>
            </a:ext>
          </a:extLst>
        </xdr:cNvPr>
        <xdr:cNvPicPr>
          <a:picLocks noChangeAspect="1"/>
        </xdr:cNvPicPr>
      </xdr:nvPicPr>
      <xdr:blipFill>
        <a:blip xmlns:r="http://schemas.openxmlformats.org/officeDocument/2006/relationships" r:embed="rId19"/>
        <a:stretch>
          <a:fillRect/>
        </a:stretch>
      </xdr:blipFill>
      <xdr:spPr>
        <a:xfrm>
          <a:off x="611678" y="126166071"/>
          <a:ext cx="7735281" cy="6004907"/>
        </a:xfrm>
        <a:prstGeom prst="rect">
          <a:avLst/>
        </a:prstGeom>
      </xdr:spPr>
    </xdr:pic>
    <xdr:clientData/>
  </xdr:twoCellAnchor>
  <xdr:twoCellAnchor editAs="oneCell">
    <xdr:from>
      <xdr:col>21</xdr:col>
      <xdr:colOff>9697</xdr:colOff>
      <xdr:row>704</xdr:row>
      <xdr:rowOff>38446</xdr:rowOff>
    </xdr:from>
    <xdr:to>
      <xdr:col>31</xdr:col>
      <xdr:colOff>59546</xdr:colOff>
      <xdr:row>729</xdr:row>
      <xdr:rowOff>34635</xdr:rowOff>
    </xdr:to>
    <xdr:pic>
      <xdr:nvPicPr>
        <xdr:cNvPr id="579" name="Imagem 578">
          <a:extLst>
            <a:ext uri="{FF2B5EF4-FFF2-40B4-BE49-F238E27FC236}">
              <a16:creationId xmlns:a16="http://schemas.microsoft.com/office/drawing/2014/main" id="{9C343653-7921-4041-89D2-1EAFDEA6BF85}"/>
            </a:ext>
          </a:extLst>
        </xdr:cNvPr>
        <xdr:cNvPicPr>
          <a:picLocks noChangeAspect="1"/>
        </xdr:cNvPicPr>
      </xdr:nvPicPr>
      <xdr:blipFill>
        <a:blip xmlns:r="http://schemas.openxmlformats.org/officeDocument/2006/relationships" r:embed="rId20"/>
        <a:stretch>
          <a:fillRect/>
        </a:stretch>
      </xdr:blipFill>
      <xdr:spPr>
        <a:xfrm>
          <a:off x="611677" y="132188296"/>
          <a:ext cx="7695979" cy="4520565"/>
        </a:xfrm>
        <a:prstGeom prst="rect">
          <a:avLst/>
        </a:prstGeom>
      </xdr:spPr>
    </xdr:pic>
    <xdr:clientData/>
  </xdr:twoCellAnchor>
  <xdr:twoCellAnchor editAs="oneCell">
    <xdr:from>
      <xdr:col>21</xdr:col>
      <xdr:colOff>7792</xdr:colOff>
      <xdr:row>733</xdr:row>
      <xdr:rowOff>0</xdr:rowOff>
    </xdr:from>
    <xdr:to>
      <xdr:col>31</xdr:col>
      <xdr:colOff>55784</xdr:colOff>
      <xdr:row>766</xdr:row>
      <xdr:rowOff>17793</xdr:rowOff>
    </xdr:to>
    <xdr:pic>
      <xdr:nvPicPr>
        <xdr:cNvPr id="580" name="Imagem 579">
          <a:extLst>
            <a:ext uri="{FF2B5EF4-FFF2-40B4-BE49-F238E27FC236}">
              <a16:creationId xmlns:a16="http://schemas.microsoft.com/office/drawing/2014/main" id="{EF7ECC0C-9922-49B1-8D55-D38A5614D424}"/>
            </a:ext>
          </a:extLst>
        </xdr:cNvPr>
        <xdr:cNvPicPr>
          <a:picLocks noChangeAspect="1"/>
        </xdr:cNvPicPr>
      </xdr:nvPicPr>
      <xdr:blipFill>
        <a:blip xmlns:r="http://schemas.openxmlformats.org/officeDocument/2006/relationships" r:embed="rId21"/>
        <a:stretch>
          <a:fillRect/>
        </a:stretch>
      </xdr:blipFill>
      <xdr:spPr>
        <a:xfrm>
          <a:off x="609772" y="137398125"/>
          <a:ext cx="7699837" cy="5993779"/>
        </a:xfrm>
        <a:prstGeom prst="rect">
          <a:avLst/>
        </a:prstGeom>
      </xdr:spPr>
    </xdr:pic>
    <xdr:clientData/>
  </xdr:twoCellAnchor>
  <xdr:twoCellAnchor editAs="oneCell">
    <xdr:from>
      <xdr:col>21</xdr:col>
      <xdr:colOff>21129</xdr:colOff>
      <xdr:row>767</xdr:row>
      <xdr:rowOff>94034</xdr:rowOff>
    </xdr:from>
    <xdr:to>
      <xdr:col>31</xdr:col>
      <xdr:colOff>55611</xdr:colOff>
      <xdr:row>795</xdr:row>
      <xdr:rowOff>17319</xdr:rowOff>
    </xdr:to>
    <xdr:pic>
      <xdr:nvPicPr>
        <xdr:cNvPr id="581" name="Imagem 580">
          <a:extLst>
            <a:ext uri="{FF2B5EF4-FFF2-40B4-BE49-F238E27FC236}">
              <a16:creationId xmlns:a16="http://schemas.microsoft.com/office/drawing/2014/main" id="{751738C2-2E22-4068-930A-A040751D1D68}"/>
            </a:ext>
          </a:extLst>
        </xdr:cNvPr>
        <xdr:cNvPicPr>
          <a:picLocks noChangeAspect="1"/>
        </xdr:cNvPicPr>
      </xdr:nvPicPr>
      <xdr:blipFill>
        <a:blip xmlns:r="http://schemas.openxmlformats.org/officeDocument/2006/relationships" r:embed="rId22"/>
        <a:stretch>
          <a:fillRect/>
        </a:stretch>
      </xdr:blipFill>
      <xdr:spPr>
        <a:xfrm>
          <a:off x="617394" y="143649119"/>
          <a:ext cx="7688232" cy="4990585"/>
        </a:xfrm>
        <a:prstGeom prst="rect">
          <a:avLst/>
        </a:prstGeom>
      </xdr:spPr>
    </xdr:pic>
    <xdr:clientData/>
  </xdr:twoCellAnchor>
  <xdr:twoCellAnchor editAs="oneCell">
    <xdr:from>
      <xdr:col>21</xdr:col>
      <xdr:colOff>7792</xdr:colOff>
      <xdr:row>796</xdr:row>
      <xdr:rowOff>0</xdr:rowOff>
    </xdr:from>
    <xdr:to>
      <xdr:col>31</xdr:col>
      <xdr:colOff>59421</xdr:colOff>
      <xdr:row>835</xdr:row>
      <xdr:rowOff>1828</xdr:rowOff>
    </xdr:to>
    <xdr:pic>
      <xdr:nvPicPr>
        <xdr:cNvPr id="582" name="Imagem 581">
          <a:extLst>
            <a:ext uri="{FF2B5EF4-FFF2-40B4-BE49-F238E27FC236}">
              <a16:creationId xmlns:a16="http://schemas.microsoft.com/office/drawing/2014/main" id="{BA8384A7-1B54-4362-B1E5-CA5E4B9BA6DD}"/>
            </a:ext>
          </a:extLst>
        </xdr:cNvPr>
        <xdr:cNvPicPr>
          <a:picLocks noChangeAspect="1"/>
        </xdr:cNvPicPr>
      </xdr:nvPicPr>
      <xdr:blipFill>
        <a:blip xmlns:r="http://schemas.openxmlformats.org/officeDocument/2006/relationships" r:embed="rId23"/>
        <a:stretch>
          <a:fillRect/>
        </a:stretch>
      </xdr:blipFill>
      <xdr:spPr>
        <a:xfrm>
          <a:off x="609772" y="148799550"/>
          <a:ext cx="7693949" cy="70598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59839</xdr:colOff>
      <xdr:row>6</xdr:row>
      <xdr:rowOff>16329</xdr:rowOff>
    </xdr:from>
    <xdr:ext cx="4684059" cy="9685564"/>
    <xdr:sp macro="" textlink="">
      <xdr:nvSpPr>
        <xdr:cNvPr id="74" name="Shape 60">
          <a:extLst>
            <a:ext uri="{FF2B5EF4-FFF2-40B4-BE49-F238E27FC236}">
              <a16:creationId xmlns:a16="http://schemas.microsoft.com/office/drawing/2014/main" id="{00000000-0008-0000-0100-00004A000000}"/>
            </a:ext>
          </a:extLst>
        </xdr:cNvPr>
        <xdr:cNvSpPr/>
      </xdr:nvSpPr>
      <xdr:spPr>
        <a:xfrm>
          <a:off x="10061089" y="1608365"/>
          <a:ext cx="4684059" cy="9685564"/>
        </a:xfrm>
        <a:prstGeom prst="rect">
          <a:avLst/>
        </a:prstGeom>
        <a:noFill/>
        <a:ln w="381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114300</xdr:colOff>
      <xdr:row>1</xdr:row>
      <xdr:rowOff>47625</xdr:rowOff>
    </xdr:from>
    <xdr:ext cx="1200150" cy="1200150"/>
    <xdr:pic macro="[0]!teste1">
      <xdr:nvPicPr>
        <xdr:cNvPr id="75" name="image2.png">
          <a:extLst>
            <a:ext uri="{FF2B5EF4-FFF2-40B4-BE49-F238E27FC236}">
              <a16:creationId xmlns:a16="http://schemas.microsoft.com/office/drawing/2014/main" id="{00000000-0008-0000-01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230505</xdr:colOff>
      <xdr:row>1</xdr:row>
      <xdr:rowOff>38100</xdr:rowOff>
    </xdr:from>
    <xdr:ext cx="1200150" cy="1181100"/>
    <xdr:pic>
      <xdr:nvPicPr>
        <xdr:cNvPr id="2" name="image7.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436880" y="228600"/>
          <a:ext cx="1200150" cy="11811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xdr:col>
      <xdr:colOff>168593</xdr:colOff>
      <xdr:row>1</xdr:row>
      <xdr:rowOff>176530</xdr:rowOff>
    </xdr:from>
    <xdr:to>
      <xdr:col>3</xdr:col>
      <xdr:colOff>66199</xdr:colOff>
      <xdr:row>4</xdr:row>
      <xdr:rowOff>148908</xdr:rowOff>
    </xdr:to>
    <xdr:pic>
      <xdr:nvPicPr>
        <xdr:cNvPr id="13" name="Imagem 12">
          <a:extLst>
            <a:ext uri="{FF2B5EF4-FFF2-40B4-BE49-F238E27FC236}">
              <a16:creationId xmlns:a16="http://schemas.microsoft.com/office/drawing/2014/main" id="{9558F8CF-8F07-41FE-81B9-DE955852547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73" t="3007" r="4637" b="4790"/>
        <a:stretch/>
      </xdr:blipFill>
      <xdr:spPr>
        <a:xfrm>
          <a:off x="1152843" y="367030"/>
          <a:ext cx="1358106" cy="10836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104775</xdr:colOff>
      <xdr:row>1</xdr:row>
      <xdr:rowOff>28575</xdr:rowOff>
    </xdr:from>
    <xdr:ext cx="1200150" cy="11906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85725</xdr:colOff>
      <xdr:row>1</xdr:row>
      <xdr:rowOff>19050</xdr:rowOff>
    </xdr:from>
    <xdr:ext cx="1200150" cy="1171575"/>
    <xdr:pic>
      <xdr:nvPicPr>
        <xdr:cNvPr id="2" name="image5.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1</xdr:col>
      <xdr:colOff>119063</xdr:colOff>
      <xdr:row>1</xdr:row>
      <xdr:rowOff>47625</xdr:rowOff>
    </xdr:from>
    <xdr:to>
      <xdr:col>2</xdr:col>
      <xdr:colOff>609124</xdr:colOff>
      <xdr:row>4</xdr:row>
      <xdr:rowOff>360998</xdr:rowOff>
    </xdr:to>
    <xdr:pic>
      <xdr:nvPicPr>
        <xdr:cNvPr id="2" name="Imagem 1">
          <a:extLst>
            <a:ext uri="{FF2B5EF4-FFF2-40B4-BE49-F238E27FC236}">
              <a16:creationId xmlns:a16="http://schemas.microsoft.com/office/drawing/2014/main" id="{C673CF2F-5D0A-42A4-86B2-7EE0DA9D474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73" t="3007" r="4637" b="4790"/>
        <a:stretch/>
      </xdr:blipFill>
      <xdr:spPr>
        <a:xfrm>
          <a:off x="282893" y="230505"/>
          <a:ext cx="1114901" cy="10829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afael.mancilha/Desktop/FORM_SUP-01_S&#205;NTESE_PROPOSTA%20PADR&#195;O_REVESTIMENTOS_R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3"/>
      <sheetName val="FOR SUP - 01"/>
      <sheetName val="FOR ADM - 01"/>
      <sheetName val="FOR SUP - 05 - MEM. CÁLCULO"/>
      <sheetName val="RESUMO"/>
      <sheetName val="Plan2"/>
      <sheetName val="Plan1"/>
      <sheetName val="PISO - PAREDES - TETO"/>
      <sheetName val="VÃOS"/>
      <sheetName val="PILARES"/>
      <sheetName val="Módulo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barbara.coura@mvconstrucoes.com.br" TargetMode="External"/><Relationship Id="rId1" Type="http://schemas.openxmlformats.org/officeDocument/2006/relationships/hyperlink" Target="mailto:barbara.coura@mvconstrucoes.com.b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liancafundacoes@aliancajtm.com" TargetMode="External"/><Relationship Id="rId1" Type="http://schemas.openxmlformats.org/officeDocument/2006/relationships/hyperlink" Target="mailto:fm.fundacoes@gmail.com"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adriana.siqueira@mvconstrucoes.com.br" TargetMode="External"/><Relationship Id="rId1" Type="http://schemas.openxmlformats.org/officeDocument/2006/relationships/hyperlink" Target="mailto:LUIZ.MORAIS@MVCONSTRUCOES.COM.B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mailto:luiz.morais@mvconstrucoes.com.br" TargetMode="External"/><Relationship Id="rId13" Type="http://schemas.openxmlformats.org/officeDocument/2006/relationships/hyperlink" Target="mailto:douglas@mvconstrucoes.com.br" TargetMode="External"/><Relationship Id="rId18" Type="http://schemas.openxmlformats.org/officeDocument/2006/relationships/hyperlink" Target="mailto:valdineia.silva@mvconstrucoes.com.br" TargetMode="External"/><Relationship Id="rId3" Type="http://schemas.openxmlformats.org/officeDocument/2006/relationships/hyperlink" Target="mailto:douglas@mvconstrucoes.com.br" TargetMode="External"/><Relationship Id="rId7" Type="http://schemas.openxmlformats.org/officeDocument/2006/relationships/hyperlink" Target="mailto:luiz.morais@mvconstrucoes.com.br" TargetMode="External"/><Relationship Id="rId12" Type="http://schemas.openxmlformats.org/officeDocument/2006/relationships/hyperlink" Target="mailto:maury.moura@mvconstrucoes.com.br" TargetMode="External"/><Relationship Id="rId17" Type="http://schemas.openxmlformats.org/officeDocument/2006/relationships/hyperlink" Target="mailto:fabio.mello@mvconstrucoes.com.br" TargetMode="External"/><Relationship Id="rId2" Type="http://schemas.openxmlformats.org/officeDocument/2006/relationships/hyperlink" Target="mailto:maury.moura@mvconstrucoes.com.br" TargetMode="External"/><Relationship Id="rId16" Type="http://schemas.openxmlformats.org/officeDocument/2006/relationships/hyperlink" Target="mailto:luiz.morais@mvconstrucoes.com.br" TargetMode="External"/><Relationship Id="rId20" Type="http://schemas.openxmlformats.org/officeDocument/2006/relationships/hyperlink" Target="mailto:fabio.mello@mvconstrucoes.com.br" TargetMode="External"/><Relationship Id="rId1" Type="http://schemas.openxmlformats.org/officeDocument/2006/relationships/hyperlink" Target="mailto:maury.moura@mvconstrucoes.com.br" TargetMode="External"/><Relationship Id="rId6" Type="http://schemas.openxmlformats.org/officeDocument/2006/relationships/hyperlink" Target="mailto:fabio.mello@mvconstrucoes.com.br" TargetMode="External"/><Relationship Id="rId11" Type="http://schemas.openxmlformats.org/officeDocument/2006/relationships/hyperlink" Target="mailto:maury.moura@mvconstrucoes.com.br" TargetMode="External"/><Relationship Id="rId5" Type="http://schemas.openxmlformats.org/officeDocument/2006/relationships/hyperlink" Target="mailto:fabio.mello@mvconstrucoes.com.br" TargetMode="External"/><Relationship Id="rId15" Type="http://schemas.openxmlformats.org/officeDocument/2006/relationships/hyperlink" Target="mailto:valdineia.silva@mvconstrucoes.com.br" TargetMode="External"/><Relationship Id="rId10" Type="http://schemas.openxmlformats.org/officeDocument/2006/relationships/hyperlink" Target="mailto:valdineia.silva@mvconstrucoes.com.br" TargetMode="External"/><Relationship Id="rId19" Type="http://schemas.openxmlformats.org/officeDocument/2006/relationships/hyperlink" Target="mailto:luiz.morais@mvconstrucoes.com.br" TargetMode="External"/><Relationship Id="rId4" Type="http://schemas.openxmlformats.org/officeDocument/2006/relationships/hyperlink" Target="mailto:douglas@mvconstrucoes.com.br" TargetMode="External"/><Relationship Id="rId9" Type="http://schemas.openxmlformats.org/officeDocument/2006/relationships/hyperlink" Target="mailto:valdineia.silva@mvconstrucoes.com.br" TargetMode="External"/><Relationship Id="rId14" Type="http://schemas.openxmlformats.org/officeDocument/2006/relationships/hyperlink" Target="mailto:douglas@mvconstrucoes.com.br"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33CD9-A3FB-430E-9C1C-EC48454BCCC3}">
  <sheetPr codeName="Planilha6">
    <pageSetUpPr fitToPage="1"/>
  </sheetPr>
  <dimension ref="A2:AH858"/>
  <sheetViews>
    <sheetView view="pageBreakPreview" topLeftCell="M60" zoomScale="67" zoomScaleNormal="85" zoomScaleSheetLayoutView="130" zoomScalePageLayoutView="40" workbookViewId="0">
      <selection activeCell="V80" sqref="V80"/>
    </sheetView>
  </sheetViews>
  <sheetFormatPr defaultRowHeight="18" x14ac:dyDescent="0.35"/>
  <cols>
    <col min="1" max="8" width="8.88671875" hidden="1" customWidth="1"/>
    <col min="9" max="9" width="11.21875" hidden="1" customWidth="1"/>
    <col min="10" max="10" width="8.88671875" hidden="1" customWidth="1"/>
    <col min="11" max="12" width="8.88671875" style="127" hidden="1" customWidth="1"/>
    <col min="13" max="18" width="8.88671875" style="127" customWidth="1"/>
    <col min="19" max="19" width="11.21875" style="127" customWidth="1"/>
    <col min="20" max="20" width="9.88671875" style="127" customWidth="1"/>
    <col min="21" max="21" width="8.77734375" customWidth="1"/>
    <col min="22" max="22" width="15.109375" style="257" customWidth="1"/>
    <col min="23" max="23" width="10.77734375" style="257" customWidth="1"/>
    <col min="24" max="24" width="13" style="257" customWidth="1"/>
    <col min="25" max="25" width="8.44140625" style="257" customWidth="1"/>
    <col min="26" max="26" width="9.77734375" style="257" customWidth="1"/>
    <col min="27" max="27" width="10.77734375" style="257" customWidth="1"/>
    <col min="28" max="28" width="7.44140625" style="257" customWidth="1"/>
    <col min="29" max="29" width="14.5546875" style="257" customWidth="1"/>
    <col min="30" max="30" width="6.44140625" style="257" customWidth="1"/>
    <col min="31" max="31" width="14.6640625" style="257" customWidth="1"/>
    <col min="32" max="32" width="8.5546875" style="257" customWidth="1"/>
  </cols>
  <sheetData>
    <row r="2" spans="1:32" x14ac:dyDescent="0.3">
      <c r="A2" s="458" t="s">
        <v>288</v>
      </c>
      <c r="B2" s="458"/>
      <c r="C2" s="458"/>
      <c r="D2" s="458"/>
      <c r="E2" s="458"/>
      <c r="F2" s="458"/>
      <c r="G2" s="458"/>
      <c r="H2" s="458"/>
      <c r="I2" s="458"/>
      <c r="J2" s="458"/>
      <c r="K2" s="466" t="s">
        <v>288</v>
      </c>
      <c r="L2" s="466"/>
      <c r="M2" s="466"/>
      <c r="N2" s="466"/>
      <c r="O2" s="466"/>
      <c r="P2" s="466"/>
      <c r="Q2" s="466"/>
      <c r="R2" s="466"/>
      <c r="S2" s="466"/>
      <c r="T2" s="466"/>
      <c r="V2" s="420" t="s">
        <v>288</v>
      </c>
      <c r="W2" s="420"/>
      <c r="X2" s="420"/>
      <c r="Y2" s="420"/>
      <c r="Z2" s="420"/>
      <c r="AA2" s="420"/>
      <c r="AB2" s="420"/>
      <c r="AC2" s="420"/>
      <c r="AD2" s="420"/>
      <c r="AE2" s="420"/>
      <c r="AF2" s="420"/>
    </row>
    <row r="3" spans="1:32" ht="14.4" customHeight="1" x14ac:dyDescent="0.3">
      <c r="A3" s="459" t="s">
        <v>471</v>
      </c>
      <c r="B3" s="460"/>
      <c r="C3" s="460"/>
      <c r="D3" s="460"/>
      <c r="E3" s="460"/>
      <c r="F3" s="460"/>
      <c r="G3" s="460"/>
      <c r="H3" s="460"/>
      <c r="I3" s="460"/>
      <c r="J3" s="460"/>
      <c r="K3" s="467" t="str">
        <f>IF(BD!B2="Kansas",SUBSTITUTE(A3,"#Contratante",'CADASTRO DAS OBRAS'!C2),IF(BD!B2="Seiza",SUBSTITUTE(A3,"#Contratante",'CADASTRO DAS OBRAS'!C3),IF(BD!B2="ARA",SUBSTITUTE(A3,"#Contratante",'CADASTRO DAS OBRAS'!C4),IF(BD!B2="Versos",SUBSTITUTE(A3,"#Contratante",'CADASTRO DAS OBRAS'!C5),IF(BD!B2="LA PLACE",SUBSTITUTE(A3,"#Contratante",'CADASTRO DAS OBRAS'!C6),IF(BD!B2="PIASSANGUABA",SUBSTITUTE(A3,"#Contratante",'CADASTRO DAS OBRAS'!C7)))))))</f>
        <v>[CONTRATANTE:] SEED RESIDENCIAL 11 SPE LTDA, com sede na Rua Samuel Morse, 120, 7º andar, sala 73, Cidade das Monções, Cidade de São Paulo, Estado de São Paulo, inscrita no CNPJ/ME sob nº 41.071.132/0001-91,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v>
      </c>
      <c r="L3" s="468"/>
      <c r="M3" s="468"/>
      <c r="N3" s="468"/>
      <c r="O3" s="468"/>
      <c r="P3" s="468"/>
      <c r="Q3" s="468"/>
      <c r="R3" s="468"/>
      <c r="S3" s="468"/>
      <c r="T3" s="468"/>
      <c r="V3" s="421" t="s">
        <v>542</v>
      </c>
      <c r="W3" s="421"/>
      <c r="X3" s="421"/>
      <c r="Y3" s="421"/>
      <c r="Z3" s="421"/>
      <c r="AA3" s="421"/>
      <c r="AB3" s="421"/>
      <c r="AC3" s="421"/>
      <c r="AD3" s="421"/>
      <c r="AE3" s="421"/>
      <c r="AF3" s="421"/>
    </row>
    <row r="4" spans="1:32" ht="14.4" x14ac:dyDescent="0.3">
      <c r="A4" s="460"/>
      <c r="B4" s="460"/>
      <c r="C4" s="460"/>
      <c r="D4" s="460"/>
      <c r="E4" s="460"/>
      <c r="F4" s="460"/>
      <c r="G4" s="460"/>
      <c r="H4" s="460"/>
      <c r="I4" s="460"/>
      <c r="J4" s="460"/>
      <c r="K4" s="468"/>
      <c r="L4" s="468"/>
      <c r="M4" s="468"/>
      <c r="N4" s="468"/>
      <c r="O4" s="468"/>
      <c r="P4" s="468"/>
      <c r="Q4" s="468"/>
      <c r="R4" s="468"/>
      <c r="S4" s="468"/>
      <c r="T4" s="468"/>
      <c r="V4" s="421"/>
      <c r="W4" s="421"/>
      <c r="X4" s="421"/>
      <c r="Y4" s="421"/>
      <c r="Z4" s="421"/>
      <c r="AA4" s="421"/>
      <c r="AB4" s="421"/>
      <c r="AC4" s="421"/>
      <c r="AD4" s="421"/>
      <c r="AE4" s="421"/>
      <c r="AF4" s="421"/>
    </row>
    <row r="5" spans="1:32" ht="14.4" x14ac:dyDescent="0.3">
      <c r="A5" s="460"/>
      <c r="B5" s="460"/>
      <c r="C5" s="460"/>
      <c r="D5" s="460"/>
      <c r="E5" s="460"/>
      <c r="F5" s="460"/>
      <c r="G5" s="460"/>
      <c r="H5" s="460"/>
      <c r="I5" s="460"/>
      <c r="J5" s="460"/>
      <c r="K5" s="468"/>
      <c r="L5" s="468"/>
      <c r="M5" s="468"/>
      <c r="N5" s="468"/>
      <c r="O5" s="468"/>
      <c r="P5" s="468"/>
      <c r="Q5" s="468"/>
      <c r="R5" s="468"/>
      <c r="S5" s="468"/>
      <c r="T5" s="468"/>
      <c r="V5" s="421"/>
      <c r="W5" s="421"/>
      <c r="X5" s="421"/>
      <c r="Y5" s="421"/>
      <c r="Z5" s="421"/>
      <c r="AA5" s="421"/>
      <c r="AB5" s="421"/>
      <c r="AC5" s="421"/>
      <c r="AD5" s="421"/>
      <c r="AE5" s="421"/>
      <c r="AF5" s="421"/>
    </row>
    <row r="6" spans="1:32" ht="14.4" x14ac:dyDescent="0.3">
      <c r="A6" s="460"/>
      <c r="B6" s="460"/>
      <c r="C6" s="460"/>
      <c r="D6" s="460"/>
      <c r="E6" s="460"/>
      <c r="F6" s="460"/>
      <c r="G6" s="460"/>
      <c r="H6" s="460"/>
      <c r="I6" s="460"/>
      <c r="J6" s="460"/>
      <c r="K6" s="468"/>
      <c r="L6" s="468"/>
      <c r="M6" s="468"/>
      <c r="N6" s="468"/>
      <c r="O6" s="468"/>
      <c r="P6" s="468"/>
      <c r="Q6" s="468"/>
      <c r="R6" s="468"/>
      <c r="S6" s="468"/>
      <c r="T6" s="468"/>
      <c r="V6" s="421"/>
      <c r="W6" s="421"/>
      <c r="X6" s="421"/>
      <c r="Y6" s="421"/>
      <c r="Z6" s="421"/>
      <c r="AA6" s="421"/>
      <c r="AB6" s="421"/>
      <c r="AC6" s="421"/>
      <c r="AD6" s="421"/>
      <c r="AE6" s="421"/>
      <c r="AF6" s="421"/>
    </row>
    <row r="7" spans="1:32" ht="14.4" x14ac:dyDescent="0.3">
      <c r="A7" s="460"/>
      <c r="B7" s="460"/>
      <c r="C7" s="460"/>
      <c r="D7" s="460"/>
      <c r="E7" s="460"/>
      <c r="F7" s="460"/>
      <c r="G7" s="460"/>
      <c r="H7" s="460"/>
      <c r="I7" s="460"/>
      <c r="J7" s="460"/>
      <c r="K7" s="468"/>
      <c r="L7" s="468"/>
      <c r="M7" s="468"/>
      <c r="N7" s="468"/>
      <c r="O7" s="468"/>
      <c r="P7" s="468"/>
      <c r="Q7" s="468"/>
      <c r="R7" s="468"/>
      <c r="S7" s="468"/>
      <c r="T7" s="468"/>
      <c r="V7" s="421"/>
      <c r="W7" s="421"/>
      <c r="X7" s="421"/>
      <c r="Y7" s="421"/>
      <c r="Z7" s="421"/>
      <c r="AA7" s="421"/>
      <c r="AB7" s="421"/>
      <c r="AC7" s="421"/>
      <c r="AD7" s="421"/>
      <c r="AE7" s="421"/>
      <c r="AF7" s="421"/>
    </row>
    <row r="8" spans="1:32" ht="14.4" x14ac:dyDescent="0.3">
      <c r="A8" s="460"/>
      <c r="B8" s="460"/>
      <c r="C8" s="460"/>
      <c r="D8" s="460"/>
      <c r="E8" s="460"/>
      <c r="F8" s="460"/>
      <c r="G8" s="460"/>
      <c r="H8" s="460"/>
      <c r="I8" s="460"/>
      <c r="J8" s="460"/>
      <c r="K8" s="468"/>
      <c r="L8" s="468"/>
      <c r="M8" s="468"/>
      <c r="N8" s="468"/>
      <c r="O8" s="468"/>
      <c r="P8" s="468"/>
      <c r="Q8" s="468"/>
      <c r="R8" s="468"/>
      <c r="S8" s="468"/>
      <c r="T8" s="468"/>
      <c r="V8" s="421"/>
      <c r="W8" s="421"/>
      <c r="X8" s="421"/>
      <c r="Y8" s="421"/>
      <c r="Z8" s="421"/>
      <c r="AA8" s="421"/>
      <c r="AB8" s="421"/>
      <c r="AC8" s="421"/>
      <c r="AD8" s="421"/>
      <c r="AE8" s="421"/>
      <c r="AF8" s="421"/>
    </row>
    <row r="9" spans="1:32" ht="26.4" customHeight="1" x14ac:dyDescent="0.3">
      <c r="A9" s="460"/>
      <c r="B9" s="460"/>
      <c r="C9" s="460"/>
      <c r="D9" s="460"/>
      <c r="E9" s="460"/>
      <c r="F9" s="460"/>
      <c r="G9" s="460"/>
      <c r="H9" s="460"/>
      <c r="I9" s="460"/>
      <c r="J9" s="460"/>
      <c r="K9" s="468"/>
      <c r="L9" s="468"/>
      <c r="M9" s="468"/>
      <c r="N9" s="468"/>
      <c r="O9" s="468"/>
      <c r="P9" s="468"/>
      <c r="Q9" s="468"/>
      <c r="R9" s="468"/>
      <c r="S9" s="468"/>
      <c r="T9" s="468"/>
      <c r="V9" s="421"/>
      <c r="W9" s="421"/>
      <c r="X9" s="421"/>
      <c r="Y9" s="421"/>
      <c r="Z9" s="421"/>
      <c r="AA9" s="421"/>
      <c r="AB9" s="421"/>
      <c r="AC9" s="421"/>
      <c r="AD9" s="421"/>
      <c r="AE9" s="421"/>
      <c r="AF9" s="421"/>
    </row>
    <row r="10" spans="1:32" ht="14.4" customHeight="1" x14ac:dyDescent="0.3">
      <c r="A10" s="461" t="s">
        <v>530</v>
      </c>
      <c r="B10" s="409"/>
      <c r="C10" s="409"/>
      <c r="D10" s="409"/>
      <c r="E10" s="409"/>
      <c r="F10" s="409"/>
      <c r="G10" s="409"/>
      <c r="H10" s="409"/>
      <c r="I10" s="409"/>
      <c r="J10" s="409"/>
      <c r="K10" s="469" t="str">
        <f>SUBSTITUTE(SUBSTITUTE(SUBSTITUTE(SUBSTITUTE(SUBSTITUTE(SUBSTITUTE(A10,"#empresa",BD!C2),"#endereco",BD!D2),"#cnpj",BD!A2),"#sócio",BD!E2),"#rg",BD!F2),"#cpf",BD!G2)</f>
        <v>[CONTRATADA: FERREIRA E MARTINS], com sede na Eugenio Sans, inscrita no CNPJ/ME sob nº 49.740.042/0001-58, neste ato representado na forma de sua documentação societária por EDIMO, brasileiro, portador da Cédula de Identidade RG nº 47888963x e inscrito no CPF/ME sob nº 42736411862</v>
      </c>
      <c r="L10" s="469"/>
      <c r="M10" s="469"/>
      <c r="N10" s="469"/>
      <c r="O10" s="469"/>
      <c r="P10" s="469"/>
      <c r="Q10" s="469"/>
      <c r="R10" s="469"/>
      <c r="S10" s="469"/>
      <c r="T10" s="469"/>
      <c r="V10" s="422" t="s">
        <v>543</v>
      </c>
      <c r="W10" s="423"/>
      <c r="X10" s="423"/>
      <c r="Y10" s="423"/>
      <c r="Z10" s="423"/>
      <c r="AA10" s="423"/>
      <c r="AB10" s="423"/>
      <c r="AC10" s="423"/>
      <c r="AD10" s="423"/>
      <c r="AE10" s="423"/>
      <c r="AF10" s="424"/>
    </row>
    <row r="11" spans="1:32" ht="14.4" x14ac:dyDescent="0.3">
      <c r="A11" s="409"/>
      <c r="B11" s="409"/>
      <c r="C11" s="409"/>
      <c r="D11" s="409"/>
      <c r="E11" s="409"/>
      <c r="F11" s="409"/>
      <c r="G11" s="409"/>
      <c r="H11" s="409"/>
      <c r="I11" s="409"/>
      <c r="J11" s="409"/>
      <c r="K11" s="469"/>
      <c r="L11" s="469"/>
      <c r="M11" s="469"/>
      <c r="N11" s="469"/>
      <c r="O11" s="469"/>
      <c r="P11" s="469"/>
      <c r="Q11" s="469"/>
      <c r="R11" s="469"/>
      <c r="S11" s="469"/>
      <c r="T11" s="469"/>
      <c r="V11" s="404"/>
      <c r="W11" s="405"/>
      <c r="X11" s="405"/>
      <c r="Y11" s="405"/>
      <c r="Z11" s="405"/>
      <c r="AA11" s="405"/>
      <c r="AB11" s="405"/>
      <c r="AC11" s="405"/>
      <c r="AD11" s="405"/>
      <c r="AE11" s="405"/>
      <c r="AF11" s="408"/>
    </row>
    <row r="12" spans="1:32" ht="14.4" x14ac:dyDescent="0.3">
      <c r="A12" s="409"/>
      <c r="B12" s="409"/>
      <c r="C12" s="409"/>
      <c r="D12" s="409"/>
      <c r="E12" s="409"/>
      <c r="F12" s="409"/>
      <c r="G12" s="409"/>
      <c r="H12" s="409"/>
      <c r="I12" s="409"/>
      <c r="J12" s="409"/>
      <c r="K12" s="469"/>
      <c r="L12" s="469"/>
      <c r="M12" s="469"/>
      <c r="N12" s="469"/>
      <c r="O12" s="469"/>
      <c r="P12" s="469"/>
      <c r="Q12" s="469"/>
      <c r="R12" s="469"/>
      <c r="S12" s="469"/>
      <c r="T12" s="469"/>
      <c r="V12" s="404"/>
      <c r="W12" s="405"/>
      <c r="X12" s="405"/>
      <c r="Y12" s="405"/>
      <c r="Z12" s="405"/>
      <c r="AA12" s="405"/>
      <c r="AB12" s="405"/>
      <c r="AC12" s="405"/>
      <c r="AD12" s="405"/>
      <c r="AE12" s="405"/>
      <c r="AF12" s="408"/>
    </row>
    <row r="13" spans="1:32" ht="30" customHeight="1" x14ac:dyDescent="0.3">
      <c r="A13" s="409"/>
      <c r="B13" s="409"/>
      <c r="C13" s="409"/>
      <c r="D13" s="409"/>
      <c r="E13" s="409"/>
      <c r="F13" s="409"/>
      <c r="G13" s="409"/>
      <c r="H13" s="409"/>
      <c r="I13" s="409"/>
      <c r="J13" s="409"/>
      <c r="K13" s="469"/>
      <c r="L13" s="469"/>
      <c r="M13" s="469"/>
      <c r="N13" s="469"/>
      <c r="O13" s="469"/>
      <c r="P13" s="469"/>
      <c r="Q13" s="469"/>
      <c r="R13" s="469"/>
      <c r="S13" s="469"/>
      <c r="T13" s="469"/>
      <c r="V13" s="404"/>
      <c r="W13" s="405"/>
      <c r="X13" s="405"/>
      <c r="Y13" s="405"/>
      <c r="Z13" s="405"/>
      <c r="AA13" s="405"/>
      <c r="AB13" s="405"/>
      <c r="AC13" s="405"/>
      <c r="AD13" s="405"/>
      <c r="AE13" s="405"/>
      <c r="AF13" s="408"/>
    </row>
    <row r="14" spans="1:32" ht="14.4" x14ac:dyDescent="0.3">
      <c r="A14" s="409"/>
      <c r="B14" s="409"/>
      <c r="C14" s="409"/>
      <c r="D14" s="409"/>
      <c r="E14" s="409"/>
      <c r="F14" s="409"/>
      <c r="G14" s="409"/>
      <c r="H14" s="409"/>
      <c r="I14" s="409"/>
      <c r="J14" s="409"/>
      <c r="K14" s="469"/>
      <c r="L14" s="469"/>
      <c r="M14" s="469"/>
      <c r="N14" s="469"/>
      <c r="O14" s="469"/>
      <c r="P14" s="469"/>
      <c r="Q14" s="469"/>
      <c r="R14" s="469"/>
      <c r="S14" s="469"/>
      <c r="T14" s="469"/>
      <c r="V14" s="425"/>
      <c r="W14" s="426"/>
      <c r="X14" s="426"/>
      <c r="Y14" s="426"/>
      <c r="Z14" s="426"/>
      <c r="AA14" s="426"/>
      <c r="AB14" s="426"/>
      <c r="AC14" s="426"/>
      <c r="AD14" s="426"/>
      <c r="AE14" s="426"/>
      <c r="AF14" s="427"/>
    </row>
    <row r="15" spans="1:32" ht="14.4" x14ac:dyDescent="0.3">
      <c r="A15" s="462" t="s">
        <v>333</v>
      </c>
      <c r="B15" s="463"/>
      <c r="C15" s="463"/>
      <c r="D15" s="463"/>
      <c r="E15" s="463"/>
      <c r="F15" s="463"/>
      <c r="G15" s="463"/>
      <c r="H15" s="463"/>
      <c r="I15" s="463"/>
      <c r="J15" s="463"/>
      <c r="K15" s="470" t="s">
        <v>334</v>
      </c>
      <c r="L15" s="468"/>
      <c r="M15" s="468"/>
      <c r="N15" s="468"/>
      <c r="O15" s="468"/>
      <c r="P15" s="468"/>
      <c r="Q15" s="468"/>
      <c r="R15" s="468"/>
      <c r="S15" s="468"/>
      <c r="T15" s="468"/>
      <c r="V15" s="421" t="s">
        <v>531</v>
      </c>
      <c r="W15" s="421"/>
      <c r="X15" s="421"/>
      <c r="Y15" s="421"/>
      <c r="Z15" s="421"/>
      <c r="AA15" s="421"/>
      <c r="AB15" s="421"/>
      <c r="AC15" s="421"/>
      <c r="AD15" s="421"/>
      <c r="AE15" s="421"/>
      <c r="AF15" s="421"/>
    </row>
    <row r="16" spans="1:32" ht="14.4" x14ac:dyDescent="0.3">
      <c r="A16" s="463"/>
      <c r="B16" s="463"/>
      <c r="C16" s="463"/>
      <c r="D16" s="463"/>
      <c r="E16" s="463"/>
      <c r="F16" s="463"/>
      <c r="G16" s="463"/>
      <c r="H16" s="463"/>
      <c r="I16" s="463"/>
      <c r="J16" s="463"/>
      <c r="K16" s="468"/>
      <c r="L16" s="468"/>
      <c r="M16" s="468"/>
      <c r="N16" s="468"/>
      <c r="O16" s="468"/>
      <c r="P16" s="468"/>
      <c r="Q16" s="468"/>
      <c r="R16" s="468"/>
      <c r="S16" s="468"/>
      <c r="T16" s="468"/>
      <c r="V16" s="421"/>
      <c r="W16" s="421"/>
      <c r="X16" s="421"/>
      <c r="Y16" s="421"/>
      <c r="Z16" s="421"/>
      <c r="AA16" s="421"/>
      <c r="AB16" s="421"/>
      <c r="AC16" s="421"/>
      <c r="AD16" s="421"/>
      <c r="AE16" s="421"/>
      <c r="AF16" s="421"/>
    </row>
    <row r="17" spans="1:32" ht="14.4" x14ac:dyDescent="0.3">
      <c r="A17" s="463"/>
      <c r="B17" s="463"/>
      <c r="C17" s="463"/>
      <c r="D17" s="463"/>
      <c r="E17" s="463"/>
      <c r="F17" s="463"/>
      <c r="G17" s="463"/>
      <c r="H17" s="463"/>
      <c r="I17" s="463"/>
      <c r="J17" s="463"/>
      <c r="K17" s="468"/>
      <c r="L17" s="468"/>
      <c r="M17" s="468"/>
      <c r="N17" s="468"/>
      <c r="O17" s="468"/>
      <c r="P17" s="468"/>
      <c r="Q17" s="468"/>
      <c r="R17" s="468"/>
      <c r="S17" s="468"/>
      <c r="T17" s="468"/>
      <c r="V17" s="421"/>
      <c r="W17" s="421"/>
      <c r="X17" s="421"/>
      <c r="Y17" s="421"/>
      <c r="Z17" s="421"/>
      <c r="AA17" s="421"/>
      <c r="AB17" s="421"/>
      <c r="AC17" s="421"/>
      <c r="AD17" s="421"/>
      <c r="AE17" s="421"/>
      <c r="AF17" s="421"/>
    </row>
    <row r="18" spans="1:32" ht="14.4" x14ac:dyDescent="0.3">
      <c r="A18" s="463"/>
      <c r="B18" s="463"/>
      <c r="C18" s="463"/>
      <c r="D18" s="463"/>
      <c r="E18" s="463"/>
      <c r="F18" s="463"/>
      <c r="G18" s="463"/>
      <c r="H18" s="463"/>
      <c r="I18" s="463"/>
      <c r="J18" s="463"/>
      <c r="K18" s="468"/>
      <c r="L18" s="468"/>
      <c r="M18" s="468"/>
      <c r="N18" s="468"/>
      <c r="O18" s="468"/>
      <c r="P18" s="468"/>
      <c r="Q18" s="468"/>
      <c r="R18" s="468"/>
      <c r="S18" s="468"/>
      <c r="T18" s="468"/>
      <c r="V18" s="421"/>
      <c r="W18" s="421"/>
      <c r="X18" s="421"/>
      <c r="Y18" s="421"/>
      <c r="Z18" s="421"/>
      <c r="AA18" s="421"/>
      <c r="AB18" s="421"/>
      <c r="AC18" s="421"/>
      <c r="AD18" s="421"/>
      <c r="AE18" s="421"/>
      <c r="AF18" s="421"/>
    </row>
    <row r="19" spans="1:32" ht="49.2" customHeight="1" x14ac:dyDescent="0.3">
      <c r="A19" s="463"/>
      <c r="B19" s="463"/>
      <c r="C19" s="463"/>
      <c r="D19" s="463"/>
      <c r="E19" s="463"/>
      <c r="F19" s="463"/>
      <c r="G19" s="463"/>
      <c r="H19" s="463"/>
      <c r="I19" s="463"/>
      <c r="J19" s="463"/>
      <c r="K19" s="468"/>
      <c r="L19" s="468"/>
      <c r="M19" s="468"/>
      <c r="N19" s="468"/>
      <c r="O19" s="468"/>
      <c r="P19" s="468"/>
      <c r="Q19" s="468"/>
      <c r="R19" s="468"/>
      <c r="S19" s="468"/>
      <c r="T19" s="468"/>
      <c r="V19" s="421"/>
      <c r="W19" s="421"/>
      <c r="X19" s="421"/>
      <c r="Y19" s="421"/>
      <c r="Z19" s="421"/>
      <c r="AA19" s="421"/>
      <c r="AB19" s="421"/>
      <c r="AC19" s="421"/>
      <c r="AD19" s="421"/>
      <c r="AE19" s="421"/>
      <c r="AF19" s="421"/>
    </row>
    <row r="20" spans="1:32" ht="14.4" customHeight="1" x14ac:dyDescent="0.3">
      <c r="A20" s="409" t="s">
        <v>319</v>
      </c>
      <c r="B20" s="409"/>
      <c r="C20" s="409"/>
      <c r="D20" s="409"/>
      <c r="E20" s="409"/>
      <c r="F20" s="409"/>
      <c r="G20" s="116"/>
      <c r="H20" s="116"/>
      <c r="I20" s="116"/>
      <c r="J20" s="116"/>
      <c r="K20" s="471" t="s">
        <v>335</v>
      </c>
      <c r="L20" s="472"/>
      <c r="M20" s="472"/>
      <c r="N20" s="472"/>
      <c r="O20" s="472"/>
      <c r="P20" s="472"/>
      <c r="Q20" s="128"/>
      <c r="R20" s="128"/>
      <c r="S20" s="128"/>
      <c r="T20" s="129"/>
      <c r="V20" s="234" t="s">
        <v>455</v>
      </c>
      <c r="W20" s="235"/>
      <c r="X20" s="235"/>
      <c r="Y20" s="235"/>
      <c r="Z20" s="235"/>
      <c r="AA20" s="235"/>
      <c r="AB20" s="235"/>
      <c r="AC20" s="236"/>
      <c r="AD20" s="236"/>
      <c r="AE20" s="236"/>
      <c r="AF20" s="237"/>
    </row>
    <row r="21" spans="1:32" x14ac:dyDescent="0.35">
      <c r="A21" s="409"/>
      <c r="B21" s="409"/>
      <c r="C21" s="409"/>
      <c r="D21" s="409"/>
      <c r="E21" s="409"/>
      <c r="F21" s="409"/>
      <c r="G21" s="118"/>
      <c r="H21" s="118"/>
      <c r="I21" s="116"/>
      <c r="J21" s="116"/>
      <c r="K21" s="473"/>
      <c r="L21" s="474"/>
      <c r="M21" s="474"/>
      <c r="N21" s="474"/>
      <c r="O21" s="474"/>
      <c r="P21" s="474"/>
      <c r="Q21" s="477">
        <f>BD!H2</f>
        <v>45471</v>
      </c>
      <c r="R21" s="477"/>
      <c r="S21" s="130"/>
      <c r="T21" s="131"/>
      <c r="V21" s="238" t="s">
        <v>456</v>
      </c>
      <c r="W21" s="239"/>
      <c r="X21" s="239"/>
      <c r="Y21" s="239"/>
      <c r="Z21" s="255"/>
      <c r="AA21" s="496">
        <f>BD!H2</f>
        <v>45471</v>
      </c>
      <c r="AB21" s="496"/>
      <c r="AC21" s="240"/>
      <c r="AD21" s="249"/>
      <c r="AE21" s="249"/>
      <c r="AF21" s="289"/>
    </row>
    <row r="22" spans="1:32" x14ac:dyDescent="0.35">
      <c r="A22" s="409"/>
      <c r="B22" s="409"/>
      <c r="C22" s="409"/>
      <c r="D22" s="409"/>
      <c r="E22" s="409"/>
      <c r="F22" s="409"/>
      <c r="G22" s="118"/>
      <c r="H22" s="118"/>
      <c r="I22" s="116"/>
      <c r="J22" s="116"/>
      <c r="K22" s="473"/>
      <c r="L22" s="474"/>
      <c r="M22" s="474"/>
      <c r="N22" s="474"/>
      <c r="O22" s="474"/>
      <c r="P22" s="474"/>
      <c r="Q22" s="477">
        <f>BD!H2</f>
        <v>45471</v>
      </c>
      <c r="R22" s="481"/>
      <c r="S22" s="130"/>
      <c r="T22" s="131"/>
      <c r="V22" s="238" t="s">
        <v>457</v>
      </c>
      <c r="W22" s="239"/>
      <c r="X22" s="239"/>
      <c r="Y22" s="239"/>
      <c r="Z22" s="239"/>
      <c r="AA22" s="255"/>
      <c r="AB22" s="496">
        <f>BD!H2</f>
        <v>45471</v>
      </c>
      <c r="AC22" s="496"/>
      <c r="AD22" s="249"/>
      <c r="AE22" s="241"/>
      <c r="AF22" s="242"/>
    </row>
    <row r="23" spans="1:32" ht="19.8" customHeight="1" x14ac:dyDescent="0.3">
      <c r="A23" s="409"/>
      <c r="B23" s="409"/>
      <c r="C23" s="409"/>
      <c r="D23" s="409"/>
      <c r="E23" s="409"/>
      <c r="F23" s="409"/>
      <c r="G23" s="116"/>
      <c r="H23" s="116"/>
      <c r="I23" s="116"/>
      <c r="J23" s="116"/>
      <c r="K23" s="475"/>
      <c r="L23" s="476"/>
      <c r="M23" s="476"/>
      <c r="N23" s="476"/>
      <c r="O23" s="476"/>
      <c r="P23" s="476"/>
      <c r="Q23" s="132"/>
      <c r="R23" s="132"/>
      <c r="S23" s="132"/>
      <c r="T23" s="133"/>
      <c r="V23" s="243" t="s">
        <v>477</v>
      </c>
      <c r="W23" s="244"/>
      <c r="X23" s="244"/>
      <c r="Y23" s="244"/>
      <c r="Z23" s="244"/>
      <c r="AA23" s="244"/>
      <c r="AB23" s="244"/>
      <c r="AC23" s="245"/>
      <c r="AD23" s="245"/>
      <c r="AE23" s="245"/>
      <c r="AF23" s="246"/>
    </row>
    <row r="24" spans="1:32" ht="20.399999999999999" customHeight="1" x14ac:dyDescent="0.3">
      <c r="A24" s="482" t="s">
        <v>458</v>
      </c>
      <c r="B24" s="482"/>
      <c r="C24" s="482"/>
      <c r="D24" s="482"/>
      <c r="E24" s="482"/>
      <c r="F24" s="482"/>
      <c r="G24" s="482"/>
      <c r="H24" s="482"/>
      <c r="I24" s="482"/>
      <c r="J24" s="483"/>
      <c r="K24" s="503" t="s">
        <v>460</v>
      </c>
      <c r="L24" s="504"/>
      <c r="M24" s="504"/>
      <c r="N24" s="504"/>
      <c r="O24" s="504"/>
      <c r="P24" s="504"/>
      <c r="Q24" s="504"/>
      <c r="R24" s="504"/>
      <c r="S24" s="504"/>
      <c r="T24" s="505"/>
      <c r="V24" s="444" t="s">
        <v>460</v>
      </c>
      <c r="W24" s="445"/>
      <c r="X24" s="445"/>
      <c r="Y24" s="445"/>
      <c r="Z24" s="445"/>
      <c r="AA24" s="445"/>
      <c r="AB24" s="445"/>
      <c r="AC24" s="445"/>
      <c r="AD24" s="445"/>
      <c r="AE24" s="445"/>
      <c r="AF24" s="446"/>
    </row>
    <row r="25" spans="1:32" ht="14.4" customHeight="1" x14ac:dyDescent="0.3">
      <c r="A25" s="484" t="s">
        <v>459</v>
      </c>
      <c r="B25" s="485"/>
      <c r="C25" s="485"/>
      <c r="D25" s="485"/>
      <c r="E25" s="485"/>
      <c r="F25" s="485"/>
      <c r="G25" s="485"/>
      <c r="H25" s="485"/>
      <c r="I25" s="485"/>
      <c r="J25" s="486"/>
      <c r="K25" s="497" t="str">
        <f>SUBSTITUTE(A25,"#item",BD!I2)</f>
        <v>O objeto desta contratação é [CONTROLE TECNOLÓGICO] está previsto no Anexo I - Formulário de Concorrência, sendo o regime de contratação o de Preço Unitário por medição.</v>
      </c>
      <c r="L25" s="498"/>
      <c r="M25" s="498"/>
      <c r="N25" s="498"/>
      <c r="O25" s="498"/>
      <c r="P25" s="498"/>
      <c r="Q25" s="498"/>
      <c r="R25" s="498"/>
      <c r="S25" s="498"/>
      <c r="T25" s="499"/>
      <c r="V25" s="406" t="s">
        <v>515</v>
      </c>
      <c r="W25" s="407"/>
      <c r="X25" s="407"/>
      <c r="Y25" s="407"/>
      <c r="Z25" s="407"/>
      <c r="AA25" s="407"/>
      <c r="AB25" s="407"/>
      <c r="AC25" s="407"/>
      <c r="AD25" s="407"/>
      <c r="AE25" s="407"/>
      <c r="AF25" s="506"/>
    </row>
    <row r="26" spans="1:32" ht="37.200000000000003" customHeight="1" x14ac:dyDescent="0.3">
      <c r="A26" s="485"/>
      <c r="B26" s="485"/>
      <c r="C26" s="485"/>
      <c r="D26" s="485"/>
      <c r="E26" s="485"/>
      <c r="F26" s="485"/>
      <c r="G26" s="485"/>
      <c r="H26" s="485"/>
      <c r="I26" s="485"/>
      <c r="J26" s="486"/>
      <c r="K26" s="500"/>
      <c r="L26" s="501"/>
      <c r="M26" s="501"/>
      <c r="N26" s="501"/>
      <c r="O26" s="501"/>
      <c r="P26" s="501"/>
      <c r="Q26" s="501"/>
      <c r="R26" s="501"/>
      <c r="S26" s="501"/>
      <c r="T26" s="502"/>
      <c r="V26" s="406"/>
      <c r="W26" s="407"/>
      <c r="X26" s="407"/>
      <c r="Y26" s="407"/>
      <c r="Z26" s="407"/>
      <c r="AA26" s="407"/>
      <c r="AB26" s="407"/>
      <c r="AC26" s="407"/>
      <c r="AD26" s="407"/>
      <c r="AE26" s="407"/>
      <c r="AF26" s="506"/>
    </row>
    <row r="27" spans="1:32" ht="19.8" customHeight="1" x14ac:dyDescent="0.3">
      <c r="A27" s="487" t="s">
        <v>453</v>
      </c>
      <c r="B27" s="487"/>
      <c r="C27" s="487"/>
      <c r="D27" s="487"/>
      <c r="E27" s="487"/>
      <c r="F27" s="487"/>
      <c r="G27" s="487"/>
      <c r="H27" s="487"/>
      <c r="I27" s="487"/>
      <c r="J27" s="487"/>
      <c r="K27" s="490" t="s">
        <v>453</v>
      </c>
      <c r="L27" s="491"/>
      <c r="M27" s="491"/>
      <c r="N27" s="491"/>
      <c r="O27" s="491"/>
      <c r="P27" s="491"/>
      <c r="Q27" s="491"/>
      <c r="R27" s="491"/>
      <c r="S27" s="491"/>
      <c r="T27" s="492"/>
      <c r="V27" s="444" t="s">
        <v>453</v>
      </c>
      <c r="W27" s="445"/>
      <c r="X27" s="445"/>
      <c r="Y27" s="445"/>
      <c r="Z27" s="445"/>
      <c r="AA27" s="445"/>
      <c r="AB27" s="445"/>
      <c r="AC27" s="445"/>
      <c r="AD27" s="445"/>
      <c r="AE27" s="445"/>
      <c r="AF27" s="446"/>
    </row>
    <row r="28" spans="1:32" ht="22.2" customHeight="1" x14ac:dyDescent="0.3">
      <c r="A28" s="488" t="s">
        <v>452</v>
      </c>
      <c r="B28" s="489"/>
      <c r="C28" s="489"/>
      <c r="D28" s="489"/>
      <c r="E28" s="489"/>
      <c r="F28" s="489"/>
      <c r="G28" s="489"/>
      <c r="H28" s="489"/>
      <c r="I28" s="489"/>
      <c r="J28" s="489"/>
      <c r="K28" s="493" t="str">
        <f>IF(BD!B2="Kansas",'CADASTRO DAS OBRAS'!B2,IF(BD!B2="Seiza",'CADASTRO DAS OBRAS'!B3,IF(BD!B2="ARA",'CADASTRO DAS OBRAS'!B4,IF(BD!B2="Versos",'CADASTRO DAS OBRAS'!B5,IF(BD!B2="LA PLACE",'CADASTRO DAS OBRAS'!B6,IF(BD!B2="PIASSANGUABA",'CADASTRO DAS OBRAS'!B7))))))</f>
        <v>Rua Kansas, 101, Brooklin, São Paulo/SP</v>
      </c>
      <c r="L28" s="494"/>
      <c r="M28" s="494"/>
      <c r="N28" s="494"/>
      <c r="O28" s="494"/>
      <c r="P28" s="494"/>
      <c r="Q28" s="494"/>
      <c r="R28" s="494"/>
      <c r="S28" s="494"/>
      <c r="T28" s="495"/>
      <c r="V28" s="447" t="s">
        <v>425</v>
      </c>
      <c r="W28" s="448"/>
      <c r="X28" s="448"/>
      <c r="Y28" s="448"/>
      <c r="Z28" s="448"/>
      <c r="AA28" s="448"/>
      <c r="AB28" s="448"/>
      <c r="AC28" s="448"/>
      <c r="AD28" s="448"/>
      <c r="AE28" s="448"/>
      <c r="AF28" s="449"/>
    </row>
    <row r="29" spans="1:32" x14ac:dyDescent="0.3">
      <c r="A29" s="465" t="s">
        <v>320</v>
      </c>
      <c r="B29" s="465"/>
      <c r="C29" s="465"/>
      <c r="D29" s="465"/>
      <c r="E29" s="465"/>
      <c r="F29" s="465"/>
      <c r="G29" s="465"/>
      <c r="H29" s="118"/>
      <c r="I29" s="116"/>
      <c r="J29" s="116"/>
      <c r="K29" s="479" t="s">
        <v>336</v>
      </c>
      <c r="L29" s="474"/>
      <c r="M29" s="474"/>
      <c r="N29" s="474"/>
      <c r="O29" s="474"/>
      <c r="P29" s="474"/>
      <c r="Q29" s="474"/>
      <c r="R29" s="130"/>
      <c r="S29" s="130"/>
      <c r="T29" s="131"/>
      <c r="V29" s="507" t="s">
        <v>464</v>
      </c>
      <c r="W29" s="508"/>
      <c r="X29" s="508"/>
      <c r="Y29" s="508"/>
      <c r="Z29" s="508"/>
      <c r="AA29" s="508"/>
      <c r="AB29" s="508"/>
      <c r="AC29" s="239"/>
      <c r="AD29" s="241"/>
      <c r="AE29" s="241"/>
      <c r="AF29" s="242"/>
    </row>
    <row r="30" spans="1:32" x14ac:dyDescent="0.3">
      <c r="A30" s="465"/>
      <c r="B30" s="465"/>
      <c r="C30" s="465"/>
      <c r="D30" s="465"/>
      <c r="E30" s="465"/>
      <c r="F30" s="465"/>
      <c r="G30" s="465"/>
      <c r="H30" s="118"/>
      <c r="I30" s="116"/>
      <c r="J30" s="116"/>
      <c r="K30" s="479"/>
      <c r="L30" s="474"/>
      <c r="M30" s="474"/>
      <c r="N30" s="474"/>
      <c r="O30" s="474"/>
      <c r="P30" s="474"/>
      <c r="Q30" s="474"/>
      <c r="R30" s="130"/>
      <c r="S30" s="130"/>
      <c r="T30" s="131"/>
      <c r="V30" s="507"/>
      <c r="W30" s="508"/>
      <c r="X30" s="508"/>
      <c r="Y30" s="508"/>
      <c r="Z30" s="508"/>
      <c r="AA30" s="508"/>
      <c r="AB30" s="508"/>
      <c r="AC30" s="509">
        <f>BD!J2</f>
        <v>69622.725000000006</v>
      </c>
      <c r="AD30" s="509"/>
      <c r="AE30" s="241"/>
      <c r="AF30" s="242"/>
    </row>
    <row r="31" spans="1:32" x14ac:dyDescent="0.35">
      <c r="A31" s="465"/>
      <c r="B31" s="465"/>
      <c r="C31" s="465"/>
      <c r="D31" s="465"/>
      <c r="E31" s="465"/>
      <c r="F31" s="465"/>
      <c r="G31" s="465"/>
      <c r="H31" s="465"/>
      <c r="I31" s="465"/>
      <c r="J31" s="116"/>
      <c r="K31" s="473"/>
      <c r="L31" s="474"/>
      <c r="M31" s="474"/>
      <c r="N31" s="474"/>
      <c r="O31" s="474"/>
      <c r="P31" s="474"/>
      <c r="Q31" s="474"/>
      <c r="R31" s="480">
        <f>BD!J2</f>
        <v>69622.725000000006</v>
      </c>
      <c r="S31" s="481"/>
      <c r="T31" s="131"/>
      <c r="V31" s="507"/>
      <c r="W31" s="508"/>
      <c r="X31" s="508"/>
      <c r="Y31" s="508"/>
      <c r="Z31" s="508"/>
      <c r="AA31" s="508"/>
      <c r="AB31" s="508"/>
      <c r="AC31" s="509"/>
      <c r="AD31" s="509"/>
      <c r="AE31" s="249"/>
      <c r="AF31" s="242"/>
    </row>
    <row r="32" spans="1:32" x14ac:dyDescent="0.35">
      <c r="A32" s="174"/>
      <c r="B32" s="174"/>
      <c r="C32" s="174"/>
      <c r="D32" s="174"/>
      <c r="E32" s="174"/>
      <c r="F32" s="174"/>
      <c r="G32" s="174"/>
      <c r="H32" s="174"/>
      <c r="I32" s="174"/>
      <c r="J32" s="116"/>
      <c r="K32" s="173"/>
      <c r="L32" s="173"/>
      <c r="M32" s="173"/>
      <c r="N32" s="173"/>
      <c r="O32" s="173"/>
      <c r="P32" s="173"/>
      <c r="Q32" s="173"/>
      <c r="R32" s="130"/>
      <c r="S32" s="130"/>
      <c r="T32" s="130"/>
      <c r="V32" s="247"/>
      <c r="W32" s="248"/>
      <c r="X32" s="248"/>
      <c r="Y32" s="248"/>
      <c r="Z32" s="248"/>
      <c r="AA32" s="248"/>
      <c r="AB32" s="250"/>
      <c r="AC32" s="250"/>
      <c r="AD32" s="249"/>
      <c r="AE32" s="249"/>
      <c r="AF32" s="242"/>
    </row>
    <row r="33" spans="1:34" ht="24" customHeight="1" x14ac:dyDescent="0.3">
      <c r="A33" s="464" t="s">
        <v>303</v>
      </c>
      <c r="B33" s="464"/>
      <c r="C33" s="464"/>
      <c r="D33" s="464"/>
      <c r="E33" s="464"/>
      <c r="F33" s="464"/>
      <c r="G33" s="464"/>
      <c r="H33" s="464"/>
      <c r="I33" s="464"/>
      <c r="J33" s="464"/>
      <c r="K33" s="478" t="s">
        <v>303</v>
      </c>
      <c r="L33" s="478"/>
      <c r="M33" s="478"/>
      <c r="N33" s="478"/>
      <c r="O33" s="478"/>
      <c r="P33" s="478"/>
      <c r="Q33" s="478"/>
      <c r="R33" s="478"/>
      <c r="S33" s="478"/>
      <c r="T33" s="478"/>
      <c r="V33" s="517" t="s">
        <v>303</v>
      </c>
      <c r="W33" s="518"/>
      <c r="X33" s="518"/>
      <c r="Y33" s="518"/>
      <c r="Z33" s="518"/>
      <c r="AA33" s="518"/>
      <c r="AB33" s="518"/>
      <c r="AC33" s="518"/>
      <c r="AD33" s="518"/>
      <c r="AE33" s="518"/>
      <c r="AF33" s="519"/>
    </row>
    <row r="34" spans="1:34" ht="24" customHeight="1" x14ac:dyDescent="0.3">
      <c r="A34" s="411" t="s">
        <v>304</v>
      </c>
      <c r="B34" s="412"/>
      <c r="C34" s="412"/>
      <c r="D34" s="411" t="s">
        <v>305</v>
      </c>
      <c r="E34" s="412"/>
      <c r="F34" s="412"/>
      <c r="G34" s="411" t="s">
        <v>306</v>
      </c>
      <c r="H34" s="412"/>
      <c r="I34" s="412"/>
      <c r="J34" s="412"/>
      <c r="K34" s="450" t="s">
        <v>304</v>
      </c>
      <c r="L34" s="450"/>
      <c r="M34" s="450"/>
      <c r="N34" s="450" t="s">
        <v>305</v>
      </c>
      <c r="O34" s="450"/>
      <c r="P34" s="450"/>
      <c r="Q34" s="450" t="s">
        <v>306</v>
      </c>
      <c r="R34" s="450"/>
      <c r="S34" s="450"/>
      <c r="T34" s="450"/>
      <c r="V34" s="428" t="s">
        <v>461</v>
      </c>
      <c r="W34" s="429"/>
      <c r="X34" s="429"/>
      <c r="Y34" s="428" t="s">
        <v>462</v>
      </c>
      <c r="Z34" s="429"/>
      <c r="AA34" s="429"/>
      <c r="AB34" s="430"/>
      <c r="AC34" s="429" t="s">
        <v>463</v>
      </c>
      <c r="AD34" s="429"/>
      <c r="AE34" s="429"/>
      <c r="AF34" s="430"/>
    </row>
    <row r="35" spans="1:34" ht="24" customHeight="1" x14ac:dyDescent="0.3">
      <c r="A35" s="414" t="s">
        <v>315</v>
      </c>
      <c r="B35" s="414"/>
      <c r="C35" s="414"/>
      <c r="D35" s="418" t="s">
        <v>311</v>
      </c>
      <c r="E35" s="419"/>
      <c r="F35" s="419"/>
      <c r="G35" s="413" t="s">
        <v>313</v>
      </c>
      <c r="H35" s="414"/>
      <c r="I35" s="414"/>
      <c r="J35" s="414"/>
      <c r="K35" s="512">
        <f>BD!M2</f>
        <v>13924.545000000002</v>
      </c>
      <c r="L35" s="512"/>
      <c r="M35" s="512"/>
      <c r="N35" s="451">
        <f>BD!O2</f>
        <v>27849.090000000004</v>
      </c>
      <c r="O35" s="452"/>
      <c r="P35" s="452"/>
      <c r="Q35" s="451">
        <f>BD!K2</f>
        <v>27849.090000000004</v>
      </c>
      <c r="R35" s="452"/>
      <c r="S35" s="452"/>
      <c r="T35" s="452"/>
      <c r="V35" s="513">
        <f>BD!M2</f>
        <v>13924.545000000002</v>
      </c>
      <c r="W35" s="513"/>
      <c r="X35" s="513"/>
      <c r="Y35" s="514">
        <f>BD!O2</f>
        <v>27849.090000000004</v>
      </c>
      <c r="Z35" s="515"/>
      <c r="AA35" s="515"/>
      <c r="AB35" s="516"/>
      <c r="AC35" s="514">
        <f>BD!K2</f>
        <v>27849.090000000004</v>
      </c>
      <c r="AD35" s="515"/>
      <c r="AE35" s="515"/>
      <c r="AF35" s="516"/>
    </row>
    <row r="36" spans="1:34" ht="24" customHeight="1" x14ac:dyDescent="0.3">
      <c r="A36" s="415" t="s">
        <v>316</v>
      </c>
      <c r="B36" s="414"/>
      <c r="C36" s="414"/>
      <c r="D36" s="415" t="s">
        <v>312</v>
      </c>
      <c r="E36" s="414"/>
      <c r="F36" s="414"/>
      <c r="G36" s="415" t="s">
        <v>314</v>
      </c>
      <c r="H36" s="414"/>
      <c r="I36" s="414"/>
      <c r="J36" s="414"/>
      <c r="K36" s="453">
        <f>BD!N2</f>
        <v>0.2</v>
      </c>
      <c r="L36" s="454"/>
      <c r="M36" s="454"/>
      <c r="N36" s="442">
        <f>BD!P2</f>
        <v>0.4</v>
      </c>
      <c r="O36" s="443"/>
      <c r="P36" s="443"/>
      <c r="Q36" s="442">
        <f>BD!L2</f>
        <v>0.4</v>
      </c>
      <c r="R36" s="443"/>
      <c r="S36" s="443"/>
      <c r="T36" s="443"/>
      <c r="V36" s="510">
        <f>BD!N2</f>
        <v>0.2</v>
      </c>
      <c r="W36" s="511"/>
      <c r="X36" s="511"/>
      <c r="Y36" s="510">
        <f>BD!P2</f>
        <v>0.4</v>
      </c>
      <c r="Z36" s="511"/>
      <c r="AA36" s="511"/>
      <c r="AB36" s="511"/>
      <c r="AC36" s="510">
        <f>BD!L2</f>
        <v>0.4</v>
      </c>
      <c r="AD36" s="511"/>
      <c r="AE36" s="511"/>
      <c r="AF36" s="511"/>
    </row>
    <row r="37" spans="1:34" ht="14.4" customHeight="1" x14ac:dyDescent="0.3">
      <c r="A37" s="409" t="s">
        <v>307</v>
      </c>
      <c r="B37" s="410"/>
      <c r="C37" s="410"/>
      <c r="D37" s="410"/>
      <c r="E37" s="410"/>
      <c r="F37" s="410"/>
      <c r="G37" s="410"/>
      <c r="H37" s="410"/>
      <c r="I37" s="410"/>
      <c r="J37" s="410"/>
      <c r="K37" s="470" t="s">
        <v>337</v>
      </c>
      <c r="L37" s="529"/>
      <c r="M37" s="529"/>
      <c r="N37" s="529"/>
      <c r="O37" s="529"/>
      <c r="P37" s="529"/>
      <c r="Q37" s="529"/>
      <c r="R37" s="529"/>
      <c r="S37" s="529"/>
      <c r="T37" s="529"/>
      <c r="V37" s="388" t="s">
        <v>517</v>
      </c>
      <c r="W37" s="389"/>
      <c r="X37" s="389"/>
      <c r="Y37" s="389"/>
      <c r="Z37" s="389"/>
      <c r="AA37" s="389"/>
      <c r="AB37" s="389"/>
      <c r="AC37" s="389"/>
      <c r="AD37" s="389"/>
      <c r="AE37" s="389"/>
      <c r="AF37" s="390"/>
    </row>
    <row r="38" spans="1:34" s="306" customFormat="1" ht="16.2" customHeight="1" x14ac:dyDescent="0.3">
      <c r="A38" s="410"/>
      <c r="B38" s="410"/>
      <c r="C38" s="410"/>
      <c r="D38" s="410"/>
      <c r="E38" s="410"/>
      <c r="F38" s="410"/>
      <c r="G38" s="410"/>
      <c r="H38" s="410"/>
      <c r="I38" s="410"/>
      <c r="J38" s="410"/>
      <c r="K38" s="529"/>
      <c r="L38" s="529"/>
      <c r="M38" s="529"/>
      <c r="N38" s="529"/>
      <c r="O38" s="529"/>
      <c r="P38" s="529"/>
      <c r="Q38" s="529"/>
      <c r="R38" s="529"/>
      <c r="S38" s="529"/>
      <c r="T38" s="529"/>
      <c r="V38" s="303" t="s">
        <v>519</v>
      </c>
      <c r="W38" s="302"/>
      <c r="X38" s="302"/>
      <c r="Y38" s="302"/>
      <c r="Z38" s="393">
        <f>AA21</f>
        <v>45471</v>
      </c>
      <c r="AA38" s="393"/>
      <c r="AB38" s="393"/>
      <c r="AC38" s="302" t="s">
        <v>518</v>
      </c>
      <c r="AD38" s="391">
        <f>CRONOGRAMA!Q9</f>
        <v>46022</v>
      </c>
      <c r="AE38" s="391"/>
      <c r="AF38" s="392"/>
      <c r="AH38" s="306" t="s">
        <v>564</v>
      </c>
    </row>
    <row r="39" spans="1:34" s="306" customFormat="1" ht="16.2" customHeight="1" x14ac:dyDescent="0.3">
      <c r="A39" s="410"/>
      <c r="B39" s="410"/>
      <c r="C39" s="410"/>
      <c r="D39" s="410"/>
      <c r="E39" s="410"/>
      <c r="F39" s="410"/>
      <c r="G39" s="410"/>
      <c r="H39" s="410"/>
      <c r="I39" s="410"/>
      <c r="J39" s="410"/>
      <c r="K39" s="529"/>
      <c r="L39" s="529"/>
      <c r="M39" s="529"/>
      <c r="N39" s="529"/>
      <c r="O39" s="529"/>
      <c r="P39" s="529"/>
      <c r="Q39" s="529"/>
      <c r="R39" s="529"/>
      <c r="S39" s="529"/>
      <c r="T39" s="529"/>
      <c r="V39" s="394" t="s">
        <v>525</v>
      </c>
      <c r="W39" s="395"/>
      <c r="X39" s="395"/>
      <c r="Y39" s="395"/>
      <c r="Z39" s="395"/>
      <c r="AA39" s="395"/>
      <c r="AB39" s="395"/>
      <c r="AC39" s="395"/>
      <c r="AD39" s="391">
        <f>'QUADRO DE CONCORRENCIA'!H54</f>
        <v>45927</v>
      </c>
      <c r="AE39" s="391"/>
      <c r="AF39" s="392"/>
    </row>
    <row r="40" spans="1:34" s="306" customFormat="1" ht="21" customHeight="1" x14ac:dyDescent="0.3">
      <c r="A40" s="410"/>
      <c r="B40" s="410"/>
      <c r="C40" s="410"/>
      <c r="D40" s="410"/>
      <c r="E40" s="410"/>
      <c r="F40" s="410"/>
      <c r="G40" s="410"/>
      <c r="H40" s="410"/>
      <c r="I40" s="410"/>
      <c r="J40" s="410"/>
      <c r="K40" s="529"/>
      <c r="L40" s="529"/>
      <c r="M40" s="529"/>
      <c r="N40" s="529"/>
      <c r="O40" s="529"/>
      <c r="P40" s="529"/>
      <c r="Q40" s="529"/>
      <c r="R40" s="529"/>
      <c r="S40" s="529"/>
      <c r="T40" s="529"/>
      <c r="V40" s="318" t="s">
        <v>520</v>
      </c>
      <c r="W40" s="304"/>
      <c r="X40" s="319"/>
      <c r="Y40" s="319"/>
      <c r="Z40" s="319"/>
      <c r="AA40" s="304"/>
      <c r="AB40" s="304"/>
      <c r="AC40" s="304"/>
      <c r="AD40" s="304"/>
      <c r="AE40" s="304"/>
      <c r="AF40" s="305"/>
    </row>
    <row r="41" spans="1:34" ht="14.4" customHeight="1" x14ac:dyDescent="0.3">
      <c r="A41" s="409" t="s">
        <v>318</v>
      </c>
      <c r="B41" s="410"/>
      <c r="C41" s="410"/>
      <c r="D41" s="410"/>
      <c r="E41" s="410"/>
      <c r="F41" s="410"/>
      <c r="G41" s="410"/>
      <c r="H41" s="410"/>
      <c r="I41" s="410"/>
      <c r="J41" s="410"/>
      <c r="K41" s="520" t="s">
        <v>338</v>
      </c>
      <c r="L41" s="472"/>
      <c r="M41" s="472"/>
      <c r="N41" s="472"/>
      <c r="O41" s="472"/>
      <c r="P41" s="472"/>
      <c r="Q41" s="472"/>
      <c r="R41" s="472"/>
      <c r="S41" s="472"/>
      <c r="T41" s="521"/>
      <c r="V41" s="522" t="s">
        <v>338</v>
      </c>
      <c r="W41" s="523"/>
      <c r="X41" s="523"/>
      <c r="Y41" s="523"/>
      <c r="Z41" s="523"/>
      <c r="AA41" s="523"/>
      <c r="AB41" s="523"/>
      <c r="AC41" s="523"/>
      <c r="AD41" s="523"/>
      <c r="AE41" s="523"/>
      <c r="AF41" s="524"/>
    </row>
    <row r="42" spans="1:34" ht="25.2" customHeight="1" x14ac:dyDescent="0.3">
      <c r="A42" s="410"/>
      <c r="B42" s="410"/>
      <c r="C42" s="410"/>
      <c r="D42" s="410"/>
      <c r="E42" s="410"/>
      <c r="F42" s="410"/>
      <c r="G42" s="410"/>
      <c r="H42" s="410"/>
      <c r="I42" s="410"/>
      <c r="J42" s="410"/>
      <c r="K42" s="527" t="str">
        <f>BD!Q2</f>
        <v>MEDIÇÕES MENSAIS</v>
      </c>
      <c r="L42" s="527"/>
      <c r="M42" s="527"/>
      <c r="N42" s="527"/>
      <c r="O42" s="527"/>
      <c r="P42" s="527"/>
      <c r="Q42" s="527"/>
      <c r="R42" s="527"/>
      <c r="S42" s="527"/>
      <c r="T42" s="527"/>
      <c r="V42" s="543" t="str">
        <f>BD!Q2</f>
        <v>MEDIÇÕES MENSAIS</v>
      </c>
      <c r="W42" s="544"/>
      <c r="X42" s="544"/>
      <c r="Y42" s="544"/>
      <c r="Z42" s="544"/>
      <c r="AA42" s="544"/>
      <c r="AB42" s="544"/>
      <c r="AC42" s="544"/>
      <c r="AD42" s="544"/>
      <c r="AE42" s="544"/>
      <c r="AF42" s="545"/>
    </row>
    <row r="43" spans="1:34" ht="14.4" x14ac:dyDescent="0.3">
      <c r="A43" s="416" t="s">
        <v>308</v>
      </c>
      <c r="B43" s="417"/>
      <c r="C43" s="417"/>
      <c r="D43" s="417"/>
      <c r="E43" s="417"/>
      <c r="F43" s="417"/>
      <c r="G43" s="417"/>
      <c r="H43" s="417"/>
      <c r="I43" s="417"/>
      <c r="J43" s="417"/>
      <c r="K43" s="530" t="s">
        <v>308</v>
      </c>
      <c r="L43" s="531"/>
      <c r="M43" s="531"/>
      <c r="N43" s="531"/>
      <c r="O43" s="531"/>
      <c r="P43" s="531"/>
      <c r="Q43" s="531"/>
      <c r="R43" s="531"/>
      <c r="S43" s="531"/>
      <c r="T43" s="531"/>
      <c r="V43" s="546" t="s">
        <v>308</v>
      </c>
      <c r="W43" s="547"/>
      <c r="X43" s="547"/>
      <c r="Y43" s="547"/>
      <c r="Z43" s="547"/>
      <c r="AA43" s="547"/>
      <c r="AB43" s="547"/>
      <c r="AC43" s="547"/>
      <c r="AD43" s="547"/>
      <c r="AE43" s="547"/>
      <c r="AF43" s="547"/>
    </row>
    <row r="44" spans="1:34" ht="7.8" customHeight="1" x14ac:dyDescent="0.3">
      <c r="A44" s="417"/>
      <c r="B44" s="417"/>
      <c r="C44" s="417"/>
      <c r="D44" s="417"/>
      <c r="E44" s="417"/>
      <c r="F44" s="417"/>
      <c r="G44" s="417"/>
      <c r="H44" s="417"/>
      <c r="I44" s="417"/>
      <c r="J44" s="417"/>
      <c r="K44" s="531"/>
      <c r="L44" s="531"/>
      <c r="M44" s="531"/>
      <c r="N44" s="531"/>
      <c r="O44" s="531"/>
      <c r="P44" s="531"/>
      <c r="Q44" s="531"/>
      <c r="R44" s="531"/>
      <c r="S44" s="531"/>
      <c r="T44" s="531"/>
      <c r="V44" s="547"/>
      <c r="W44" s="547"/>
      <c r="X44" s="547"/>
      <c r="Y44" s="547"/>
      <c r="Z44" s="547"/>
      <c r="AA44" s="547"/>
      <c r="AB44" s="547"/>
      <c r="AC44" s="547"/>
      <c r="AD44" s="547"/>
      <c r="AE44" s="547"/>
      <c r="AF44" s="547"/>
    </row>
    <row r="45" spans="1:34" ht="6.6" customHeight="1" x14ac:dyDescent="0.3">
      <c r="A45" s="417"/>
      <c r="B45" s="417"/>
      <c r="C45" s="417"/>
      <c r="D45" s="417"/>
      <c r="E45" s="417"/>
      <c r="F45" s="417"/>
      <c r="G45" s="417"/>
      <c r="H45" s="417"/>
      <c r="I45" s="417"/>
      <c r="J45" s="417"/>
      <c r="K45" s="531"/>
      <c r="L45" s="531"/>
      <c r="M45" s="531"/>
      <c r="N45" s="531"/>
      <c r="O45" s="531"/>
      <c r="P45" s="531"/>
      <c r="Q45" s="531"/>
      <c r="R45" s="531"/>
      <c r="S45" s="531"/>
      <c r="T45" s="531"/>
      <c r="V45" s="547"/>
      <c r="W45" s="547"/>
      <c r="X45" s="547"/>
      <c r="Y45" s="547"/>
      <c r="Z45" s="547"/>
      <c r="AA45" s="547"/>
      <c r="AB45" s="547"/>
      <c r="AC45" s="547"/>
      <c r="AD45" s="547"/>
      <c r="AE45" s="547"/>
      <c r="AF45" s="547"/>
    </row>
    <row r="46" spans="1:34" ht="14.4" customHeight="1" x14ac:dyDescent="0.3">
      <c r="A46" s="409" t="s">
        <v>309</v>
      </c>
      <c r="B46" s="410"/>
      <c r="C46" s="410"/>
      <c r="D46" s="410"/>
      <c r="E46" s="410"/>
      <c r="F46" s="410"/>
      <c r="G46" s="410"/>
      <c r="H46" s="410"/>
      <c r="I46" s="410"/>
      <c r="J46" s="410"/>
      <c r="K46" s="528" t="s">
        <v>339</v>
      </c>
      <c r="L46" s="529"/>
      <c r="M46" s="529"/>
      <c r="N46" s="529"/>
      <c r="O46" s="529"/>
      <c r="P46" s="529"/>
      <c r="Q46" s="529"/>
      <c r="R46" s="529"/>
      <c r="S46" s="529"/>
      <c r="T46" s="529"/>
      <c r="V46" s="538" t="s">
        <v>532</v>
      </c>
      <c r="W46" s="539"/>
      <c r="X46" s="539"/>
      <c r="Y46" s="539"/>
      <c r="Z46" s="539"/>
      <c r="AA46" s="539"/>
      <c r="AB46" s="539"/>
      <c r="AC46" s="539"/>
      <c r="AD46" s="539"/>
      <c r="AE46" s="539"/>
      <c r="AF46" s="540"/>
    </row>
    <row r="47" spans="1:34" ht="14.4" customHeight="1" x14ac:dyDescent="0.3">
      <c r="A47" s="410"/>
      <c r="B47" s="410"/>
      <c r="C47" s="410"/>
      <c r="D47" s="410"/>
      <c r="E47" s="410"/>
      <c r="F47" s="410"/>
      <c r="G47" s="410"/>
      <c r="H47" s="410"/>
      <c r="I47" s="410"/>
      <c r="J47" s="410"/>
      <c r="K47" s="529"/>
      <c r="L47" s="529"/>
      <c r="M47" s="529"/>
      <c r="N47" s="529"/>
      <c r="O47" s="529"/>
      <c r="P47" s="529"/>
      <c r="Q47" s="529"/>
      <c r="R47" s="529"/>
      <c r="S47" s="529"/>
      <c r="T47" s="529"/>
      <c r="V47" s="331" t="str">
        <f>IF('QUADRO DE CONCORRENCIA'!H56='CADASTRO DAS OBRAS'!B60,"(  X  )","(       )")</f>
        <v>(       )</v>
      </c>
      <c r="W47" s="265" t="s">
        <v>533</v>
      </c>
      <c r="X47" s="265"/>
      <c r="Y47" s="265"/>
      <c r="Z47" s="265"/>
      <c r="AA47" s="265"/>
      <c r="AB47" s="265"/>
      <c r="AC47" s="265"/>
      <c r="AD47" s="265"/>
      <c r="AE47" s="265"/>
      <c r="AF47" s="326"/>
    </row>
    <row r="48" spans="1:34" ht="14.4" customHeight="1" x14ac:dyDescent="0.3">
      <c r="A48" s="410"/>
      <c r="B48" s="410"/>
      <c r="C48" s="410"/>
      <c r="D48" s="410"/>
      <c r="E48" s="410"/>
      <c r="F48" s="410"/>
      <c r="G48" s="410"/>
      <c r="H48" s="410"/>
      <c r="I48" s="410"/>
      <c r="J48" s="410"/>
      <c r="K48" s="529"/>
      <c r="L48" s="529"/>
      <c r="M48" s="529"/>
      <c r="N48" s="529"/>
      <c r="O48" s="529"/>
      <c r="P48" s="529"/>
      <c r="Q48" s="529"/>
      <c r="R48" s="529"/>
      <c r="S48" s="529"/>
      <c r="T48" s="529"/>
      <c r="V48" s="331" t="str">
        <f>IF('QUADRO DE CONCORRENCIA'!H56='CADASTRO DAS OBRAS'!B61,"(  X  )","(       )")</f>
        <v>(       )</v>
      </c>
      <c r="W48" s="265" t="s">
        <v>534</v>
      </c>
      <c r="X48" s="265"/>
      <c r="Y48" s="265"/>
      <c r="Z48" s="265"/>
      <c r="AA48" s="265"/>
      <c r="AB48" s="265"/>
      <c r="AC48" s="265"/>
      <c r="AD48" s="265"/>
      <c r="AE48" s="265"/>
      <c r="AF48" s="326"/>
    </row>
    <row r="49" spans="1:32" ht="14.4" customHeight="1" x14ac:dyDescent="0.3">
      <c r="A49" s="410"/>
      <c r="B49" s="410"/>
      <c r="C49" s="410"/>
      <c r="D49" s="410"/>
      <c r="E49" s="410"/>
      <c r="F49" s="410"/>
      <c r="G49" s="410"/>
      <c r="H49" s="410"/>
      <c r="I49" s="410"/>
      <c r="J49" s="410"/>
      <c r="K49" s="529"/>
      <c r="L49" s="529"/>
      <c r="M49" s="529"/>
      <c r="N49" s="529"/>
      <c r="O49" s="529"/>
      <c r="P49" s="529"/>
      <c r="Q49" s="529"/>
      <c r="R49" s="529"/>
      <c r="S49" s="529"/>
      <c r="T49" s="529"/>
      <c r="V49" s="325" t="s">
        <v>539</v>
      </c>
      <c r="W49" s="265"/>
      <c r="X49" s="265"/>
      <c r="Y49" s="265"/>
      <c r="Z49" s="265"/>
      <c r="AA49" s="265"/>
      <c r="AB49" s="265"/>
      <c r="AC49" s="265"/>
      <c r="AD49" s="265"/>
      <c r="AE49" s="265"/>
      <c r="AF49" s="326"/>
    </row>
    <row r="50" spans="1:32" ht="14.4" customHeight="1" x14ac:dyDescent="0.3">
      <c r="A50" s="410"/>
      <c r="B50" s="410"/>
      <c r="C50" s="410"/>
      <c r="D50" s="410"/>
      <c r="E50" s="410"/>
      <c r="F50" s="410"/>
      <c r="G50" s="410"/>
      <c r="H50" s="410"/>
      <c r="I50" s="410"/>
      <c r="J50" s="410"/>
      <c r="K50" s="529"/>
      <c r="L50" s="529"/>
      <c r="M50" s="529"/>
      <c r="N50" s="529"/>
      <c r="O50" s="529"/>
      <c r="P50" s="529"/>
      <c r="Q50" s="529"/>
      <c r="R50" s="529"/>
      <c r="S50" s="529"/>
      <c r="T50" s="529"/>
      <c r="V50" s="325" t="s">
        <v>540</v>
      </c>
      <c r="W50" s="265"/>
      <c r="X50" s="265"/>
      <c r="Y50" s="265"/>
      <c r="Z50" s="265"/>
      <c r="AA50" s="265"/>
      <c r="AB50" s="265"/>
      <c r="AC50" s="265"/>
      <c r="AD50" s="265"/>
      <c r="AE50" s="265"/>
      <c r="AF50" s="326"/>
    </row>
    <row r="51" spans="1:32" ht="14.4" customHeight="1" x14ac:dyDescent="0.3">
      <c r="A51" s="410"/>
      <c r="B51" s="410"/>
      <c r="C51" s="410"/>
      <c r="D51" s="410"/>
      <c r="E51" s="410"/>
      <c r="F51" s="410"/>
      <c r="G51" s="410"/>
      <c r="H51" s="410"/>
      <c r="I51" s="410"/>
      <c r="J51" s="410"/>
      <c r="K51" s="529"/>
      <c r="L51" s="529"/>
      <c r="M51" s="529"/>
      <c r="N51" s="529"/>
      <c r="O51" s="529"/>
      <c r="P51" s="529"/>
      <c r="Q51" s="529"/>
      <c r="R51" s="529"/>
      <c r="S51" s="529"/>
      <c r="T51" s="529"/>
      <c r="V51" s="331" t="str">
        <f>IF('QUADRO DE CONCORRENCIA'!H56='CADASTRO DAS OBRAS'!B62,"(  X  )","(       )")</f>
        <v>(  X  )</v>
      </c>
      <c r="W51" s="265" t="s">
        <v>534</v>
      </c>
      <c r="X51" s="265"/>
      <c r="Y51" s="265"/>
      <c r="Z51" s="265"/>
      <c r="AA51" s="265"/>
      <c r="AB51" s="265"/>
      <c r="AC51" s="265"/>
      <c r="AD51" s="265"/>
      <c r="AE51" s="265"/>
      <c r="AF51" s="326"/>
    </row>
    <row r="52" spans="1:32" ht="16.2" customHeight="1" x14ac:dyDescent="0.3">
      <c r="A52" s="410"/>
      <c r="B52" s="410"/>
      <c r="C52" s="410"/>
      <c r="D52" s="410"/>
      <c r="E52" s="410"/>
      <c r="F52" s="410"/>
      <c r="G52" s="410"/>
      <c r="H52" s="410"/>
      <c r="I52" s="410"/>
      <c r="J52" s="410"/>
      <c r="K52" s="529"/>
      <c r="L52" s="529"/>
      <c r="M52" s="529"/>
      <c r="N52" s="529"/>
      <c r="O52" s="529"/>
      <c r="P52" s="529"/>
      <c r="Q52" s="529"/>
      <c r="R52" s="529"/>
      <c r="S52" s="529"/>
      <c r="T52" s="529"/>
      <c r="V52" s="327" t="s">
        <v>538</v>
      </c>
      <c r="W52" s="328"/>
      <c r="X52" s="328"/>
      <c r="Y52" s="328"/>
      <c r="Z52" s="328"/>
      <c r="AA52" s="328"/>
      <c r="AB52" s="328"/>
      <c r="AC52" s="328"/>
      <c r="AD52" s="328"/>
      <c r="AE52" s="328"/>
      <c r="AF52" s="329"/>
    </row>
    <row r="53" spans="1:32" ht="30" customHeight="1" x14ac:dyDescent="0.35">
      <c r="A53" s="120"/>
      <c r="B53" s="120"/>
      <c r="C53" s="120"/>
      <c r="D53" s="120"/>
      <c r="E53" s="120"/>
      <c r="F53" s="120"/>
      <c r="G53" s="120"/>
      <c r="H53" s="120"/>
      <c r="I53" s="120"/>
      <c r="J53" s="120"/>
      <c r="K53" s="455" t="s">
        <v>454</v>
      </c>
      <c r="L53" s="456"/>
      <c r="M53" s="456"/>
      <c r="N53" s="456"/>
      <c r="O53" s="456"/>
      <c r="P53" s="456"/>
      <c r="Q53" s="456"/>
      <c r="R53" s="456"/>
      <c r="S53" s="456"/>
      <c r="T53" s="457"/>
      <c r="V53" s="399" t="s">
        <v>454</v>
      </c>
      <c r="W53" s="400"/>
      <c r="X53" s="400"/>
      <c r="Y53" s="400"/>
      <c r="Z53" s="400"/>
      <c r="AA53" s="400"/>
      <c r="AB53" s="400"/>
      <c r="AC53" s="400"/>
      <c r="AD53" s="400"/>
      <c r="AE53" s="400"/>
      <c r="AF53" s="401"/>
    </row>
    <row r="54" spans="1:32" x14ac:dyDescent="0.3">
      <c r="K54" s="225"/>
      <c r="L54" s="226"/>
      <c r="M54" s="226"/>
      <c r="N54" s="226"/>
      <c r="O54" s="226"/>
      <c r="P54" s="226"/>
      <c r="Q54" s="226"/>
      <c r="R54" s="226"/>
      <c r="S54" s="226"/>
      <c r="T54" s="227"/>
      <c r="V54" s="251"/>
      <c r="W54" s="252"/>
      <c r="X54" s="252"/>
      <c r="Y54" s="252"/>
      <c r="Z54" s="252"/>
      <c r="AA54" s="252"/>
      <c r="AB54" s="252"/>
      <c r="AC54" s="252"/>
      <c r="AD54" s="252"/>
      <c r="AE54" s="252"/>
      <c r="AF54" s="253"/>
    </row>
    <row r="55" spans="1:32" x14ac:dyDescent="0.3">
      <c r="K55" s="434" t="s">
        <v>396</v>
      </c>
      <c r="L55" s="435"/>
      <c r="M55" s="435"/>
      <c r="N55" s="435"/>
      <c r="O55" s="435"/>
      <c r="P55" s="435"/>
      <c r="Q55" s="435"/>
      <c r="R55" s="435"/>
      <c r="S55" s="435"/>
      <c r="T55" s="436"/>
      <c r="V55" s="396" t="s">
        <v>396</v>
      </c>
      <c r="W55" s="397"/>
      <c r="X55" s="397"/>
      <c r="Y55" s="397"/>
      <c r="Z55" s="397"/>
      <c r="AA55" s="397"/>
      <c r="AB55" s="397"/>
      <c r="AC55" s="397"/>
      <c r="AD55" s="397"/>
      <c r="AE55" s="397"/>
      <c r="AF55" s="398"/>
    </row>
    <row r="56" spans="1:32" ht="18" customHeight="1" x14ac:dyDescent="0.3">
      <c r="K56" s="232" t="s">
        <v>322</v>
      </c>
      <c r="M56" s="533" t="str">
        <f>IF(BD!B2="Kansas",'CADASTRO DAS OBRAS'!D2,IF(BD!B2="Seiza",'CADASTRO DAS OBRAS'!D3,IF(BD!B2="ARA",'CADASTRO DAS OBRAS'!D4,IF(BD!B2="Versos",'CADASTRO DAS OBRAS'!D5,IF(BD!B2="LA PLACE",'CADASTRO DAS OBRAS'!D6,IF(BD!B2="PIASSANGUABA",'CADASTRO DAS OBRAS'!D7))))))</f>
        <v>SEED RESIDENCIAL 11 SPE LTDA</v>
      </c>
      <c r="N56" s="533"/>
      <c r="O56" s="533"/>
      <c r="P56" s="533"/>
      <c r="Q56" s="533"/>
      <c r="R56" s="533"/>
      <c r="S56" s="533"/>
      <c r="T56" s="534"/>
      <c r="V56" s="232" t="s">
        <v>322</v>
      </c>
      <c r="W56" s="233"/>
      <c r="X56" s="402" t="str">
        <f>M56</f>
        <v>SEED RESIDENCIAL 11 SPE LTDA</v>
      </c>
      <c r="Y56" s="402"/>
      <c r="Z56" s="402"/>
      <c r="AA56" s="402"/>
      <c r="AB56" s="402"/>
      <c r="AC56" s="402"/>
      <c r="AD56" s="402"/>
      <c r="AE56" s="402"/>
      <c r="AF56" s="403"/>
    </row>
    <row r="57" spans="1:32" ht="18" customHeight="1" x14ac:dyDescent="0.3">
      <c r="K57" s="439" t="s">
        <v>323</v>
      </c>
      <c r="L57" s="440"/>
      <c r="M57" s="417" t="str">
        <f>IF(BD!B2="Kansas",'CADASTRO DAS OBRAS'!E2,IF(BD!B2="Seiza",'CADASTRO DAS OBRAS'!E3,IF(BD!B2="ARA",'CADASTRO DAS OBRAS'!E4,IF(BD!B2="Versos",'CADASTRO DAS OBRAS'!E5,IF(BD!B2="LA PLACE",'CADASTRO DAS OBRAS'!E6,IF(BD!B2="PIASSANGUABA",'CADASTRO DAS OBRAS'!E7))))))</f>
        <v>Barbara Coura</v>
      </c>
      <c r="N57" s="417"/>
      <c r="O57" s="417"/>
      <c r="P57" s="417"/>
      <c r="Q57" s="417"/>
      <c r="R57" s="417"/>
      <c r="S57" s="417"/>
      <c r="T57" s="417"/>
      <c r="V57" s="404" t="s">
        <v>323</v>
      </c>
      <c r="W57" s="405"/>
      <c r="X57" s="405" t="str">
        <f>M57</f>
        <v>Barbara Coura</v>
      </c>
      <c r="Y57" s="405"/>
      <c r="Z57" s="405"/>
      <c r="AA57" s="405"/>
      <c r="AB57" s="405"/>
      <c r="AC57" s="405"/>
      <c r="AD57" s="405"/>
      <c r="AE57" s="405"/>
      <c r="AF57" s="408"/>
    </row>
    <row r="58" spans="1:32" x14ac:dyDescent="0.3">
      <c r="K58" s="439" t="s">
        <v>324</v>
      </c>
      <c r="L58" s="440"/>
      <c r="M58" s="437" t="str">
        <f>IF(BD!B2="Kansas",'CADASTRO DAS OBRAS'!F2,IF(BD!B2="Seiza",'CADASTRO DAS OBRAS'!F3,IF(BD!B2="ARA",'CADASTRO DAS OBRAS'!F4,IF(BD!B2="Versos",'CADASTRO DAS OBRAS'!F5,IF(BD!B2="LA PLACE",'CADASTRO DAS OBRAS'!F6,IF(BD!B2="PIASSANGUABA",'CADASTRO DAS OBRAS'!F7))))))</f>
        <v xml:space="preserve">Rua Funchal, nº 551, Vila Olímpia, São Paulo/SP, CEP 04551-060 </v>
      </c>
      <c r="N58" s="437"/>
      <c r="O58" s="437"/>
      <c r="P58" s="437"/>
      <c r="Q58" s="437"/>
      <c r="R58" s="437"/>
      <c r="S58" s="437"/>
      <c r="T58" s="438"/>
      <c r="V58" s="404" t="s">
        <v>324</v>
      </c>
      <c r="W58" s="405"/>
      <c r="X58" s="405" t="str">
        <f>M58</f>
        <v xml:space="preserve">Rua Funchal, nº 551, Vila Olímpia, São Paulo/SP, CEP 04551-060 </v>
      </c>
      <c r="Y58" s="405"/>
      <c r="Z58" s="405"/>
      <c r="AA58" s="405"/>
      <c r="AB58" s="405"/>
      <c r="AC58" s="405"/>
      <c r="AD58" s="405"/>
      <c r="AE58" s="405"/>
      <c r="AF58" s="408"/>
    </row>
    <row r="59" spans="1:32" x14ac:dyDescent="0.3">
      <c r="K59" s="439" t="s">
        <v>325</v>
      </c>
      <c r="L59" s="440"/>
      <c r="M59" s="437" t="str">
        <f>IF(BD!B2="Kansas",'CADASTRO DAS OBRAS'!G2,IF(BD!B2="Seiza",'CADASTRO DAS OBRAS'!G3,IF(BD!B2="ARA",'CADASTRO DAS OBRAS'!G4,IF(BD!B2="Versos",'CADASTRO DAS OBRAS'!G5,IF(BD!B2="LA PLACE",'CADASTRO DAS OBRAS'!G6,IF(BD!B2="PIASSANGUABA",'CADASTRO DAS OBRAS'!G7))))))</f>
        <v>11 3045 7531</v>
      </c>
      <c r="N59" s="437"/>
      <c r="O59" s="437"/>
      <c r="P59" s="437"/>
      <c r="Q59" s="437"/>
      <c r="R59" s="437"/>
      <c r="S59" s="437"/>
      <c r="T59" s="438"/>
      <c r="V59" s="404" t="s">
        <v>325</v>
      </c>
      <c r="W59" s="405"/>
      <c r="X59" s="405" t="str">
        <f>M59</f>
        <v>11 3045 7531</v>
      </c>
      <c r="Y59" s="405"/>
      <c r="Z59" s="405"/>
      <c r="AA59" s="405"/>
      <c r="AB59" s="405"/>
      <c r="AC59" s="405"/>
      <c r="AD59" s="405"/>
      <c r="AE59" s="405"/>
      <c r="AF59" s="408"/>
    </row>
    <row r="60" spans="1:32" x14ac:dyDescent="0.3">
      <c r="K60" s="439" t="s">
        <v>326</v>
      </c>
      <c r="L60" s="440"/>
      <c r="M60" s="437" t="str">
        <f>IF(BD!B2="Kansas",'CADASTRO DAS OBRAS'!H2,IF(BD!B2="Seiza",'CADASTRO DAS OBRAS'!H3,IF(BD!B2="ARA",'CADASTRO DAS OBRAS'!H4,IF(BD!B2="Versos",'CADASTRO DAS OBRAS'!H5,IF(BD!B2="LA PLACE",'CADASTRO DAS OBRAS'!H6,IF(BD!B2="PIASSANGUABA",'CADASTRO DAS OBRAS'!H7))))))</f>
        <v>barbara.coura@mvconstrucoes.com.br</v>
      </c>
      <c r="N60" s="437"/>
      <c r="O60" s="437"/>
      <c r="P60" s="437"/>
      <c r="Q60" s="437"/>
      <c r="R60" s="437"/>
      <c r="S60" s="437"/>
      <c r="T60" s="438"/>
      <c r="V60" s="406" t="s">
        <v>326</v>
      </c>
      <c r="W60" s="407"/>
      <c r="X60" s="441" t="str">
        <f>M60</f>
        <v>barbara.coura@mvconstrucoes.com.br</v>
      </c>
      <c r="Y60" s="405"/>
      <c r="Z60" s="405"/>
      <c r="AA60" s="405"/>
      <c r="AB60" s="405"/>
      <c r="AC60" s="405"/>
      <c r="AD60" s="405"/>
      <c r="AE60" s="405"/>
      <c r="AF60" s="408"/>
    </row>
    <row r="61" spans="1:32" x14ac:dyDescent="0.35">
      <c r="V61" s="254"/>
      <c r="W61" s="255"/>
      <c r="X61" s="255"/>
      <c r="Y61" s="255"/>
      <c r="Z61" s="255"/>
      <c r="AA61" s="255"/>
      <c r="AB61" s="255"/>
      <c r="AC61" s="255"/>
      <c r="AD61" s="255"/>
      <c r="AE61" s="255"/>
      <c r="AF61" s="256"/>
    </row>
    <row r="62" spans="1:32" x14ac:dyDescent="0.35">
      <c r="K62" s="225"/>
      <c r="L62" s="226"/>
      <c r="M62" s="226"/>
      <c r="N62" s="226"/>
      <c r="O62" s="226"/>
      <c r="P62" s="226"/>
      <c r="Q62" s="226"/>
      <c r="R62" s="226"/>
      <c r="S62" s="226"/>
      <c r="T62" s="227"/>
      <c r="V62" s="254"/>
      <c r="W62" s="255"/>
      <c r="X62" s="255"/>
      <c r="Y62" s="255"/>
      <c r="Z62" s="255"/>
      <c r="AA62" s="255"/>
      <c r="AB62" s="255"/>
      <c r="AC62" s="255"/>
      <c r="AD62" s="255"/>
      <c r="AE62" s="255"/>
      <c r="AF62" s="256"/>
    </row>
    <row r="63" spans="1:32" ht="14.4" customHeight="1" x14ac:dyDescent="0.3">
      <c r="K63" s="548" t="s">
        <v>321</v>
      </c>
      <c r="L63" s="549"/>
      <c r="M63" s="549"/>
      <c r="N63" s="549"/>
      <c r="O63" s="549"/>
      <c r="P63" s="549"/>
      <c r="Q63" s="549"/>
      <c r="R63" s="549"/>
      <c r="S63" s="549"/>
      <c r="T63" s="550"/>
      <c r="V63" s="396" t="s">
        <v>321</v>
      </c>
      <c r="W63" s="397"/>
      <c r="X63" s="397"/>
      <c r="Y63" s="397"/>
      <c r="Z63" s="397"/>
      <c r="AA63" s="397"/>
      <c r="AB63" s="397"/>
      <c r="AC63" s="397"/>
      <c r="AD63" s="397"/>
      <c r="AE63" s="397"/>
      <c r="AF63" s="398"/>
    </row>
    <row r="64" spans="1:32" ht="14.4" customHeight="1" x14ac:dyDescent="0.3">
      <c r="K64" s="431" t="s">
        <v>322</v>
      </c>
      <c r="L64" s="432"/>
      <c r="M64" s="551" t="str">
        <f>BD!C2</f>
        <v>FERREIRA E MARTINS</v>
      </c>
      <c r="N64" s="551"/>
      <c r="O64" s="551"/>
      <c r="P64" s="551"/>
      <c r="Q64" s="551"/>
      <c r="R64" s="551"/>
      <c r="S64" s="551"/>
      <c r="T64" s="552"/>
      <c r="V64" s="404" t="s">
        <v>322</v>
      </c>
      <c r="W64" s="405"/>
      <c r="X64" s="402" t="str">
        <f>BD!C2</f>
        <v>FERREIRA E MARTINS</v>
      </c>
      <c r="Y64" s="402"/>
      <c r="Z64" s="402"/>
      <c r="AA64" s="402"/>
      <c r="AB64" s="402"/>
      <c r="AC64" s="402"/>
      <c r="AD64" s="402"/>
      <c r="AE64" s="402"/>
      <c r="AF64" s="403"/>
    </row>
    <row r="65" spans="11:32" x14ac:dyDescent="0.3">
      <c r="K65" s="431" t="s">
        <v>323</v>
      </c>
      <c r="L65" s="432"/>
      <c r="M65" s="432" t="str">
        <f>BD!E2</f>
        <v>EDIMO</v>
      </c>
      <c r="N65" s="432"/>
      <c r="O65" s="432"/>
      <c r="P65" s="432"/>
      <c r="Q65" s="432"/>
      <c r="R65" s="432"/>
      <c r="S65" s="432"/>
      <c r="T65" s="433"/>
      <c r="V65" s="404" t="s">
        <v>323</v>
      </c>
      <c r="W65" s="405"/>
      <c r="X65" s="405" t="str">
        <f>BD!E2</f>
        <v>EDIMO</v>
      </c>
      <c r="Y65" s="405"/>
      <c r="Z65" s="405"/>
      <c r="AA65" s="405"/>
      <c r="AB65" s="405"/>
      <c r="AC65" s="405"/>
      <c r="AD65" s="405"/>
      <c r="AE65" s="405"/>
      <c r="AF65" s="408"/>
    </row>
    <row r="66" spans="11:32" ht="14.4" customHeight="1" x14ac:dyDescent="0.3">
      <c r="K66" s="431" t="s">
        <v>324</v>
      </c>
      <c r="L66" s="432"/>
      <c r="M66" s="432" t="str">
        <f>BD!D2</f>
        <v>Eugenio Sans</v>
      </c>
      <c r="N66" s="432"/>
      <c r="O66" s="432"/>
      <c r="P66" s="432"/>
      <c r="Q66" s="432"/>
      <c r="R66" s="432"/>
      <c r="S66" s="432"/>
      <c r="T66" s="433"/>
      <c r="V66" s="404" t="s">
        <v>324</v>
      </c>
      <c r="W66" s="405"/>
      <c r="X66" s="405" t="str">
        <f>BD!D2</f>
        <v>Eugenio Sans</v>
      </c>
      <c r="Y66" s="405"/>
      <c r="Z66" s="405"/>
      <c r="AA66" s="405"/>
      <c r="AB66" s="405"/>
      <c r="AC66" s="405"/>
      <c r="AD66" s="405"/>
      <c r="AE66" s="405"/>
      <c r="AF66" s="408"/>
    </row>
    <row r="67" spans="11:32" ht="14.4" customHeight="1" x14ac:dyDescent="0.3">
      <c r="K67" s="431" t="s">
        <v>325</v>
      </c>
      <c r="L67" s="432"/>
      <c r="M67" s="432" t="str">
        <f>BD!S2</f>
        <v>11 99269 5723</v>
      </c>
      <c r="N67" s="432"/>
      <c r="O67" s="432"/>
      <c r="P67" s="432"/>
      <c r="Q67" s="432"/>
      <c r="R67" s="432"/>
      <c r="S67" s="432"/>
      <c r="T67" s="433"/>
      <c r="V67" s="404" t="s">
        <v>325</v>
      </c>
      <c r="W67" s="405"/>
      <c r="X67" s="405" t="str">
        <f>BD!S2</f>
        <v>11 99269 5723</v>
      </c>
      <c r="Y67" s="405"/>
      <c r="Z67" s="405"/>
      <c r="AA67" s="405"/>
      <c r="AB67" s="405"/>
      <c r="AC67" s="405"/>
      <c r="AD67" s="405"/>
      <c r="AE67" s="405"/>
      <c r="AF67" s="408"/>
    </row>
    <row r="68" spans="11:32" ht="14.4" customHeight="1" x14ac:dyDescent="0.3">
      <c r="K68" s="431" t="s">
        <v>326</v>
      </c>
      <c r="L68" s="432"/>
      <c r="M68" s="432" t="str">
        <f>BD!T2</f>
        <v>fm.fundacoes@gmail.com</v>
      </c>
      <c r="N68" s="432"/>
      <c r="O68" s="432"/>
      <c r="P68" s="432"/>
      <c r="Q68" s="432"/>
      <c r="R68" s="432"/>
      <c r="S68" s="432"/>
      <c r="T68" s="433"/>
      <c r="V68" s="404" t="s">
        <v>326</v>
      </c>
      <c r="W68" s="405"/>
      <c r="X68" s="405" t="str">
        <f>BD!T2</f>
        <v>fm.fundacoes@gmail.com</v>
      </c>
      <c r="Y68" s="405"/>
      <c r="Z68" s="405"/>
      <c r="AA68" s="405"/>
      <c r="AB68" s="405"/>
      <c r="AC68" s="405"/>
      <c r="AD68" s="405"/>
      <c r="AE68" s="405"/>
      <c r="AF68" s="408"/>
    </row>
    <row r="69" spans="11:32" x14ac:dyDescent="0.35">
      <c r="K69" s="225"/>
      <c r="L69" s="226"/>
      <c r="M69" s="226"/>
      <c r="N69" s="226"/>
      <c r="O69" s="226"/>
      <c r="P69" s="226"/>
      <c r="Q69" s="226"/>
      <c r="R69" s="226"/>
      <c r="S69" s="226"/>
      <c r="T69" s="227"/>
      <c r="V69" s="254"/>
      <c r="W69" s="255"/>
      <c r="X69" s="255"/>
      <c r="Y69" s="255"/>
      <c r="Z69" s="255"/>
      <c r="AA69" s="255"/>
      <c r="AB69" s="255"/>
      <c r="AC69" s="255"/>
      <c r="AD69" s="255"/>
      <c r="AE69" s="255"/>
      <c r="AF69" s="256"/>
    </row>
    <row r="70" spans="11:32" x14ac:dyDescent="0.35">
      <c r="V70" s="254"/>
      <c r="W70" s="255"/>
      <c r="X70" s="255"/>
      <c r="Y70" s="255"/>
      <c r="Z70" s="255"/>
      <c r="AA70" s="255"/>
      <c r="AB70" s="255"/>
      <c r="AC70" s="255"/>
      <c r="AD70" s="255"/>
      <c r="AE70" s="255"/>
      <c r="AF70" s="256"/>
    </row>
    <row r="71" spans="11:32" ht="19.8" customHeight="1" x14ac:dyDescent="0.3">
      <c r="K71" s="434" t="s">
        <v>401</v>
      </c>
      <c r="L71" s="435"/>
      <c r="M71" s="435"/>
      <c r="N71" s="435"/>
      <c r="O71" s="435"/>
      <c r="P71" s="435"/>
      <c r="Q71" s="435"/>
      <c r="R71" s="435"/>
      <c r="S71" s="435"/>
      <c r="T71" s="436"/>
      <c r="V71" s="396" t="s">
        <v>401</v>
      </c>
      <c r="W71" s="397"/>
      <c r="X71" s="397"/>
      <c r="Y71" s="397"/>
      <c r="Z71" s="397"/>
      <c r="AA71" s="397"/>
      <c r="AB71" s="397"/>
      <c r="AC71" s="397"/>
      <c r="AD71" s="397"/>
      <c r="AE71" s="397"/>
      <c r="AF71" s="398"/>
    </row>
    <row r="72" spans="11:32" x14ac:dyDescent="0.3">
      <c r="K72" s="139" t="s">
        <v>322</v>
      </c>
      <c r="L72" s="140"/>
      <c r="M72" s="533" t="str">
        <f>IF(BD!B2="Kansas",'CADASTRO DAS OBRAS'!I2,IF(BD!B2="Seiza",'CADASTRO DAS OBRAS'!I3,IF(BD!B2="ARA",'CADASTRO DAS OBRAS'!I4,IF(BD!B2="Versos",'CADASTRO DAS OBRAS'!I5,IF(BD!B2="LA PLACE",'CADASTRO DAS OBRAS'!I6,IF(BD!B2="PIASSANGUABA",'CADASTRO DAS OBRAS'!I7))))))</f>
        <v>MVA CONSTRUÇÕES E PARTICIPAÇÕES EIRELI</v>
      </c>
      <c r="N72" s="533"/>
      <c r="O72" s="533"/>
      <c r="P72" s="533"/>
      <c r="Q72" s="533"/>
      <c r="R72" s="533"/>
      <c r="S72" s="533"/>
      <c r="T72" s="534"/>
      <c r="V72" s="232" t="s">
        <v>322</v>
      </c>
      <c r="W72" s="233"/>
      <c r="X72" s="402" t="str">
        <f>M72</f>
        <v>MVA CONSTRUÇÕES E PARTICIPAÇÕES EIRELI</v>
      </c>
      <c r="Y72" s="402"/>
      <c r="Z72" s="402"/>
      <c r="AA72" s="402"/>
      <c r="AB72" s="402"/>
      <c r="AC72" s="402"/>
      <c r="AD72" s="402"/>
      <c r="AE72" s="402"/>
      <c r="AF72" s="403"/>
    </row>
    <row r="73" spans="11:32" x14ac:dyDescent="0.3">
      <c r="K73" s="439" t="s">
        <v>323</v>
      </c>
      <c r="L73" s="440"/>
      <c r="M73" s="437" t="str">
        <f>IF(BD!B2="Kansas",'CADASTRO DAS OBRAS'!J2,IF(BD!B2="Seiza",'CADASTRO DAS OBRAS'!J3,IF(BD!B2="ARA",'CADASTRO DAS OBRAS'!J4,IF(BD!B2="Versos",'CADASTRO DAS OBRAS'!J5,IF(BD!B2="LA PLACE",'CADASTRO DAS OBRAS'!J6,IF(BD!B2="PIASSANGUABA",'CADASTRO DAS OBRAS'!J7))))))</f>
        <v>Barbara Coura</v>
      </c>
      <c r="N73" s="440"/>
      <c r="O73" s="440"/>
      <c r="P73" s="440"/>
      <c r="Q73" s="440"/>
      <c r="R73" s="440"/>
      <c r="S73" s="440"/>
      <c r="T73" s="532"/>
      <c r="V73" s="404" t="s">
        <v>323</v>
      </c>
      <c r="W73" s="405"/>
      <c r="X73" s="405" t="str">
        <f>M73</f>
        <v>Barbara Coura</v>
      </c>
      <c r="Y73" s="405"/>
      <c r="Z73" s="405"/>
      <c r="AA73" s="405"/>
      <c r="AB73" s="405"/>
      <c r="AC73" s="405"/>
      <c r="AD73" s="405"/>
      <c r="AE73" s="405"/>
      <c r="AF73" s="408"/>
    </row>
    <row r="74" spans="11:32" x14ac:dyDescent="0.3">
      <c r="K74" s="439" t="s">
        <v>324</v>
      </c>
      <c r="L74" s="440"/>
      <c r="M74" s="437" t="str">
        <f>IF(BD!B2="Kansas",'CADASTRO DAS OBRAS'!K2,IF(BD!B2="Seiza",'CADASTRO DAS OBRAS'!K3,IF(BD!B2="ARA",'CADASTRO DAS OBRAS'!K4,IF(BD!B2="Versos",'CADASTRO DAS OBRAS'!K5,IF(BD!B2="LA PLACE",'CADASTRO DAS OBRAS'!K6,IF(BD!B2="PIASSANGUABA",'CADASTRO DAS OBRAS'!K7))))))</f>
        <v xml:space="preserve">Rua Funchal, nº 551, Vila Olímpia, São Paulo/SP, CEP 04551-060 </v>
      </c>
      <c r="N74" s="440"/>
      <c r="O74" s="440"/>
      <c r="P74" s="440"/>
      <c r="Q74" s="440"/>
      <c r="R74" s="440"/>
      <c r="S74" s="440"/>
      <c r="T74" s="532"/>
      <c r="V74" s="404" t="s">
        <v>324</v>
      </c>
      <c r="W74" s="405"/>
      <c r="X74" s="405" t="str">
        <f>M74</f>
        <v xml:space="preserve">Rua Funchal, nº 551, Vila Olímpia, São Paulo/SP, CEP 04551-060 </v>
      </c>
      <c r="Y74" s="405"/>
      <c r="Z74" s="405"/>
      <c r="AA74" s="405"/>
      <c r="AB74" s="405"/>
      <c r="AC74" s="405"/>
      <c r="AD74" s="405"/>
      <c r="AE74" s="405"/>
      <c r="AF74" s="408"/>
    </row>
    <row r="75" spans="11:32" x14ac:dyDescent="0.3">
      <c r="K75" s="439" t="s">
        <v>325</v>
      </c>
      <c r="L75" s="440"/>
      <c r="M75" s="437" t="str">
        <f>IF(BD!B2="Kansas",'CADASTRO DAS OBRAS'!L2,IF(BD!B2="Seiza",'CADASTRO DAS OBRAS'!L3,IF(BD!B2="ARA",'CADASTRO DAS OBRAS'!L4,IF(BD!B2="Versos",'CADASTRO DAS OBRAS'!L5,IF(BD!B2="LA PLACE",'CADASTRO DAS OBRAS'!L6,IF(BD!B2="PIASSANGUABA",'CADASTRO DAS OBRAS'!L7))))))</f>
        <v>11 3045 7531</v>
      </c>
      <c r="N75" s="440"/>
      <c r="O75" s="440"/>
      <c r="P75" s="440"/>
      <c r="Q75" s="440"/>
      <c r="R75" s="440"/>
      <c r="S75" s="440"/>
      <c r="T75" s="532"/>
      <c r="V75" s="404" t="s">
        <v>325</v>
      </c>
      <c r="W75" s="405"/>
      <c r="X75" s="405" t="str">
        <f>M75</f>
        <v>11 3045 7531</v>
      </c>
      <c r="Y75" s="405"/>
      <c r="Z75" s="405"/>
      <c r="AA75" s="405"/>
      <c r="AB75" s="405"/>
      <c r="AC75" s="405"/>
      <c r="AD75" s="405"/>
      <c r="AE75" s="405"/>
      <c r="AF75" s="408"/>
    </row>
    <row r="76" spans="11:32" x14ac:dyDescent="0.3">
      <c r="K76" s="525" t="s">
        <v>326</v>
      </c>
      <c r="L76" s="526"/>
      <c r="M76" s="553" t="str">
        <f>IF(BD!B2="Kansas",'CADASTRO DAS OBRAS'!M2,IF(BD!B2="Seiza",'CADASTRO DAS OBRAS'!M3,IF(BD!B2="ARA",'CADASTRO DAS OBRAS'!M4,IF(BD!B2="Versos",'CADASTRO DAS OBRAS'!M5,IF(BD!B2="LA PLACE",'CADASTRO DAS OBRAS'!M6,IF(BD!B2="PIASSANGUABA",'CADASTRO DAS OBRAS'!M7))))))</f>
        <v>barbara.coura@mvconstrucoes.com.br</v>
      </c>
      <c r="N76" s="526"/>
      <c r="O76" s="526"/>
      <c r="P76" s="526"/>
      <c r="Q76" s="526"/>
      <c r="R76" s="526"/>
      <c r="S76" s="526"/>
      <c r="T76" s="554"/>
      <c r="V76" s="404" t="s">
        <v>326</v>
      </c>
      <c r="W76" s="405"/>
      <c r="X76" s="441" t="str">
        <f>M76</f>
        <v>barbara.coura@mvconstrucoes.com.br</v>
      </c>
      <c r="Y76" s="405"/>
      <c r="Z76" s="405"/>
      <c r="AA76" s="405"/>
      <c r="AB76" s="405"/>
      <c r="AC76" s="405"/>
      <c r="AD76" s="405"/>
      <c r="AE76" s="405"/>
      <c r="AF76" s="408"/>
    </row>
    <row r="77" spans="11:32" ht="18" customHeight="1" x14ac:dyDescent="0.35">
      <c r="M77" s="470" t="s">
        <v>339</v>
      </c>
      <c r="N77" s="529"/>
      <c r="O77" s="529"/>
      <c r="P77" s="529"/>
      <c r="Q77" s="529"/>
      <c r="R77" s="529"/>
      <c r="S77" s="529"/>
      <c r="T77" s="529"/>
      <c r="U77" s="386"/>
      <c r="V77" s="386"/>
      <c r="W77" s="255"/>
      <c r="X77" s="255"/>
      <c r="Y77" s="255"/>
      <c r="Z77" s="255"/>
      <c r="AA77" s="255"/>
      <c r="AB77" s="255"/>
      <c r="AC77" s="255"/>
      <c r="AD77" s="255"/>
      <c r="AE77" s="255"/>
      <c r="AF77" s="256"/>
    </row>
    <row r="78" spans="11:32" x14ac:dyDescent="0.3">
      <c r="M78" s="529"/>
      <c r="N78" s="529"/>
      <c r="O78" s="529"/>
      <c r="P78" s="529"/>
      <c r="Q78" s="529"/>
      <c r="R78" s="529"/>
      <c r="S78" s="529"/>
      <c r="T78" s="529"/>
      <c r="U78" s="386"/>
      <c r="V78" s="538" t="s">
        <v>577</v>
      </c>
      <c r="W78" s="539"/>
      <c r="X78" s="539"/>
      <c r="Y78" s="539"/>
      <c r="Z78" s="539"/>
      <c r="AA78" s="539"/>
      <c r="AB78" s="539"/>
      <c r="AC78" s="539"/>
      <c r="AD78" s="539"/>
      <c r="AE78" s="539"/>
      <c r="AF78" s="540"/>
    </row>
    <row r="79" spans="11:32" x14ac:dyDescent="0.3">
      <c r="M79" s="529"/>
      <c r="N79" s="529"/>
      <c r="O79" s="529"/>
      <c r="P79" s="529"/>
      <c r="Q79" s="529"/>
      <c r="R79" s="529"/>
      <c r="S79" s="529"/>
      <c r="T79" s="529"/>
      <c r="U79" s="386"/>
      <c r="V79" s="331" t="str">
        <f>IF('QUADRO DE CONCORRENCIA'!H59='CADASTRO DAS OBRAS'!B64,"(  X  )","(       )")</f>
        <v>(       )</v>
      </c>
      <c r="W79" s="265" t="s">
        <v>573</v>
      </c>
      <c r="X79" s="265"/>
      <c r="Y79" s="265"/>
      <c r="Z79" s="265"/>
      <c r="AA79" s="265"/>
      <c r="AB79" s="265"/>
      <c r="AC79" s="265"/>
      <c r="AD79" s="265"/>
      <c r="AE79" s="265"/>
      <c r="AF79" s="326"/>
    </row>
    <row r="80" spans="11:32" x14ac:dyDescent="0.3">
      <c r="M80" s="529"/>
      <c r="N80" s="529"/>
      <c r="O80" s="529"/>
      <c r="P80" s="529"/>
      <c r="Q80" s="529"/>
      <c r="R80" s="529"/>
      <c r="S80" s="529"/>
      <c r="T80" s="529"/>
      <c r="U80" s="386"/>
      <c r="V80" s="331" t="str">
        <f>IF('QUADRO DE CONCORRENCIA'!H59='CADASTRO DAS OBRAS'!B65,"(  X  )","(       )")</f>
        <v>(  X  )</v>
      </c>
      <c r="W80" s="265" t="s">
        <v>574</v>
      </c>
      <c r="X80" s="265"/>
      <c r="Y80" s="265"/>
      <c r="Z80" s="265"/>
      <c r="AA80" s="265"/>
      <c r="AB80" s="265"/>
      <c r="AC80" s="265"/>
      <c r="AD80" s="265"/>
      <c r="AE80" s="265"/>
      <c r="AF80" s="326"/>
    </row>
    <row r="81" spans="13:32" x14ac:dyDescent="0.3">
      <c r="M81" s="529"/>
      <c r="N81" s="529"/>
      <c r="O81" s="529"/>
      <c r="P81" s="529"/>
      <c r="Q81" s="529"/>
      <c r="R81" s="529"/>
      <c r="S81" s="529"/>
      <c r="T81" s="529"/>
      <c r="U81" s="386"/>
      <c r="V81" s="325" t="s">
        <v>576</v>
      </c>
      <c r="W81" s="387">
        <f>'QUADRO DE CONCORRENCIA'!H61</f>
        <v>0.5</v>
      </c>
      <c r="X81" s="265"/>
      <c r="Y81" s="265"/>
      <c r="Z81" s="265"/>
      <c r="AA81" s="265"/>
      <c r="AB81" s="265"/>
      <c r="AC81" s="265"/>
      <c r="AD81" s="265"/>
      <c r="AE81" s="265"/>
      <c r="AF81" s="326"/>
    </row>
    <row r="82" spans="13:32" x14ac:dyDescent="0.3">
      <c r="M82" s="529"/>
      <c r="N82" s="529"/>
      <c r="O82" s="529"/>
      <c r="P82" s="529"/>
      <c r="Q82" s="529"/>
      <c r="R82" s="529"/>
      <c r="S82" s="529"/>
      <c r="T82" s="529"/>
      <c r="U82" s="386"/>
      <c r="V82" s="325" t="s">
        <v>579</v>
      </c>
      <c r="W82" s="387">
        <f>'QUADRO DE CONCORRENCIA'!H60</f>
        <v>0</v>
      </c>
      <c r="X82" s="265"/>
      <c r="Y82" s="265"/>
      <c r="Z82" s="265"/>
      <c r="AA82" s="265"/>
      <c r="AB82" s="265"/>
      <c r="AC82" s="265"/>
      <c r="AD82" s="265"/>
      <c r="AE82" s="265"/>
      <c r="AF82" s="326"/>
    </row>
    <row r="83" spans="13:32" x14ac:dyDescent="0.3">
      <c r="M83" s="529"/>
      <c r="N83" s="529"/>
      <c r="O83" s="529"/>
      <c r="P83" s="529"/>
      <c r="Q83" s="529"/>
      <c r="R83" s="529"/>
      <c r="S83" s="529"/>
      <c r="T83" s="529"/>
      <c r="U83" s="386"/>
      <c r="V83" s="331"/>
      <c r="W83" s="265"/>
      <c r="X83" s="265"/>
      <c r="Y83" s="265"/>
      <c r="Z83" s="265"/>
      <c r="AA83" s="265"/>
      <c r="AB83" s="265"/>
      <c r="AC83" s="265"/>
      <c r="AD83" s="265"/>
      <c r="AE83" s="265"/>
      <c r="AF83" s="326"/>
    </row>
    <row r="84" spans="13:32" x14ac:dyDescent="0.3">
      <c r="V84" s="327"/>
      <c r="W84" s="328"/>
      <c r="X84" s="328"/>
      <c r="Y84" s="328"/>
      <c r="Z84" s="328"/>
      <c r="AA84" s="328"/>
      <c r="AB84" s="328"/>
      <c r="AC84" s="328"/>
      <c r="AD84" s="328"/>
      <c r="AE84" s="328"/>
      <c r="AF84" s="329"/>
    </row>
    <row r="85" spans="13:32" x14ac:dyDescent="0.35">
      <c r="V85" s="254"/>
      <c r="W85" s="255"/>
      <c r="X85" s="255"/>
      <c r="Y85" s="255"/>
      <c r="Z85" s="255"/>
      <c r="AA85" s="255"/>
      <c r="AB85" s="255"/>
      <c r="AC85" s="255"/>
      <c r="AD85" s="255"/>
      <c r="AE85" s="255"/>
      <c r="AF85" s="256"/>
    </row>
    <row r="86" spans="13:32" x14ac:dyDescent="0.35">
      <c r="V86" s="254"/>
      <c r="W86" s="255"/>
      <c r="X86" s="255"/>
      <c r="Y86" s="255"/>
      <c r="Z86" s="255"/>
      <c r="AA86" s="255"/>
      <c r="AB86" s="255"/>
      <c r="AC86" s="255"/>
      <c r="AD86" s="255"/>
      <c r="AE86" s="255"/>
      <c r="AF86" s="256"/>
    </row>
    <row r="87" spans="13:32" x14ac:dyDescent="0.35">
      <c r="V87" s="254"/>
      <c r="W87" s="255"/>
      <c r="X87" s="255"/>
      <c r="Y87" s="255"/>
      <c r="Z87" s="255"/>
      <c r="AA87" s="255"/>
      <c r="AB87" s="255"/>
      <c r="AC87" s="255"/>
      <c r="AD87" s="255"/>
      <c r="AE87" s="255"/>
      <c r="AF87" s="256"/>
    </row>
    <row r="88" spans="13:32" x14ac:dyDescent="0.35">
      <c r="V88" s="254"/>
      <c r="W88" s="255"/>
      <c r="X88" s="255"/>
      <c r="Y88" s="255"/>
      <c r="Z88" s="255"/>
      <c r="AA88" s="255"/>
      <c r="AB88" s="255"/>
      <c r="AC88" s="255"/>
      <c r="AD88" s="255"/>
      <c r="AE88" s="255"/>
      <c r="AF88" s="256"/>
    </row>
    <row r="89" spans="13:32" x14ac:dyDescent="0.35">
      <c r="V89" s="254"/>
      <c r="W89" s="255"/>
      <c r="X89" s="255"/>
      <c r="Y89" s="255"/>
      <c r="Z89" s="255"/>
      <c r="AA89" s="255"/>
      <c r="AB89" s="255"/>
      <c r="AC89" s="255"/>
      <c r="AD89" s="255"/>
      <c r="AE89" s="255"/>
      <c r="AF89" s="256"/>
    </row>
    <row r="90" spans="13:32" x14ac:dyDescent="0.35">
      <c r="V90" s="254"/>
      <c r="W90" s="255"/>
      <c r="X90" s="255"/>
      <c r="Y90" s="255"/>
      <c r="Z90" s="255"/>
      <c r="AA90" s="255"/>
      <c r="AB90" s="255"/>
      <c r="AC90" s="255"/>
      <c r="AD90" s="255"/>
      <c r="AE90" s="255"/>
      <c r="AF90" s="256"/>
    </row>
    <row r="91" spans="13:32" x14ac:dyDescent="0.35">
      <c r="V91" s="254"/>
      <c r="W91" s="255"/>
      <c r="X91" s="255"/>
      <c r="Y91" s="255"/>
      <c r="Z91" s="255"/>
      <c r="AA91" s="255"/>
      <c r="AB91" s="255"/>
      <c r="AC91" s="255"/>
      <c r="AD91" s="255"/>
      <c r="AE91" s="255"/>
      <c r="AF91" s="256"/>
    </row>
    <row r="92" spans="13:32" x14ac:dyDescent="0.35">
      <c r="V92" s="254"/>
      <c r="W92" s="255"/>
      <c r="X92" s="255"/>
      <c r="Y92" s="255"/>
      <c r="Z92" s="255"/>
      <c r="AA92" s="255"/>
      <c r="AB92" s="255"/>
      <c r="AC92" s="255"/>
      <c r="AD92" s="255"/>
      <c r="AE92" s="255"/>
      <c r="AF92" s="256"/>
    </row>
    <row r="93" spans="13:32" x14ac:dyDescent="0.35">
      <c r="V93" s="254"/>
      <c r="W93" s="255"/>
      <c r="X93" s="255"/>
      <c r="Y93" s="255"/>
      <c r="Z93" s="255"/>
      <c r="AA93" s="255"/>
      <c r="AB93" s="255"/>
      <c r="AC93" s="255"/>
      <c r="AD93" s="255"/>
      <c r="AE93" s="255"/>
      <c r="AF93" s="256"/>
    </row>
    <row r="94" spans="13:32" x14ac:dyDescent="0.35">
      <c r="V94" s="254"/>
      <c r="W94" s="255"/>
      <c r="X94" s="255"/>
      <c r="Y94" s="255"/>
      <c r="Z94" s="255"/>
      <c r="AA94" s="255"/>
      <c r="AB94" s="255"/>
      <c r="AC94" s="255"/>
      <c r="AD94" s="255"/>
      <c r="AE94" s="255"/>
      <c r="AF94" s="256"/>
    </row>
    <row r="95" spans="13:32" x14ac:dyDescent="0.35">
      <c r="V95" s="254"/>
      <c r="W95" s="255"/>
      <c r="X95" s="255"/>
      <c r="Y95" s="255"/>
      <c r="Z95" s="255"/>
      <c r="AA95" s="255"/>
      <c r="AB95" s="255"/>
      <c r="AC95" s="255"/>
      <c r="AD95" s="255"/>
      <c r="AE95" s="255"/>
      <c r="AF95" s="256"/>
    </row>
    <row r="96" spans="13:32" x14ac:dyDescent="0.35">
      <c r="V96" s="254"/>
      <c r="W96" s="255"/>
      <c r="X96" s="255"/>
      <c r="Y96" s="255"/>
      <c r="Z96" s="255"/>
      <c r="AA96" s="255"/>
      <c r="AB96" s="255"/>
      <c r="AC96" s="255"/>
      <c r="AD96" s="255"/>
      <c r="AE96" s="255"/>
      <c r="AF96" s="256"/>
    </row>
    <row r="97" spans="22:32" ht="10.199999999999999" customHeight="1" x14ac:dyDescent="0.35">
      <c r="V97" s="254"/>
      <c r="W97" s="255"/>
      <c r="X97" s="255"/>
      <c r="Y97" s="255"/>
      <c r="Z97" s="255"/>
      <c r="AA97" s="255"/>
      <c r="AB97" s="255"/>
      <c r="AC97" s="255"/>
      <c r="AD97" s="255"/>
      <c r="AE97" s="255"/>
      <c r="AF97" s="256"/>
    </row>
    <row r="98" spans="22:32" x14ac:dyDescent="0.35">
      <c r="V98" s="254"/>
      <c r="W98" s="255"/>
      <c r="X98" s="255"/>
      <c r="Y98" s="255"/>
      <c r="Z98" s="255"/>
      <c r="AA98" s="255"/>
      <c r="AB98" s="255"/>
      <c r="AC98" s="255"/>
      <c r="AD98" s="255"/>
      <c r="AE98" s="255"/>
      <c r="AF98" s="256"/>
    </row>
    <row r="99" spans="22:32" x14ac:dyDescent="0.35">
      <c r="V99" s="254"/>
      <c r="W99" s="255"/>
      <c r="X99" s="255"/>
      <c r="Y99" s="255"/>
      <c r="Z99" s="255"/>
      <c r="AA99" s="255"/>
      <c r="AB99" s="255"/>
      <c r="AC99" s="255"/>
      <c r="AD99" s="255"/>
      <c r="AE99" s="255"/>
      <c r="AF99" s="256"/>
    </row>
    <row r="100" spans="22:32" x14ac:dyDescent="0.35">
      <c r="V100" s="254"/>
      <c r="W100" s="255"/>
      <c r="X100" s="255"/>
      <c r="Y100" s="255"/>
      <c r="Z100" s="255"/>
      <c r="AA100" s="255"/>
      <c r="AB100" s="255"/>
      <c r="AC100" s="255"/>
      <c r="AD100" s="255"/>
      <c r="AE100" s="255"/>
      <c r="AF100" s="256"/>
    </row>
    <row r="101" spans="22:32" ht="18" customHeight="1" x14ac:dyDescent="0.35">
      <c r="V101" s="254"/>
      <c r="W101" s="255"/>
      <c r="X101" s="255"/>
      <c r="Y101" s="255"/>
      <c r="Z101" s="255"/>
      <c r="AA101" s="255"/>
      <c r="AB101" s="255"/>
      <c r="AC101" s="255"/>
      <c r="AD101" s="255"/>
      <c r="AE101" s="255"/>
      <c r="AF101" s="256"/>
    </row>
    <row r="102" spans="22:32" ht="17.399999999999999" customHeight="1" x14ac:dyDescent="0.35">
      <c r="V102" s="261"/>
      <c r="W102" s="262"/>
      <c r="X102" s="262"/>
      <c r="Y102" s="262"/>
      <c r="Z102" s="262"/>
      <c r="AA102" s="262"/>
      <c r="AB102" s="262"/>
      <c r="AC102" s="262"/>
      <c r="AD102" s="262"/>
      <c r="AE102" s="262"/>
      <c r="AF102" s="263"/>
    </row>
    <row r="103" spans="22:32" x14ac:dyDescent="0.35">
      <c r="V103" s="255"/>
      <c r="W103" s="255"/>
      <c r="X103" s="255"/>
      <c r="Y103" s="255"/>
      <c r="Z103" s="255"/>
      <c r="AA103" s="255"/>
      <c r="AB103" s="255"/>
      <c r="AC103" s="255"/>
      <c r="AD103" s="255"/>
      <c r="AE103" s="255"/>
      <c r="AF103" s="255"/>
    </row>
    <row r="104" spans="22:32" ht="14.4" customHeight="1" x14ac:dyDescent="0.35">
      <c r="V104" s="255"/>
      <c r="W104" s="255"/>
      <c r="X104" s="255"/>
      <c r="Y104" s="255"/>
      <c r="Z104" s="255"/>
      <c r="AA104" s="255"/>
      <c r="AB104" s="255"/>
      <c r="AC104" s="255"/>
      <c r="AD104" s="255"/>
      <c r="AE104" s="255"/>
      <c r="AF104" s="255"/>
    </row>
    <row r="105" spans="22:32" ht="14.4" customHeight="1" x14ac:dyDescent="0.35">
      <c r="V105" s="255"/>
      <c r="W105" s="255"/>
      <c r="X105" s="255"/>
      <c r="Y105" s="255"/>
      <c r="Z105" s="255"/>
      <c r="AA105" s="255"/>
      <c r="AB105" s="255"/>
      <c r="AC105" s="255"/>
      <c r="AD105" s="255"/>
      <c r="AE105" s="255"/>
      <c r="AF105" s="255"/>
    </row>
    <row r="106" spans="22:32" ht="14.4" customHeight="1" x14ac:dyDescent="0.35">
      <c r="V106" s="255"/>
      <c r="W106" s="255"/>
      <c r="X106" s="255"/>
      <c r="Y106" s="255"/>
      <c r="Z106" s="255"/>
      <c r="AA106" s="255"/>
      <c r="AB106" s="255"/>
      <c r="AC106" s="255"/>
      <c r="AD106" s="255"/>
      <c r="AE106" s="255"/>
      <c r="AF106" s="255"/>
    </row>
    <row r="107" spans="22:32" ht="14.4" customHeight="1" x14ac:dyDescent="0.35">
      <c r="V107" s="255"/>
      <c r="W107" s="255"/>
      <c r="X107" s="255"/>
      <c r="Y107" s="255"/>
      <c r="Z107" s="255"/>
      <c r="AA107" s="255"/>
      <c r="AB107" s="255"/>
      <c r="AC107" s="255"/>
      <c r="AD107" s="255"/>
      <c r="AE107" s="255"/>
      <c r="AF107" s="255"/>
    </row>
    <row r="108" spans="22:32" ht="14.4" customHeight="1" x14ac:dyDescent="0.35">
      <c r="V108" s="255"/>
      <c r="W108" s="255"/>
      <c r="X108" s="255"/>
      <c r="Y108" s="255"/>
      <c r="Z108" s="255"/>
      <c r="AA108" s="255"/>
      <c r="AB108" s="255"/>
      <c r="AC108" s="255"/>
      <c r="AD108" s="255"/>
      <c r="AE108" s="255"/>
      <c r="AF108" s="255"/>
    </row>
    <row r="109" spans="22:32" ht="14.4" customHeight="1" x14ac:dyDescent="0.35">
      <c r="V109" s="255"/>
      <c r="W109" s="255"/>
      <c r="X109" s="255"/>
      <c r="Y109" s="255"/>
      <c r="Z109" s="255"/>
      <c r="AA109" s="255"/>
      <c r="AB109" s="255"/>
      <c r="AC109" s="255"/>
      <c r="AD109" s="255"/>
      <c r="AE109" s="255"/>
      <c r="AF109" s="255"/>
    </row>
    <row r="110" spans="22:32" ht="14.4" customHeight="1" x14ac:dyDescent="0.35">
      <c r="V110" s="255"/>
      <c r="W110" s="255"/>
      <c r="X110" s="255"/>
      <c r="Y110" s="255"/>
      <c r="Z110" s="255"/>
      <c r="AA110" s="255"/>
      <c r="AB110" s="255"/>
      <c r="AC110" s="255"/>
      <c r="AD110" s="255"/>
      <c r="AE110" s="255"/>
      <c r="AF110" s="255"/>
    </row>
    <row r="111" spans="22:32" ht="14.4" customHeight="1" x14ac:dyDescent="0.35">
      <c r="V111" s="255"/>
      <c r="W111" s="255"/>
      <c r="X111" s="255"/>
      <c r="Y111" s="255"/>
      <c r="Z111" s="255"/>
      <c r="AA111" s="255"/>
      <c r="AB111" s="255"/>
      <c r="AC111" s="255"/>
      <c r="AD111" s="255"/>
      <c r="AE111" s="255"/>
      <c r="AF111" s="255"/>
    </row>
    <row r="112" spans="22:32" ht="14.4" customHeight="1" x14ac:dyDescent="0.35">
      <c r="V112" s="255"/>
      <c r="W112" s="255"/>
      <c r="X112" s="255"/>
      <c r="Y112" s="255"/>
      <c r="Z112" s="255"/>
      <c r="AA112" s="255"/>
      <c r="AB112" s="255"/>
      <c r="AC112" s="255"/>
      <c r="AD112" s="255"/>
      <c r="AE112" s="255"/>
      <c r="AF112" s="255"/>
    </row>
    <row r="113" spans="22:32" ht="14.4" customHeight="1" x14ac:dyDescent="0.35">
      <c r="V113" s="255"/>
      <c r="W113" s="255"/>
      <c r="X113" s="255"/>
      <c r="Y113" s="255"/>
      <c r="Z113" s="255"/>
      <c r="AA113" s="255"/>
      <c r="AB113" s="255"/>
      <c r="AC113" s="255"/>
      <c r="AD113" s="255"/>
      <c r="AE113" s="255"/>
      <c r="AF113" s="255"/>
    </row>
    <row r="114" spans="22:32" ht="14.4" customHeight="1" x14ac:dyDescent="0.35">
      <c r="V114" s="255"/>
      <c r="W114" s="255"/>
      <c r="X114" s="255"/>
      <c r="Y114" s="255"/>
      <c r="Z114" s="255"/>
      <c r="AA114" s="255"/>
      <c r="AB114" s="255"/>
      <c r="AC114" s="255"/>
      <c r="AD114" s="255"/>
      <c r="AE114" s="255"/>
      <c r="AF114" s="255"/>
    </row>
    <row r="115" spans="22:32" ht="14.4" customHeight="1" x14ac:dyDescent="0.35">
      <c r="V115" s="255"/>
      <c r="W115" s="255"/>
      <c r="X115" s="255"/>
      <c r="Y115" s="255"/>
      <c r="Z115" s="255"/>
      <c r="AA115" s="255"/>
      <c r="AB115" s="255"/>
      <c r="AC115" s="255"/>
      <c r="AD115" s="255"/>
      <c r="AE115" s="255"/>
      <c r="AF115" s="255"/>
    </row>
    <row r="116" spans="22:32" ht="14.4" customHeight="1" x14ac:dyDescent="0.35">
      <c r="V116" s="255"/>
      <c r="W116" s="255"/>
      <c r="X116" s="255"/>
      <c r="Y116" s="255"/>
      <c r="Z116" s="255"/>
      <c r="AA116" s="255"/>
      <c r="AB116" s="255"/>
      <c r="AC116" s="255"/>
      <c r="AD116" s="255"/>
      <c r="AE116" s="255"/>
      <c r="AF116" s="255"/>
    </row>
    <row r="117" spans="22:32" ht="14.4" customHeight="1" x14ac:dyDescent="0.35">
      <c r="V117" s="255"/>
      <c r="W117" s="255"/>
      <c r="X117" s="255"/>
      <c r="Y117" s="255"/>
      <c r="Z117" s="255"/>
      <c r="AA117" s="255"/>
      <c r="AB117" s="255"/>
      <c r="AC117" s="255"/>
      <c r="AD117" s="255"/>
      <c r="AE117" s="255"/>
      <c r="AF117" s="255"/>
    </row>
    <row r="118" spans="22:32" ht="14.4" customHeight="1" x14ac:dyDescent="0.35">
      <c r="V118" s="255"/>
      <c r="W118" s="255"/>
      <c r="X118" s="255"/>
      <c r="Y118" s="255"/>
      <c r="Z118" s="255"/>
      <c r="AA118" s="255"/>
      <c r="AB118" s="255"/>
      <c r="AC118" s="255"/>
      <c r="AD118" s="255"/>
      <c r="AE118" s="255"/>
      <c r="AF118" s="255"/>
    </row>
    <row r="119" spans="22:32" ht="14.4" customHeight="1" x14ac:dyDescent="0.35">
      <c r="V119" s="255"/>
      <c r="W119" s="255"/>
      <c r="X119" s="255"/>
      <c r="Y119" s="255"/>
      <c r="Z119" s="255"/>
      <c r="AA119" s="255"/>
      <c r="AB119" s="255"/>
      <c r="AC119" s="255"/>
      <c r="AD119" s="255"/>
      <c r="AE119" s="255"/>
      <c r="AF119" s="255"/>
    </row>
    <row r="120" spans="22:32" ht="14.4" customHeight="1" x14ac:dyDescent="0.35">
      <c r="V120" s="255"/>
      <c r="W120" s="255"/>
      <c r="X120" s="255"/>
      <c r="Y120" s="255"/>
      <c r="Z120" s="255"/>
      <c r="AA120" s="255"/>
      <c r="AB120" s="255"/>
      <c r="AC120" s="255"/>
      <c r="AD120" s="255"/>
      <c r="AE120" s="255"/>
      <c r="AF120" s="255"/>
    </row>
    <row r="121" spans="22:32" ht="14.4" customHeight="1" x14ac:dyDescent="0.35">
      <c r="V121" s="255"/>
      <c r="W121" s="255"/>
      <c r="X121" s="255"/>
      <c r="Y121" s="255"/>
      <c r="Z121" s="255"/>
      <c r="AA121" s="255"/>
      <c r="AB121" s="255"/>
      <c r="AC121" s="255"/>
      <c r="AD121" s="255"/>
      <c r="AE121" s="255"/>
      <c r="AF121" s="255"/>
    </row>
    <row r="122" spans="22:32" ht="14.4" customHeight="1" x14ac:dyDescent="0.35">
      <c r="V122" s="255"/>
      <c r="W122" s="255"/>
      <c r="X122" s="255"/>
      <c r="Y122" s="255"/>
      <c r="Z122" s="255"/>
      <c r="AA122" s="255"/>
      <c r="AB122" s="255"/>
      <c r="AC122" s="255"/>
      <c r="AD122" s="255"/>
      <c r="AE122" s="255"/>
      <c r="AF122" s="255"/>
    </row>
    <row r="123" spans="22:32" ht="14.4" customHeight="1" x14ac:dyDescent="0.35">
      <c r="V123" s="255"/>
      <c r="W123" s="255"/>
      <c r="X123" s="255"/>
      <c r="Y123" s="255"/>
      <c r="Z123" s="255"/>
      <c r="AA123" s="255"/>
      <c r="AB123" s="255"/>
      <c r="AC123" s="255"/>
      <c r="AD123" s="255"/>
      <c r="AE123" s="255"/>
      <c r="AF123" s="255"/>
    </row>
    <row r="124" spans="22:32" ht="14.4" customHeight="1" x14ac:dyDescent="0.35">
      <c r="V124" s="255"/>
      <c r="W124" s="255"/>
      <c r="X124" s="255"/>
      <c r="Y124" s="255"/>
      <c r="Z124" s="255"/>
      <c r="AA124" s="255"/>
      <c r="AB124" s="255"/>
      <c r="AC124" s="255"/>
      <c r="AD124" s="255"/>
      <c r="AE124" s="255"/>
      <c r="AF124" s="255"/>
    </row>
    <row r="125" spans="22:32" ht="14.4" customHeight="1" x14ac:dyDescent="0.35">
      <c r="V125" s="255"/>
      <c r="W125" s="255"/>
      <c r="X125" s="255"/>
      <c r="Y125" s="255"/>
      <c r="Z125" s="255"/>
      <c r="AA125" s="255"/>
      <c r="AB125" s="255"/>
      <c r="AC125" s="255"/>
      <c r="AD125" s="255"/>
      <c r="AE125" s="255"/>
      <c r="AF125" s="255"/>
    </row>
    <row r="126" spans="22:32" ht="14.4" customHeight="1" x14ac:dyDescent="0.35">
      <c r="V126" s="255"/>
      <c r="W126" s="255"/>
      <c r="X126" s="255"/>
      <c r="Y126" s="255"/>
      <c r="Z126" s="255"/>
      <c r="AA126" s="255"/>
      <c r="AB126" s="255"/>
      <c r="AC126" s="255"/>
      <c r="AD126" s="255"/>
      <c r="AE126" s="255"/>
      <c r="AF126" s="255"/>
    </row>
    <row r="127" spans="22:32" ht="14.4" customHeight="1" x14ac:dyDescent="0.35">
      <c r="V127" s="255"/>
      <c r="W127" s="255"/>
      <c r="X127" s="255"/>
      <c r="Y127" s="255"/>
      <c r="Z127" s="255"/>
      <c r="AA127" s="255"/>
      <c r="AB127" s="255"/>
      <c r="AC127" s="255"/>
      <c r="AD127" s="255"/>
      <c r="AE127" s="255"/>
      <c r="AF127" s="255"/>
    </row>
    <row r="128" spans="22:32" ht="14.4" customHeight="1" x14ac:dyDescent="0.35">
      <c r="V128" s="255"/>
      <c r="W128" s="255"/>
      <c r="X128" s="255"/>
      <c r="Y128" s="255"/>
      <c r="Z128" s="255"/>
      <c r="AA128" s="255"/>
      <c r="AB128" s="255"/>
      <c r="AC128" s="255"/>
      <c r="AD128" s="255"/>
      <c r="AE128" s="255"/>
      <c r="AF128" s="255"/>
    </row>
    <row r="129" spans="22:32" ht="14.4" customHeight="1" x14ac:dyDescent="0.35">
      <c r="V129" s="255"/>
      <c r="W129" s="255"/>
      <c r="X129" s="255"/>
      <c r="Y129" s="255"/>
      <c r="Z129" s="255"/>
      <c r="AA129" s="255"/>
      <c r="AB129" s="255"/>
      <c r="AC129" s="255"/>
      <c r="AD129" s="255"/>
      <c r="AE129" s="255"/>
      <c r="AF129" s="255"/>
    </row>
    <row r="130" spans="22:32" ht="14.4" customHeight="1" x14ac:dyDescent="0.35">
      <c r="V130" s="255"/>
      <c r="W130" s="255"/>
      <c r="X130" s="255"/>
      <c r="Y130" s="255"/>
      <c r="Z130" s="255"/>
      <c r="AA130" s="255"/>
      <c r="AB130" s="255"/>
      <c r="AC130" s="255"/>
      <c r="AD130" s="255"/>
      <c r="AE130" s="255"/>
      <c r="AF130" s="255"/>
    </row>
    <row r="131" spans="22:32" ht="14.4" customHeight="1" x14ac:dyDescent="0.35">
      <c r="V131" s="255"/>
      <c r="W131" s="255"/>
      <c r="X131" s="255"/>
      <c r="Y131" s="255"/>
      <c r="Z131" s="255"/>
      <c r="AA131" s="255"/>
      <c r="AB131" s="255"/>
      <c r="AC131" s="255"/>
      <c r="AD131" s="255"/>
      <c r="AE131" s="255"/>
      <c r="AF131" s="255"/>
    </row>
    <row r="132" spans="22:32" ht="14.4" customHeight="1" x14ac:dyDescent="0.35">
      <c r="V132" s="255"/>
      <c r="W132" s="255"/>
      <c r="X132" s="255"/>
      <c r="Y132" s="255"/>
      <c r="Z132" s="255"/>
      <c r="AA132" s="255"/>
      <c r="AB132" s="255"/>
      <c r="AC132" s="255"/>
      <c r="AD132" s="255"/>
      <c r="AE132" s="255"/>
      <c r="AF132" s="255"/>
    </row>
    <row r="133" spans="22:32" ht="14.4" customHeight="1" x14ac:dyDescent="0.35">
      <c r="V133" s="255"/>
      <c r="W133" s="255"/>
      <c r="X133" s="255"/>
      <c r="Y133" s="255"/>
      <c r="Z133" s="255"/>
      <c r="AA133" s="255"/>
      <c r="AB133" s="255"/>
      <c r="AC133" s="255"/>
      <c r="AD133" s="255"/>
      <c r="AE133" s="255"/>
      <c r="AF133" s="255"/>
    </row>
    <row r="134" spans="22:32" ht="14.4" customHeight="1" x14ac:dyDescent="0.35">
      <c r="V134" s="255"/>
      <c r="W134" s="255"/>
      <c r="X134" s="255"/>
      <c r="Y134" s="255"/>
      <c r="Z134" s="255"/>
      <c r="AA134" s="255"/>
      <c r="AB134" s="255"/>
      <c r="AC134" s="255"/>
      <c r="AD134" s="255"/>
      <c r="AE134" s="255"/>
      <c r="AF134" s="255"/>
    </row>
    <row r="135" spans="22:32" ht="14.4" customHeight="1" x14ac:dyDescent="0.35">
      <c r="V135" s="255"/>
      <c r="W135" s="255"/>
      <c r="X135" s="255"/>
      <c r="Y135" s="255"/>
      <c r="Z135" s="255"/>
      <c r="AA135" s="255"/>
      <c r="AB135" s="255"/>
      <c r="AC135" s="255"/>
      <c r="AD135" s="255"/>
      <c r="AE135" s="255"/>
      <c r="AF135" s="255"/>
    </row>
    <row r="136" spans="22:32" ht="14.4" customHeight="1" x14ac:dyDescent="0.35">
      <c r="V136" s="255"/>
      <c r="W136" s="255"/>
      <c r="X136" s="255"/>
      <c r="Y136" s="255"/>
      <c r="Z136" s="255"/>
      <c r="AA136" s="255"/>
      <c r="AB136" s="255"/>
      <c r="AC136" s="255"/>
      <c r="AD136" s="255"/>
      <c r="AE136" s="255"/>
      <c r="AF136" s="255"/>
    </row>
    <row r="137" spans="22:32" ht="14.4" customHeight="1" x14ac:dyDescent="0.35">
      <c r="V137" s="255"/>
      <c r="W137" s="255"/>
      <c r="X137" s="255"/>
      <c r="Y137" s="255"/>
      <c r="Z137" s="255"/>
      <c r="AA137" s="255"/>
      <c r="AB137" s="255"/>
      <c r="AC137" s="255"/>
      <c r="AD137" s="255"/>
      <c r="AE137" s="255"/>
      <c r="AF137" s="255"/>
    </row>
    <row r="138" spans="22:32" ht="14.4" customHeight="1" x14ac:dyDescent="0.35">
      <c r="V138" s="255"/>
      <c r="W138" s="255"/>
      <c r="X138" s="255"/>
      <c r="Y138" s="255"/>
      <c r="Z138" s="255"/>
      <c r="AA138" s="255"/>
      <c r="AB138" s="255"/>
      <c r="AC138" s="255"/>
      <c r="AD138" s="255"/>
      <c r="AE138" s="255"/>
      <c r="AF138" s="255"/>
    </row>
    <row r="139" spans="22:32" ht="14.4" customHeight="1" x14ac:dyDescent="0.35">
      <c r="V139" s="255"/>
      <c r="W139" s="255"/>
      <c r="X139" s="255"/>
      <c r="Y139" s="255"/>
      <c r="Z139" s="255"/>
      <c r="AA139" s="255"/>
      <c r="AB139" s="255"/>
      <c r="AC139" s="255"/>
      <c r="AD139" s="255"/>
      <c r="AE139" s="255"/>
      <c r="AF139" s="255"/>
    </row>
    <row r="140" spans="22:32" ht="14.4" customHeight="1" x14ac:dyDescent="0.35">
      <c r="V140" s="255"/>
      <c r="W140" s="255"/>
      <c r="X140" s="255"/>
      <c r="Y140" s="255"/>
      <c r="Z140" s="255"/>
      <c r="AA140" s="255"/>
      <c r="AB140" s="255"/>
      <c r="AC140" s="255"/>
      <c r="AD140" s="255"/>
      <c r="AE140" s="255"/>
      <c r="AF140" s="255"/>
    </row>
    <row r="141" spans="22:32" ht="14.4" customHeight="1" x14ac:dyDescent="0.35">
      <c r="V141" s="255"/>
      <c r="W141" s="255"/>
      <c r="X141" s="255"/>
      <c r="Y141" s="255"/>
      <c r="Z141" s="255"/>
      <c r="AA141" s="255"/>
      <c r="AB141" s="255"/>
      <c r="AC141" s="255"/>
      <c r="AD141" s="255"/>
      <c r="AE141" s="255"/>
      <c r="AF141" s="255"/>
    </row>
    <row r="142" spans="22:32" ht="14.4" customHeight="1" x14ac:dyDescent="0.35">
      <c r="V142" s="255"/>
      <c r="W142" s="255"/>
      <c r="X142" s="255"/>
      <c r="Y142" s="255"/>
      <c r="Z142" s="255"/>
      <c r="AA142" s="255"/>
      <c r="AB142" s="255"/>
      <c r="AC142" s="255"/>
      <c r="AD142" s="255"/>
      <c r="AE142" s="255"/>
      <c r="AF142" s="255"/>
    </row>
    <row r="143" spans="22:32" ht="14.4" customHeight="1" x14ac:dyDescent="0.35">
      <c r="V143" s="255"/>
      <c r="W143" s="255"/>
      <c r="X143" s="255"/>
      <c r="Y143" s="255"/>
      <c r="Z143" s="255"/>
      <c r="AA143" s="255"/>
      <c r="AB143" s="255"/>
      <c r="AC143" s="255"/>
      <c r="AD143" s="255"/>
      <c r="AE143" s="255"/>
      <c r="AF143" s="255"/>
    </row>
    <row r="144" spans="22:32" ht="14.4" customHeight="1" x14ac:dyDescent="0.35">
      <c r="V144" s="255"/>
      <c r="W144" s="255"/>
      <c r="X144" s="255"/>
      <c r="Y144" s="255"/>
      <c r="Z144" s="255"/>
      <c r="AA144" s="255"/>
      <c r="AB144" s="255"/>
      <c r="AC144" s="255"/>
      <c r="AD144" s="255"/>
      <c r="AE144" s="255"/>
      <c r="AF144" s="255"/>
    </row>
    <row r="145" spans="22:32" ht="14.4" customHeight="1" x14ac:dyDescent="0.35">
      <c r="V145" s="255"/>
      <c r="W145" s="255"/>
      <c r="X145" s="255"/>
      <c r="Y145" s="255"/>
      <c r="Z145" s="255"/>
      <c r="AA145" s="255"/>
      <c r="AB145" s="255"/>
      <c r="AC145" s="255"/>
      <c r="AD145" s="255"/>
      <c r="AE145" s="255"/>
      <c r="AF145" s="255"/>
    </row>
    <row r="146" spans="22:32" ht="14.4" customHeight="1" x14ac:dyDescent="0.35">
      <c r="V146" s="255"/>
      <c r="W146" s="255"/>
      <c r="X146" s="255"/>
      <c r="Y146" s="255"/>
      <c r="Z146" s="255"/>
      <c r="AA146" s="255"/>
      <c r="AB146" s="255"/>
      <c r="AC146" s="255"/>
      <c r="AD146" s="255"/>
      <c r="AE146" s="255"/>
      <c r="AF146" s="255"/>
    </row>
    <row r="147" spans="22:32" ht="14.4" customHeight="1" x14ac:dyDescent="0.3">
      <c r="V147" s="264"/>
      <c r="W147" s="265"/>
      <c r="X147" s="265"/>
      <c r="Y147" s="265"/>
      <c r="Z147" s="265"/>
      <c r="AA147" s="265"/>
      <c r="AB147" s="265"/>
      <c r="AC147" s="265"/>
      <c r="AD147" s="265"/>
      <c r="AE147" s="265"/>
      <c r="AF147" s="265"/>
    </row>
    <row r="148" spans="22:32" ht="14.4" customHeight="1" x14ac:dyDescent="0.3">
      <c r="V148" s="265"/>
      <c r="W148" s="265"/>
      <c r="X148" s="265"/>
      <c r="Y148" s="265"/>
      <c r="Z148" s="265"/>
      <c r="AA148" s="265"/>
      <c r="AB148" s="265"/>
      <c r="AC148" s="265"/>
      <c r="AD148" s="265"/>
      <c r="AE148" s="265"/>
      <c r="AF148" s="265"/>
    </row>
    <row r="149" spans="22:32" ht="14.4" customHeight="1" x14ac:dyDescent="0.3">
      <c r="V149" s="265"/>
      <c r="W149" s="265"/>
      <c r="X149" s="265"/>
      <c r="Y149" s="265"/>
      <c r="Z149" s="265"/>
      <c r="AA149" s="265"/>
      <c r="AB149" s="265"/>
      <c r="AC149" s="265"/>
      <c r="AD149" s="265"/>
      <c r="AE149" s="265"/>
      <c r="AF149" s="265"/>
    </row>
    <row r="150" spans="22:32" ht="14.4" customHeight="1" x14ac:dyDescent="0.3">
      <c r="V150" s="265"/>
      <c r="W150" s="265"/>
      <c r="X150" s="265"/>
      <c r="Y150" s="265"/>
      <c r="Z150" s="265"/>
      <c r="AA150" s="265"/>
      <c r="AB150" s="265"/>
      <c r="AC150" s="265"/>
      <c r="AD150" s="265"/>
      <c r="AE150" s="265"/>
      <c r="AF150" s="265"/>
    </row>
    <row r="151" spans="22:32" ht="14.4" customHeight="1" x14ac:dyDescent="0.3">
      <c r="V151" s="265"/>
      <c r="W151" s="265"/>
      <c r="X151" s="265"/>
      <c r="Y151" s="265"/>
      <c r="Z151" s="265"/>
      <c r="AA151" s="265"/>
      <c r="AB151" s="265"/>
      <c r="AC151" s="265"/>
      <c r="AD151" s="265"/>
      <c r="AE151" s="265"/>
      <c r="AF151" s="265"/>
    </row>
    <row r="152" spans="22:32" ht="14.4" customHeight="1" x14ac:dyDescent="0.3">
      <c r="V152" s="265"/>
      <c r="W152" s="265"/>
      <c r="X152" s="265"/>
      <c r="Y152" s="265"/>
      <c r="Z152" s="265"/>
      <c r="AA152" s="265"/>
      <c r="AB152" s="265"/>
      <c r="AC152" s="265"/>
      <c r="AD152" s="265"/>
      <c r="AE152" s="265"/>
      <c r="AF152" s="265"/>
    </row>
    <row r="153" spans="22:32" ht="14.4" customHeight="1" x14ac:dyDescent="0.3">
      <c r="V153" s="265"/>
      <c r="W153" s="265"/>
      <c r="X153" s="265"/>
      <c r="Y153" s="265"/>
      <c r="Z153" s="265"/>
      <c r="AA153" s="265"/>
      <c r="AB153" s="265"/>
      <c r="AC153" s="265"/>
      <c r="AD153" s="265"/>
      <c r="AE153" s="265"/>
      <c r="AF153" s="265"/>
    </row>
    <row r="154" spans="22:32" ht="14.4" customHeight="1" x14ac:dyDescent="0.3">
      <c r="V154" s="265"/>
      <c r="W154" s="265"/>
      <c r="X154" s="265"/>
      <c r="Y154" s="265"/>
      <c r="Z154" s="265"/>
      <c r="AA154" s="265"/>
      <c r="AB154" s="265"/>
      <c r="AC154" s="265"/>
      <c r="AD154" s="265"/>
      <c r="AE154" s="265"/>
      <c r="AF154" s="265"/>
    </row>
    <row r="155" spans="22:32" ht="14.4" customHeight="1" x14ac:dyDescent="0.3">
      <c r="V155" s="265"/>
      <c r="W155" s="265"/>
      <c r="X155" s="265"/>
      <c r="Y155" s="265"/>
      <c r="Z155" s="265"/>
      <c r="AA155" s="265"/>
      <c r="AB155" s="265"/>
      <c r="AC155" s="265"/>
      <c r="AD155" s="265"/>
      <c r="AE155" s="265"/>
      <c r="AF155" s="265"/>
    </row>
    <row r="156" spans="22:32" ht="14.4" customHeight="1" x14ac:dyDescent="0.3">
      <c r="V156" s="265"/>
      <c r="W156" s="265"/>
      <c r="X156" s="265"/>
      <c r="Y156" s="265"/>
      <c r="Z156" s="265"/>
      <c r="AA156" s="265"/>
      <c r="AB156" s="265"/>
      <c r="AC156" s="265"/>
      <c r="AD156" s="265"/>
      <c r="AE156" s="265"/>
      <c r="AF156" s="265"/>
    </row>
    <row r="157" spans="22:32" ht="14.4" customHeight="1" x14ac:dyDescent="0.3">
      <c r="V157" s="265"/>
      <c r="W157" s="265"/>
      <c r="X157" s="265"/>
      <c r="Y157" s="265"/>
      <c r="Z157" s="265"/>
      <c r="AA157" s="265"/>
      <c r="AB157" s="265"/>
      <c r="AC157" s="265"/>
      <c r="AD157" s="265"/>
      <c r="AE157" s="265"/>
      <c r="AF157" s="265"/>
    </row>
    <row r="158" spans="22:32" ht="14.4" customHeight="1" x14ac:dyDescent="0.3">
      <c r="V158" s="265"/>
      <c r="W158" s="265"/>
      <c r="X158" s="265"/>
      <c r="Y158" s="265"/>
      <c r="Z158" s="265"/>
      <c r="AA158" s="265"/>
      <c r="AB158" s="265"/>
      <c r="AC158" s="265"/>
      <c r="AD158" s="265"/>
      <c r="AE158" s="265"/>
      <c r="AF158" s="265"/>
    </row>
    <row r="159" spans="22:32" ht="14.4" customHeight="1" x14ac:dyDescent="0.3">
      <c r="V159" s="265"/>
      <c r="W159" s="265"/>
      <c r="X159" s="265"/>
      <c r="Y159" s="265"/>
      <c r="Z159" s="265"/>
      <c r="AA159" s="265"/>
      <c r="AB159" s="265"/>
      <c r="AC159" s="265"/>
      <c r="AD159" s="265"/>
      <c r="AE159" s="265"/>
      <c r="AF159" s="265"/>
    </row>
    <row r="160" spans="22:32" ht="14.4" customHeight="1" x14ac:dyDescent="0.3">
      <c r="V160" s="265"/>
      <c r="W160" s="265"/>
      <c r="X160" s="265"/>
      <c r="Y160" s="265"/>
      <c r="Z160" s="265"/>
      <c r="AA160" s="265"/>
      <c r="AB160" s="265"/>
      <c r="AC160" s="265"/>
      <c r="AD160" s="265"/>
      <c r="AE160" s="265"/>
      <c r="AF160" s="265"/>
    </row>
    <row r="161" spans="22:32" ht="14.4" customHeight="1" x14ac:dyDescent="0.3">
      <c r="V161" s="265"/>
      <c r="W161" s="265"/>
      <c r="X161" s="265"/>
      <c r="Y161" s="265"/>
      <c r="Z161" s="265"/>
      <c r="AA161" s="265"/>
      <c r="AB161" s="265"/>
      <c r="AC161" s="265"/>
      <c r="AD161" s="265"/>
      <c r="AE161" s="265"/>
      <c r="AF161" s="265"/>
    </row>
    <row r="162" spans="22:32" ht="14.4" customHeight="1" x14ac:dyDescent="0.3">
      <c r="V162" s="265"/>
      <c r="W162" s="265"/>
      <c r="X162" s="265"/>
      <c r="Y162" s="265"/>
      <c r="Z162" s="265"/>
      <c r="AA162" s="265"/>
      <c r="AB162" s="265"/>
      <c r="AC162" s="265"/>
      <c r="AD162" s="265"/>
      <c r="AE162" s="265"/>
      <c r="AF162" s="265"/>
    </row>
    <row r="163" spans="22:32" ht="14.4" customHeight="1" x14ac:dyDescent="0.3">
      <c r="V163" s="265"/>
      <c r="W163" s="265"/>
      <c r="X163" s="265"/>
      <c r="Y163" s="265"/>
      <c r="Z163" s="265"/>
      <c r="AA163" s="265"/>
      <c r="AB163" s="265"/>
      <c r="AC163" s="265"/>
      <c r="AD163" s="265"/>
      <c r="AE163" s="265"/>
      <c r="AF163" s="265"/>
    </row>
    <row r="164" spans="22:32" ht="14.4" customHeight="1" x14ac:dyDescent="0.3">
      <c r="V164" s="265"/>
      <c r="W164" s="265"/>
      <c r="X164" s="265"/>
      <c r="Y164" s="265"/>
      <c r="Z164" s="265"/>
      <c r="AA164" s="265"/>
      <c r="AB164" s="265"/>
      <c r="AC164" s="265"/>
      <c r="AD164" s="265"/>
      <c r="AE164" s="265"/>
      <c r="AF164" s="265"/>
    </row>
    <row r="165" spans="22:32" ht="14.4" customHeight="1" x14ac:dyDescent="0.3">
      <c r="V165" s="265"/>
      <c r="W165" s="265"/>
      <c r="X165" s="265"/>
      <c r="Y165" s="265"/>
      <c r="Z165" s="265"/>
      <c r="AA165" s="265"/>
      <c r="AB165" s="265"/>
      <c r="AC165" s="265"/>
      <c r="AD165" s="265"/>
      <c r="AE165" s="265"/>
      <c r="AF165" s="265"/>
    </row>
    <row r="166" spans="22:32" ht="14.4" customHeight="1" x14ac:dyDescent="0.3">
      <c r="V166" s="265"/>
      <c r="W166" s="265"/>
      <c r="X166" s="265"/>
      <c r="Y166" s="265"/>
      <c r="Z166" s="265"/>
      <c r="AA166" s="265"/>
      <c r="AB166" s="265"/>
      <c r="AC166" s="265"/>
      <c r="AD166" s="265"/>
      <c r="AE166" s="265"/>
      <c r="AF166" s="265"/>
    </row>
    <row r="167" spans="22:32" ht="14.4" customHeight="1" x14ac:dyDescent="0.3">
      <c r="V167" s="265"/>
      <c r="W167" s="265"/>
      <c r="X167" s="265"/>
      <c r="Y167" s="265"/>
      <c r="Z167" s="265"/>
      <c r="AA167" s="265"/>
      <c r="AB167" s="265"/>
      <c r="AC167" s="265"/>
      <c r="AD167" s="265"/>
      <c r="AE167" s="265"/>
      <c r="AF167" s="265"/>
    </row>
    <row r="168" spans="22:32" ht="14.4" customHeight="1" x14ac:dyDescent="0.3">
      <c r="V168" s="265"/>
      <c r="W168" s="265"/>
      <c r="X168" s="265"/>
      <c r="Y168" s="265"/>
      <c r="Z168" s="265"/>
      <c r="AA168" s="265"/>
      <c r="AB168" s="265"/>
      <c r="AC168" s="265"/>
      <c r="AD168" s="265"/>
      <c r="AE168" s="265"/>
      <c r="AF168" s="265"/>
    </row>
    <row r="169" spans="22:32" ht="14.4" customHeight="1" x14ac:dyDescent="0.3">
      <c r="V169" s="265"/>
      <c r="W169" s="265"/>
      <c r="X169" s="265"/>
      <c r="Y169" s="265"/>
      <c r="Z169" s="265"/>
      <c r="AA169" s="265"/>
      <c r="AB169" s="265"/>
      <c r="AC169" s="265"/>
      <c r="AD169" s="265"/>
      <c r="AE169" s="265"/>
      <c r="AF169" s="265"/>
    </row>
    <row r="170" spans="22:32" ht="14.4" customHeight="1" x14ac:dyDescent="0.3">
      <c r="V170" s="265"/>
      <c r="W170" s="265"/>
      <c r="X170" s="265"/>
      <c r="Y170" s="265"/>
      <c r="Z170" s="265"/>
      <c r="AA170" s="265"/>
      <c r="AB170" s="265"/>
      <c r="AC170" s="265"/>
      <c r="AD170" s="265"/>
      <c r="AE170" s="265"/>
      <c r="AF170" s="265"/>
    </row>
    <row r="171" spans="22:32" ht="14.4" customHeight="1" x14ac:dyDescent="0.3">
      <c r="V171" s="265"/>
      <c r="W171" s="265"/>
      <c r="X171" s="265"/>
      <c r="Y171" s="265"/>
      <c r="Z171" s="265"/>
      <c r="AA171" s="265"/>
      <c r="AB171" s="265"/>
      <c r="AC171" s="265"/>
      <c r="AD171" s="265"/>
      <c r="AE171" s="265"/>
      <c r="AF171" s="265"/>
    </row>
    <row r="172" spans="22:32" ht="14.4" customHeight="1" x14ac:dyDescent="0.3">
      <c r="V172" s="265"/>
      <c r="W172" s="265"/>
      <c r="X172" s="265"/>
      <c r="Y172" s="265"/>
      <c r="Z172" s="265"/>
      <c r="AA172" s="265"/>
      <c r="AB172" s="265"/>
      <c r="AC172" s="265"/>
      <c r="AD172" s="265"/>
      <c r="AE172" s="265"/>
      <c r="AF172" s="265"/>
    </row>
    <row r="173" spans="22:32" ht="14.4" customHeight="1" x14ac:dyDescent="0.3">
      <c r="V173" s="265"/>
      <c r="W173" s="265"/>
      <c r="X173" s="265"/>
      <c r="Y173" s="265"/>
      <c r="Z173" s="265"/>
      <c r="AA173" s="265"/>
      <c r="AB173" s="265"/>
      <c r="AC173" s="265"/>
      <c r="AD173" s="265"/>
      <c r="AE173" s="265"/>
      <c r="AF173" s="265"/>
    </row>
    <row r="174" spans="22:32" ht="14.4" customHeight="1" x14ac:dyDescent="0.3">
      <c r="V174" s="265"/>
      <c r="W174" s="265"/>
      <c r="X174" s="265"/>
      <c r="Y174" s="265"/>
      <c r="Z174" s="265"/>
      <c r="AA174" s="265"/>
      <c r="AB174" s="265"/>
      <c r="AC174" s="265"/>
      <c r="AD174" s="265"/>
      <c r="AE174" s="265"/>
      <c r="AF174" s="265"/>
    </row>
    <row r="175" spans="22:32" ht="14.4" customHeight="1" x14ac:dyDescent="0.3">
      <c r="V175" s="265"/>
      <c r="W175" s="265"/>
      <c r="X175" s="265"/>
      <c r="Y175" s="265"/>
      <c r="Z175" s="265"/>
      <c r="AA175" s="265"/>
      <c r="AB175" s="265"/>
      <c r="AC175" s="265"/>
      <c r="AD175" s="265"/>
      <c r="AE175" s="265"/>
      <c r="AF175" s="265"/>
    </row>
    <row r="176" spans="22:32" ht="14.4" customHeight="1" x14ac:dyDescent="0.3">
      <c r="V176" s="265"/>
      <c r="W176" s="265"/>
      <c r="X176" s="265"/>
      <c r="Y176" s="265"/>
      <c r="Z176" s="265"/>
      <c r="AA176" s="265"/>
      <c r="AB176" s="265"/>
      <c r="AC176" s="265"/>
      <c r="AD176" s="265"/>
      <c r="AE176" s="265"/>
      <c r="AF176" s="265"/>
    </row>
    <row r="177" spans="22:32" ht="14.4" customHeight="1" x14ac:dyDescent="0.3">
      <c r="V177" s="265"/>
      <c r="W177" s="265"/>
      <c r="X177" s="265"/>
      <c r="Y177" s="265"/>
      <c r="Z177" s="265"/>
      <c r="AA177" s="265"/>
      <c r="AB177" s="265"/>
      <c r="AC177" s="265"/>
      <c r="AD177" s="265"/>
      <c r="AE177" s="265"/>
      <c r="AF177" s="265"/>
    </row>
    <row r="178" spans="22:32" ht="14.4" customHeight="1" x14ac:dyDescent="0.3">
      <c r="V178" s="265"/>
      <c r="W178" s="265"/>
      <c r="X178" s="265"/>
      <c r="Y178" s="265"/>
      <c r="Z178" s="265"/>
      <c r="AA178" s="265"/>
      <c r="AB178" s="265"/>
      <c r="AC178" s="265"/>
      <c r="AD178" s="265"/>
      <c r="AE178" s="265"/>
      <c r="AF178" s="265"/>
    </row>
    <row r="179" spans="22:32" ht="14.4" customHeight="1" x14ac:dyDescent="0.3">
      <c r="V179" s="265"/>
      <c r="W179" s="265"/>
      <c r="X179" s="265"/>
      <c r="Y179" s="265"/>
      <c r="Z179" s="265"/>
      <c r="AA179" s="265"/>
      <c r="AB179" s="265"/>
      <c r="AC179" s="265"/>
      <c r="AD179" s="265"/>
      <c r="AE179" s="265"/>
      <c r="AF179" s="265"/>
    </row>
    <row r="180" spans="22:32" ht="14.4" customHeight="1" x14ac:dyDescent="0.3">
      <c r="V180" s="265"/>
      <c r="W180" s="265"/>
      <c r="X180" s="265"/>
      <c r="Y180" s="265"/>
      <c r="Z180" s="265"/>
      <c r="AA180" s="265"/>
      <c r="AB180" s="265"/>
      <c r="AC180" s="265"/>
      <c r="AD180" s="265"/>
      <c r="AE180" s="265"/>
      <c r="AF180" s="265"/>
    </row>
    <row r="181" spans="22:32" ht="14.4" customHeight="1" x14ac:dyDescent="0.3">
      <c r="V181" s="265"/>
      <c r="W181" s="265"/>
      <c r="X181" s="265"/>
      <c r="Y181" s="265"/>
      <c r="Z181" s="265"/>
      <c r="AA181" s="265"/>
      <c r="AB181" s="265"/>
      <c r="AC181" s="265"/>
      <c r="AD181" s="265"/>
      <c r="AE181" s="265"/>
      <c r="AF181" s="265"/>
    </row>
    <row r="182" spans="22:32" ht="14.4" customHeight="1" x14ac:dyDescent="0.3">
      <c r="V182" s="265"/>
      <c r="W182" s="265"/>
      <c r="X182" s="265"/>
      <c r="Y182" s="265"/>
      <c r="Z182" s="265"/>
      <c r="AA182" s="265"/>
      <c r="AB182" s="265"/>
      <c r="AC182" s="265"/>
      <c r="AD182" s="265"/>
      <c r="AE182" s="265"/>
      <c r="AF182" s="265"/>
    </row>
    <row r="183" spans="22:32" ht="14.4" customHeight="1" x14ac:dyDescent="0.3">
      <c r="V183" s="265"/>
      <c r="W183" s="265"/>
      <c r="X183" s="265"/>
      <c r="Y183" s="265"/>
      <c r="Z183" s="265"/>
      <c r="AA183" s="265"/>
      <c r="AB183" s="265"/>
      <c r="AC183" s="265"/>
      <c r="AD183" s="265"/>
      <c r="AE183" s="265"/>
      <c r="AF183" s="265"/>
    </row>
    <row r="184" spans="22:32" ht="14.4" customHeight="1" x14ac:dyDescent="0.3">
      <c r="V184" s="265"/>
      <c r="W184" s="265"/>
      <c r="X184" s="265"/>
      <c r="Y184" s="265"/>
      <c r="Z184" s="265"/>
      <c r="AA184" s="265"/>
      <c r="AB184" s="265"/>
      <c r="AC184" s="265"/>
      <c r="AD184" s="265"/>
      <c r="AE184" s="265"/>
      <c r="AF184" s="265"/>
    </row>
    <row r="185" spans="22:32" ht="14.4" customHeight="1" x14ac:dyDescent="0.3">
      <c r="V185" s="265"/>
      <c r="W185" s="265"/>
      <c r="X185" s="265"/>
      <c r="Y185" s="265"/>
      <c r="Z185" s="265"/>
      <c r="AA185" s="265"/>
      <c r="AB185" s="265"/>
      <c r="AC185" s="265"/>
      <c r="AD185" s="265"/>
      <c r="AE185" s="265"/>
      <c r="AF185" s="265"/>
    </row>
    <row r="186" spans="22:32" ht="14.4" customHeight="1" x14ac:dyDescent="0.3">
      <c r="V186" s="265"/>
      <c r="W186" s="265"/>
      <c r="X186" s="265"/>
      <c r="Y186" s="265"/>
      <c r="Z186" s="265"/>
      <c r="AA186" s="265"/>
      <c r="AB186" s="265"/>
      <c r="AC186" s="265"/>
      <c r="AD186" s="265"/>
      <c r="AE186" s="265"/>
      <c r="AF186" s="265"/>
    </row>
    <row r="187" spans="22:32" ht="14.4" customHeight="1" x14ac:dyDescent="0.3">
      <c r="V187" s="265"/>
      <c r="W187" s="265"/>
      <c r="X187" s="265"/>
      <c r="Y187" s="265"/>
      <c r="Z187" s="265"/>
      <c r="AA187" s="265"/>
      <c r="AB187" s="265"/>
      <c r="AC187" s="265"/>
      <c r="AD187" s="265"/>
      <c r="AE187" s="265"/>
      <c r="AF187" s="265"/>
    </row>
    <row r="188" spans="22:32" ht="14.4" customHeight="1" x14ac:dyDescent="0.3">
      <c r="V188" s="265"/>
      <c r="W188" s="265"/>
      <c r="X188" s="265"/>
      <c r="Y188" s="265"/>
      <c r="Z188" s="265"/>
      <c r="AA188" s="265"/>
      <c r="AB188" s="265"/>
      <c r="AC188" s="265"/>
      <c r="AD188" s="265"/>
      <c r="AE188" s="265"/>
      <c r="AF188" s="265"/>
    </row>
    <row r="189" spans="22:32" ht="14.4" customHeight="1" x14ac:dyDescent="0.3">
      <c r="V189" s="265"/>
      <c r="W189" s="265"/>
      <c r="X189" s="265"/>
      <c r="Y189" s="265"/>
      <c r="Z189" s="265"/>
      <c r="AA189" s="265"/>
      <c r="AB189" s="265"/>
      <c r="AC189" s="265"/>
      <c r="AD189" s="265"/>
      <c r="AE189" s="265"/>
      <c r="AF189" s="265"/>
    </row>
    <row r="190" spans="22:32" ht="14.4" customHeight="1" x14ac:dyDescent="0.3">
      <c r="V190" s="265"/>
      <c r="W190" s="265"/>
      <c r="X190" s="265"/>
      <c r="Y190" s="265"/>
      <c r="Z190" s="265"/>
      <c r="AA190" s="265"/>
      <c r="AB190" s="265"/>
      <c r="AC190" s="265"/>
      <c r="AD190" s="265"/>
      <c r="AE190" s="265"/>
      <c r="AF190" s="265"/>
    </row>
    <row r="191" spans="22:32" ht="14.4" customHeight="1" x14ac:dyDescent="0.3">
      <c r="V191" s="265"/>
      <c r="W191" s="265"/>
      <c r="X191" s="265"/>
      <c r="Y191" s="265"/>
      <c r="Z191" s="265"/>
      <c r="AA191" s="265"/>
      <c r="AB191" s="265"/>
      <c r="AC191" s="265"/>
      <c r="AD191" s="265"/>
      <c r="AE191" s="265"/>
      <c r="AF191" s="265"/>
    </row>
    <row r="192" spans="22:32" ht="14.4" customHeight="1" x14ac:dyDescent="0.3">
      <c r="V192" s="265"/>
      <c r="W192" s="265"/>
      <c r="X192" s="265"/>
      <c r="Y192" s="265"/>
      <c r="Z192" s="265"/>
      <c r="AA192" s="265"/>
      <c r="AB192" s="265"/>
      <c r="AC192" s="265"/>
      <c r="AD192" s="265"/>
      <c r="AE192" s="265"/>
      <c r="AF192" s="265"/>
    </row>
    <row r="193" spans="22:32" ht="14.4" customHeight="1" x14ac:dyDescent="0.3">
      <c r="V193" s="265"/>
      <c r="W193" s="265"/>
      <c r="X193" s="265"/>
      <c r="Y193" s="265"/>
      <c r="Z193" s="265"/>
      <c r="AA193" s="265"/>
      <c r="AB193" s="265"/>
      <c r="AC193" s="265"/>
      <c r="AD193" s="265"/>
      <c r="AE193" s="265"/>
      <c r="AF193" s="265"/>
    </row>
    <row r="194" spans="22:32" ht="14.4" customHeight="1" x14ac:dyDescent="0.3">
      <c r="V194" s="265"/>
      <c r="W194" s="265"/>
      <c r="X194" s="265"/>
      <c r="Y194" s="265"/>
      <c r="Z194" s="265"/>
      <c r="AA194" s="265"/>
      <c r="AB194" s="265"/>
      <c r="AC194" s="265"/>
      <c r="AD194" s="265"/>
      <c r="AE194" s="265"/>
      <c r="AF194" s="265"/>
    </row>
    <row r="195" spans="22:32" ht="14.4" customHeight="1" x14ac:dyDescent="0.3">
      <c r="V195" s="265"/>
      <c r="W195" s="265"/>
      <c r="X195" s="265"/>
      <c r="Y195" s="265"/>
      <c r="Z195" s="265"/>
      <c r="AA195" s="265"/>
      <c r="AB195" s="265"/>
      <c r="AC195" s="265"/>
      <c r="AD195" s="265"/>
      <c r="AE195" s="265"/>
      <c r="AF195" s="265"/>
    </row>
    <row r="196" spans="22:32" ht="14.4" customHeight="1" x14ac:dyDescent="0.3">
      <c r="V196" s="265"/>
      <c r="W196" s="265"/>
      <c r="X196" s="265"/>
      <c r="Y196" s="265"/>
      <c r="Z196" s="265"/>
      <c r="AA196" s="265"/>
      <c r="AB196" s="265"/>
      <c r="AC196" s="265"/>
      <c r="AD196" s="265"/>
      <c r="AE196" s="265"/>
      <c r="AF196" s="265"/>
    </row>
    <row r="197" spans="22:32" ht="14.4" customHeight="1" x14ac:dyDescent="0.3">
      <c r="V197" s="265"/>
      <c r="W197" s="265"/>
      <c r="X197" s="265"/>
      <c r="Y197" s="265"/>
      <c r="Z197" s="265"/>
      <c r="AA197" s="265"/>
      <c r="AB197" s="265"/>
      <c r="AC197" s="265"/>
      <c r="AD197" s="265"/>
      <c r="AE197" s="265"/>
      <c r="AF197" s="265"/>
    </row>
    <row r="198" spans="22:32" ht="14.4" customHeight="1" x14ac:dyDescent="0.3">
      <c r="V198" s="265"/>
      <c r="W198" s="265"/>
      <c r="X198" s="265"/>
      <c r="Y198" s="265"/>
      <c r="Z198" s="265"/>
      <c r="AA198" s="265"/>
      <c r="AB198" s="265"/>
      <c r="AC198" s="265"/>
      <c r="AD198" s="265"/>
      <c r="AE198" s="265"/>
      <c r="AF198" s="265"/>
    </row>
    <row r="199" spans="22:32" ht="14.4" customHeight="1" x14ac:dyDescent="0.3">
      <c r="V199" s="265"/>
      <c r="W199" s="265"/>
      <c r="X199" s="265"/>
      <c r="Y199" s="265"/>
      <c r="Z199" s="265"/>
      <c r="AA199" s="265"/>
      <c r="AB199" s="265"/>
      <c r="AC199" s="265"/>
      <c r="AD199" s="265"/>
      <c r="AE199" s="265"/>
      <c r="AF199" s="265"/>
    </row>
    <row r="200" spans="22:32" ht="14.4" customHeight="1" x14ac:dyDescent="0.3">
      <c r="V200" s="265"/>
      <c r="W200" s="265"/>
      <c r="X200" s="265"/>
      <c r="Y200" s="265"/>
      <c r="Z200" s="265"/>
      <c r="AA200" s="265"/>
      <c r="AB200" s="265"/>
      <c r="AC200" s="265"/>
      <c r="AD200" s="265"/>
      <c r="AE200" s="265"/>
      <c r="AF200" s="265"/>
    </row>
    <row r="201" spans="22:32" ht="14.4" customHeight="1" x14ac:dyDescent="0.3">
      <c r="V201" s="265"/>
      <c r="W201" s="265"/>
      <c r="X201" s="265"/>
      <c r="Y201" s="265"/>
      <c r="Z201" s="265"/>
      <c r="AA201" s="265"/>
      <c r="AB201" s="265"/>
      <c r="AC201" s="265"/>
      <c r="AD201" s="265"/>
      <c r="AE201" s="265"/>
      <c r="AF201" s="265"/>
    </row>
    <row r="202" spans="22:32" ht="14.4" customHeight="1" x14ac:dyDescent="0.3">
      <c r="V202" s="265"/>
      <c r="W202" s="265"/>
      <c r="X202" s="265"/>
      <c r="Y202" s="265"/>
      <c r="Z202" s="265"/>
      <c r="AA202" s="265"/>
      <c r="AB202" s="265"/>
      <c r="AC202" s="265"/>
      <c r="AD202" s="265"/>
      <c r="AE202" s="265"/>
      <c r="AF202" s="265"/>
    </row>
    <row r="203" spans="22:32" ht="14.4" customHeight="1" x14ac:dyDescent="0.3">
      <c r="V203" s="265"/>
      <c r="W203" s="265"/>
      <c r="X203" s="265"/>
      <c r="Y203" s="265"/>
      <c r="Z203" s="265"/>
      <c r="AA203" s="265"/>
      <c r="AB203" s="265"/>
      <c r="AC203" s="265"/>
      <c r="AD203" s="265"/>
      <c r="AE203" s="265"/>
      <c r="AF203" s="265"/>
    </row>
    <row r="204" spans="22:32" ht="14.4" customHeight="1" x14ac:dyDescent="0.3">
      <c r="V204" s="265"/>
      <c r="W204" s="265"/>
      <c r="X204" s="265"/>
      <c r="Y204" s="265"/>
      <c r="Z204" s="265"/>
      <c r="AA204" s="265"/>
      <c r="AB204" s="265"/>
      <c r="AC204" s="265"/>
      <c r="AD204" s="265"/>
      <c r="AE204" s="265"/>
      <c r="AF204" s="265"/>
    </row>
    <row r="205" spans="22:32" ht="14.4" customHeight="1" x14ac:dyDescent="0.3">
      <c r="V205" s="265"/>
      <c r="W205" s="265"/>
      <c r="X205" s="265"/>
      <c r="Y205" s="265"/>
      <c r="Z205" s="265"/>
      <c r="AA205" s="265"/>
      <c r="AB205" s="265"/>
      <c r="AC205" s="265"/>
      <c r="AD205" s="265"/>
      <c r="AE205" s="265"/>
      <c r="AF205" s="265"/>
    </row>
    <row r="206" spans="22:32" ht="14.4" customHeight="1" x14ac:dyDescent="0.3">
      <c r="V206" s="265"/>
      <c r="W206" s="265"/>
      <c r="X206" s="265"/>
      <c r="Y206" s="265"/>
      <c r="Z206" s="265"/>
      <c r="AA206" s="265"/>
      <c r="AB206" s="265"/>
      <c r="AC206" s="265"/>
      <c r="AD206" s="265"/>
      <c r="AE206" s="265"/>
      <c r="AF206" s="265"/>
    </row>
    <row r="207" spans="22:32" ht="14.4" customHeight="1" x14ac:dyDescent="0.3">
      <c r="V207" s="265"/>
      <c r="W207" s="265"/>
      <c r="X207" s="265"/>
      <c r="Y207" s="265"/>
      <c r="Z207" s="265"/>
      <c r="AA207" s="265"/>
      <c r="AB207" s="265"/>
      <c r="AC207" s="265"/>
      <c r="AD207" s="265"/>
      <c r="AE207" s="265"/>
      <c r="AF207" s="265"/>
    </row>
    <row r="208" spans="22:32" ht="14.4" customHeight="1" x14ac:dyDescent="0.3">
      <c r="V208" s="252"/>
      <c r="W208" s="266"/>
      <c r="X208" s="266"/>
      <c r="Y208" s="266"/>
      <c r="Z208" s="266"/>
      <c r="AA208" s="266"/>
      <c r="AB208" s="266"/>
      <c r="AC208" s="266"/>
      <c r="AD208" s="266"/>
      <c r="AE208" s="266"/>
      <c r="AF208" s="266"/>
    </row>
    <row r="209" spans="22:32" ht="14.4" customHeight="1" x14ac:dyDescent="0.3">
      <c r="V209" s="266"/>
      <c r="W209" s="266"/>
      <c r="X209" s="266"/>
      <c r="Y209" s="266"/>
      <c r="Z209" s="266"/>
      <c r="AA209" s="266"/>
      <c r="AB209" s="266"/>
      <c r="AC209" s="266"/>
      <c r="AD209" s="266"/>
      <c r="AE209" s="266"/>
      <c r="AF209" s="266"/>
    </row>
    <row r="210" spans="22:32" ht="14.4" customHeight="1" x14ac:dyDescent="0.3">
      <c r="V210" s="266"/>
      <c r="W210" s="266"/>
      <c r="X210" s="266"/>
      <c r="Y210" s="266"/>
      <c r="Z210" s="266"/>
      <c r="AA210" s="266"/>
      <c r="AB210" s="266"/>
      <c r="AC210" s="266"/>
      <c r="AD210" s="266"/>
      <c r="AE210" s="266"/>
      <c r="AF210" s="266"/>
    </row>
    <row r="211" spans="22:32" ht="14.4" customHeight="1" x14ac:dyDescent="0.3">
      <c r="V211" s="266"/>
      <c r="W211" s="266"/>
      <c r="X211" s="266"/>
      <c r="Y211" s="266"/>
      <c r="Z211" s="266"/>
      <c r="AA211" s="266"/>
      <c r="AB211" s="266"/>
      <c r="AC211" s="266"/>
      <c r="AD211" s="266"/>
      <c r="AE211" s="266"/>
      <c r="AF211" s="266"/>
    </row>
    <row r="212" spans="22:32" ht="14.4" customHeight="1" x14ac:dyDescent="0.3">
      <c r="V212" s="266"/>
      <c r="W212" s="266"/>
      <c r="X212" s="266"/>
      <c r="Y212" s="266"/>
      <c r="Z212" s="266"/>
      <c r="AA212" s="266"/>
      <c r="AB212" s="266"/>
      <c r="AC212" s="266"/>
      <c r="AD212" s="266"/>
      <c r="AE212" s="266"/>
      <c r="AF212" s="266"/>
    </row>
    <row r="213" spans="22:32" ht="14.4" customHeight="1" x14ac:dyDescent="0.3">
      <c r="V213" s="266"/>
      <c r="W213" s="266"/>
      <c r="X213" s="266"/>
      <c r="Y213" s="266"/>
      <c r="Z213" s="266"/>
      <c r="AA213" s="266"/>
      <c r="AB213" s="266"/>
      <c r="AC213" s="266"/>
      <c r="AD213" s="266"/>
      <c r="AE213" s="266"/>
      <c r="AF213" s="266"/>
    </row>
    <row r="214" spans="22:32" ht="14.4" customHeight="1" x14ac:dyDescent="0.3">
      <c r="V214" s="266"/>
      <c r="W214" s="266"/>
      <c r="X214" s="266"/>
      <c r="Y214" s="266"/>
      <c r="Z214" s="266"/>
      <c r="AA214" s="266"/>
      <c r="AB214" s="266"/>
      <c r="AC214" s="266"/>
      <c r="AD214" s="266"/>
      <c r="AE214" s="266"/>
      <c r="AF214" s="266"/>
    </row>
    <row r="215" spans="22:32" ht="14.4" customHeight="1" x14ac:dyDescent="0.3">
      <c r="V215" s="266"/>
      <c r="W215" s="266"/>
      <c r="X215" s="266"/>
      <c r="Y215" s="266"/>
      <c r="Z215" s="266"/>
      <c r="AA215" s="266"/>
      <c r="AB215" s="266"/>
      <c r="AC215" s="266"/>
      <c r="AD215" s="266"/>
      <c r="AE215" s="266"/>
      <c r="AF215" s="266"/>
    </row>
    <row r="216" spans="22:32" ht="14.4" customHeight="1" x14ac:dyDescent="0.3">
      <c r="V216" s="266"/>
      <c r="W216" s="266"/>
      <c r="X216" s="266"/>
      <c r="Y216" s="266"/>
      <c r="Z216" s="266"/>
      <c r="AA216" s="266"/>
      <c r="AB216" s="266"/>
      <c r="AC216" s="266"/>
      <c r="AD216" s="266"/>
      <c r="AE216" s="266"/>
      <c r="AF216" s="266"/>
    </row>
    <row r="217" spans="22:32" ht="14.4" customHeight="1" x14ac:dyDescent="0.3">
      <c r="V217" s="266"/>
      <c r="W217" s="266"/>
      <c r="X217" s="266"/>
      <c r="Y217" s="266"/>
      <c r="Z217" s="266"/>
      <c r="AA217" s="266"/>
      <c r="AB217" s="266"/>
      <c r="AC217" s="266"/>
      <c r="AD217" s="266"/>
      <c r="AE217" s="266"/>
      <c r="AF217" s="266"/>
    </row>
    <row r="218" spans="22:32" ht="14.4" customHeight="1" x14ac:dyDescent="0.3">
      <c r="V218" s="266"/>
      <c r="W218" s="266"/>
      <c r="X218" s="266"/>
      <c r="Y218" s="266"/>
      <c r="Z218" s="266"/>
      <c r="AA218" s="266"/>
      <c r="AB218" s="266"/>
      <c r="AC218" s="266"/>
      <c r="AD218" s="266"/>
      <c r="AE218" s="266"/>
      <c r="AF218" s="266"/>
    </row>
    <row r="219" spans="22:32" ht="14.4" customHeight="1" x14ac:dyDescent="0.3">
      <c r="V219" s="266"/>
      <c r="W219" s="266"/>
      <c r="X219" s="266"/>
      <c r="Y219" s="266"/>
      <c r="Z219" s="266"/>
      <c r="AA219" s="266"/>
      <c r="AB219" s="266"/>
      <c r="AC219" s="266"/>
      <c r="AD219" s="266"/>
      <c r="AE219" s="266"/>
      <c r="AF219" s="266"/>
    </row>
    <row r="220" spans="22:32" ht="14.4" customHeight="1" x14ac:dyDescent="0.3">
      <c r="V220" s="266"/>
      <c r="W220" s="266"/>
      <c r="X220" s="266"/>
      <c r="Y220" s="266"/>
      <c r="Z220" s="266"/>
      <c r="AA220" s="266"/>
      <c r="AB220" s="266"/>
      <c r="AC220" s="266"/>
      <c r="AD220" s="266"/>
      <c r="AE220" s="266"/>
      <c r="AF220" s="266"/>
    </row>
    <row r="221" spans="22:32" ht="14.4" customHeight="1" x14ac:dyDescent="0.3">
      <c r="V221" s="266"/>
      <c r="W221" s="266"/>
      <c r="X221" s="266"/>
      <c r="Y221" s="266"/>
      <c r="Z221" s="266"/>
      <c r="AA221" s="266"/>
      <c r="AB221" s="266"/>
      <c r="AC221" s="266"/>
      <c r="AD221" s="266"/>
      <c r="AE221" s="266"/>
      <c r="AF221" s="266"/>
    </row>
    <row r="222" spans="22:32" ht="14.4" customHeight="1" x14ac:dyDescent="0.3">
      <c r="V222" s="266"/>
      <c r="W222" s="266"/>
      <c r="X222" s="266"/>
      <c r="Y222" s="266"/>
      <c r="Z222" s="266"/>
      <c r="AA222" s="266"/>
      <c r="AB222" s="266"/>
      <c r="AC222" s="266"/>
      <c r="AD222" s="266"/>
      <c r="AE222" s="266"/>
      <c r="AF222" s="266"/>
    </row>
    <row r="223" spans="22:32" ht="14.4" customHeight="1" x14ac:dyDescent="0.3">
      <c r="V223" s="266"/>
      <c r="W223" s="266"/>
      <c r="X223" s="266"/>
      <c r="Y223" s="266"/>
      <c r="Z223" s="266"/>
      <c r="AA223" s="266"/>
      <c r="AB223" s="266"/>
      <c r="AC223" s="266"/>
      <c r="AD223" s="266"/>
      <c r="AE223" s="266"/>
      <c r="AF223" s="266"/>
    </row>
    <row r="224" spans="22:32" ht="14.4" customHeight="1" x14ac:dyDescent="0.3">
      <c r="V224" s="266"/>
      <c r="W224" s="266"/>
      <c r="X224" s="266"/>
      <c r="Y224" s="266"/>
      <c r="Z224" s="266"/>
      <c r="AA224" s="266"/>
      <c r="AB224" s="266"/>
      <c r="AC224" s="266"/>
      <c r="AD224" s="266"/>
      <c r="AE224" s="266"/>
      <c r="AF224" s="266"/>
    </row>
    <row r="225" spans="22:32" ht="14.4" customHeight="1" x14ac:dyDescent="0.3">
      <c r="V225" s="266"/>
      <c r="W225" s="266"/>
      <c r="X225" s="266"/>
      <c r="Y225" s="266"/>
      <c r="Z225" s="266"/>
      <c r="AA225" s="266"/>
      <c r="AB225" s="266"/>
      <c r="AC225" s="266"/>
      <c r="AD225" s="266"/>
      <c r="AE225" s="266"/>
      <c r="AF225" s="266"/>
    </row>
    <row r="226" spans="22:32" ht="14.4" customHeight="1" x14ac:dyDescent="0.3">
      <c r="V226" s="266"/>
      <c r="W226" s="266"/>
      <c r="X226" s="266"/>
      <c r="Y226" s="266"/>
      <c r="Z226" s="266"/>
      <c r="AA226" s="266"/>
      <c r="AB226" s="266"/>
      <c r="AC226" s="266"/>
      <c r="AD226" s="266"/>
      <c r="AE226" s="266"/>
      <c r="AF226" s="266"/>
    </row>
    <row r="227" spans="22:32" ht="14.4" customHeight="1" x14ac:dyDescent="0.3">
      <c r="V227" s="266"/>
      <c r="W227" s="266"/>
      <c r="X227" s="266"/>
      <c r="Y227" s="266"/>
      <c r="Z227" s="266"/>
      <c r="AA227" s="266"/>
      <c r="AB227" s="266"/>
      <c r="AC227" s="266"/>
      <c r="AD227" s="266"/>
      <c r="AE227" s="266"/>
      <c r="AF227" s="266"/>
    </row>
    <row r="228" spans="22:32" ht="14.4" customHeight="1" x14ac:dyDescent="0.3">
      <c r="V228" s="266"/>
      <c r="W228" s="266"/>
      <c r="X228" s="266"/>
      <c r="Y228" s="266"/>
      <c r="Z228" s="266"/>
      <c r="AA228" s="266"/>
      <c r="AB228" s="266"/>
      <c r="AC228" s="266"/>
      <c r="AD228" s="266"/>
      <c r="AE228" s="266"/>
      <c r="AF228" s="266"/>
    </row>
    <row r="229" spans="22:32" ht="14.4" customHeight="1" x14ac:dyDescent="0.3">
      <c r="V229" s="266"/>
      <c r="W229" s="266"/>
      <c r="X229" s="266"/>
      <c r="Y229" s="266"/>
      <c r="Z229" s="266"/>
      <c r="AA229" s="266"/>
      <c r="AB229" s="266"/>
      <c r="AC229" s="266"/>
      <c r="AD229" s="266"/>
      <c r="AE229" s="266"/>
      <c r="AF229" s="266"/>
    </row>
    <row r="230" spans="22:32" ht="14.4" customHeight="1" x14ac:dyDescent="0.3">
      <c r="V230" s="266"/>
      <c r="W230" s="266"/>
      <c r="X230" s="266"/>
      <c r="Y230" s="266"/>
      <c r="Z230" s="266"/>
      <c r="AA230" s="266"/>
      <c r="AB230" s="266"/>
      <c r="AC230" s="266"/>
      <c r="AD230" s="266"/>
      <c r="AE230" s="266"/>
      <c r="AF230" s="266"/>
    </row>
    <row r="231" spans="22:32" ht="14.4" customHeight="1" x14ac:dyDescent="0.3">
      <c r="V231" s="266"/>
      <c r="W231" s="266"/>
      <c r="X231" s="266"/>
      <c r="Y231" s="266"/>
      <c r="Z231" s="266"/>
      <c r="AA231" s="266"/>
      <c r="AB231" s="266"/>
      <c r="AC231" s="266"/>
      <c r="AD231" s="266"/>
      <c r="AE231" s="266"/>
      <c r="AF231" s="266"/>
    </row>
    <row r="232" spans="22:32" ht="14.4" customHeight="1" x14ac:dyDescent="0.3">
      <c r="V232" s="266"/>
      <c r="W232" s="266"/>
      <c r="X232" s="266"/>
      <c r="Y232" s="266"/>
      <c r="Z232" s="266"/>
      <c r="AA232" s="266"/>
      <c r="AB232" s="266"/>
      <c r="AC232" s="266"/>
      <c r="AD232" s="266"/>
      <c r="AE232" s="266"/>
      <c r="AF232" s="266"/>
    </row>
    <row r="233" spans="22:32" ht="14.4" customHeight="1" x14ac:dyDescent="0.3">
      <c r="V233" s="266"/>
      <c r="W233" s="266"/>
      <c r="X233" s="266"/>
      <c r="Y233" s="266"/>
      <c r="Z233" s="266"/>
      <c r="AA233" s="266"/>
      <c r="AB233" s="266"/>
      <c r="AC233" s="266"/>
      <c r="AD233" s="266"/>
      <c r="AE233" s="266"/>
      <c r="AF233" s="266"/>
    </row>
    <row r="234" spans="22:32" ht="14.4" customHeight="1" x14ac:dyDescent="0.3">
      <c r="V234" s="266"/>
      <c r="W234" s="266"/>
      <c r="X234" s="266"/>
      <c r="Y234" s="266"/>
      <c r="Z234" s="266"/>
      <c r="AA234" s="266"/>
      <c r="AB234" s="266"/>
      <c r="AC234" s="266"/>
      <c r="AD234" s="266"/>
      <c r="AE234" s="266"/>
      <c r="AF234" s="266"/>
    </row>
    <row r="235" spans="22:32" ht="14.4" customHeight="1" x14ac:dyDescent="0.3">
      <c r="V235" s="266"/>
      <c r="W235" s="266"/>
      <c r="X235" s="266"/>
      <c r="Y235" s="266"/>
      <c r="Z235" s="266"/>
      <c r="AA235" s="266"/>
      <c r="AB235" s="266"/>
      <c r="AC235" s="266"/>
      <c r="AD235" s="266"/>
      <c r="AE235" s="266"/>
      <c r="AF235" s="266"/>
    </row>
    <row r="236" spans="22:32" ht="14.4" customHeight="1" x14ac:dyDescent="0.3">
      <c r="V236" s="266"/>
      <c r="W236" s="266"/>
      <c r="X236" s="266"/>
      <c r="Y236" s="266"/>
      <c r="Z236" s="266"/>
      <c r="AA236" s="266"/>
      <c r="AB236" s="266"/>
      <c r="AC236" s="266"/>
      <c r="AD236" s="266"/>
      <c r="AE236" s="266"/>
      <c r="AF236" s="266"/>
    </row>
    <row r="237" spans="22:32" ht="14.4" customHeight="1" x14ac:dyDescent="0.3">
      <c r="V237" s="266"/>
      <c r="W237" s="266"/>
      <c r="X237" s="266"/>
      <c r="Y237" s="266"/>
      <c r="Z237" s="266"/>
      <c r="AA237" s="266"/>
      <c r="AB237" s="266"/>
      <c r="AC237" s="266"/>
      <c r="AD237" s="266"/>
      <c r="AE237" s="266"/>
      <c r="AF237" s="266"/>
    </row>
    <row r="238" spans="22:32" ht="14.4" customHeight="1" x14ac:dyDescent="0.3">
      <c r="V238" s="266"/>
      <c r="W238" s="266"/>
      <c r="X238" s="266"/>
      <c r="Y238" s="266"/>
      <c r="Z238" s="266"/>
      <c r="AA238" s="266"/>
      <c r="AB238" s="266"/>
      <c r="AC238" s="266"/>
      <c r="AD238" s="266"/>
      <c r="AE238" s="266"/>
      <c r="AF238" s="266"/>
    </row>
    <row r="239" spans="22:32" ht="14.4" customHeight="1" x14ac:dyDescent="0.3">
      <c r="V239" s="266"/>
      <c r="W239" s="266"/>
      <c r="X239" s="266"/>
      <c r="Y239" s="266"/>
      <c r="Z239" s="266"/>
      <c r="AA239" s="266"/>
      <c r="AB239" s="266"/>
      <c r="AC239" s="266"/>
      <c r="AD239" s="266"/>
      <c r="AE239" s="266"/>
      <c r="AF239" s="266"/>
    </row>
    <row r="240" spans="22:32" ht="14.4" customHeight="1" x14ac:dyDescent="0.3">
      <c r="V240" s="266"/>
      <c r="W240" s="266"/>
      <c r="X240" s="266"/>
      <c r="Y240" s="266"/>
      <c r="Z240" s="266"/>
      <c r="AA240" s="266"/>
      <c r="AB240" s="266"/>
      <c r="AC240" s="266"/>
      <c r="AD240" s="266"/>
      <c r="AE240" s="266"/>
      <c r="AF240" s="266"/>
    </row>
    <row r="241" spans="9:32" ht="14.4" customHeight="1" x14ac:dyDescent="0.3">
      <c r="V241" s="266"/>
      <c r="W241" s="266"/>
      <c r="X241" s="266"/>
      <c r="Y241" s="266"/>
      <c r="Z241" s="266"/>
      <c r="AA241" s="266"/>
      <c r="AB241" s="266"/>
      <c r="AC241" s="266"/>
      <c r="AD241" s="266"/>
      <c r="AE241" s="266"/>
      <c r="AF241" s="266"/>
    </row>
    <row r="242" spans="9:32" ht="14.4" customHeight="1" x14ac:dyDescent="0.3">
      <c r="V242" s="266"/>
      <c r="W242" s="266"/>
      <c r="X242" s="266"/>
      <c r="Y242" s="266"/>
      <c r="Z242" s="266"/>
      <c r="AA242" s="266"/>
      <c r="AB242" s="266"/>
      <c r="AC242" s="266"/>
      <c r="AD242" s="266"/>
      <c r="AE242" s="266"/>
      <c r="AF242" s="266"/>
    </row>
    <row r="243" spans="9:32" ht="14.4" customHeight="1" x14ac:dyDescent="0.3">
      <c r="V243" s="266"/>
      <c r="W243" s="266"/>
      <c r="X243" s="266"/>
      <c r="Y243" s="266"/>
      <c r="Z243" s="266"/>
      <c r="AA243" s="266"/>
      <c r="AB243" s="266"/>
      <c r="AC243" s="266"/>
      <c r="AD243" s="266"/>
      <c r="AE243" s="266"/>
      <c r="AF243" s="266"/>
    </row>
    <row r="244" spans="9:32" ht="14.4" customHeight="1" x14ac:dyDescent="0.3">
      <c r="V244" s="266"/>
      <c r="W244" s="266"/>
      <c r="X244" s="266"/>
      <c r="Y244" s="266"/>
      <c r="Z244" s="266"/>
      <c r="AA244" s="266"/>
      <c r="AB244" s="266"/>
      <c r="AC244" s="266"/>
      <c r="AD244" s="266"/>
      <c r="AE244" s="266"/>
      <c r="AF244" s="266"/>
    </row>
    <row r="245" spans="9:32" ht="14.4" customHeight="1" x14ac:dyDescent="0.3">
      <c r="V245" s="266"/>
      <c r="W245" s="266"/>
      <c r="X245" s="266"/>
      <c r="Y245" s="266"/>
      <c r="Z245" s="266"/>
      <c r="AA245" s="266"/>
      <c r="AB245" s="266"/>
      <c r="AC245" s="266"/>
      <c r="AD245" s="266"/>
      <c r="AE245" s="266"/>
      <c r="AF245" s="266"/>
    </row>
    <row r="246" spans="9:32" ht="14.4" customHeight="1" x14ac:dyDescent="0.3">
      <c r="V246" s="266"/>
      <c r="W246" s="266"/>
      <c r="X246" s="266"/>
      <c r="Y246" s="266"/>
      <c r="Z246" s="266"/>
      <c r="AA246" s="266"/>
      <c r="AB246" s="266"/>
      <c r="AC246" s="266"/>
      <c r="AD246" s="266"/>
      <c r="AE246" s="266"/>
      <c r="AF246" s="266"/>
    </row>
    <row r="247" spans="9:32" ht="14.4" customHeight="1" x14ac:dyDescent="0.3">
      <c r="V247" s="266"/>
      <c r="W247" s="266"/>
      <c r="X247" s="266"/>
      <c r="Y247" s="266"/>
      <c r="Z247" s="266"/>
      <c r="AA247" s="266"/>
      <c r="AB247" s="266"/>
      <c r="AC247" s="266"/>
      <c r="AD247" s="266"/>
      <c r="AE247" s="266"/>
      <c r="AF247" s="266"/>
    </row>
    <row r="248" spans="9:32" ht="14.4" customHeight="1" x14ac:dyDescent="0.3">
      <c r="I248" s="119"/>
      <c r="V248" s="266"/>
      <c r="W248" s="266"/>
      <c r="X248" s="266"/>
      <c r="Y248" s="266"/>
      <c r="Z248" s="266"/>
      <c r="AA248" s="266"/>
      <c r="AB248" s="266"/>
      <c r="AC248" s="266"/>
      <c r="AD248" s="266"/>
      <c r="AE248" s="266"/>
      <c r="AF248" s="266"/>
    </row>
    <row r="249" spans="9:32" ht="14.4" customHeight="1" x14ac:dyDescent="0.3">
      <c r="V249" s="266"/>
      <c r="W249" s="266"/>
      <c r="X249" s="266"/>
      <c r="Y249" s="266"/>
      <c r="Z249" s="266"/>
      <c r="AA249" s="266"/>
      <c r="AB249" s="266"/>
      <c r="AC249" s="266"/>
      <c r="AD249" s="266"/>
      <c r="AE249" s="266"/>
      <c r="AF249" s="266"/>
    </row>
    <row r="250" spans="9:32" ht="14.4" customHeight="1" x14ac:dyDescent="0.3">
      <c r="V250" s="266"/>
      <c r="W250" s="266"/>
      <c r="X250" s="266"/>
      <c r="Y250" s="266"/>
      <c r="Z250" s="266"/>
      <c r="AA250" s="266"/>
      <c r="AB250" s="266"/>
      <c r="AC250" s="266"/>
      <c r="AD250" s="266"/>
      <c r="AE250" s="266"/>
      <c r="AF250" s="266"/>
    </row>
    <row r="251" spans="9:32" ht="14.4" customHeight="1" x14ac:dyDescent="0.3">
      <c r="V251" s="266"/>
      <c r="W251" s="266"/>
      <c r="X251" s="266"/>
      <c r="Y251" s="266"/>
      <c r="Z251" s="266"/>
      <c r="AA251" s="266"/>
      <c r="AB251" s="266"/>
      <c r="AC251" s="266"/>
      <c r="AD251" s="266"/>
      <c r="AE251" s="266"/>
      <c r="AF251" s="266"/>
    </row>
    <row r="252" spans="9:32" ht="14.4" customHeight="1" x14ac:dyDescent="0.3">
      <c r="V252" s="266"/>
      <c r="W252" s="266"/>
      <c r="X252" s="266"/>
      <c r="Y252" s="266"/>
      <c r="Z252" s="266"/>
      <c r="AA252" s="266"/>
      <c r="AB252" s="266"/>
      <c r="AC252" s="266"/>
      <c r="AD252" s="266"/>
      <c r="AE252" s="266"/>
      <c r="AF252" s="266"/>
    </row>
    <row r="253" spans="9:32" ht="14.4" customHeight="1" x14ac:dyDescent="0.3">
      <c r="V253" s="266"/>
      <c r="W253" s="266"/>
      <c r="X253" s="266"/>
      <c r="Y253" s="266"/>
      <c r="Z253" s="266"/>
      <c r="AA253" s="266"/>
      <c r="AB253" s="266"/>
      <c r="AC253" s="266"/>
      <c r="AD253" s="266"/>
      <c r="AE253" s="266"/>
      <c r="AF253" s="266"/>
    </row>
    <row r="254" spans="9:32" ht="14.4" customHeight="1" x14ac:dyDescent="0.3">
      <c r="V254" s="266"/>
      <c r="W254" s="266"/>
      <c r="X254" s="266"/>
      <c r="Y254" s="266"/>
      <c r="Z254" s="266"/>
      <c r="AA254" s="266"/>
      <c r="AB254" s="266"/>
      <c r="AC254" s="266"/>
      <c r="AD254" s="266"/>
      <c r="AE254" s="266"/>
      <c r="AF254" s="266"/>
    </row>
    <row r="255" spans="9:32" ht="14.4" customHeight="1" x14ac:dyDescent="0.3">
      <c r="V255" s="266"/>
      <c r="W255" s="266"/>
      <c r="X255" s="266"/>
      <c r="Y255" s="266"/>
      <c r="Z255" s="266"/>
      <c r="AA255" s="266"/>
      <c r="AB255" s="266"/>
      <c r="AC255" s="266"/>
      <c r="AD255" s="266"/>
      <c r="AE255" s="266"/>
      <c r="AF255" s="266"/>
    </row>
    <row r="256" spans="9:32" ht="14.4" customHeight="1" x14ac:dyDescent="0.3">
      <c r="V256" s="266"/>
      <c r="W256" s="266"/>
      <c r="X256" s="266"/>
      <c r="Y256" s="266"/>
      <c r="Z256" s="266"/>
      <c r="AA256" s="266"/>
      <c r="AB256" s="266"/>
      <c r="AC256" s="266"/>
      <c r="AD256" s="266"/>
      <c r="AE256" s="266"/>
      <c r="AF256" s="266"/>
    </row>
    <row r="257" spans="22:32" ht="14.4" customHeight="1" x14ac:dyDescent="0.3">
      <c r="V257" s="266"/>
      <c r="W257" s="266"/>
      <c r="X257" s="266"/>
      <c r="Y257" s="266"/>
      <c r="Z257" s="266"/>
      <c r="AA257" s="266"/>
      <c r="AB257" s="266"/>
      <c r="AC257" s="266"/>
      <c r="AD257" s="266"/>
      <c r="AE257" s="266"/>
      <c r="AF257" s="266"/>
    </row>
    <row r="258" spans="22:32" ht="14.4" customHeight="1" x14ac:dyDescent="0.3">
      <c r="V258" s="266"/>
      <c r="W258" s="266"/>
      <c r="X258" s="266"/>
      <c r="Y258" s="266"/>
      <c r="Z258" s="266"/>
      <c r="AA258" s="266"/>
      <c r="AB258" s="266"/>
      <c r="AC258" s="266"/>
      <c r="AD258" s="266"/>
      <c r="AE258" s="266"/>
      <c r="AF258" s="266"/>
    </row>
    <row r="259" spans="22:32" ht="14.4" customHeight="1" x14ac:dyDescent="0.3">
      <c r="V259" s="266"/>
      <c r="W259" s="266"/>
      <c r="X259" s="266"/>
      <c r="Y259" s="266"/>
      <c r="Z259" s="266"/>
      <c r="AA259" s="266"/>
      <c r="AB259" s="266"/>
      <c r="AC259" s="266"/>
      <c r="AD259" s="266"/>
      <c r="AE259" s="266"/>
      <c r="AF259" s="266"/>
    </row>
    <row r="260" spans="22:32" ht="14.4" customHeight="1" x14ac:dyDescent="0.3">
      <c r="V260" s="266"/>
      <c r="W260" s="266"/>
      <c r="X260" s="266"/>
      <c r="Y260" s="266"/>
      <c r="Z260" s="266"/>
      <c r="AA260" s="266"/>
      <c r="AB260" s="266"/>
      <c r="AC260" s="266"/>
      <c r="AD260" s="266"/>
      <c r="AE260" s="266"/>
      <c r="AF260" s="266"/>
    </row>
    <row r="261" spans="22:32" ht="14.4" customHeight="1" x14ac:dyDescent="0.3">
      <c r="V261" s="266"/>
      <c r="W261" s="266"/>
      <c r="X261" s="266"/>
      <c r="Y261" s="266"/>
      <c r="Z261" s="266"/>
      <c r="AA261" s="266"/>
      <c r="AB261" s="266"/>
      <c r="AC261" s="266"/>
      <c r="AD261" s="266"/>
      <c r="AE261" s="266"/>
      <c r="AF261" s="266"/>
    </row>
    <row r="262" spans="22:32" ht="14.4" customHeight="1" x14ac:dyDescent="0.3">
      <c r="V262" s="266"/>
      <c r="W262" s="266"/>
      <c r="X262" s="266"/>
      <c r="Y262" s="266"/>
      <c r="Z262" s="266"/>
      <c r="AA262" s="266"/>
      <c r="AB262" s="266"/>
      <c r="AC262" s="266"/>
      <c r="AD262" s="266"/>
      <c r="AE262" s="266"/>
      <c r="AF262" s="266"/>
    </row>
    <row r="263" spans="22:32" ht="14.4" customHeight="1" x14ac:dyDescent="0.3">
      <c r="V263" s="266"/>
      <c r="W263" s="266"/>
      <c r="X263" s="266"/>
      <c r="Y263" s="266"/>
      <c r="Z263" s="266"/>
      <c r="AA263" s="266"/>
      <c r="AB263" s="266"/>
      <c r="AC263" s="266"/>
      <c r="AD263" s="266"/>
      <c r="AE263" s="266"/>
      <c r="AF263" s="266"/>
    </row>
    <row r="264" spans="22:32" ht="14.4" customHeight="1" x14ac:dyDescent="0.3">
      <c r="V264" s="266"/>
      <c r="W264" s="266"/>
      <c r="X264" s="266"/>
      <c r="Y264" s="266"/>
      <c r="Z264" s="266"/>
      <c r="AA264" s="266"/>
      <c r="AB264" s="266"/>
      <c r="AC264" s="266"/>
      <c r="AD264" s="266"/>
      <c r="AE264" s="266"/>
      <c r="AF264" s="266"/>
    </row>
    <row r="265" spans="22:32" ht="14.4" customHeight="1" x14ac:dyDescent="0.3">
      <c r="V265" s="266"/>
      <c r="W265" s="266"/>
      <c r="X265" s="266"/>
      <c r="Y265" s="266"/>
      <c r="Z265" s="266"/>
      <c r="AA265" s="266"/>
      <c r="AB265" s="266"/>
      <c r="AC265" s="266"/>
      <c r="AD265" s="266"/>
      <c r="AE265" s="266"/>
      <c r="AF265" s="266"/>
    </row>
    <row r="266" spans="22:32" ht="14.4" customHeight="1" x14ac:dyDescent="0.3">
      <c r="V266" s="266"/>
      <c r="W266" s="266"/>
      <c r="X266" s="266"/>
      <c r="Y266" s="266"/>
      <c r="Z266" s="266"/>
      <c r="AA266" s="266"/>
      <c r="AB266" s="266"/>
      <c r="AC266" s="266"/>
      <c r="AD266" s="266"/>
      <c r="AE266" s="266"/>
      <c r="AF266" s="266"/>
    </row>
    <row r="267" spans="22:32" ht="14.4" customHeight="1" x14ac:dyDescent="0.3">
      <c r="V267" s="266"/>
      <c r="W267" s="266"/>
      <c r="X267" s="266"/>
      <c r="Y267" s="266"/>
      <c r="Z267" s="266"/>
      <c r="AA267" s="266"/>
      <c r="AB267" s="266"/>
      <c r="AC267" s="266"/>
      <c r="AD267" s="266"/>
      <c r="AE267" s="266"/>
      <c r="AF267" s="266"/>
    </row>
    <row r="268" spans="22:32" ht="14.4" customHeight="1" x14ac:dyDescent="0.3">
      <c r="V268" s="266"/>
      <c r="W268" s="266"/>
      <c r="X268" s="266"/>
      <c r="Y268" s="266"/>
      <c r="Z268" s="266"/>
      <c r="AA268" s="266"/>
      <c r="AB268" s="266"/>
      <c r="AC268" s="266"/>
      <c r="AD268" s="266"/>
      <c r="AE268" s="266"/>
      <c r="AF268" s="266"/>
    </row>
    <row r="269" spans="22:32" ht="14.4" customHeight="1" x14ac:dyDescent="0.3">
      <c r="V269" s="252"/>
      <c r="W269" s="266"/>
      <c r="X269" s="266"/>
      <c r="Y269" s="266"/>
      <c r="Z269" s="266"/>
      <c r="AA269" s="266"/>
      <c r="AB269" s="266"/>
      <c r="AC269" s="266"/>
      <c r="AD269" s="266"/>
      <c r="AE269" s="266"/>
      <c r="AF269" s="266"/>
    </row>
    <row r="270" spans="22:32" ht="14.4" customHeight="1" x14ac:dyDescent="0.3">
      <c r="V270" s="266"/>
      <c r="W270" s="266"/>
      <c r="X270" s="266"/>
      <c r="Y270" s="266"/>
      <c r="Z270" s="266"/>
      <c r="AA270" s="266"/>
      <c r="AB270" s="266"/>
      <c r="AC270" s="266"/>
      <c r="AD270" s="266"/>
      <c r="AE270" s="266"/>
      <c r="AF270" s="266"/>
    </row>
    <row r="271" spans="22:32" ht="14.4" customHeight="1" x14ac:dyDescent="0.3">
      <c r="V271" s="266"/>
      <c r="W271" s="266"/>
      <c r="X271" s="266"/>
      <c r="Y271" s="266"/>
      <c r="Z271" s="266"/>
      <c r="AA271" s="266"/>
      <c r="AB271" s="266"/>
      <c r="AC271" s="266"/>
      <c r="AD271" s="266"/>
      <c r="AE271" s="266"/>
      <c r="AF271" s="266"/>
    </row>
    <row r="272" spans="22:32" ht="14.4" customHeight="1" x14ac:dyDescent="0.3">
      <c r="V272" s="266"/>
      <c r="W272" s="266"/>
      <c r="X272" s="266"/>
      <c r="Y272" s="266"/>
      <c r="Z272" s="266"/>
      <c r="AA272" s="266"/>
      <c r="AB272" s="266"/>
      <c r="AC272" s="266"/>
      <c r="AD272" s="266"/>
      <c r="AE272" s="266"/>
      <c r="AF272" s="266"/>
    </row>
    <row r="273" spans="22:32" ht="14.4" customHeight="1" x14ac:dyDescent="0.3">
      <c r="V273" s="266"/>
      <c r="W273" s="266"/>
      <c r="X273" s="266"/>
      <c r="Y273" s="266"/>
      <c r="Z273" s="266"/>
      <c r="AA273" s="266"/>
      <c r="AB273" s="266"/>
      <c r="AC273" s="266"/>
      <c r="AD273" s="266"/>
      <c r="AE273" s="266"/>
      <c r="AF273" s="266"/>
    </row>
    <row r="274" spans="22:32" ht="14.4" customHeight="1" x14ac:dyDescent="0.3">
      <c r="V274" s="266"/>
      <c r="W274" s="266"/>
      <c r="X274" s="266"/>
      <c r="Y274" s="266"/>
      <c r="Z274" s="266"/>
      <c r="AA274" s="266"/>
      <c r="AB274" s="266"/>
      <c r="AC274" s="266"/>
      <c r="AD274" s="266"/>
      <c r="AE274" s="266"/>
      <c r="AF274" s="266"/>
    </row>
    <row r="275" spans="22:32" ht="14.4" customHeight="1" x14ac:dyDescent="0.3">
      <c r="V275" s="266"/>
      <c r="W275" s="266"/>
      <c r="X275" s="266"/>
      <c r="Y275" s="266"/>
      <c r="Z275" s="266"/>
      <c r="AA275" s="266"/>
      <c r="AB275" s="266"/>
      <c r="AC275" s="266"/>
      <c r="AD275" s="266"/>
      <c r="AE275" s="266"/>
      <c r="AF275" s="266"/>
    </row>
    <row r="276" spans="22:32" ht="14.4" customHeight="1" x14ac:dyDescent="0.3">
      <c r="V276" s="266"/>
      <c r="W276" s="266"/>
      <c r="X276" s="266"/>
      <c r="Y276" s="266"/>
      <c r="Z276" s="266"/>
      <c r="AA276" s="266"/>
      <c r="AB276" s="266"/>
      <c r="AC276" s="266"/>
      <c r="AD276" s="266"/>
      <c r="AE276" s="266"/>
      <c r="AF276" s="266"/>
    </row>
    <row r="277" spans="22:32" ht="14.4" customHeight="1" x14ac:dyDescent="0.3">
      <c r="V277" s="266"/>
      <c r="W277" s="266"/>
      <c r="X277" s="266"/>
      <c r="Y277" s="266"/>
      <c r="Z277" s="266"/>
      <c r="AA277" s="266"/>
      <c r="AB277" s="266"/>
      <c r="AC277" s="266"/>
      <c r="AD277" s="266"/>
      <c r="AE277" s="266"/>
      <c r="AF277" s="266"/>
    </row>
    <row r="278" spans="22:32" ht="14.4" customHeight="1" x14ac:dyDescent="0.3">
      <c r="V278" s="266"/>
      <c r="W278" s="266"/>
      <c r="X278" s="266"/>
      <c r="Y278" s="266"/>
      <c r="Z278" s="266"/>
      <c r="AA278" s="266"/>
      <c r="AB278" s="266"/>
      <c r="AC278" s="266"/>
      <c r="AD278" s="266"/>
      <c r="AE278" s="266"/>
      <c r="AF278" s="266"/>
    </row>
    <row r="279" spans="22:32" ht="14.4" customHeight="1" x14ac:dyDescent="0.3">
      <c r="V279" s="266"/>
      <c r="W279" s="266"/>
      <c r="X279" s="266"/>
      <c r="Y279" s="266"/>
      <c r="Z279" s="266"/>
      <c r="AA279" s="266"/>
      <c r="AB279" s="266"/>
      <c r="AC279" s="266"/>
      <c r="AD279" s="266"/>
      <c r="AE279" s="266"/>
      <c r="AF279" s="266"/>
    </row>
    <row r="280" spans="22:32" ht="14.4" customHeight="1" x14ac:dyDescent="0.3">
      <c r="V280" s="266"/>
      <c r="W280" s="266"/>
      <c r="X280" s="266"/>
      <c r="Y280" s="266"/>
      <c r="Z280" s="266"/>
      <c r="AA280" s="266"/>
      <c r="AB280" s="266"/>
      <c r="AC280" s="266"/>
      <c r="AD280" s="266"/>
      <c r="AE280" s="266"/>
      <c r="AF280" s="266"/>
    </row>
    <row r="281" spans="22:32" ht="14.4" customHeight="1" x14ac:dyDescent="0.3">
      <c r="V281" s="266"/>
      <c r="W281" s="266"/>
      <c r="X281" s="266"/>
      <c r="Y281" s="266"/>
      <c r="Z281" s="266"/>
      <c r="AA281" s="266"/>
      <c r="AB281" s="266"/>
      <c r="AC281" s="266"/>
      <c r="AD281" s="266"/>
      <c r="AE281" s="266"/>
      <c r="AF281" s="266"/>
    </row>
    <row r="282" spans="22:32" ht="14.4" customHeight="1" x14ac:dyDescent="0.3">
      <c r="V282" s="266"/>
      <c r="W282" s="266"/>
      <c r="X282" s="266"/>
      <c r="Y282" s="266"/>
      <c r="Z282" s="266"/>
      <c r="AA282" s="266"/>
      <c r="AB282" s="266"/>
      <c r="AC282" s="266"/>
      <c r="AD282" s="266"/>
      <c r="AE282" s="266"/>
      <c r="AF282" s="266"/>
    </row>
    <row r="283" spans="22:32" ht="14.4" customHeight="1" x14ac:dyDescent="0.3">
      <c r="V283" s="266"/>
      <c r="W283" s="266"/>
      <c r="X283" s="266"/>
      <c r="Y283" s="266"/>
      <c r="Z283" s="266"/>
      <c r="AA283" s="266"/>
      <c r="AB283" s="266"/>
      <c r="AC283" s="266"/>
      <c r="AD283" s="266"/>
      <c r="AE283" s="266"/>
      <c r="AF283" s="266"/>
    </row>
    <row r="284" spans="22:32" ht="14.4" customHeight="1" x14ac:dyDescent="0.3">
      <c r="V284" s="266"/>
      <c r="W284" s="266"/>
      <c r="X284" s="266"/>
      <c r="Y284" s="266"/>
      <c r="Z284" s="266"/>
      <c r="AA284" s="266"/>
      <c r="AB284" s="266"/>
      <c r="AC284" s="266"/>
      <c r="AD284" s="266"/>
      <c r="AE284" s="266"/>
      <c r="AF284" s="266"/>
    </row>
    <row r="285" spans="22:32" ht="14.4" customHeight="1" x14ac:dyDescent="0.3">
      <c r="V285" s="266"/>
      <c r="W285" s="266"/>
      <c r="X285" s="266"/>
      <c r="Y285" s="266"/>
      <c r="Z285" s="266"/>
      <c r="AA285" s="266"/>
      <c r="AB285" s="266"/>
      <c r="AC285" s="266"/>
      <c r="AD285" s="266"/>
      <c r="AE285" s="266"/>
      <c r="AF285" s="266"/>
    </row>
    <row r="286" spans="22:32" ht="14.4" customHeight="1" x14ac:dyDescent="0.3">
      <c r="V286" s="266"/>
      <c r="W286" s="266"/>
      <c r="X286" s="266"/>
      <c r="Y286" s="266"/>
      <c r="Z286" s="266"/>
      <c r="AA286" s="266"/>
      <c r="AB286" s="266"/>
      <c r="AC286" s="266"/>
      <c r="AD286" s="266"/>
      <c r="AE286" s="266"/>
      <c r="AF286" s="266"/>
    </row>
    <row r="287" spans="22:32" ht="14.4" customHeight="1" x14ac:dyDescent="0.3">
      <c r="V287" s="266"/>
      <c r="W287" s="266"/>
      <c r="X287" s="266"/>
      <c r="Y287" s="266"/>
      <c r="Z287" s="266"/>
      <c r="AA287" s="266"/>
      <c r="AB287" s="266"/>
      <c r="AC287" s="266"/>
      <c r="AD287" s="266"/>
      <c r="AE287" s="266"/>
      <c r="AF287" s="266"/>
    </row>
    <row r="288" spans="22:32" ht="14.4" customHeight="1" x14ac:dyDescent="0.3">
      <c r="V288" s="266"/>
      <c r="W288" s="266"/>
      <c r="X288" s="266"/>
      <c r="Y288" s="266"/>
      <c r="Z288" s="266"/>
      <c r="AA288" s="266"/>
      <c r="AB288" s="266"/>
      <c r="AC288" s="266"/>
      <c r="AD288" s="266"/>
      <c r="AE288" s="266"/>
      <c r="AF288" s="266"/>
    </row>
    <row r="289" spans="22:32" ht="14.4" customHeight="1" x14ac:dyDescent="0.3">
      <c r="V289" s="266"/>
      <c r="W289" s="266"/>
      <c r="X289" s="266"/>
      <c r="Y289" s="266"/>
      <c r="Z289" s="266"/>
      <c r="AA289" s="266"/>
      <c r="AB289" s="266"/>
      <c r="AC289" s="266"/>
      <c r="AD289" s="266"/>
      <c r="AE289" s="266"/>
      <c r="AF289" s="266"/>
    </row>
    <row r="290" spans="22:32" ht="14.4" customHeight="1" x14ac:dyDescent="0.3">
      <c r="V290" s="266"/>
      <c r="W290" s="266"/>
      <c r="X290" s="266"/>
      <c r="Y290" s="266"/>
      <c r="Z290" s="266"/>
      <c r="AA290" s="266"/>
      <c r="AB290" s="266"/>
      <c r="AC290" s="266"/>
      <c r="AD290" s="266"/>
      <c r="AE290" s="266"/>
      <c r="AF290" s="266"/>
    </row>
    <row r="291" spans="22:32" ht="14.4" customHeight="1" x14ac:dyDescent="0.3">
      <c r="V291" s="266"/>
      <c r="W291" s="266"/>
      <c r="X291" s="266"/>
      <c r="Y291" s="266"/>
      <c r="Z291" s="266"/>
      <c r="AA291" s="266"/>
      <c r="AB291" s="266"/>
      <c r="AC291" s="266"/>
      <c r="AD291" s="266"/>
      <c r="AE291" s="266"/>
      <c r="AF291" s="266"/>
    </row>
    <row r="292" spans="22:32" ht="14.4" customHeight="1" x14ac:dyDescent="0.3">
      <c r="V292" s="266"/>
      <c r="W292" s="266"/>
      <c r="X292" s="266"/>
      <c r="Y292" s="266"/>
      <c r="Z292" s="266"/>
      <c r="AA292" s="266"/>
      <c r="AB292" s="266"/>
      <c r="AC292" s="266"/>
      <c r="AD292" s="266"/>
      <c r="AE292" s="266"/>
      <c r="AF292" s="266"/>
    </row>
    <row r="293" spans="22:32" ht="14.4" customHeight="1" x14ac:dyDescent="0.3">
      <c r="V293" s="266"/>
      <c r="W293" s="266"/>
      <c r="X293" s="266"/>
      <c r="Y293" s="266"/>
      <c r="Z293" s="266"/>
      <c r="AA293" s="266"/>
      <c r="AB293" s="266"/>
      <c r="AC293" s="266"/>
      <c r="AD293" s="266"/>
      <c r="AE293" s="266"/>
      <c r="AF293" s="266"/>
    </row>
    <row r="294" spans="22:32" ht="14.4" customHeight="1" x14ac:dyDescent="0.3">
      <c r="V294" s="266"/>
      <c r="W294" s="266"/>
      <c r="X294" s="266"/>
      <c r="Y294" s="266"/>
      <c r="Z294" s="266"/>
      <c r="AA294" s="266"/>
      <c r="AB294" s="266"/>
      <c r="AC294" s="266"/>
      <c r="AD294" s="266"/>
      <c r="AE294" s="266"/>
      <c r="AF294" s="266"/>
    </row>
    <row r="295" spans="22:32" ht="14.4" customHeight="1" x14ac:dyDescent="0.3">
      <c r="V295" s="266"/>
      <c r="W295" s="266"/>
      <c r="X295" s="266"/>
      <c r="Y295" s="266"/>
      <c r="Z295" s="266"/>
      <c r="AA295" s="266"/>
      <c r="AB295" s="266"/>
      <c r="AC295" s="266"/>
      <c r="AD295" s="266"/>
      <c r="AE295" s="266"/>
      <c r="AF295" s="266"/>
    </row>
    <row r="296" spans="22:32" ht="14.4" customHeight="1" x14ac:dyDescent="0.3">
      <c r="V296" s="266"/>
      <c r="W296" s="266"/>
      <c r="X296" s="266"/>
      <c r="Y296" s="266"/>
      <c r="Z296" s="266"/>
      <c r="AA296" s="266"/>
      <c r="AB296" s="266"/>
      <c r="AC296" s="266"/>
      <c r="AD296" s="266"/>
      <c r="AE296" s="266"/>
      <c r="AF296" s="266"/>
    </row>
    <row r="297" spans="22:32" ht="14.4" customHeight="1" x14ac:dyDescent="0.3">
      <c r="V297" s="266"/>
      <c r="W297" s="266"/>
      <c r="X297" s="266"/>
      <c r="Y297" s="266"/>
      <c r="Z297" s="266"/>
      <c r="AA297" s="266"/>
      <c r="AB297" s="266"/>
      <c r="AC297" s="266"/>
      <c r="AD297" s="266"/>
      <c r="AE297" s="266"/>
      <c r="AF297" s="266"/>
    </row>
    <row r="298" spans="22:32" ht="14.4" customHeight="1" x14ac:dyDescent="0.3">
      <c r="V298" s="266"/>
      <c r="W298" s="266"/>
      <c r="X298" s="266"/>
      <c r="Y298" s="266"/>
      <c r="Z298" s="266"/>
      <c r="AA298" s="266"/>
      <c r="AB298" s="266"/>
      <c r="AC298" s="266"/>
      <c r="AD298" s="266"/>
      <c r="AE298" s="266"/>
      <c r="AF298" s="266"/>
    </row>
    <row r="299" spans="22:32" ht="14.4" customHeight="1" x14ac:dyDescent="0.3">
      <c r="V299" s="266"/>
      <c r="W299" s="266"/>
      <c r="X299" s="266"/>
      <c r="Y299" s="266"/>
      <c r="Z299" s="266"/>
      <c r="AA299" s="266"/>
      <c r="AB299" s="266"/>
      <c r="AC299" s="266"/>
      <c r="AD299" s="266"/>
      <c r="AE299" s="266"/>
      <c r="AF299" s="266"/>
    </row>
    <row r="300" spans="22:32" ht="14.4" customHeight="1" x14ac:dyDescent="0.3">
      <c r="V300" s="266"/>
      <c r="W300" s="266"/>
      <c r="X300" s="266"/>
      <c r="Y300" s="266"/>
      <c r="Z300" s="266"/>
      <c r="AA300" s="266"/>
      <c r="AB300" s="266"/>
      <c r="AC300" s="266"/>
      <c r="AD300" s="266"/>
      <c r="AE300" s="266"/>
      <c r="AF300" s="266"/>
    </row>
    <row r="301" spans="22:32" ht="14.4" customHeight="1" x14ac:dyDescent="0.3">
      <c r="V301" s="266"/>
      <c r="W301" s="266"/>
      <c r="X301" s="266"/>
      <c r="Y301" s="266"/>
      <c r="Z301" s="266"/>
      <c r="AA301" s="266"/>
      <c r="AB301" s="266"/>
      <c r="AC301" s="266"/>
      <c r="AD301" s="266"/>
      <c r="AE301" s="266"/>
      <c r="AF301" s="266"/>
    </row>
    <row r="302" spans="22:32" ht="14.4" customHeight="1" x14ac:dyDescent="0.3">
      <c r="V302" s="266"/>
      <c r="W302" s="266"/>
      <c r="X302" s="266"/>
      <c r="Y302" s="266"/>
      <c r="Z302" s="266"/>
      <c r="AA302" s="266"/>
      <c r="AB302" s="266"/>
      <c r="AC302" s="266"/>
      <c r="AD302" s="266"/>
      <c r="AE302" s="266"/>
      <c r="AF302" s="266"/>
    </row>
    <row r="303" spans="22:32" ht="14.4" customHeight="1" x14ac:dyDescent="0.3">
      <c r="V303" s="266"/>
      <c r="W303" s="266"/>
      <c r="X303" s="266"/>
      <c r="Y303" s="266"/>
      <c r="Z303" s="266"/>
      <c r="AA303" s="266"/>
      <c r="AB303" s="266"/>
      <c r="AC303" s="266"/>
      <c r="AD303" s="266"/>
      <c r="AE303" s="266"/>
      <c r="AF303" s="266"/>
    </row>
    <row r="304" spans="22:32" ht="14.4" customHeight="1" x14ac:dyDescent="0.3">
      <c r="V304" s="266"/>
      <c r="W304" s="266"/>
      <c r="X304" s="266"/>
      <c r="Y304" s="266"/>
      <c r="Z304" s="266"/>
      <c r="AA304" s="266"/>
      <c r="AB304" s="266"/>
      <c r="AC304" s="266"/>
      <c r="AD304" s="266"/>
      <c r="AE304" s="266"/>
      <c r="AF304" s="266"/>
    </row>
    <row r="305" spans="22:32" ht="14.4" customHeight="1" x14ac:dyDescent="0.3">
      <c r="V305" s="266"/>
      <c r="W305" s="266"/>
      <c r="X305" s="266"/>
      <c r="Y305" s="266"/>
      <c r="Z305" s="266"/>
      <c r="AA305" s="266"/>
      <c r="AB305" s="266"/>
      <c r="AC305" s="266"/>
      <c r="AD305" s="266"/>
      <c r="AE305" s="266"/>
      <c r="AF305" s="266"/>
    </row>
    <row r="306" spans="22:32" ht="14.4" customHeight="1" x14ac:dyDescent="0.3">
      <c r="V306" s="266"/>
      <c r="W306" s="266"/>
      <c r="X306" s="266"/>
      <c r="Y306" s="266"/>
      <c r="Z306" s="266"/>
      <c r="AA306" s="266"/>
      <c r="AB306" s="266"/>
      <c r="AC306" s="266"/>
      <c r="AD306" s="266"/>
      <c r="AE306" s="266"/>
      <c r="AF306" s="266"/>
    </row>
    <row r="307" spans="22:32" ht="14.4" customHeight="1" x14ac:dyDescent="0.3">
      <c r="V307" s="266"/>
      <c r="W307" s="266"/>
      <c r="X307" s="266"/>
      <c r="Y307" s="266"/>
      <c r="Z307" s="266"/>
      <c r="AA307" s="266"/>
      <c r="AB307" s="266"/>
      <c r="AC307" s="266"/>
      <c r="AD307" s="266"/>
      <c r="AE307" s="266"/>
      <c r="AF307" s="266"/>
    </row>
    <row r="308" spans="22:32" ht="14.4" customHeight="1" x14ac:dyDescent="0.3">
      <c r="V308" s="266"/>
      <c r="W308" s="266"/>
      <c r="X308" s="266"/>
      <c r="Y308" s="266"/>
      <c r="Z308" s="266"/>
      <c r="AA308" s="266"/>
      <c r="AB308" s="266"/>
      <c r="AC308" s="266"/>
      <c r="AD308" s="266"/>
      <c r="AE308" s="266"/>
      <c r="AF308" s="266"/>
    </row>
    <row r="309" spans="22:32" ht="14.4" customHeight="1" x14ac:dyDescent="0.3">
      <c r="V309" s="266"/>
      <c r="W309" s="266"/>
      <c r="X309" s="266"/>
      <c r="Y309" s="266"/>
      <c r="Z309" s="266"/>
      <c r="AA309" s="266"/>
      <c r="AB309" s="266"/>
      <c r="AC309" s="266"/>
      <c r="AD309" s="266"/>
      <c r="AE309" s="266"/>
      <c r="AF309" s="266"/>
    </row>
    <row r="310" spans="22:32" ht="14.4" customHeight="1" x14ac:dyDescent="0.3">
      <c r="V310" s="266"/>
      <c r="W310" s="266"/>
      <c r="X310" s="266"/>
      <c r="Y310" s="266"/>
      <c r="Z310" s="266"/>
      <c r="AA310" s="266"/>
      <c r="AB310" s="266"/>
      <c r="AC310" s="266"/>
      <c r="AD310" s="266"/>
      <c r="AE310" s="266"/>
      <c r="AF310" s="266"/>
    </row>
    <row r="311" spans="22:32" ht="14.4" customHeight="1" x14ac:dyDescent="0.3">
      <c r="V311" s="266"/>
      <c r="W311" s="266"/>
      <c r="X311" s="266"/>
      <c r="Y311" s="266"/>
      <c r="Z311" s="266"/>
      <c r="AA311" s="266"/>
      <c r="AB311" s="266"/>
      <c r="AC311" s="266"/>
      <c r="AD311" s="266"/>
      <c r="AE311" s="266"/>
      <c r="AF311" s="266"/>
    </row>
    <row r="312" spans="22:32" ht="14.4" customHeight="1" x14ac:dyDescent="0.3">
      <c r="V312" s="266"/>
      <c r="W312" s="266"/>
      <c r="X312" s="266"/>
      <c r="Y312" s="266"/>
      <c r="Z312" s="266"/>
      <c r="AA312" s="266"/>
      <c r="AB312" s="266"/>
      <c r="AC312" s="266"/>
      <c r="AD312" s="266"/>
      <c r="AE312" s="266"/>
      <c r="AF312" s="266"/>
    </row>
    <row r="313" spans="22:32" ht="14.4" customHeight="1" x14ac:dyDescent="0.3">
      <c r="V313" s="266"/>
      <c r="W313" s="266"/>
      <c r="X313" s="266"/>
      <c r="Y313" s="266"/>
      <c r="Z313" s="266"/>
      <c r="AA313" s="266"/>
      <c r="AB313" s="266"/>
      <c r="AC313" s="266"/>
      <c r="AD313" s="266"/>
      <c r="AE313" s="266"/>
      <c r="AF313" s="266"/>
    </row>
    <row r="314" spans="22:32" ht="14.4" customHeight="1" x14ac:dyDescent="0.3">
      <c r="V314" s="266"/>
      <c r="W314" s="266"/>
      <c r="X314" s="266"/>
      <c r="Y314" s="266"/>
      <c r="Z314" s="266"/>
      <c r="AA314" s="266"/>
      <c r="AB314" s="266"/>
      <c r="AC314" s="266"/>
      <c r="AD314" s="266"/>
      <c r="AE314" s="266"/>
      <c r="AF314" s="266"/>
    </row>
    <row r="315" spans="22:32" ht="14.4" customHeight="1" x14ac:dyDescent="0.3">
      <c r="V315" s="266"/>
      <c r="W315" s="266"/>
      <c r="X315" s="266"/>
      <c r="Y315" s="266"/>
      <c r="Z315" s="266"/>
      <c r="AA315" s="266"/>
      <c r="AB315" s="266"/>
      <c r="AC315" s="266"/>
      <c r="AD315" s="266"/>
      <c r="AE315" s="266"/>
      <c r="AF315" s="266"/>
    </row>
    <row r="316" spans="22:32" ht="14.4" customHeight="1" x14ac:dyDescent="0.3">
      <c r="V316" s="266"/>
      <c r="W316" s="266"/>
      <c r="X316" s="266"/>
      <c r="Y316" s="266"/>
      <c r="Z316" s="266"/>
      <c r="AA316" s="266"/>
      <c r="AB316" s="266"/>
      <c r="AC316" s="266"/>
      <c r="AD316" s="266"/>
      <c r="AE316" s="266"/>
      <c r="AF316" s="266"/>
    </row>
    <row r="317" spans="22:32" ht="14.4" customHeight="1" x14ac:dyDescent="0.3">
      <c r="V317" s="266"/>
      <c r="W317" s="266"/>
      <c r="X317" s="266"/>
      <c r="Y317" s="266"/>
      <c r="Z317" s="266"/>
      <c r="AA317" s="266"/>
      <c r="AB317" s="266"/>
      <c r="AC317" s="266"/>
      <c r="AD317" s="266"/>
      <c r="AE317" s="266"/>
      <c r="AF317" s="266"/>
    </row>
    <row r="318" spans="22:32" ht="14.4" customHeight="1" x14ac:dyDescent="0.3">
      <c r="V318" s="266"/>
      <c r="W318" s="266"/>
      <c r="X318" s="266"/>
      <c r="Y318" s="266"/>
      <c r="Z318" s="266"/>
      <c r="AA318" s="266"/>
      <c r="AB318" s="266"/>
      <c r="AC318" s="266"/>
      <c r="AD318" s="266"/>
      <c r="AE318" s="266"/>
      <c r="AF318" s="266"/>
    </row>
    <row r="319" spans="22:32" ht="14.4" customHeight="1" x14ac:dyDescent="0.3">
      <c r="V319" s="266"/>
      <c r="W319" s="266"/>
      <c r="X319" s="266"/>
      <c r="Y319" s="266"/>
      <c r="Z319" s="266"/>
      <c r="AA319" s="266"/>
      <c r="AB319" s="266"/>
      <c r="AC319" s="266"/>
      <c r="AD319" s="266"/>
      <c r="AE319" s="266"/>
      <c r="AF319" s="266"/>
    </row>
    <row r="320" spans="22:32" ht="14.4" customHeight="1" x14ac:dyDescent="0.3">
      <c r="V320" s="266"/>
      <c r="W320" s="266"/>
      <c r="X320" s="266"/>
      <c r="Y320" s="266"/>
      <c r="Z320" s="266"/>
      <c r="AA320" s="266"/>
      <c r="AB320" s="266"/>
      <c r="AC320" s="266"/>
      <c r="AD320" s="266"/>
      <c r="AE320" s="266"/>
      <c r="AF320" s="266"/>
    </row>
    <row r="321" spans="22:32" ht="14.4" customHeight="1" x14ac:dyDescent="0.3">
      <c r="V321" s="266"/>
      <c r="W321" s="266"/>
      <c r="X321" s="266"/>
      <c r="Y321" s="266"/>
      <c r="Z321" s="266"/>
      <c r="AA321" s="266"/>
      <c r="AB321" s="266"/>
      <c r="AC321" s="266"/>
      <c r="AD321" s="266"/>
      <c r="AE321" s="266"/>
      <c r="AF321" s="266"/>
    </row>
    <row r="322" spans="22:32" ht="14.4" customHeight="1" x14ac:dyDescent="0.3">
      <c r="V322" s="266"/>
      <c r="W322" s="266"/>
      <c r="X322" s="266"/>
      <c r="Y322" s="266"/>
      <c r="Z322" s="266"/>
      <c r="AA322" s="266"/>
      <c r="AB322" s="266"/>
      <c r="AC322" s="266"/>
      <c r="AD322" s="266"/>
      <c r="AE322" s="266"/>
      <c r="AF322" s="266"/>
    </row>
    <row r="323" spans="22:32" ht="14.4" customHeight="1" x14ac:dyDescent="0.3">
      <c r="V323" s="266"/>
      <c r="W323" s="266"/>
      <c r="X323" s="266"/>
      <c r="Y323" s="266"/>
      <c r="Z323" s="266"/>
      <c r="AA323" s="266"/>
      <c r="AB323" s="266"/>
      <c r="AC323" s="266"/>
      <c r="AD323" s="266"/>
      <c r="AE323" s="266"/>
      <c r="AF323" s="266"/>
    </row>
    <row r="324" spans="22:32" ht="14.4" customHeight="1" x14ac:dyDescent="0.3">
      <c r="V324" s="266"/>
      <c r="W324" s="266"/>
      <c r="X324" s="266"/>
      <c r="Y324" s="266"/>
      <c r="Z324" s="266"/>
      <c r="AA324" s="266"/>
      <c r="AB324" s="266"/>
      <c r="AC324" s="266"/>
      <c r="AD324" s="266"/>
      <c r="AE324" s="266"/>
      <c r="AF324" s="266"/>
    </row>
    <row r="325" spans="22:32" ht="14.4" customHeight="1" x14ac:dyDescent="0.3">
      <c r="V325" s="266"/>
      <c r="W325" s="266"/>
      <c r="X325" s="266"/>
      <c r="Y325" s="266"/>
      <c r="Z325" s="266"/>
      <c r="AA325" s="266"/>
      <c r="AB325" s="266"/>
      <c r="AC325" s="266"/>
      <c r="AD325" s="266"/>
      <c r="AE325" s="266"/>
      <c r="AF325" s="266"/>
    </row>
    <row r="326" spans="22:32" ht="14.4" customHeight="1" x14ac:dyDescent="0.3">
      <c r="V326" s="266"/>
      <c r="W326" s="266"/>
      <c r="X326" s="266"/>
      <c r="Y326" s="266"/>
      <c r="Z326" s="266"/>
      <c r="AA326" s="266"/>
      <c r="AB326" s="266"/>
      <c r="AC326" s="266"/>
      <c r="AD326" s="266"/>
      <c r="AE326" s="266"/>
      <c r="AF326" s="266"/>
    </row>
    <row r="327" spans="22:32" ht="14.4" customHeight="1" x14ac:dyDescent="0.3">
      <c r="V327" s="266"/>
      <c r="W327" s="266"/>
      <c r="X327" s="266"/>
      <c r="Y327" s="266"/>
      <c r="Z327" s="266"/>
      <c r="AA327" s="266"/>
      <c r="AB327" s="266"/>
      <c r="AC327" s="266"/>
      <c r="AD327" s="266"/>
      <c r="AE327" s="266"/>
      <c r="AF327" s="266"/>
    </row>
    <row r="328" spans="22:32" ht="14.4" customHeight="1" x14ac:dyDescent="0.3">
      <c r="V328" s="266"/>
      <c r="W328" s="266"/>
      <c r="X328" s="266"/>
      <c r="Y328" s="266"/>
      <c r="Z328" s="266"/>
      <c r="AA328" s="266"/>
      <c r="AB328" s="266"/>
      <c r="AC328" s="266"/>
      <c r="AD328" s="266"/>
      <c r="AE328" s="266"/>
      <c r="AF328" s="266"/>
    </row>
    <row r="329" spans="22:32" ht="14.4" customHeight="1" x14ac:dyDescent="0.3">
      <c r="V329" s="266"/>
      <c r="W329" s="266"/>
      <c r="X329" s="266"/>
      <c r="Y329" s="266"/>
      <c r="Z329" s="266"/>
      <c r="AA329" s="266"/>
      <c r="AB329" s="266"/>
      <c r="AC329" s="266"/>
      <c r="AD329" s="266"/>
      <c r="AE329" s="266"/>
      <c r="AF329" s="266"/>
    </row>
    <row r="330" spans="22:32" ht="14.4" customHeight="1" x14ac:dyDescent="0.3">
      <c r="V330" s="252"/>
      <c r="W330" s="266"/>
      <c r="X330" s="266"/>
      <c r="Y330" s="266"/>
      <c r="Z330" s="266"/>
      <c r="AA330" s="266"/>
      <c r="AB330" s="266"/>
      <c r="AC330" s="266"/>
      <c r="AD330" s="266"/>
      <c r="AE330" s="266"/>
      <c r="AF330" s="266"/>
    </row>
    <row r="331" spans="22:32" ht="14.4" customHeight="1" x14ac:dyDescent="0.3">
      <c r="V331" s="266"/>
      <c r="W331" s="266"/>
      <c r="X331" s="266"/>
      <c r="Y331" s="266"/>
      <c r="Z331" s="266"/>
      <c r="AA331" s="266"/>
      <c r="AB331" s="266"/>
      <c r="AC331" s="266"/>
      <c r="AD331" s="266"/>
      <c r="AE331" s="266"/>
      <c r="AF331" s="266"/>
    </row>
    <row r="332" spans="22:32" ht="14.4" customHeight="1" x14ac:dyDescent="0.3">
      <c r="V332" s="266"/>
      <c r="W332" s="266"/>
      <c r="X332" s="266"/>
      <c r="Y332" s="266"/>
      <c r="Z332" s="266"/>
      <c r="AA332" s="266"/>
      <c r="AB332" s="266"/>
      <c r="AC332" s="266"/>
      <c r="AD332" s="266"/>
      <c r="AE332" s="266"/>
      <c r="AF332" s="266"/>
    </row>
    <row r="333" spans="22:32" ht="14.4" customHeight="1" x14ac:dyDescent="0.3">
      <c r="V333" s="266"/>
      <c r="W333" s="266"/>
      <c r="X333" s="266"/>
      <c r="Y333" s="266"/>
      <c r="Z333" s="266"/>
      <c r="AA333" s="266"/>
      <c r="AB333" s="266"/>
      <c r="AC333" s="266"/>
      <c r="AD333" s="266"/>
      <c r="AE333" s="266"/>
      <c r="AF333" s="266"/>
    </row>
    <row r="334" spans="22:32" ht="14.4" customHeight="1" x14ac:dyDescent="0.3">
      <c r="V334" s="266"/>
      <c r="W334" s="266"/>
      <c r="X334" s="266"/>
      <c r="Y334" s="266"/>
      <c r="Z334" s="266"/>
      <c r="AA334" s="266"/>
      <c r="AB334" s="266"/>
      <c r="AC334" s="266"/>
      <c r="AD334" s="266"/>
      <c r="AE334" s="266"/>
      <c r="AF334" s="266"/>
    </row>
    <row r="335" spans="22:32" ht="14.4" customHeight="1" x14ac:dyDescent="0.3">
      <c r="V335" s="266"/>
      <c r="W335" s="266"/>
      <c r="X335" s="266"/>
      <c r="Y335" s="266"/>
      <c r="Z335" s="266"/>
      <c r="AA335" s="266"/>
      <c r="AB335" s="266"/>
      <c r="AC335" s="266"/>
      <c r="AD335" s="266"/>
      <c r="AE335" s="266"/>
      <c r="AF335" s="266"/>
    </row>
    <row r="336" spans="22:32" ht="14.4" customHeight="1" x14ac:dyDescent="0.3">
      <c r="V336" s="266"/>
      <c r="W336" s="266"/>
      <c r="X336" s="266"/>
      <c r="Y336" s="266"/>
      <c r="Z336" s="266"/>
      <c r="AA336" s="266"/>
      <c r="AB336" s="266"/>
      <c r="AC336" s="266"/>
      <c r="AD336" s="266"/>
      <c r="AE336" s="266"/>
      <c r="AF336" s="266"/>
    </row>
    <row r="337" spans="22:32" ht="14.4" customHeight="1" x14ac:dyDescent="0.3">
      <c r="V337" s="266"/>
      <c r="W337" s="266"/>
      <c r="X337" s="266"/>
      <c r="Y337" s="266"/>
      <c r="Z337" s="266"/>
      <c r="AA337" s="266"/>
      <c r="AB337" s="266"/>
      <c r="AC337" s="266"/>
      <c r="AD337" s="266"/>
      <c r="AE337" s="266"/>
      <c r="AF337" s="266"/>
    </row>
    <row r="338" spans="22:32" ht="14.4" customHeight="1" x14ac:dyDescent="0.3">
      <c r="V338" s="266"/>
      <c r="W338" s="266"/>
      <c r="X338" s="266"/>
      <c r="Y338" s="266"/>
      <c r="Z338" s="266"/>
      <c r="AA338" s="266"/>
      <c r="AB338" s="266"/>
      <c r="AC338" s="266"/>
      <c r="AD338" s="266"/>
      <c r="AE338" s="266"/>
      <c r="AF338" s="266"/>
    </row>
    <row r="339" spans="22:32" ht="14.4" customHeight="1" x14ac:dyDescent="0.3">
      <c r="V339" s="266"/>
      <c r="W339" s="266"/>
      <c r="X339" s="266"/>
      <c r="Y339" s="266"/>
      <c r="Z339" s="266"/>
      <c r="AA339" s="266"/>
      <c r="AB339" s="266"/>
      <c r="AC339" s="266"/>
      <c r="AD339" s="266"/>
      <c r="AE339" s="266"/>
      <c r="AF339" s="266"/>
    </row>
    <row r="340" spans="22:32" ht="14.4" customHeight="1" x14ac:dyDescent="0.3">
      <c r="V340" s="266"/>
      <c r="W340" s="266"/>
      <c r="X340" s="266"/>
      <c r="Y340" s="266"/>
      <c r="Z340" s="266"/>
      <c r="AA340" s="266"/>
      <c r="AB340" s="266"/>
      <c r="AC340" s="266"/>
      <c r="AD340" s="266"/>
      <c r="AE340" s="266"/>
      <c r="AF340" s="266"/>
    </row>
    <row r="341" spans="22:32" ht="14.4" customHeight="1" x14ac:dyDescent="0.3">
      <c r="V341" s="266"/>
      <c r="W341" s="266"/>
      <c r="X341" s="266"/>
      <c r="Y341" s="266"/>
      <c r="Z341" s="266"/>
      <c r="AA341" s="266"/>
      <c r="AB341" s="266"/>
      <c r="AC341" s="266"/>
      <c r="AD341" s="266"/>
      <c r="AE341" s="266"/>
      <c r="AF341" s="266"/>
    </row>
    <row r="342" spans="22:32" ht="14.4" customHeight="1" x14ac:dyDescent="0.3">
      <c r="V342" s="266"/>
      <c r="W342" s="266"/>
      <c r="X342" s="266"/>
      <c r="Y342" s="266"/>
      <c r="Z342" s="266"/>
      <c r="AA342" s="266"/>
      <c r="AB342" s="266"/>
      <c r="AC342" s="266"/>
      <c r="AD342" s="266"/>
      <c r="AE342" s="266"/>
      <c r="AF342" s="266"/>
    </row>
    <row r="343" spans="22:32" ht="14.4" customHeight="1" x14ac:dyDescent="0.3">
      <c r="V343" s="266"/>
      <c r="W343" s="266"/>
      <c r="X343" s="266"/>
      <c r="Y343" s="266"/>
      <c r="Z343" s="266"/>
      <c r="AA343" s="266"/>
      <c r="AB343" s="266"/>
      <c r="AC343" s="266"/>
      <c r="AD343" s="266"/>
      <c r="AE343" s="266"/>
      <c r="AF343" s="266"/>
    </row>
    <row r="344" spans="22:32" ht="14.4" customHeight="1" x14ac:dyDescent="0.3">
      <c r="V344" s="266"/>
      <c r="W344" s="266"/>
      <c r="X344" s="266"/>
      <c r="Y344" s="266"/>
      <c r="Z344" s="266"/>
      <c r="AA344" s="266"/>
      <c r="AB344" s="266"/>
      <c r="AC344" s="266"/>
      <c r="AD344" s="266"/>
      <c r="AE344" s="266"/>
      <c r="AF344" s="266"/>
    </row>
    <row r="345" spans="22:32" ht="14.4" customHeight="1" x14ac:dyDescent="0.3">
      <c r="V345" s="266"/>
      <c r="W345" s="266"/>
      <c r="X345" s="266"/>
      <c r="Y345" s="266"/>
      <c r="Z345" s="266"/>
      <c r="AA345" s="266"/>
      <c r="AB345" s="266"/>
      <c r="AC345" s="266"/>
      <c r="AD345" s="266"/>
      <c r="AE345" s="266"/>
      <c r="AF345" s="266"/>
    </row>
    <row r="346" spans="22:32" ht="14.4" customHeight="1" x14ac:dyDescent="0.3">
      <c r="V346" s="266"/>
      <c r="W346" s="266"/>
      <c r="X346" s="266"/>
      <c r="Y346" s="266"/>
      <c r="Z346" s="266"/>
      <c r="AA346" s="266"/>
      <c r="AB346" s="266"/>
      <c r="AC346" s="266"/>
      <c r="AD346" s="266"/>
      <c r="AE346" s="266"/>
      <c r="AF346" s="266"/>
    </row>
    <row r="347" spans="22:32" ht="14.4" customHeight="1" x14ac:dyDescent="0.3">
      <c r="V347" s="266"/>
      <c r="W347" s="266"/>
      <c r="X347" s="266"/>
      <c r="Y347" s="266"/>
      <c r="Z347" s="266"/>
      <c r="AA347" s="266"/>
      <c r="AB347" s="266"/>
      <c r="AC347" s="266"/>
      <c r="AD347" s="266"/>
      <c r="AE347" s="266"/>
      <c r="AF347" s="266"/>
    </row>
    <row r="348" spans="22:32" ht="14.4" customHeight="1" x14ac:dyDescent="0.3">
      <c r="V348" s="266"/>
      <c r="W348" s="266"/>
      <c r="X348" s="266"/>
      <c r="Y348" s="266"/>
      <c r="Z348" s="266"/>
      <c r="AA348" s="266"/>
      <c r="AB348" s="266"/>
      <c r="AC348" s="266"/>
      <c r="AD348" s="266"/>
      <c r="AE348" s="266"/>
      <c r="AF348" s="266"/>
    </row>
    <row r="349" spans="22:32" ht="14.4" customHeight="1" x14ac:dyDescent="0.3">
      <c r="V349" s="266"/>
      <c r="W349" s="266"/>
      <c r="X349" s="266"/>
      <c r="Y349" s="266"/>
      <c r="Z349" s="266"/>
      <c r="AA349" s="266"/>
      <c r="AB349" s="266"/>
      <c r="AC349" s="266"/>
      <c r="AD349" s="266"/>
      <c r="AE349" s="266"/>
      <c r="AF349" s="266"/>
    </row>
    <row r="350" spans="22:32" ht="14.4" customHeight="1" x14ac:dyDescent="0.3">
      <c r="V350" s="266"/>
      <c r="W350" s="266"/>
      <c r="X350" s="266"/>
      <c r="Y350" s="266"/>
      <c r="Z350" s="266"/>
      <c r="AA350" s="266"/>
      <c r="AB350" s="266"/>
      <c r="AC350" s="266"/>
      <c r="AD350" s="266"/>
      <c r="AE350" s="266"/>
      <c r="AF350" s="266"/>
    </row>
    <row r="351" spans="22:32" ht="14.4" customHeight="1" x14ac:dyDescent="0.3">
      <c r="V351" s="266"/>
      <c r="W351" s="266"/>
      <c r="X351" s="266"/>
      <c r="Y351" s="266"/>
      <c r="Z351" s="266"/>
      <c r="AA351" s="266"/>
      <c r="AB351" s="266"/>
      <c r="AC351" s="266"/>
      <c r="AD351" s="266"/>
      <c r="AE351" s="266"/>
      <c r="AF351" s="266"/>
    </row>
    <row r="352" spans="22:32" ht="14.4" customHeight="1" x14ac:dyDescent="0.3">
      <c r="V352" s="266"/>
      <c r="W352" s="266"/>
      <c r="X352" s="266"/>
      <c r="Y352" s="266"/>
      <c r="Z352" s="266"/>
      <c r="AA352" s="266"/>
      <c r="AB352" s="266"/>
      <c r="AC352" s="266"/>
      <c r="AD352" s="266"/>
      <c r="AE352" s="266"/>
      <c r="AF352" s="266"/>
    </row>
    <row r="353" spans="22:32" ht="14.4" customHeight="1" x14ac:dyDescent="0.3">
      <c r="V353" s="266"/>
      <c r="W353" s="266"/>
      <c r="X353" s="266"/>
      <c r="Y353" s="266"/>
      <c r="Z353" s="266"/>
      <c r="AA353" s="266"/>
      <c r="AB353" s="266"/>
      <c r="AC353" s="266"/>
      <c r="AD353" s="266"/>
      <c r="AE353" s="266"/>
      <c r="AF353" s="266"/>
    </row>
    <row r="354" spans="22:32" ht="14.4" customHeight="1" x14ac:dyDescent="0.3">
      <c r="V354" s="266"/>
      <c r="W354" s="266"/>
      <c r="X354" s="266"/>
      <c r="Y354" s="266"/>
      <c r="Z354" s="266"/>
      <c r="AA354" s="266"/>
      <c r="AB354" s="266"/>
      <c r="AC354" s="266"/>
      <c r="AD354" s="266"/>
      <c r="AE354" s="266"/>
      <c r="AF354" s="266"/>
    </row>
    <row r="355" spans="22:32" ht="14.4" customHeight="1" x14ac:dyDescent="0.3">
      <c r="V355" s="266"/>
      <c r="W355" s="266"/>
      <c r="X355" s="266"/>
      <c r="Y355" s="266"/>
      <c r="Z355" s="266"/>
      <c r="AA355" s="266"/>
      <c r="AB355" s="266"/>
      <c r="AC355" s="266"/>
      <c r="AD355" s="266"/>
      <c r="AE355" s="266"/>
      <c r="AF355" s="266"/>
    </row>
    <row r="356" spans="22:32" ht="14.4" customHeight="1" x14ac:dyDescent="0.3">
      <c r="V356" s="266"/>
      <c r="W356" s="266"/>
      <c r="X356" s="266"/>
      <c r="Y356" s="266"/>
      <c r="Z356" s="266"/>
      <c r="AA356" s="266"/>
      <c r="AB356" s="266"/>
      <c r="AC356" s="266"/>
      <c r="AD356" s="266"/>
      <c r="AE356" s="266"/>
      <c r="AF356" s="266"/>
    </row>
    <row r="357" spans="22:32" ht="14.4" customHeight="1" x14ac:dyDescent="0.3">
      <c r="V357" s="266"/>
      <c r="W357" s="266"/>
      <c r="X357" s="266"/>
      <c r="Y357" s="266"/>
      <c r="Z357" s="266"/>
      <c r="AA357" s="266"/>
      <c r="AB357" s="266"/>
      <c r="AC357" s="266"/>
      <c r="AD357" s="266"/>
      <c r="AE357" s="266"/>
      <c r="AF357" s="266"/>
    </row>
    <row r="358" spans="22:32" ht="14.4" customHeight="1" x14ac:dyDescent="0.3">
      <c r="V358" s="266"/>
      <c r="W358" s="266"/>
      <c r="X358" s="266"/>
      <c r="Y358" s="266"/>
      <c r="Z358" s="266"/>
      <c r="AA358" s="266"/>
      <c r="AB358" s="266"/>
      <c r="AC358" s="266"/>
      <c r="AD358" s="266"/>
      <c r="AE358" s="266"/>
      <c r="AF358" s="266"/>
    </row>
    <row r="359" spans="22:32" ht="14.4" customHeight="1" x14ac:dyDescent="0.3">
      <c r="V359" s="266"/>
      <c r="W359" s="266"/>
      <c r="X359" s="266"/>
      <c r="Y359" s="266"/>
      <c r="Z359" s="266"/>
      <c r="AA359" s="266"/>
      <c r="AB359" s="266"/>
      <c r="AC359" s="266"/>
      <c r="AD359" s="266"/>
      <c r="AE359" s="266"/>
      <c r="AF359" s="266"/>
    </row>
    <row r="360" spans="22:32" ht="14.4" customHeight="1" x14ac:dyDescent="0.3">
      <c r="V360" s="266"/>
      <c r="W360" s="266"/>
      <c r="X360" s="266"/>
      <c r="Y360" s="266"/>
      <c r="Z360" s="266"/>
      <c r="AA360" s="266"/>
      <c r="AB360" s="266"/>
      <c r="AC360" s="266"/>
      <c r="AD360" s="266"/>
      <c r="AE360" s="266"/>
      <c r="AF360" s="266"/>
    </row>
    <row r="361" spans="22:32" ht="14.4" customHeight="1" x14ac:dyDescent="0.3">
      <c r="V361" s="266"/>
      <c r="W361" s="266"/>
      <c r="X361" s="266"/>
      <c r="Y361" s="266"/>
      <c r="Z361" s="266"/>
      <c r="AA361" s="266"/>
      <c r="AB361" s="266"/>
      <c r="AC361" s="266"/>
      <c r="AD361" s="266"/>
      <c r="AE361" s="266"/>
      <c r="AF361" s="266"/>
    </row>
    <row r="362" spans="22:32" ht="14.4" customHeight="1" x14ac:dyDescent="0.3">
      <c r="V362" s="266"/>
      <c r="W362" s="266"/>
      <c r="X362" s="266"/>
      <c r="Y362" s="266"/>
      <c r="Z362" s="266"/>
      <c r="AA362" s="266"/>
      <c r="AB362" s="266"/>
      <c r="AC362" s="266"/>
      <c r="AD362" s="266"/>
      <c r="AE362" s="266"/>
      <c r="AF362" s="266"/>
    </row>
    <row r="363" spans="22:32" ht="14.4" customHeight="1" x14ac:dyDescent="0.3">
      <c r="V363" s="266"/>
      <c r="W363" s="266"/>
      <c r="X363" s="266"/>
      <c r="Y363" s="266"/>
      <c r="Z363" s="266"/>
      <c r="AA363" s="266"/>
      <c r="AB363" s="266"/>
      <c r="AC363" s="266"/>
      <c r="AD363" s="266"/>
      <c r="AE363" s="266"/>
      <c r="AF363" s="266"/>
    </row>
    <row r="364" spans="22:32" ht="14.4" customHeight="1" x14ac:dyDescent="0.3">
      <c r="V364" s="266"/>
      <c r="W364" s="266"/>
      <c r="X364" s="266"/>
      <c r="Y364" s="266"/>
      <c r="Z364" s="266"/>
      <c r="AA364" s="266"/>
      <c r="AB364" s="266"/>
      <c r="AC364" s="266"/>
      <c r="AD364" s="266"/>
      <c r="AE364" s="266"/>
      <c r="AF364" s="266"/>
    </row>
    <row r="365" spans="22:32" ht="14.4" customHeight="1" x14ac:dyDescent="0.3">
      <c r="V365" s="266"/>
      <c r="W365" s="266"/>
      <c r="X365" s="266"/>
      <c r="Y365" s="266"/>
      <c r="Z365" s="266"/>
      <c r="AA365" s="266"/>
      <c r="AB365" s="266"/>
      <c r="AC365" s="266"/>
      <c r="AD365" s="266"/>
      <c r="AE365" s="266"/>
      <c r="AF365" s="266"/>
    </row>
    <row r="366" spans="22:32" ht="14.4" customHeight="1" x14ac:dyDescent="0.3">
      <c r="V366" s="266"/>
      <c r="W366" s="266"/>
      <c r="X366" s="266"/>
      <c r="Y366" s="266"/>
      <c r="Z366" s="266"/>
      <c r="AA366" s="266"/>
      <c r="AB366" s="266"/>
      <c r="AC366" s="266"/>
      <c r="AD366" s="266"/>
      <c r="AE366" s="266"/>
      <c r="AF366" s="266"/>
    </row>
    <row r="367" spans="22:32" ht="14.4" customHeight="1" x14ac:dyDescent="0.3">
      <c r="V367" s="266"/>
      <c r="W367" s="266"/>
      <c r="X367" s="266"/>
      <c r="Y367" s="266"/>
      <c r="Z367" s="266"/>
      <c r="AA367" s="266"/>
      <c r="AB367" s="266"/>
      <c r="AC367" s="266"/>
      <c r="AD367" s="266"/>
      <c r="AE367" s="266"/>
      <c r="AF367" s="266"/>
    </row>
    <row r="368" spans="22:32" ht="14.4" customHeight="1" x14ac:dyDescent="0.3">
      <c r="V368" s="266"/>
      <c r="W368" s="266"/>
      <c r="X368" s="266"/>
      <c r="Y368" s="266"/>
      <c r="Z368" s="266"/>
      <c r="AA368" s="266"/>
      <c r="AB368" s="266"/>
      <c r="AC368" s="266"/>
      <c r="AD368" s="266"/>
      <c r="AE368" s="266"/>
      <c r="AF368" s="266"/>
    </row>
    <row r="369" spans="22:32" ht="14.4" customHeight="1" x14ac:dyDescent="0.3">
      <c r="V369" s="266"/>
      <c r="W369" s="266"/>
      <c r="X369" s="266"/>
      <c r="Y369" s="266"/>
      <c r="Z369" s="266"/>
      <c r="AA369" s="266"/>
      <c r="AB369" s="266"/>
      <c r="AC369" s="266"/>
      <c r="AD369" s="266"/>
      <c r="AE369" s="266"/>
      <c r="AF369" s="266"/>
    </row>
    <row r="370" spans="22:32" ht="14.4" customHeight="1" x14ac:dyDescent="0.3">
      <c r="V370" s="266"/>
      <c r="W370" s="266"/>
      <c r="X370" s="266"/>
      <c r="Y370" s="266"/>
      <c r="Z370" s="266"/>
      <c r="AA370" s="266"/>
      <c r="AB370" s="266"/>
      <c r="AC370" s="266"/>
      <c r="AD370" s="266"/>
      <c r="AE370" s="266"/>
      <c r="AF370" s="266"/>
    </row>
    <row r="371" spans="22:32" ht="14.4" customHeight="1" x14ac:dyDescent="0.3">
      <c r="V371" s="266"/>
      <c r="W371" s="266"/>
      <c r="X371" s="266"/>
      <c r="Y371" s="266"/>
      <c r="Z371" s="266"/>
      <c r="AA371" s="266"/>
      <c r="AB371" s="266"/>
      <c r="AC371" s="266"/>
      <c r="AD371" s="266"/>
      <c r="AE371" s="266"/>
      <c r="AF371" s="266"/>
    </row>
    <row r="372" spans="22:32" ht="14.4" customHeight="1" x14ac:dyDescent="0.3">
      <c r="V372" s="266"/>
      <c r="W372" s="266"/>
      <c r="X372" s="266"/>
      <c r="Y372" s="266"/>
      <c r="Z372" s="266"/>
      <c r="AA372" s="266"/>
      <c r="AB372" s="266"/>
      <c r="AC372" s="266"/>
      <c r="AD372" s="266"/>
      <c r="AE372" s="266"/>
      <c r="AF372" s="266"/>
    </row>
    <row r="373" spans="22:32" ht="14.4" customHeight="1" x14ac:dyDescent="0.3">
      <c r="V373" s="266"/>
      <c r="W373" s="266"/>
      <c r="X373" s="266"/>
      <c r="Y373" s="266"/>
      <c r="Z373" s="266"/>
      <c r="AA373" s="266"/>
      <c r="AB373" s="266"/>
      <c r="AC373" s="266"/>
      <c r="AD373" s="266"/>
      <c r="AE373" s="266"/>
      <c r="AF373" s="266"/>
    </row>
    <row r="374" spans="22:32" ht="14.4" customHeight="1" x14ac:dyDescent="0.3">
      <c r="V374" s="266"/>
      <c r="W374" s="266"/>
      <c r="X374" s="266"/>
      <c r="Y374" s="266"/>
      <c r="Z374" s="266"/>
      <c r="AA374" s="266"/>
      <c r="AB374" s="266"/>
      <c r="AC374" s="266"/>
      <c r="AD374" s="266"/>
      <c r="AE374" s="266"/>
      <c r="AF374" s="266"/>
    </row>
    <row r="375" spans="22:32" ht="14.4" customHeight="1" x14ac:dyDescent="0.3">
      <c r="V375" s="266"/>
      <c r="W375" s="266"/>
      <c r="X375" s="266"/>
      <c r="Y375" s="266"/>
      <c r="Z375" s="266"/>
      <c r="AA375" s="266"/>
      <c r="AB375" s="266"/>
      <c r="AC375" s="266"/>
      <c r="AD375" s="266"/>
      <c r="AE375" s="266"/>
      <c r="AF375" s="266"/>
    </row>
    <row r="376" spans="22:32" ht="14.4" customHeight="1" x14ac:dyDescent="0.3">
      <c r="V376" s="266"/>
      <c r="W376" s="266"/>
      <c r="X376" s="266"/>
      <c r="Y376" s="266"/>
      <c r="Z376" s="266"/>
      <c r="AA376" s="266"/>
      <c r="AB376" s="266"/>
      <c r="AC376" s="266"/>
      <c r="AD376" s="266"/>
      <c r="AE376" s="266"/>
      <c r="AF376" s="266"/>
    </row>
    <row r="377" spans="22:32" ht="14.4" customHeight="1" x14ac:dyDescent="0.3">
      <c r="V377" s="266"/>
      <c r="W377" s="266"/>
      <c r="X377" s="266"/>
      <c r="Y377" s="266"/>
      <c r="Z377" s="266"/>
      <c r="AA377" s="266"/>
      <c r="AB377" s="266"/>
      <c r="AC377" s="266"/>
      <c r="AD377" s="266"/>
      <c r="AE377" s="266"/>
      <c r="AF377" s="266"/>
    </row>
    <row r="378" spans="22:32" ht="14.4" customHeight="1" x14ac:dyDescent="0.3">
      <c r="V378" s="266"/>
      <c r="W378" s="266"/>
      <c r="X378" s="266"/>
      <c r="Y378" s="266"/>
      <c r="Z378" s="266"/>
      <c r="AA378" s="266"/>
      <c r="AB378" s="266"/>
      <c r="AC378" s="266"/>
      <c r="AD378" s="266"/>
      <c r="AE378" s="266"/>
      <c r="AF378" s="266"/>
    </row>
    <row r="379" spans="22:32" ht="14.4" customHeight="1" x14ac:dyDescent="0.3">
      <c r="V379" s="266"/>
      <c r="W379" s="266"/>
      <c r="X379" s="266"/>
      <c r="Y379" s="266"/>
      <c r="Z379" s="266"/>
      <c r="AA379" s="266"/>
      <c r="AB379" s="266"/>
      <c r="AC379" s="266"/>
      <c r="AD379" s="266"/>
      <c r="AE379" s="266"/>
      <c r="AF379" s="266"/>
    </row>
    <row r="380" spans="22:32" ht="14.4" customHeight="1" x14ac:dyDescent="0.3">
      <c r="V380" s="266"/>
      <c r="W380" s="266"/>
      <c r="X380" s="266"/>
      <c r="Y380" s="266"/>
      <c r="Z380" s="266"/>
      <c r="AA380" s="266"/>
      <c r="AB380" s="266"/>
      <c r="AC380" s="266"/>
      <c r="AD380" s="266"/>
      <c r="AE380" s="266"/>
      <c r="AF380" s="266"/>
    </row>
    <row r="381" spans="22:32" ht="14.4" customHeight="1" x14ac:dyDescent="0.3">
      <c r="V381" s="266"/>
      <c r="W381" s="266"/>
      <c r="X381" s="266"/>
      <c r="Y381" s="266"/>
      <c r="Z381" s="266"/>
      <c r="AA381" s="266"/>
      <c r="AB381" s="266"/>
      <c r="AC381" s="266"/>
      <c r="AD381" s="266"/>
      <c r="AE381" s="266"/>
      <c r="AF381" s="266"/>
    </row>
    <row r="382" spans="22:32" ht="14.4" customHeight="1" x14ac:dyDescent="0.3">
      <c r="V382" s="266"/>
      <c r="W382" s="266"/>
      <c r="X382" s="266"/>
      <c r="Y382" s="266"/>
      <c r="Z382" s="266"/>
      <c r="AA382" s="266"/>
      <c r="AB382" s="266"/>
      <c r="AC382" s="266"/>
      <c r="AD382" s="266"/>
      <c r="AE382" s="266"/>
      <c r="AF382" s="266"/>
    </row>
    <row r="383" spans="22:32" ht="14.4" customHeight="1" x14ac:dyDescent="0.3">
      <c r="V383" s="266"/>
      <c r="W383" s="266"/>
      <c r="X383" s="266"/>
      <c r="Y383" s="266"/>
      <c r="Z383" s="266"/>
      <c r="AA383" s="266"/>
      <c r="AB383" s="266"/>
      <c r="AC383" s="266"/>
      <c r="AD383" s="266"/>
      <c r="AE383" s="266"/>
      <c r="AF383" s="266"/>
    </row>
    <row r="384" spans="22:32" ht="14.4" customHeight="1" x14ac:dyDescent="0.3">
      <c r="V384" s="266"/>
      <c r="W384" s="266"/>
      <c r="X384" s="266"/>
      <c r="Y384" s="266"/>
      <c r="Z384" s="266"/>
      <c r="AA384" s="266"/>
      <c r="AB384" s="266"/>
      <c r="AC384" s="266"/>
      <c r="AD384" s="266"/>
      <c r="AE384" s="266"/>
      <c r="AF384" s="266"/>
    </row>
    <row r="385" spans="22:32" ht="14.4" customHeight="1" x14ac:dyDescent="0.3">
      <c r="V385" s="266"/>
      <c r="W385" s="266"/>
      <c r="X385" s="266"/>
      <c r="Y385" s="266"/>
      <c r="Z385" s="266"/>
      <c r="AA385" s="266"/>
      <c r="AB385" s="266"/>
      <c r="AC385" s="266"/>
      <c r="AD385" s="266"/>
      <c r="AE385" s="266"/>
      <c r="AF385" s="266"/>
    </row>
    <row r="386" spans="22:32" ht="14.4" customHeight="1" x14ac:dyDescent="0.3">
      <c r="V386" s="266"/>
      <c r="W386" s="266"/>
      <c r="X386" s="266"/>
      <c r="Y386" s="266"/>
      <c r="Z386" s="266"/>
      <c r="AA386" s="266"/>
      <c r="AB386" s="266"/>
      <c r="AC386" s="266"/>
      <c r="AD386" s="266"/>
      <c r="AE386" s="266"/>
      <c r="AF386" s="266"/>
    </row>
    <row r="387" spans="22:32" ht="14.4" customHeight="1" x14ac:dyDescent="0.3">
      <c r="V387" s="266"/>
      <c r="W387" s="266"/>
      <c r="X387" s="266"/>
      <c r="Y387" s="266"/>
      <c r="Z387" s="266"/>
      <c r="AA387" s="266"/>
      <c r="AB387" s="266"/>
      <c r="AC387" s="266"/>
      <c r="AD387" s="266"/>
      <c r="AE387" s="266"/>
      <c r="AF387" s="266"/>
    </row>
    <row r="388" spans="22:32" ht="14.4" customHeight="1" x14ac:dyDescent="0.3">
      <c r="V388" s="266"/>
      <c r="W388" s="266"/>
      <c r="X388" s="266"/>
      <c r="Y388" s="266"/>
      <c r="Z388" s="266"/>
      <c r="AA388" s="266"/>
      <c r="AB388" s="266"/>
      <c r="AC388" s="266"/>
      <c r="AD388" s="266"/>
      <c r="AE388" s="266"/>
      <c r="AF388" s="266"/>
    </row>
    <row r="389" spans="22:32" ht="14.4" customHeight="1" x14ac:dyDescent="0.3">
      <c r="V389" s="266"/>
      <c r="W389" s="266"/>
      <c r="X389" s="266"/>
      <c r="Y389" s="266"/>
      <c r="Z389" s="266"/>
      <c r="AA389" s="266"/>
      <c r="AB389" s="266"/>
      <c r="AC389" s="266"/>
      <c r="AD389" s="266"/>
      <c r="AE389" s="266"/>
      <c r="AF389" s="266"/>
    </row>
    <row r="390" spans="22:32" ht="14.4" customHeight="1" x14ac:dyDescent="0.3">
      <c r="V390" s="266"/>
      <c r="W390" s="266"/>
      <c r="X390" s="266"/>
      <c r="Y390" s="266"/>
      <c r="Z390" s="266"/>
      <c r="AA390" s="266"/>
      <c r="AB390" s="266"/>
      <c r="AC390" s="266"/>
      <c r="AD390" s="266"/>
      <c r="AE390" s="266"/>
      <c r="AF390" s="266"/>
    </row>
    <row r="391" spans="22:32" ht="14.4" customHeight="1" x14ac:dyDescent="0.3">
      <c r="V391" s="252"/>
      <c r="W391" s="266"/>
      <c r="X391" s="266"/>
      <c r="Y391" s="266"/>
      <c r="Z391" s="266"/>
      <c r="AA391" s="266"/>
      <c r="AB391" s="266"/>
      <c r="AC391" s="266"/>
      <c r="AD391" s="266"/>
      <c r="AE391" s="266"/>
      <c r="AF391" s="266"/>
    </row>
    <row r="392" spans="22:32" ht="14.4" customHeight="1" x14ac:dyDescent="0.3">
      <c r="V392" s="266"/>
      <c r="W392" s="266"/>
      <c r="X392" s="266"/>
      <c r="Y392" s="266"/>
      <c r="Z392" s="266"/>
      <c r="AA392" s="266"/>
      <c r="AB392" s="266"/>
      <c r="AC392" s="266"/>
      <c r="AD392" s="266"/>
      <c r="AE392" s="266"/>
      <c r="AF392" s="266"/>
    </row>
    <row r="393" spans="22:32" ht="14.4" customHeight="1" x14ac:dyDescent="0.3">
      <c r="V393" s="266"/>
      <c r="W393" s="266"/>
      <c r="X393" s="266"/>
      <c r="Y393" s="266"/>
      <c r="Z393" s="266"/>
      <c r="AA393" s="266"/>
      <c r="AB393" s="266"/>
      <c r="AC393" s="266"/>
      <c r="AD393" s="266"/>
      <c r="AE393" s="266"/>
      <c r="AF393" s="266"/>
    </row>
    <row r="394" spans="22:32" ht="14.4" customHeight="1" x14ac:dyDescent="0.3">
      <c r="V394" s="266"/>
      <c r="W394" s="266"/>
      <c r="X394" s="266"/>
      <c r="Y394" s="266"/>
      <c r="Z394" s="266"/>
      <c r="AA394" s="266"/>
      <c r="AB394" s="266"/>
      <c r="AC394" s="266"/>
      <c r="AD394" s="266"/>
      <c r="AE394" s="266"/>
      <c r="AF394" s="266"/>
    </row>
    <row r="395" spans="22:32" ht="14.4" customHeight="1" x14ac:dyDescent="0.3">
      <c r="V395" s="266"/>
      <c r="W395" s="266"/>
      <c r="X395" s="266"/>
      <c r="Y395" s="266"/>
      <c r="Z395" s="266"/>
      <c r="AA395" s="266"/>
      <c r="AB395" s="266"/>
      <c r="AC395" s="266"/>
      <c r="AD395" s="266"/>
      <c r="AE395" s="266"/>
      <c r="AF395" s="266"/>
    </row>
    <row r="396" spans="22:32" ht="14.4" customHeight="1" x14ac:dyDescent="0.3">
      <c r="V396" s="266"/>
      <c r="W396" s="266"/>
      <c r="X396" s="266"/>
      <c r="Y396" s="266"/>
      <c r="Z396" s="266"/>
      <c r="AA396" s="266"/>
      <c r="AB396" s="266"/>
      <c r="AC396" s="266"/>
      <c r="AD396" s="266"/>
      <c r="AE396" s="266"/>
      <c r="AF396" s="266"/>
    </row>
    <row r="397" spans="22:32" ht="14.4" customHeight="1" x14ac:dyDescent="0.3">
      <c r="V397" s="266"/>
      <c r="W397" s="266"/>
      <c r="X397" s="266"/>
      <c r="Y397" s="266"/>
      <c r="Z397" s="266"/>
      <c r="AA397" s="266"/>
      <c r="AB397" s="266"/>
      <c r="AC397" s="266"/>
      <c r="AD397" s="266"/>
      <c r="AE397" s="266"/>
      <c r="AF397" s="266"/>
    </row>
    <row r="398" spans="22:32" ht="14.4" customHeight="1" x14ac:dyDescent="0.3">
      <c r="V398" s="266"/>
      <c r="W398" s="266"/>
      <c r="X398" s="266"/>
      <c r="Y398" s="266"/>
      <c r="Z398" s="266"/>
      <c r="AA398" s="266"/>
      <c r="AB398" s="266"/>
      <c r="AC398" s="266"/>
      <c r="AD398" s="266"/>
      <c r="AE398" s="266"/>
      <c r="AF398" s="266"/>
    </row>
    <row r="399" spans="22:32" ht="14.4" customHeight="1" x14ac:dyDescent="0.3">
      <c r="V399" s="266"/>
      <c r="W399" s="266"/>
      <c r="X399" s="266"/>
      <c r="Y399" s="266"/>
      <c r="Z399" s="266"/>
      <c r="AA399" s="266"/>
      <c r="AB399" s="266"/>
      <c r="AC399" s="266"/>
      <c r="AD399" s="266"/>
      <c r="AE399" s="266"/>
      <c r="AF399" s="266"/>
    </row>
    <row r="400" spans="22:32" ht="14.4" customHeight="1" x14ac:dyDescent="0.3">
      <c r="V400" s="266"/>
      <c r="W400" s="266"/>
      <c r="X400" s="266"/>
      <c r="Y400" s="266"/>
      <c r="Z400" s="266"/>
      <c r="AA400" s="266"/>
      <c r="AB400" s="266"/>
      <c r="AC400" s="266"/>
      <c r="AD400" s="266"/>
      <c r="AE400" s="266"/>
      <c r="AF400" s="266"/>
    </row>
    <row r="401" spans="22:32" ht="14.4" customHeight="1" x14ac:dyDescent="0.3">
      <c r="V401" s="266"/>
      <c r="W401" s="266"/>
      <c r="X401" s="266"/>
      <c r="Y401" s="266"/>
      <c r="Z401" s="266"/>
      <c r="AA401" s="266"/>
      <c r="AB401" s="266"/>
      <c r="AC401" s="266"/>
      <c r="AD401" s="266"/>
      <c r="AE401" s="266"/>
      <c r="AF401" s="266"/>
    </row>
    <row r="402" spans="22:32" ht="14.4" customHeight="1" x14ac:dyDescent="0.3">
      <c r="V402" s="266"/>
      <c r="W402" s="266"/>
      <c r="X402" s="266"/>
      <c r="Y402" s="266"/>
      <c r="Z402" s="266"/>
      <c r="AA402" s="266"/>
      <c r="AB402" s="266"/>
      <c r="AC402" s="266"/>
      <c r="AD402" s="266"/>
      <c r="AE402" s="266"/>
      <c r="AF402" s="266"/>
    </row>
    <row r="403" spans="22:32" ht="14.4" customHeight="1" x14ac:dyDescent="0.3">
      <c r="V403" s="266"/>
      <c r="W403" s="266"/>
      <c r="X403" s="266"/>
      <c r="Y403" s="266"/>
      <c r="Z403" s="266"/>
      <c r="AA403" s="266"/>
      <c r="AB403" s="266"/>
      <c r="AC403" s="266"/>
      <c r="AD403" s="266"/>
      <c r="AE403" s="266"/>
      <c r="AF403" s="266"/>
    </row>
    <row r="404" spans="22:32" ht="14.4" customHeight="1" x14ac:dyDescent="0.3">
      <c r="V404" s="266"/>
      <c r="W404" s="266"/>
      <c r="X404" s="266"/>
      <c r="Y404" s="266"/>
      <c r="Z404" s="266"/>
      <c r="AA404" s="266"/>
      <c r="AB404" s="266"/>
      <c r="AC404" s="266"/>
      <c r="AD404" s="266"/>
      <c r="AE404" s="266"/>
      <c r="AF404" s="266"/>
    </row>
    <row r="405" spans="22:32" ht="14.4" customHeight="1" x14ac:dyDescent="0.3">
      <c r="V405" s="266"/>
      <c r="W405" s="266"/>
      <c r="X405" s="266"/>
      <c r="Y405" s="266"/>
      <c r="Z405" s="266"/>
      <c r="AA405" s="266"/>
      <c r="AB405" s="266"/>
      <c r="AC405" s="266"/>
      <c r="AD405" s="266"/>
      <c r="AE405" s="266"/>
      <c r="AF405" s="266"/>
    </row>
    <row r="406" spans="22:32" ht="14.4" customHeight="1" x14ac:dyDescent="0.3">
      <c r="V406" s="266"/>
      <c r="W406" s="266"/>
      <c r="X406" s="266"/>
      <c r="Y406" s="266"/>
      <c r="Z406" s="266"/>
      <c r="AA406" s="266"/>
      <c r="AB406" s="266"/>
      <c r="AC406" s="266"/>
      <c r="AD406" s="266"/>
      <c r="AE406" s="266"/>
      <c r="AF406" s="266"/>
    </row>
    <row r="407" spans="22:32" ht="14.4" customHeight="1" x14ac:dyDescent="0.3">
      <c r="V407" s="266"/>
      <c r="W407" s="266"/>
      <c r="X407" s="266"/>
      <c r="Y407" s="266"/>
      <c r="Z407" s="266"/>
      <c r="AA407" s="266"/>
      <c r="AB407" s="266"/>
      <c r="AC407" s="266"/>
      <c r="AD407" s="266"/>
      <c r="AE407" s="266"/>
      <c r="AF407" s="266"/>
    </row>
    <row r="408" spans="22:32" ht="14.4" customHeight="1" x14ac:dyDescent="0.3">
      <c r="V408" s="266"/>
      <c r="W408" s="266"/>
      <c r="X408" s="266"/>
      <c r="Y408" s="266"/>
      <c r="Z408" s="266"/>
      <c r="AA408" s="266"/>
      <c r="AB408" s="266"/>
      <c r="AC408" s="266"/>
      <c r="AD408" s="266"/>
      <c r="AE408" s="266"/>
      <c r="AF408" s="266"/>
    </row>
    <row r="409" spans="22:32" ht="14.4" customHeight="1" x14ac:dyDescent="0.3">
      <c r="V409" s="266"/>
      <c r="W409" s="266"/>
      <c r="X409" s="266"/>
      <c r="Y409" s="266"/>
      <c r="Z409" s="266"/>
      <c r="AA409" s="266"/>
      <c r="AB409" s="266"/>
      <c r="AC409" s="266"/>
      <c r="AD409" s="266"/>
      <c r="AE409" s="266"/>
      <c r="AF409" s="266"/>
    </row>
    <row r="410" spans="22:32" ht="14.4" customHeight="1" x14ac:dyDescent="0.3">
      <c r="V410" s="266"/>
      <c r="W410" s="266"/>
      <c r="X410" s="266"/>
      <c r="Y410" s="266"/>
      <c r="Z410" s="266"/>
      <c r="AA410" s="266"/>
      <c r="AB410" s="266"/>
      <c r="AC410" s="266"/>
      <c r="AD410" s="266"/>
      <c r="AE410" s="266"/>
      <c r="AF410" s="266"/>
    </row>
    <row r="411" spans="22:32" ht="14.4" customHeight="1" x14ac:dyDescent="0.3">
      <c r="V411" s="266"/>
      <c r="W411" s="266"/>
      <c r="X411" s="266"/>
      <c r="Y411" s="266"/>
      <c r="Z411" s="266"/>
      <c r="AA411" s="266"/>
      <c r="AB411" s="266"/>
      <c r="AC411" s="266"/>
      <c r="AD411" s="266"/>
      <c r="AE411" s="266"/>
      <c r="AF411" s="266"/>
    </row>
    <row r="412" spans="22:32" ht="14.4" customHeight="1" x14ac:dyDescent="0.3">
      <c r="V412" s="266"/>
      <c r="W412" s="266"/>
      <c r="X412" s="266"/>
      <c r="Y412" s="266"/>
      <c r="Z412" s="266"/>
      <c r="AA412" s="266"/>
      <c r="AB412" s="266"/>
      <c r="AC412" s="266"/>
      <c r="AD412" s="266"/>
      <c r="AE412" s="266"/>
      <c r="AF412" s="266"/>
    </row>
    <row r="413" spans="22:32" ht="14.4" customHeight="1" x14ac:dyDescent="0.3">
      <c r="V413" s="266"/>
      <c r="W413" s="266"/>
      <c r="X413" s="266"/>
      <c r="Y413" s="266"/>
      <c r="Z413" s="266"/>
      <c r="AA413" s="266"/>
      <c r="AB413" s="266"/>
      <c r="AC413" s="266"/>
      <c r="AD413" s="266"/>
      <c r="AE413" s="266"/>
      <c r="AF413" s="266"/>
    </row>
    <row r="414" spans="22:32" ht="14.4" customHeight="1" x14ac:dyDescent="0.3">
      <c r="V414" s="266"/>
      <c r="W414" s="266"/>
      <c r="X414" s="266"/>
      <c r="Y414" s="266"/>
      <c r="Z414" s="266"/>
      <c r="AA414" s="266"/>
      <c r="AB414" s="266"/>
      <c r="AC414" s="266"/>
      <c r="AD414" s="266"/>
      <c r="AE414" s="266"/>
      <c r="AF414" s="266"/>
    </row>
    <row r="415" spans="22:32" ht="14.4" customHeight="1" x14ac:dyDescent="0.3">
      <c r="V415" s="266"/>
      <c r="W415" s="266"/>
      <c r="X415" s="266"/>
      <c r="Y415" s="266"/>
      <c r="Z415" s="266"/>
      <c r="AA415" s="266"/>
      <c r="AB415" s="266"/>
      <c r="AC415" s="266"/>
      <c r="AD415" s="266"/>
      <c r="AE415" s="266"/>
      <c r="AF415" s="266"/>
    </row>
    <row r="416" spans="22:32" ht="14.4" customHeight="1" x14ac:dyDescent="0.3">
      <c r="V416" s="266"/>
      <c r="W416" s="266"/>
      <c r="X416" s="266"/>
      <c r="Y416" s="266"/>
      <c r="Z416" s="266"/>
      <c r="AA416" s="266"/>
      <c r="AB416" s="266"/>
      <c r="AC416" s="266"/>
      <c r="AD416" s="266"/>
      <c r="AE416" s="266"/>
      <c r="AF416" s="266"/>
    </row>
    <row r="417" spans="22:32" ht="14.4" customHeight="1" x14ac:dyDescent="0.3">
      <c r="V417" s="266"/>
      <c r="W417" s="266"/>
      <c r="X417" s="266"/>
      <c r="Y417" s="266"/>
      <c r="Z417" s="266"/>
      <c r="AA417" s="266"/>
      <c r="AB417" s="266"/>
      <c r="AC417" s="266"/>
      <c r="AD417" s="266"/>
      <c r="AE417" s="266"/>
      <c r="AF417" s="266"/>
    </row>
    <row r="418" spans="22:32" ht="14.4" customHeight="1" x14ac:dyDescent="0.3">
      <c r="V418" s="266"/>
      <c r="W418" s="266"/>
      <c r="X418" s="266"/>
      <c r="Y418" s="266"/>
      <c r="Z418" s="266"/>
      <c r="AA418" s="266"/>
      <c r="AB418" s="266"/>
      <c r="AC418" s="266"/>
      <c r="AD418" s="266"/>
      <c r="AE418" s="266"/>
      <c r="AF418" s="266"/>
    </row>
    <row r="419" spans="22:32" ht="14.4" customHeight="1" x14ac:dyDescent="0.3">
      <c r="V419" s="266"/>
      <c r="W419" s="266"/>
      <c r="X419" s="266"/>
      <c r="Y419" s="266"/>
      <c r="Z419" s="266"/>
      <c r="AA419" s="266"/>
      <c r="AB419" s="266"/>
      <c r="AC419" s="266"/>
      <c r="AD419" s="266"/>
      <c r="AE419" s="266"/>
      <c r="AF419" s="266"/>
    </row>
    <row r="420" spans="22:32" ht="14.4" customHeight="1" x14ac:dyDescent="0.3">
      <c r="V420" s="266"/>
      <c r="W420" s="266"/>
      <c r="X420" s="266"/>
      <c r="Y420" s="266"/>
      <c r="Z420" s="266"/>
      <c r="AA420" s="266"/>
      <c r="AB420" s="266"/>
      <c r="AC420" s="266"/>
      <c r="AD420" s="266"/>
      <c r="AE420" s="266"/>
      <c r="AF420" s="266"/>
    </row>
    <row r="421" spans="22:32" ht="14.4" customHeight="1" x14ac:dyDescent="0.3">
      <c r="V421" s="266"/>
      <c r="W421" s="266"/>
      <c r="X421" s="266"/>
      <c r="Y421" s="266"/>
      <c r="Z421" s="266"/>
      <c r="AA421" s="266"/>
      <c r="AB421" s="266"/>
      <c r="AC421" s="266"/>
      <c r="AD421" s="266"/>
      <c r="AE421" s="266"/>
      <c r="AF421" s="266"/>
    </row>
    <row r="422" spans="22:32" ht="14.4" customHeight="1" x14ac:dyDescent="0.3">
      <c r="V422" s="266"/>
      <c r="W422" s="266"/>
      <c r="X422" s="266"/>
      <c r="Y422" s="266"/>
      <c r="Z422" s="266"/>
      <c r="AA422" s="266"/>
      <c r="AB422" s="266"/>
      <c r="AC422" s="266"/>
      <c r="AD422" s="266"/>
      <c r="AE422" s="266"/>
      <c r="AF422" s="266"/>
    </row>
    <row r="423" spans="22:32" ht="14.4" customHeight="1" x14ac:dyDescent="0.3">
      <c r="V423" s="266"/>
      <c r="W423" s="266"/>
      <c r="X423" s="266"/>
      <c r="Y423" s="266"/>
      <c r="Z423" s="266"/>
      <c r="AA423" s="266"/>
      <c r="AB423" s="266"/>
      <c r="AC423" s="266"/>
      <c r="AD423" s="266"/>
      <c r="AE423" s="266"/>
      <c r="AF423" s="266"/>
    </row>
    <row r="424" spans="22:32" ht="14.4" customHeight="1" x14ac:dyDescent="0.3">
      <c r="V424" s="266"/>
      <c r="W424" s="266"/>
      <c r="X424" s="266"/>
      <c r="Y424" s="266"/>
      <c r="Z424" s="266"/>
      <c r="AA424" s="266"/>
      <c r="AB424" s="266"/>
      <c r="AC424" s="266"/>
      <c r="AD424" s="266"/>
      <c r="AE424" s="266"/>
      <c r="AF424" s="266"/>
    </row>
    <row r="425" spans="22:32" ht="14.4" customHeight="1" x14ac:dyDescent="0.3">
      <c r="V425" s="266"/>
      <c r="W425" s="266"/>
      <c r="X425" s="266"/>
      <c r="Y425" s="266"/>
      <c r="Z425" s="266"/>
      <c r="AA425" s="266"/>
      <c r="AB425" s="266"/>
      <c r="AC425" s="266"/>
      <c r="AD425" s="266"/>
      <c r="AE425" s="266"/>
      <c r="AF425" s="266"/>
    </row>
    <row r="426" spans="22:32" ht="14.4" customHeight="1" x14ac:dyDescent="0.3">
      <c r="V426" s="266"/>
      <c r="W426" s="266"/>
      <c r="X426" s="266"/>
      <c r="Y426" s="266"/>
      <c r="Z426" s="266"/>
      <c r="AA426" s="266"/>
      <c r="AB426" s="266"/>
      <c r="AC426" s="266"/>
      <c r="AD426" s="266"/>
      <c r="AE426" s="266"/>
      <c r="AF426" s="266"/>
    </row>
    <row r="427" spans="22:32" ht="14.4" customHeight="1" x14ac:dyDescent="0.3">
      <c r="V427" s="266"/>
      <c r="W427" s="266"/>
      <c r="X427" s="266"/>
      <c r="Y427" s="266"/>
      <c r="Z427" s="266"/>
      <c r="AA427" s="266"/>
      <c r="AB427" s="266"/>
      <c r="AC427" s="266"/>
      <c r="AD427" s="266"/>
      <c r="AE427" s="266"/>
      <c r="AF427" s="266"/>
    </row>
    <row r="428" spans="22:32" ht="14.4" customHeight="1" x14ac:dyDescent="0.3">
      <c r="V428" s="266"/>
      <c r="W428" s="266"/>
      <c r="X428" s="266"/>
      <c r="Y428" s="266"/>
      <c r="Z428" s="266"/>
      <c r="AA428" s="266"/>
      <c r="AB428" s="266"/>
      <c r="AC428" s="266"/>
      <c r="AD428" s="266"/>
      <c r="AE428" s="266"/>
      <c r="AF428" s="266"/>
    </row>
    <row r="429" spans="22:32" ht="14.4" customHeight="1" x14ac:dyDescent="0.3">
      <c r="V429" s="266"/>
      <c r="W429" s="266"/>
      <c r="X429" s="266"/>
      <c r="Y429" s="266"/>
      <c r="Z429" s="266"/>
      <c r="AA429" s="266"/>
      <c r="AB429" s="266"/>
      <c r="AC429" s="266"/>
      <c r="AD429" s="266"/>
      <c r="AE429" s="266"/>
      <c r="AF429" s="266"/>
    </row>
    <row r="430" spans="22:32" ht="14.4" customHeight="1" x14ac:dyDescent="0.3">
      <c r="V430" s="266"/>
      <c r="W430" s="266"/>
      <c r="X430" s="266"/>
      <c r="Y430" s="266"/>
      <c r="Z430" s="266"/>
      <c r="AA430" s="266"/>
      <c r="AB430" s="266"/>
      <c r="AC430" s="266"/>
      <c r="AD430" s="266"/>
      <c r="AE430" s="266"/>
      <c r="AF430" s="266"/>
    </row>
    <row r="431" spans="22:32" ht="14.4" customHeight="1" x14ac:dyDescent="0.3">
      <c r="V431" s="266"/>
      <c r="W431" s="266"/>
      <c r="X431" s="266"/>
      <c r="Y431" s="266"/>
      <c r="Z431" s="266"/>
      <c r="AA431" s="266"/>
      <c r="AB431" s="266"/>
      <c r="AC431" s="266"/>
      <c r="AD431" s="266"/>
      <c r="AE431" s="266"/>
      <c r="AF431" s="266"/>
    </row>
    <row r="432" spans="22:32" ht="14.4" customHeight="1" x14ac:dyDescent="0.3">
      <c r="V432" s="266"/>
      <c r="W432" s="266"/>
      <c r="X432" s="266"/>
      <c r="Y432" s="266"/>
      <c r="Z432" s="266"/>
      <c r="AA432" s="266"/>
      <c r="AB432" s="266"/>
      <c r="AC432" s="266"/>
      <c r="AD432" s="266"/>
      <c r="AE432" s="266"/>
      <c r="AF432" s="266"/>
    </row>
    <row r="433" spans="22:32" ht="14.4" customHeight="1" x14ac:dyDescent="0.3">
      <c r="V433" s="266"/>
      <c r="W433" s="266"/>
      <c r="X433" s="266"/>
      <c r="Y433" s="266"/>
      <c r="Z433" s="266"/>
      <c r="AA433" s="266"/>
      <c r="AB433" s="266"/>
      <c r="AC433" s="266"/>
      <c r="AD433" s="266"/>
      <c r="AE433" s="266"/>
      <c r="AF433" s="266"/>
    </row>
    <row r="434" spans="22:32" ht="14.4" customHeight="1" x14ac:dyDescent="0.3">
      <c r="V434" s="266"/>
      <c r="W434" s="266"/>
      <c r="X434" s="266"/>
      <c r="Y434" s="266"/>
      <c r="Z434" s="266"/>
      <c r="AA434" s="266"/>
      <c r="AB434" s="266"/>
      <c r="AC434" s="266"/>
      <c r="AD434" s="266"/>
      <c r="AE434" s="266"/>
      <c r="AF434" s="266"/>
    </row>
    <row r="435" spans="22:32" ht="14.4" customHeight="1" x14ac:dyDescent="0.3">
      <c r="V435" s="266"/>
      <c r="W435" s="266"/>
      <c r="X435" s="266"/>
      <c r="Y435" s="266"/>
      <c r="Z435" s="266"/>
      <c r="AA435" s="266"/>
      <c r="AB435" s="266"/>
      <c r="AC435" s="266"/>
      <c r="AD435" s="266"/>
      <c r="AE435" s="266"/>
      <c r="AF435" s="266"/>
    </row>
    <row r="436" spans="22:32" ht="14.4" customHeight="1" x14ac:dyDescent="0.3">
      <c r="V436" s="266"/>
      <c r="W436" s="266"/>
      <c r="X436" s="266"/>
      <c r="Y436" s="266"/>
      <c r="Z436" s="266"/>
      <c r="AA436" s="266"/>
      <c r="AB436" s="266"/>
      <c r="AC436" s="266"/>
      <c r="AD436" s="266"/>
      <c r="AE436" s="266"/>
      <c r="AF436" s="266"/>
    </row>
    <row r="437" spans="22:32" ht="14.4" customHeight="1" x14ac:dyDescent="0.3">
      <c r="V437" s="266"/>
      <c r="W437" s="266"/>
      <c r="X437" s="266"/>
      <c r="Y437" s="266"/>
      <c r="Z437" s="266"/>
      <c r="AA437" s="266"/>
      <c r="AB437" s="266"/>
      <c r="AC437" s="266"/>
      <c r="AD437" s="266"/>
      <c r="AE437" s="266"/>
      <c r="AF437" s="266"/>
    </row>
    <row r="438" spans="22:32" ht="14.4" customHeight="1" x14ac:dyDescent="0.3">
      <c r="V438" s="266"/>
      <c r="W438" s="266"/>
      <c r="X438" s="266"/>
      <c r="Y438" s="266"/>
      <c r="Z438" s="266"/>
      <c r="AA438" s="266"/>
      <c r="AB438" s="266"/>
      <c r="AC438" s="266"/>
      <c r="AD438" s="266"/>
      <c r="AE438" s="266"/>
      <c r="AF438" s="266"/>
    </row>
    <row r="439" spans="22:32" ht="14.4" customHeight="1" x14ac:dyDescent="0.3">
      <c r="V439" s="266"/>
      <c r="W439" s="266"/>
      <c r="X439" s="266"/>
      <c r="Y439" s="266"/>
      <c r="Z439" s="266"/>
      <c r="AA439" s="266"/>
      <c r="AB439" s="266"/>
      <c r="AC439" s="266"/>
      <c r="AD439" s="266"/>
      <c r="AE439" s="266"/>
      <c r="AF439" s="266"/>
    </row>
    <row r="440" spans="22:32" ht="14.4" customHeight="1" x14ac:dyDescent="0.3">
      <c r="V440" s="266"/>
      <c r="W440" s="266"/>
      <c r="X440" s="266"/>
      <c r="Y440" s="266"/>
      <c r="Z440" s="266"/>
      <c r="AA440" s="266"/>
      <c r="AB440" s="266"/>
      <c r="AC440" s="266"/>
      <c r="AD440" s="266"/>
      <c r="AE440" s="266"/>
      <c r="AF440" s="266"/>
    </row>
    <row r="441" spans="22:32" ht="14.4" customHeight="1" x14ac:dyDescent="0.3">
      <c r="V441" s="266"/>
      <c r="W441" s="266"/>
      <c r="X441" s="266"/>
      <c r="Y441" s="266"/>
      <c r="Z441" s="266"/>
      <c r="AA441" s="266"/>
      <c r="AB441" s="266"/>
      <c r="AC441" s="266"/>
      <c r="AD441" s="266"/>
      <c r="AE441" s="266"/>
      <c r="AF441" s="266"/>
    </row>
    <row r="442" spans="22:32" ht="14.4" customHeight="1" x14ac:dyDescent="0.3">
      <c r="V442" s="266"/>
      <c r="W442" s="266"/>
      <c r="X442" s="266"/>
      <c r="Y442" s="266"/>
      <c r="Z442" s="266"/>
      <c r="AA442" s="266"/>
      <c r="AB442" s="266"/>
      <c r="AC442" s="266"/>
      <c r="AD442" s="266"/>
      <c r="AE442" s="266"/>
      <c r="AF442" s="266"/>
    </row>
    <row r="443" spans="22:32" ht="14.4" customHeight="1" x14ac:dyDescent="0.3">
      <c r="V443" s="266"/>
      <c r="W443" s="266"/>
      <c r="X443" s="266"/>
      <c r="Y443" s="266"/>
      <c r="Z443" s="266"/>
      <c r="AA443" s="266"/>
      <c r="AB443" s="266"/>
      <c r="AC443" s="266"/>
      <c r="AD443" s="266"/>
      <c r="AE443" s="266"/>
      <c r="AF443" s="266"/>
    </row>
    <row r="444" spans="22:32" ht="14.4" customHeight="1" x14ac:dyDescent="0.3">
      <c r="V444" s="266"/>
      <c r="W444" s="266"/>
      <c r="X444" s="266"/>
      <c r="Y444" s="266"/>
      <c r="Z444" s="266"/>
      <c r="AA444" s="266"/>
      <c r="AB444" s="266"/>
      <c r="AC444" s="266"/>
      <c r="AD444" s="266"/>
      <c r="AE444" s="266"/>
      <c r="AF444" s="266"/>
    </row>
    <row r="445" spans="22:32" ht="14.4" customHeight="1" x14ac:dyDescent="0.3">
      <c r="V445" s="266"/>
      <c r="W445" s="266"/>
      <c r="X445" s="266"/>
      <c r="Y445" s="266"/>
      <c r="Z445" s="266"/>
      <c r="AA445" s="266"/>
      <c r="AB445" s="266"/>
      <c r="AC445" s="266"/>
      <c r="AD445" s="266"/>
      <c r="AE445" s="266"/>
      <c r="AF445" s="266"/>
    </row>
    <row r="446" spans="22:32" ht="14.4" customHeight="1" x14ac:dyDescent="0.3">
      <c r="V446" s="266"/>
      <c r="W446" s="266"/>
      <c r="X446" s="266"/>
      <c r="Y446" s="266"/>
      <c r="Z446" s="266"/>
      <c r="AA446" s="266"/>
      <c r="AB446" s="266"/>
      <c r="AC446" s="266"/>
      <c r="AD446" s="266"/>
      <c r="AE446" s="266"/>
      <c r="AF446" s="266"/>
    </row>
    <row r="447" spans="22:32" ht="14.4" customHeight="1" x14ac:dyDescent="0.3">
      <c r="V447" s="266"/>
      <c r="W447" s="266"/>
      <c r="X447" s="266"/>
      <c r="Y447" s="266"/>
      <c r="Z447" s="266"/>
      <c r="AA447" s="266"/>
      <c r="AB447" s="266"/>
      <c r="AC447" s="266"/>
      <c r="AD447" s="266"/>
      <c r="AE447" s="266"/>
      <c r="AF447" s="266"/>
    </row>
    <row r="448" spans="22:32" ht="14.4" customHeight="1" x14ac:dyDescent="0.3">
      <c r="V448" s="266"/>
      <c r="W448" s="266"/>
      <c r="X448" s="266"/>
      <c r="Y448" s="266"/>
      <c r="Z448" s="266"/>
      <c r="AA448" s="266"/>
      <c r="AB448" s="266"/>
      <c r="AC448" s="266"/>
      <c r="AD448" s="266"/>
      <c r="AE448" s="266"/>
      <c r="AF448" s="266"/>
    </row>
    <row r="449" spans="22:32" ht="14.4" customHeight="1" x14ac:dyDescent="0.3">
      <c r="V449" s="266"/>
      <c r="W449" s="266"/>
      <c r="X449" s="266"/>
      <c r="Y449" s="266"/>
      <c r="Z449" s="266"/>
      <c r="AA449" s="266"/>
      <c r="AB449" s="266"/>
      <c r="AC449" s="266"/>
      <c r="AD449" s="266"/>
      <c r="AE449" s="266"/>
      <c r="AF449" s="266"/>
    </row>
    <row r="450" spans="22:32" ht="14.4" customHeight="1" x14ac:dyDescent="0.3">
      <c r="V450" s="266"/>
      <c r="W450" s="266"/>
      <c r="X450" s="266"/>
      <c r="Y450" s="266"/>
      <c r="Z450" s="266"/>
      <c r="AA450" s="266"/>
      <c r="AB450" s="266"/>
      <c r="AC450" s="266"/>
      <c r="AD450" s="266"/>
      <c r="AE450" s="266"/>
      <c r="AF450" s="266"/>
    </row>
    <row r="451" spans="22:32" ht="14.4" customHeight="1" x14ac:dyDescent="0.3">
      <c r="V451" s="266"/>
      <c r="W451" s="266"/>
      <c r="X451" s="266"/>
      <c r="Y451" s="266"/>
      <c r="Z451" s="266"/>
      <c r="AA451" s="266"/>
      <c r="AB451" s="266"/>
      <c r="AC451" s="266"/>
      <c r="AD451" s="266"/>
      <c r="AE451" s="266"/>
      <c r="AF451" s="266"/>
    </row>
    <row r="452" spans="22:32" ht="14.4" customHeight="1" x14ac:dyDescent="0.3">
      <c r="V452" s="252"/>
      <c r="W452" s="266"/>
      <c r="X452" s="266"/>
      <c r="Y452" s="266"/>
      <c r="Z452" s="266"/>
      <c r="AA452" s="266"/>
      <c r="AB452" s="266"/>
      <c r="AC452" s="266"/>
      <c r="AD452" s="266"/>
      <c r="AE452" s="266"/>
      <c r="AF452" s="266"/>
    </row>
    <row r="453" spans="22:32" ht="14.4" customHeight="1" x14ac:dyDescent="0.3">
      <c r="V453" s="266"/>
      <c r="W453" s="266"/>
      <c r="X453" s="266"/>
      <c r="Y453" s="266"/>
      <c r="Z453" s="266"/>
      <c r="AA453" s="266"/>
      <c r="AB453" s="266"/>
      <c r="AC453" s="266"/>
      <c r="AD453" s="266"/>
      <c r="AE453" s="266"/>
      <c r="AF453" s="266"/>
    </row>
    <row r="454" spans="22:32" ht="14.4" customHeight="1" x14ac:dyDescent="0.3">
      <c r="V454" s="266"/>
      <c r="W454" s="266"/>
      <c r="X454" s="266"/>
      <c r="Y454" s="266"/>
      <c r="Z454" s="266"/>
      <c r="AA454" s="266"/>
      <c r="AB454" s="266"/>
      <c r="AC454" s="266"/>
      <c r="AD454" s="266"/>
      <c r="AE454" s="266"/>
      <c r="AF454" s="266"/>
    </row>
    <row r="455" spans="22:32" ht="14.4" customHeight="1" x14ac:dyDescent="0.3">
      <c r="V455" s="266"/>
      <c r="W455" s="266"/>
      <c r="X455" s="266"/>
      <c r="Y455" s="266"/>
      <c r="Z455" s="266"/>
      <c r="AA455" s="266"/>
      <c r="AB455" s="266"/>
      <c r="AC455" s="266"/>
      <c r="AD455" s="266"/>
      <c r="AE455" s="266"/>
      <c r="AF455" s="266"/>
    </row>
    <row r="456" spans="22:32" ht="14.4" customHeight="1" x14ac:dyDescent="0.3">
      <c r="V456" s="266"/>
      <c r="W456" s="266"/>
      <c r="X456" s="266"/>
      <c r="Y456" s="266"/>
      <c r="Z456" s="266"/>
      <c r="AA456" s="266"/>
      <c r="AB456" s="266"/>
      <c r="AC456" s="266"/>
      <c r="AD456" s="266"/>
      <c r="AE456" s="266"/>
      <c r="AF456" s="266"/>
    </row>
    <row r="457" spans="22:32" ht="14.4" customHeight="1" x14ac:dyDescent="0.3">
      <c r="V457" s="266"/>
      <c r="W457" s="266"/>
      <c r="X457" s="266"/>
      <c r="Y457" s="266"/>
      <c r="Z457" s="266"/>
      <c r="AA457" s="266"/>
      <c r="AB457" s="266"/>
      <c r="AC457" s="266"/>
      <c r="AD457" s="266"/>
      <c r="AE457" s="266"/>
      <c r="AF457" s="266"/>
    </row>
    <row r="458" spans="22:32" ht="14.4" customHeight="1" x14ac:dyDescent="0.3">
      <c r="V458" s="266"/>
      <c r="W458" s="266"/>
      <c r="X458" s="266"/>
      <c r="Y458" s="266"/>
      <c r="Z458" s="266"/>
      <c r="AA458" s="266"/>
      <c r="AB458" s="266"/>
      <c r="AC458" s="266"/>
      <c r="AD458" s="266"/>
      <c r="AE458" s="266"/>
      <c r="AF458" s="266"/>
    </row>
    <row r="459" spans="22:32" ht="14.4" customHeight="1" x14ac:dyDescent="0.3">
      <c r="V459" s="266"/>
      <c r="W459" s="266"/>
      <c r="X459" s="266"/>
      <c r="Y459" s="266"/>
      <c r="Z459" s="266"/>
      <c r="AA459" s="266"/>
      <c r="AB459" s="266"/>
      <c r="AC459" s="266"/>
      <c r="AD459" s="266"/>
      <c r="AE459" s="266"/>
      <c r="AF459" s="266"/>
    </row>
    <row r="460" spans="22:32" ht="14.4" customHeight="1" x14ac:dyDescent="0.3">
      <c r="V460" s="266"/>
      <c r="W460" s="266"/>
      <c r="X460" s="266"/>
      <c r="Y460" s="266"/>
      <c r="Z460" s="266"/>
      <c r="AA460" s="266"/>
      <c r="AB460" s="266"/>
      <c r="AC460" s="266"/>
      <c r="AD460" s="266"/>
      <c r="AE460" s="266"/>
      <c r="AF460" s="266"/>
    </row>
    <row r="461" spans="22:32" ht="14.4" customHeight="1" x14ac:dyDescent="0.3">
      <c r="V461" s="266"/>
      <c r="W461" s="266"/>
      <c r="X461" s="266"/>
      <c r="Y461" s="266"/>
      <c r="Z461" s="266"/>
      <c r="AA461" s="266"/>
      <c r="AB461" s="266"/>
      <c r="AC461" s="266"/>
      <c r="AD461" s="266"/>
      <c r="AE461" s="266"/>
      <c r="AF461" s="266"/>
    </row>
    <row r="462" spans="22:32" ht="14.4" customHeight="1" x14ac:dyDescent="0.3">
      <c r="V462" s="266"/>
      <c r="W462" s="266"/>
      <c r="X462" s="266"/>
      <c r="Y462" s="266"/>
      <c r="Z462" s="266"/>
      <c r="AA462" s="266"/>
      <c r="AB462" s="266"/>
      <c r="AC462" s="266"/>
      <c r="AD462" s="266"/>
      <c r="AE462" s="266"/>
      <c r="AF462" s="266"/>
    </row>
    <row r="463" spans="22:32" ht="14.4" customHeight="1" x14ac:dyDescent="0.3">
      <c r="V463" s="266"/>
      <c r="W463" s="266"/>
      <c r="X463" s="266"/>
      <c r="Y463" s="266"/>
      <c r="Z463" s="266"/>
      <c r="AA463" s="266"/>
      <c r="AB463" s="266"/>
      <c r="AC463" s="266"/>
      <c r="AD463" s="266"/>
      <c r="AE463" s="266"/>
      <c r="AF463" s="266"/>
    </row>
    <row r="464" spans="22:32" ht="14.4" customHeight="1" x14ac:dyDescent="0.3">
      <c r="V464" s="266"/>
      <c r="W464" s="266"/>
      <c r="X464" s="266"/>
      <c r="Y464" s="266"/>
      <c r="Z464" s="266"/>
      <c r="AA464" s="266"/>
      <c r="AB464" s="266"/>
      <c r="AC464" s="266"/>
      <c r="AD464" s="266"/>
      <c r="AE464" s="266"/>
      <c r="AF464" s="266"/>
    </row>
    <row r="465" spans="22:32" ht="14.4" customHeight="1" x14ac:dyDescent="0.3">
      <c r="V465" s="266"/>
      <c r="W465" s="266"/>
      <c r="X465" s="266"/>
      <c r="Y465" s="266"/>
      <c r="Z465" s="266"/>
      <c r="AA465" s="266"/>
      <c r="AB465" s="266"/>
      <c r="AC465" s="266"/>
      <c r="AD465" s="266"/>
      <c r="AE465" s="266"/>
      <c r="AF465" s="266"/>
    </row>
    <row r="466" spans="22:32" ht="14.4" customHeight="1" x14ac:dyDescent="0.3">
      <c r="V466" s="266"/>
      <c r="W466" s="266"/>
      <c r="X466" s="266"/>
      <c r="Y466" s="266"/>
      <c r="Z466" s="266"/>
      <c r="AA466" s="266"/>
      <c r="AB466" s="266"/>
      <c r="AC466" s="266"/>
      <c r="AD466" s="266"/>
      <c r="AE466" s="266"/>
      <c r="AF466" s="266"/>
    </row>
    <row r="467" spans="22:32" ht="14.4" customHeight="1" x14ac:dyDescent="0.3">
      <c r="V467" s="266"/>
      <c r="W467" s="266"/>
      <c r="X467" s="266"/>
      <c r="Y467" s="266"/>
      <c r="Z467" s="266"/>
      <c r="AA467" s="266"/>
      <c r="AB467" s="266"/>
      <c r="AC467" s="266"/>
      <c r="AD467" s="266"/>
      <c r="AE467" s="266"/>
      <c r="AF467" s="266"/>
    </row>
    <row r="468" spans="22:32" ht="14.4" customHeight="1" x14ac:dyDescent="0.3">
      <c r="V468" s="266"/>
      <c r="W468" s="266"/>
      <c r="X468" s="266"/>
      <c r="Y468" s="266"/>
      <c r="Z468" s="266"/>
      <c r="AA468" s="266"/>
      <c r="AB468" s="266"/>
      <c r="AC468" s="266"/>
      <c r="AD468" s="266"/>
      <c r="AE468" s="266"/>
      <c r="AF468" s="266"/>
    </row>
    <row r="469" spans="22:32" ht="14.4" customHeight="1" x14ac:dyDescent="0.3">
      <c r="V469" s="266"/>
      <c r="W469" s="266"/>
      <c r="X469" s="266"/>
      <c r="Y469" s="266"/>
      <c r="Z469" s="266"/>
      <c r="AA469" s="266"/>
      <c r="AB469" s="266"/>
      <c r="AC469" s="266"/>
      <c r="AD469" s="266"/>
      <c r="AE469" s="266"/>
      <c r="AF469" s="266"/>
    </row>
    <row r="470" spans="22:32" ht="14.4" customHeight="1" x14ac:dyDescent="0.3">
      <c r="V470" s="266"/>
      <c r="W470" s="266"/>
      <c r="X470" s="266"/>
      <c r="Y470" s="266"/>
      <c r="Z470" s="266"/>
      <c r="AA470" s="266"/>
      <c r="AB470" s="266"/>
      <c r="AC470" s="266"/>
      <c r="AD470" s="266"/>
      <c r="AE470" s="266"/>
      <c r="AF470" s="266"/>
    </row>
    <row r="471" spans="22:32" ht="14.4" customHeight="1" x14ac:dyDescent="0.3">
      <c r="V471" s="266"/>
      <c r="W471" s="266"/>
      <c r="X471" s="266"/>
      <c r="Y471" s="266"/>
      <c r="Z471" s="266"/>
      <c r="AA471" s="266"/>
      <c r="AB471" s="266"/>
      <c r="AC471" s="266"/>
      <c r="AD471" s="266"/>
      <c r="AE471" s="266"/>
      <c r="AF471" s="266"/>
    </row>
    <row r="472" spans="22:32" ht="14.4" customHeight="1" x14ac:dyDescent="0.3">
      <c r="V472" s="266"/>
      <c r="W472" s="266"/>
      <c r="X472" s="266"/>
      <c r="Y472" s="266"/>
      <c r="Z472" s="266"/>
      <c r="AA472" s="266"/>
      <c r="AB472" s="266"/>
      <c r="AC472" s="266"/>
      <c r="AD472" s="266"/>
      <c r="AE472" s="266"/>
      <c r="AF472" s="266"/>
    </row>
    <row r="473" spans="22:32" ht="14.4" customHeight="1" x14ac:dyDescent="0.3">
      <c r="V473" s="266"/>
      <c r="W473" s="266"/>
      <c r="X473" s="266"/>
      <c r="Y473" s="266"/>
      <c r="Z473" s="266"/>
      <c r="AA473" s="266"/>
      <c r="AB473" s="266"/>
      <c r="AC473" s="266"/>
      <c r="AD473" s="266"/>
      <c r="AE473" s="266"/>
      <c r="AF473" s="266"/>
    </row>
    <row r="474" spans="22:32" ht="14.4" customHeight="1" x14ac:dyDescent="0.3">
      <c r="V474" s="266"/>
      <c r="W474" s="266"/>
      <c r="X474" s="266"/>
      <c r="Y474" s="266"/>
      <c r="Z474" s="266"/>
      <c r="AA474" s="266"/>
      <c r="AB474" s="266"/>
      <c r="AC474" s="266"/>
      <c r="AD474" s="266"/>
      <c r="AE474" s="266"/>
      <c r="AF474" s="266"/>
    </row>
    <row r="475" spans="22:32" ht="14.4" customHeight="1" x14ac:dyDescent="0.3">
      <c r="V475" s="266"/>
      <c r="W475" s="266"/>
      <c r="X475" s="266"/>
      <c r="Y475" s="266"/>
      <c r="Z475" s="266"/>
      <c r="AA475" s="266"/>
      <c r="AB475" s="266"/>
      <c r="AC475" s="266"/>
      <c r="AD475" s="266"/>
      <c r="AE475" s="266"/>
      <c r="AF475" s="266"/>
    </row>
    <row r="476" spans="22:32" ht="14.4" customHeight="1" x14ac:dyDescent="0.3">
      <c r="V476" s="266"/>
      <c r="W476" s="266"/>
      <c r="X476" s="266"/>
      <c r="Y476" s="266"/>
      <c r="Z476" s="266"/>
      <c r="AA476" s="266"/>
      <c r="AB476" s="266"/>
      <c r="AC476" s="266"/>
      <c r="AD476" s="266"/>
      <c r="AE476" s="266"/>
      <c r="AF476" s="266"/>
    </row>
    <row r="477" spans="22:32" ht="14.4" customHeight="1" x14ac:dyDescent="0.3">
      <c r="V477" s="266"/>
      <c r="W477" s="266"/>
      <c r="X477" s="266"/>
      <c r="Y477" s="266"/>
      <c r="Z477" s="266"/>
      <c r="AA477" s="266"/>
      <c r="AB477" s="266"/>
      <c r="AC477" s="266"/>
      <c r="AD477" s="266"/>
      <c r="AE477" s="266"/>
      <c r="AF477" s="266"/>
    </row>
    <row r="478" spans="22:32" ht="14.4" customHeight="1" x14ac:dyDescent="0.3">
      <c r="V478" s="266"/>
      <c r="W478" s="266"/>
      <c r="X478" s="266"/>
      <c r="Y478" s="266"/>
      <c r="Z478" s="266"/>
      <c r="AA478" s="266"/>
      <c r="AB478" s="266"/>
      <c r="AC478" s="266"/>
      <c r="AD478" s="266"/>
      <c r="AE478" s="266"/>
      <c r="AF478" s="266"/>
    </row>
    <row r="479" spans="22:32" ht="14.4" customHeight="1" x14ac:dyDescent="0.3">
      <c r="V479" s="266"/>
      <c r="W479" s="266"/>
      <c r="X479" s="266"/>
      <c r="Y479" s="266"/>
      <c r="Z479" s="266"/>
      <c r="AA479" s="266"/>
      <c r="AB479" s="266"/>
      <c r="AC479" s="266"/>
      <c r="AD479" s="266"/>
      <c r="AE479" s="266"/>
      <c r="AF479" s="266"/>
    </row>
    <row r="480" spans="22:32" ht="14.4" customHeight="1" x14ac:dyDescent="0.3">
      <c r="V480" s="266"/>
      <c r="W480" s="266"/>
      <c r="X480" s="266"/>
      <c r="Y480" s="266"/>
      <c r="Z480" s="266"/>
      <c r="AA480" s="266"/>
      <c r="AB480" s="266"/>
      <c r="AC480" s="266"/>
      <c r="AD480" s="266"/>
      <c r="AE480" s="266"/>
      <c r="AF480" s="266"/>
    </row>
    <row r="481" spans="22:32" ht="14.4" customHeight="1" x14ac:dyDescent="0.3">
      <c r="V481" s="266"/>
      <c r="W481" s="266"/>
      <c r="X481" s="266"/>
      <c r="Y481" s="266"/>
      <c r="Z481" s="266"/>
      <c r="AA481" s="266"/>
      <c r="AB481" s="266"/>
      <c r="AC481" s="266"/>
      <c r="AD481" s="266"/>
      <c r="AE481" s="266"/>
      <c r="AF481" s="266"/>
    </row>
    <row r="482" spans="22:32" ht="14.4" customHeight="1" x14ac:dyDescent="0.3">
      <c r="V482" s="266"/>
      <c r="W482" s="266"/>
      <c r="X482" s="266"/>
      <c r="Y482" s="266"/>
      <c r="Z482" s="266"/>
      <c r="AA482" s="266"/>
      <c r="AB482" s="266"/>
      <c r="AC482" s="266"/>
      <c r="AD482" s="266"/>
      <c r="AE482" s="266"/>
      <c r="AF482" s="266"/>
    </row>
    <row r="483" spans="22:32" ht="14.4" customHeight="1" x14ac:dyDescent="0.3">
      <c r="V483" s="266"/>
      <c r="W483" s="266"/>
      <c r="X483" s="266"/>
      <c r="Y483" s="266"/>
      <c r="Z483" s="266"/>
      <c r="AA483" s="266"/>
      <c r="AB483" s="266"/>
      <c r="AC483" s="266"/>
      <c r="AD483" s="266"/>
      <c r="AE483" s="266"/>
      <c r="AF483" s="266"/>
    </row>
    <row r="484" spans="22:32" ht="14.4" customHeight="1" x14ac:dyDescent="0.3">
      <c r="V484" s="266"/>
      <c r="W484" s="266"/>
      <c r="X484" s="266"/>
      <c r="Y484" s="266"/>
      <c r="Z484" s="266"/>
      <c r="AA484" s="266"/>
      <c r="AB484" s="266"/>
      <c r="AC484" s="266"/>
      <c r="AD484" s="266"/>
      <c r="AE484" s="266"/>
      <c r="AF484" s="266"/>
    </row>
    <row r="485" spans="22:32" ht="14.4" customHeight="1" x14ac:dyDescent="0.3">
      <c r="V485" s="266"/>
      <c r="W485" s="266"/>
      <c r="X485" s="266"/>
      <c r="Y485" s="266"/>
      <c r="Z485" s="266"/>
      <c r="AA485" s="266"/>
      <c r="AB485" s="266"/>
      <c r="AC485" s="266"/>
      <c r="AD485" s="266"/>
      <c r="AE485" s="266"/>
      <c r="AF485" s="266"/>
    </row>
    <row r="486" spans="22:32" ht="14.4" customHeight="1" x14ac:dyDescent="0.3">
      <c r="V486" s="266"/>
      <c r="W486" s="266"/>
      <c r="X486" s="266"/>
      <c r="Y486" s="266"/>
      <c r="Z486" s="266"/>
      <c r="AA486" s="266"/>
      <c r="AB486" s="266"/>
      <c r="AC486" s="266"/>
      <c r="AD486" s="266"/>
      <c r="AE486" s="266"/>
      <c r="AF486" s="266"/>
    </row>
    <row r="487" spans="22:32" ht="14.4" customHeight="1" x14ac:dyDescent="0.3">
      <c r="V487" s="266"/>
      <c r="W487" s="266"/>
      <c r="X487" s="266"/>
      <c r="Y487" s="266"/>
      <c r="Z487" s="266"/>
      <c r="AA487" s="266"/>
      <c r="AB487" s="266"/>
      <c r="AC487" s="266"/>
      <c r="AD487" s="266"/>
      <c r="AE487" s="266"/>
      <c r="AF487" s="266"/>
    </row>
    <row r="488" spans="22:32" ht="14.4" customHeight="1" x14ac:dyDescent="0.3">
      <c r="V488" s="266"/>
      <c r="W488" s="266"/>
      <c r="X488" s="266"/>
      <c r="Y488" s="266"/>
      <c r="Z488" s="266"/>
      <c r="AA488" s="266"/>
      <c r="AB488" s="266"/>
      <c r="AC488" s="266"/>
      <c r="AD488" s="266"/>
      <c r="AE488" s="266"/>
      <c r="AF488" s="266"/>
    </row>
    <row r="489" spans="22:32" ht="14.4" customHeight="1" x14ac:dyDescent="0.3">
      <c r="V489" s="266"/>
      <c r="W489" s="266"/>
      <c r="X489" s="266"/>
      <c r="Y489" s="266"/>
      <c r="Z489" s="266"/>
      <c r="AA489" s="266"/>
      <c r="AB489" s="266"/>
      <c r="AC489" s="266"/>
      <c r="AD489" s="266"/>
      <c r="AE489" s="266"/>
      <c r="AF489" s="266"/>
    </row>
    <row r="490" spans="22:32" ht="14.4" customHeight="1" x14ac:dyDescent="0.3">
      <c r="V490" s="266"/>
      <c r="W490" s="266"/>
      <c r="X490" s="266"/>
      <c r="Y490" s="266"/>
      <c r="Z490" s="266"/>
      <c r="AA490" s="266"/>
      <c r="AB490" s="266"/>
      <c r="AC490" s="266"/>
      <c r="AD490" s="266"/>
      <c r="AE490" s="266"/>
      <c r="AF490" s="266"/>
    </row>
    <row r="491" spans="22:32" ht="14.4" customHeight="1" x14ac:dyDescent="0.3">
      <c r="V491" s="266"/>
      <c r="W491" s="266"/>
      <c r="X491" s="266"/>
      <c r="Y491" s="266"/>
      <c r="Z491" s="266"/>
      <c r="AA491" s="266"/>
      <c r="AB491" s="266"/>
      <c r="AC491" s="266"/>
      <c r="AD491" s="266"/>
      <c r="AE491" s="266"/>
      <c r="AF491" s="266"/>
    </row>
    <row r="492" spans="22:32" ht="14.4" customHeight="1" x14ac:dyDescent="0.3">
      <c r="V492" s="266"/>
      <c r="W492" s="266"/>
      <c r="X492" s="266"/>
      <c r="Y492" s="266"/>
      <c r="Z492" s="266"/>
      <c r="AA492" s="266"/>
      <c r="AB492" s="266"/>
      <c r="AC492" s="266"/>
      <c r="AD492" s="266"/>
      <c r="AE492" s="266"/>
      <c r="AF492" s="266"/>
    </row>
    <row r="493" spans="22:32" ht="14.4" customHeight="1" x14ac:dyDescent="0.3">
      <c r="V493" s="266"/>
      <c r="W493" s="266"/>
      <c r="X493" s="266"/>
      <c r="Y493" s="266"/>
      <c r="Z493" s="266"/>
      <c r="AA493" s="266"/>
      <c r="AB493" s="266"/>
      <c r="AC493" s="266"/>
      <c r="AD493" s="266"/>
      <c r="AE493" s="266"/>
      <c r="AF493" s="266"/>
    </row>
    <row r="494" spans="22:32" ht="14.4" customHeight="1" x14ac:dyDescent="0.3">
      <c r="V494" s="266"/>
      <c r="W494" s="266"/>
      <c r="X494" s="266"/>
      <c r="Y494" s="266"/>
      <c r="Z494" s="266"/>
      <c r="AA494" s="266"/>
      <c r="AB494" s="266"/>
      <c r="AC494" s="266"/>
      <c r="AD494" s="266"/>
      <c r="AE494" s="266"/>
      <c r="AF494" s="266"/>
    </row>
    <row r="495" spans="22:32" ht="14.4" customHeight="1" x14ac:dyDescent="0.3">
      <c r="V495" s="266"/>
      <c r="W495" s="266"/>
      <c r="X495" s="266"/>
      <c r="Y495" s="266"/>
      <c r="Z495" s="266"/>
      <c r="AA495" s="266"/>
      <c r="AB495" s="266"/>
      <c r="AC495" s="266"/>
      <c r="AD495" s="266"/>
      <c r="AE495" s="266"/>
      <c r="AF495" s="266"/>
    </row>
    <row r="496" spans="22:32" ht="14.4" customHeight="1" x14ac:dyDescent="0.3">
      <c r="V496" s="266"/>
      <c r="W496" s="266"/>
      <c r="X496" s="266"/>
      <c r="Y496" s="266"/>
      <c r="Z496" s="266"/>
      <c r="AA496" s="266"/>
      <c r="AB496" s="266"/>
      <c r="AC496" s="266"/>
      <c r="AD496" s="266"/>
      <c r="AE496" s="266"/>
      <c r="AF496" s="266"/>
    </row>
    <row r="497" spans="22:32" ht="14.4" customHeight="1" x14ac:dyDescent="0.3">
      <c r="V497" s="266"/>
      <c r="W497" s="266"/>
      <c r="X497" s="266"/>
      <c r="Y497" s="266"/>
      <c r="Z497" s="266"/>
      <c r="AA497" s="266"/>
      <c r="AB497" s="266"/>
      <c r="AC497" s="266"/>
      <c r="AD497" s="266"/>
      <c r="AE497" s="266"/>
      <c r="AF497" s="266"/>
    </row>
    <row r="498" spans="22:32" ht="14.4" customHeight="1" x14ac:dyDescent="0.3">
      <c r="V498" s="266"/>
      <c r="W498" s="266"/>
      <c r="X498" s="266"/>
      <c r="Y498" s="266"/>
      <c r="Z498" s="266"/>
      <c r="AA498" s="266"/>
      <c r="AB498" s="266"/>
      <c r="AC498" s="266"/>
      <c r="AD498" s="266"/>
      <c r="AE498" s="266"/>
      <c r="AF498" s="266"/>
    </row>
    <row r="499" spans="22:32" ht="14.4" customHeight="1" x14ac:dyDescent="0.3">
      <c r="V499" s="266"/>
      <c r="W499" s="266"/>
      <c r="X499" s="266"/>
      <c r="Y499" s="266"/>
      <c r="Z499" s="266"/>
      <c r="AA499" s="266"/>
      <c r="AB499" s="266"/>
      <c r="AC499" s="266"/>
      <c r="AD499" s="266"/>
      <c r="AE499" s="266"/>
      <c r="AF499" s="266"/>
    </row>
    <row r="500" spans="22:32" ht="14.4" customHeight="1" x14ac:dyDescent="0.3">
      <c r="V500" s="266"/>
      <c r="W500" s="266"/>
      <c r="X500" s="266"/>
      <c r="Y500" s="266"/>
      <c r="Z500" s="266"/>
      <c r="AA500" s="266"/>
      <c r="AB500" s="266"/>
      <c r="AC500" s="266"/>
      <c r="AD500" s="266"/>
      <c r="AE500" s="266"/>
      <c r="AF500" s="266"/>
    </row>
    <row r="501" spans="22:32" ht="14.4" customHeight="1" x14ac:dyDescent="0.3">
      <c r="V501" s="266"/>
      <c r="W501" s="266"/>
      <c r="X501" s="266"/>
      <c r="Y501" s="266"/>
      <c r="Z501" s="266"/>
      <c r="AA501" s="266"/>
      <c r="AB501" s="266"/>
      <c r="AC501" s="266"/>
      <c r="AD501" s="266"/>
      <c r="AE501" s="266"/>
      <c r="AF501" s="266"/>
    </row>
    <row r="502" spans="22:32" ht="14.4" customHeight="1" x14ac:dyDescent="0.3">
      <c r="V502" s="266"/>
      <c r="W502" s="266"/>
      <c r="X502" s="266"/>
      <c r="Y502" s="266"/>
      <c r="Z502" s="266"/>
      <c r="AA502" s="266"/>
      <c r="AB502" s="266"/>
      <c r="AC502" s="266"/>
      <c r="AD502" s="266"/>
      <c r="AE502" s="266"/>
      <c r="AF502" s="266"/>
    </row>
    <row r="503" spans="22:32" ht="14.4" customHeight="1" x14ac:dyDescent="0.3">
      <c r="V503" s="266"/>
      <c r="W503" s="266"/>
      <c r="X503" s="266"/>
      <c r="Y503" s="266"/>
      <c r="Z503" s="266"/>
      <c r="AA503" s="266"/>
      <c r="AB503" s="266"/>
      <c r="AC503" s="266"/>
      <c r="AD503" s="266"/>
      <c r="AE503" s="266"/>
      <c r="AF503" s="266"/>
    </row>
    <row r="504" spans="22:32" ht="14.4" customHeight="1" x14ac:dyDescent="0.3">
      <c r="V504" s="266"/>
      <c r="W504" s="266"/>
      <c r="X504" s="266"/>
      <c r="Y504" s="266"/>
      <c r="Z504" s="266"/>
      <c r="AA504" s="266"/>
      <c r="AB504" s="266"/>
      <c r="AC504" s="266"/>
      <c r="AD504" s="266"/>
      <c r="AE504" s="266"/>
      <c r="AF504" s="266"/>
    </row>
    <row r="505" spans="22:32" ht="14.4" customHeight="1" x14ac:dyDescent="0.3">
      <c r="V505" s="266"/>
      <c r="W505" s="266"/>
      <c r="X505" s="266"/>
      <c r="Y505" s="266"/>
      <c r="Z505" s="266"/>
      <c r="AA505" s="266"/>
      <c r="AB505" s="266"/>
      <c r="AC505" s="266"/>
      <c r="AD505" s="266"/>
      <c r="AE505" s="266"/>
      <c r="AF505" s="266"/>
    </row>
    <row r="506" spans="22:32" ht="14.4" customHeight="1" x14ac:dyDescent="0.3">
      <c r="V506" s="266"/>
      <c r="W506" s="266"/>
      <c r="X506" s="266"/>
      <c r="Y506" s="266"/>
      <c r="Z506" s="266"/>
      <c r="AA506" s="266"/>
      <c r="AB506" s="266"/>
      <c r="AC506" s="266"/>
      <c r="AD506" s="266"/>
      <c r="AE506" s="266"/>
      <c r="AF506" s="266"/>
    </row>
    <row r="507" spans="22:32" ht="14.4" customHeight="1" x14ac:dyDescent="0.3">
      <c r="V507" s="266"/>
      <c r="W507" s="266"/>
      <c r="X507" s="266"/>
      <c r="Y507" s="266"/>
      <c r="Z507" s="266"/>
      <c r="AA507" s="266"/>
      <c r="AB507" s="266"/>
      <c r="AC507" s="266"/>
      <c r="AD507" s="266"/>
      <c r="AE507" s="266"/>
      <c r="AF507" s="266"/>
    </row>
    <row r="508" spans="22:32" ht="14.4" customHeight="1" x14ac:dyDescent="0.3">
      <c r="V508" s="266"/>
      <c r="W508" s="266"/>
      <c r="X508" s="266"/>
      <c r="Y508" s="266"/>
      <c r="Z508" s="266"/>
      <c r="AA508" s="266"/>
      <c r="AB508" s="266"/>
      <c r="AC508" s="266"/>
      <c r="AD508" s="266"/>
      <c r="AE508" s="266"/>
      <c r="AF508" s="266"/>
    </row>
    <row r="509" spans="22:32" ht="14.4" customHeight="1" x14ac:dyDescent="0.3">
      <c r="V509" s="266"/>
      <c r="W509" s="266"/>
      <c r="X509" s="266"/>
      <c r="Y509" s="266"/>
      <c r="Z509" s="266"/>
      <c r="AA509" s="266"/>
      <c r="AB509" s="266"/>
      <c r="AC509" s="266"/>
      <c r="AD509" s="266"/>
      <c r="AE509" s="266"/>
      <c r="AF509" s="266"/>
    </row>
    <row r="510" spans="22:32" ht="14.4" customHeight="1" x14ac:dyDescent="0.3">
      <c r="V510" s="266"/>
      <c r="W510" s="266"/>
      <c r="X510" s="266"/>
      <c r="Y510" s="266"/>
      <c r="Z510" s="266"/>
      <c r="AA510" s="266"/>
      <c r="AB510" s="266"/>
      <c r="AC510" s="266"/>
      <c r="AD510" s="266"/>
      <c r="AE510" s="266"/>
      <c r="AF510" s="266"/>
    </row>
    <row r="511" spans="22:32" ht="14.4" customHeight="1" x14ac:dyDescent="0.3">
      <c r="V511" s="266"/>
      <c r="W511" s="266"/>
      <c r="X511" s="266"/>
      <c r="Y511" s="266"/>
      <c r="Z511" s="266"/>
      <c r="AA511" s="266"/>
      <c r="AB511" s="266"/>
      <c r="AC511" s="266"/>
      <c r="AD511" s="266"/>
      <c r="AE511" s="266"/>
      <c r="AF511" s="266"/>
    </row>
    <row r="512" spans="22:32" ht="14.4" customHeight="1" x14ac:dyDescent="0.3">
      <c r="V512" s="266"/>
      <c r="W512" s="266"/>
      <c r="X512" s="266"/>
      <c r="Y512" s="266"/>
      <c r="Z512" s="266"/>
      <c r="AA512" s="266"/>
      <c r="AB512" s="266"/>
      <c r="AC512" s="266"/>
      <c r="AD512" s="266"/>
      <c r="AE512" s="266"/>
      <c r="AF512" s="266"/>
    </row>
    <row r="513" spans="22:32" ht="14.4" customHeight="1" x14ac:dyDescent="0.3">
      <c r="V513" s="252"/>
      <c r="W513" s="266"/>
      <c r="X513" s="266"/>
      <c r="Y513" s="266"/>
      <c r="Z513" s="266"/>
      <c r="AA513" s="266"/>
      <c r="AB513" s="266"/>
      <c r="AC513" s="266"/>
      <c r="AD513" s="266"/>
      <c r="AE513" s="266"/>
      <c r="AF513" s="266"/>
    </row>
    <row r="514" spans="22:32" ht="14.4" customHeight="1" x14ac:dyDescent="0.3">
      <c r="V514" s="266"/>
      <c r="W514" s="266"/>
      <c r="X514" s="266"/>
      <c r="Y514" s="266"/>
      <c r="Z514" s="266"/>
      <c r="AA514" s="266"/>
      <c r="AB514" s="266"/>
      <c r="AC514" s="266"/>
      <c r="AD514" s="266"/>
      <c r="AE514" s="266"/>
      <c r="AF514" s="266"/>
    </row>
    <row r="515" spans="22:32" ht="14.4" customHeight="1" x14ac:dyDescent="0.3">
      <c r="V515" s="266"/>
      <c r="W515" s="266"/>
      <c r="X515" s="266"/>
      <c r="Y515" s="266"/>
      <c r="Z515" s="266"/>
      <c r="AA515" s="266"/>
      <c r="AB515" s="266"/>
      <c r="AC515" s="266"/>
      <c r="AD515" s="266"/>
      <c r="AE515" s="266"/>
      <c r="AF515" s="266"/>
    </row>
    <row r="516" spans="22:32" ht="14.4" customHeight="1" x14ac:dyDescent="0.3">
      <c r="V516" s="266"/>
      <c r="W516" s="266"/>
      <c r="X516" s="266"/>
      <c r="Y516" s="266"/>
      <c r="Z516" s="266"/>
      <c r="AA516" s="266"/>
      <c r="AB516" s="266"/>
      <c r="AC516" s="266"/>
      <c r="AD516" s="266"/>
      <c r="AE516" s="266"/>
      <c r="AF516" s="266"/>
    </row>
    <row r="517" spans="22:32" ht="14.4" customHeight="1" x14ac:dyDescent="0.3">
      <c r="V517" s="266"/>
      <c r="W517" s="266"/>
      <c r="X517" s="266"/>
      <c r="Y517" s="266"/>
      <c r="Z517" s="266"/>
      <c r="AA517" s="266"/>
      <c r="AB517" s="266"/>
      <c r="AC517" s="266"/>
      <c r="AD517" s="266"/>
      <c r="AE517" s="266"/>
      <c r="AF517" s="266"/>
    </row>
    <row r="518" spans="22:32" ht="14.4" customHeight="1" x14ac:dyDescent="0.3">
      <c r="V518" s="266"/>
      <c r="W518" s="266"/>
      <c r="X518" s="266"/>
      <c r="Y518" s="266"/>
      <c r="Z518" s="266"/>
      <c r="AA518" s="266"/>
      <c r="AB518" s="266"/>
      <c r="AC518" s="266"/>
      <c r="AD518" s="266"/>
      <c r="AE518" s="266"/>
      <c r="AF518" s="266"/>
    </row>
    <row r="519" spans="22:32" ht="14.4" customHeight="1" x14ac:dyDescent="0.3">
      <c r="V519" s="266"/>
      <c r="W519" s="266"/>
      <c r="X519" s="266"/>
      <c r="Y519" s="266"/>
      <c r="Z519" s="266"/>
      <c r="AA519" s="266"/>
      <c r="AB519" s="266"/>
      <c r="AC519" s="266"/>
      <c r="AD519" s="266"/>
      <c r="AE519" s="266"/>
      <c r="AF519" s="266"/>
    </row>
    <row r="520" spans="22:32" ht="14.4" customHeight="1" x14ac:dyDescent="0.3">
      <c r="V520" s="266"/>
      <c r="W520" s="266"/>
      <c r="X520" s="266"/>
      <c r="Y520" s="266"/>
      <c r="Z520" s="266"/>
      <c r="AA520" s="266"/>
      <c r="AB520" s="266"/>
      <c r="AC520" s="266"/>
      <c r="AD520" s="266"/>
      <c r="AE520" s="266"/>
      <c r="AF520" s="266"/>
    </row>
    <row r="521" spans="22:32" ht="14.4" customHeight="1" x14ac:dyDescent="0.3">
      <c r="V521" s="266"/>
      <c r="W521" s="266"/>
      <c r="X521" s="266"/>
      <c r="Y521" s="266"/>
      <c r="Z521" s="266"/>
      <c r="AA521" s="266"/>
      <c r="AB521" s="266"/>
      <c r="AC521" s="266"/>
      <c r="AD521" s="266"/>
      <c r="AE521" s="266"/>
      <c r="AF521" s="266"/>
    </row>
    <row r="522" spans="22:32" ht="14.4" customHeight="1" x14ac:dyDescent="0.3">
      <c r="V522" s="266"/>
      <c r="W522" s="266"/>
      <c r="X522" s="266"/>
      <c r="Y522" s="266"/>
      <c r="Z522" s="266"/>
      <c r="AA522" s="266"/>
      <c r="AB522" s="266"/>
      <c r="AC522" s="266"/>
      <c r="AD522" s="266"/>
      <c r="AE522" s="266"/>
      <c r="AF522" s="266"/>
    </row>
    <row r="523" spans="22:32" ht="14.4" customHeight="1" x14ac:dyDescent="0.3">
      <c r="V523" s="266"/>
      <c r="W523" s="266"/>
      <c r="X523" s="266"/>
      <c r="Y523" s="266"/>
      <c r="Z523" s="266"/>
      <c r="AA523" s="266"/>
      <c r="AB523" s="266"/>
      <c r="AC523" s="266"/>
      <c r="AD523" s="266"/>
      <c r="AE523" s="266"/>
      <c r="AF523" s="266"/>
    </row>
    <row r="524" spans="22:32" ht="14.4" customHeight="1" x14ac:dyDescent="0.3">
      <c r="V524" s="266"/>
      <c r="W524" s="266"/>
      <c r="X524" s="266"/>
      <c r="Y524" s="266"/>
      <c r="Z524" s="266"/>
      <c r="AA524" s="266"/>
      <c r="AB524" s="266"/>
      <c r="AC524" s="266"/>
      <c r="AD524" s="266"/>
      <c r="AE524" s="266"/>
      <c r="AF524" s="266"/>
    </row>
    <row r="525" spans="22:32" ht="14.4" customHeight="1" x14ac:dyDescent="0.3">
      <c r="V525" s="266"/>
      <c r="W525" s="266"/>
      <c r="X525" s="266"/>
      <c r="Y525" s="266"/>
      <c r="Z525" s="266"/>
      <c r="AA525" s="266"/>
      <c r="AB525" s="266"/>
      <c r="AC525" s="266"/>
      <c r="AD525" s="266"/>
      <c r="AE525" s="266"/>
      <c r="AF525" s="266"/>
    </row>
    <row r="526" spans="22:32" ht="14.4" customHeight="1" x14ac:dyDescent="0.3">
      <c r="V526" s="266"/>
      <c r="W526" s="266"/>
      <c r="X526" s="266"/>
      <c r="Y526" s="266"/>
      <c r="Z526" s="266"/>
      <c r="AA526" s="266"/>
      <c r="AB526" s="266"/>
      <c r="AC526" s="266"/>
      <c r="AD526" s="266"/>
      <c r="AE526" s="266"/>
      <c r="AF526" s="266"/>
    </row>
    <row r="527" spans="22:32" ht="14.4" customHeight="1" x14ac:dyDescent="0.3">
      <c r="V527" s="266"/>
      <c r="W527" s="266"/>
      <c r="X527" s="266"/>
      <c r="Y527" s="266"/>
      <c r="Z527" s="266"/>
      <c r="AA527" s="266"/>
      <c r="AB527" s="266"/>
      <c r="AC527" s="266"/>
      <c r="AD527" s="266"/>
      <c r="AE527" s="266"/>
      <c r="AF527" s="266"/>
    </row>
    <row r="528" spans="22:32" ht="14.4" customHeight="1" x14ac:dyDescent="0.3">
      <c r="V528" s="266"/>
      <c r="W528" s="266"/>
      <c r="X528" s="266"/>
      <c r="Y528" s="266"/>
      <c r="Z528" s="266"/>
      <c r="AA528" s="266"/>
      <c r="AB528" s="266"/>
      <c r="AC528" s="266"/>
      <c r="AD528" s="266"/>
      <c r="AE528" s="266"/>
      <c r="AF528" s="266"/>
    </row>
    <row r="529" spans="22:32" ht="14.4" customHeight="1" x14ac:dyDescent="0.3">
      <c r="V529" s="266"/>
      <c r="W529" s="266"/>
      <c r="X529" s="266"/>
      <c r="Y529" s="266"/>
      <c r="Z529" s="266"/>
      <c r="AA529" s="266"/>
      <c r="AB529" s="266"/>
      <c r="AC529" s="266"/>
      <c r="AD529" s="266"/>
      <c r="AE529" s="266"/>
      <c r="AF529" s="266"/>
    </row>
    <row r="530" spans="22:32" ht="14.4" customHeight="1" x14ac:dyDescent="0.3">
      <c r="V530" s="266"/>
      <c r="W530" s="266"/>
      <c r="X530" s="266"/>
      <c r="Y530" s="266"/>
      <c r="Z530" s="266"/>
      <c r="AA530" s="266"/>
      <c r="AB530" s="266"/>
      <c r="AC530" s="266"/>
      <c r="AD530" s="266"/>
      <c r="AE530" s="266"/>
      <c r="AF530" s="266"/>
    </row>
    <row r="531" spans="22:32" ht="14.4" customHeight="1" x14ac:dyDescent="0.3">
      <c r="V531" s="266"/>
      <c r="W531" s="266"/>
      <c r="X531" s="266"/>
      <c r="Y531" s="266"/>
      <c r="Z531" s="266"/>
      <c r="AA531" s="266"/>
      <c r="AB531" s="266"/>
      <c r="AC531" s="266"/>
      <c r="AD531" s="266"/>
      <c r="AE531" s="266"/>
      <c r="AF531" s="266"/>
    </row>
    <row r="532" spans="22:32" ht="14.4" customHeight="1" x14ac:dyDescent="0.3">
      <c r="V532" s="266"/>
      <c r="W532" s="266"/>
      <c r="X532" s="266"/>
      <c r="Y532" s="266"/>
      <c r="Z532" s="266"/>
      <c r="AA532" s="266"/>
      <c r="AB532" s="266"/>
      <c r="AC532" s="266"/>
      <c r="AD532" s="266"/>
      <c r="AE532" s="266"/>
      <c r="AF532" s="266"/>
    </row>
    <row r="533" spans="22:32" ht="14.4" customHeight="1" x14ac:dyDescent="0.3">
      <c r="V533" s="266"/>
      <c r="W533" s="266"/>
      <c r="X533" s="266"/>
      <c r="Y533" s="266"/>
      <c r="Z533" s="266"/>
      <c r="AA533" s="266"/>
      <c r="AB533" s="266"/>
      <c r="AC533" s="266"/>
      <c r="AD533" s="266"/>
      <c r="AE533" s="266"/>
      <c r="AF533" s="266"/>
    </row>
    <row r="534" spans="22:32" ht="14.4" customHeight="1" x14ac:dyDescent="0.3">
      <c r="V534" s="266"/>
      <c r="W534" s="266"/>
      <c r="X534" s="266"/>
      <c r="Y534" s="266"/>
      <c r="Z534" s="266"/>
      <c r="AA534" s="266"/>
      <c r="AB534" s="266"/>
      <c r="AC534" s="266"/>
      <c r="AD534" s="266"/>
      <c r="AE534" s="266"/>
      <c r="AF534" s="266"/>
    </row>
    <row r="535" spans="22:32" ht="14.4" customHeight="1" x14ac:dyDescent="0.3">
      <c r="V535" s="266"/>
      <c r="W535" s="266"/>
      <c r="X535" s="266"/>
      <c r="Y535" s="266"/>
      <c r="Z535" s="266"/>
      <c r="AA535" s="266"/>
      <c r="AB535" s="266"/>
      <c r="AC535" s="266"/>
      <c r="AD535" s="266"/>
      <c r="AE535" s="266"/>
      <c r="AF535" s="266"/>
    </row>
    <row r="536" spans="22:32" ht="14.4" customHeight="1" x14ac:dyDescent="0.3">
      <c r="V536" s="266"/>
      <c r="W536" s="266"/>
      <c r="X536" s="266"/>
      <c r="Y536" s="266"/>
      <c r="Z536" s="266"/>
      <c r="AA536" s="266"/>
      <c r="AB536" s="266"/>
      <c r="AC536" s="266"/>
      <c r="AD536" s="266"/>
      <c r="AE536" s="266"/>
      <c r="AF536" s="266"/>
    </row>
    <row r="537" spans="22:32" ht="14.4" customHeight="1" x14ac:dyDescent="0.3">
      <c r="V537" s="266"/>
      <c r="W537" s="266"/>
      <c r="X537" s="266"/>
      <c r="Y537" s="266"/>
      <c r="Z537" s="266"/>
      <c r="AA537" s="266"/>
      <c r="AB537" s="266"/>
      <c r="AC537" s="266"/>
      <c r="AD537" s="266"/>
      <c r="AE537" s="266"/>
      <c r="AF537" s="266"/>
    </row>
    <row r="538" spans="22:32" ht="14.4" customHeight="1" x14ac:dyDescent="0.3">
      <c r="V538" s="266"/>
      <c r="W538" s="266"/>
      <c r="X538" s="266"/>
      <c r="Y538" s="266"/>
      <c r="Z538" s="266"/>
      <c r="AA538" s="266"/>
      <c r="AB538" s="266"/>
      <c r="AC538" s="266"/>
      <c r="AD538" s="266"/>
      <c r="AE538" s="266"/>
      <c r="AF538" s="266"/>
    </row>
    <row r="539" spans="22:32" ht="14.4" customHeight="1" x14ac:dyDescent="0.3">
      <c r="V539" s="266"/>
      <c r="W539" s="266"/>
      <c r="X539" s="266"/>
      <c r="Y539" s="266"/>
      <c r="Z539" s="266"/>
      <c r="AA539" s="266"/>
      <c r="AB539" s="266"/>
      <c r="AC539" s="266"/>
      <c r="AD539" s="266"/>
      <c r="AE539" s="266"/>
      <c r="AF539" s="266"/>
    </row>
    <row r="540" spans="22:32" ht="14.4" customHeight="1" x14ac:dyDescent="0.3">
      <c r="V540" s="266"/>
      <c r="W540" s="266"/>
      <c r="X540" s="266"/>
      <c r="Y540" s="266"/>
      <c r="Z540" s="266"/>
      <c r="AA540" s="266"/>
      <c r="AB540" s="266"/>
      <c r="AC540" s="266"/>
      <c r="AD540" s="266"/>
      <c r="AE540" s="266"/>
      <c r="AF540" s="266"/>
    </row>
    <row r="541" spans="22:32" ht="14.4" customHeight="1" x14ac:dyDescent="0.3">
      <c r="V541" s="266"/>
      <c r="W541" s="266"/>
      <c r="X541" s="266"/>
      <c r="Y541" s="266"/>
      <c r="Z541" s="266"/>
      <c r="AA541" s="266"/>
      <c r="AB541" s="266"/>
      <c r="AC541" s="266"/>
      <c r="AD541" s="266"/>
      <c r="AE541" s="266"/>
      <c r="AF541" s="266"/>
    </row>
    <row r="542" spans="22:32" ht="14.4" customHeight="1" x14ac:dyDescent="0.3">
      <c r="V542" s="266"/>
      <c r="W542" s="266"/>
      <c r="X542" s="266"/>
      <c r="Y542" s="266"/>
      <c r="Z542" s="266"/>
      <c r="AA542" s="266"/>
      <c r="AB542" s="266"/>
      <c r="AC542" s="266"/>
      <c r="AD542" s="266"/>
      <c r="AE542" s="266"/>
      <c r="AF542" s="266"/>
    </row>
    <row r="543" spans="22:32" ht="14.4" customHeight="1" x14ac:dyDescent="0.3">
      <c r="V543" s="266"/>
      <c r="W543" s="266"/>
      <c r="X543" s="266"/>
      <c r="Y543" s="266"/>
      <c r="Z543" s="266"/>
      <c r="AA543" s="266"/>
      <c r="AB543" s="266"/>
      <c r="AC543" s="266"/>
      <c r="AD543" s="266"/>
      <c r="AE543" s="266"/>
      <c r="AF543" s="266"/>
    </row>
    <row r="544" spans="22:32" ht="14.4" customHeight="1" x14ac:dyDescent="0.3">
      <c r="V544" s="266"/>
      <c r="W544" s="266"/>
      <c r="X544" s="266"/>
      <c r="Y544" s="266"/>
      <c r="Z544" s="266"/>
      <c r="AA544" s="266"/>
      <c r="AB544" s="266"/>
      <c r="AC544" s="266"/>
      <c r="AD544" s="266"/>
      <c r="AE544" s="266"/>
      <c r="AF544" s="266"/>
    </row>
    <row r="545" spans="22:32" ht="14.4" customHeight="1" x14ac:dyDescent="0.3">
      <c r="V545" s="266"/>
      <c r="W545" s="266"/>
      <c r="X545" s="266"/>
      <c r="Y545" s="266"/>
      <c r="Z545" s="266"/>
      <c r="AA545" s="266"/>
      <c r="AB545" s="266"/>
      <c r="AC545" s="266"/>
      <c r="AD545" s="266"/>
      <c r="AE545" s="266"/>
      <c r="AF545" s="266"/>
    </row>
    <row r="546" spans="22:32" ht="14.4" customHeight="1" x14ac:dyDescent="0.3">
      <c r="V546" s="266"/>
      <c r="W546" s="266"/>
      <c r="X546" s="266"/>
      <c r="Y546" s="266"/>
      <c r="Z546" s="266"/>
      <c r="AA546" s="266"/>
      <c r="AB546" s="266"/>
      <c r="AC546" s="266"/>
      <c r="AD546" s="266"/>
      <c r="AE546" s="266"/>
      <c r="AF546" s="266"/>
    </row>
    <row r="547" spans="22:32" ht="14.4" customHeight="1" x14ac:dyDescent="0.3">
      <c r="V547" s="266"/>
      <c r="W547" s="266"/>
      <c r="X547" s="266"/>
      <c r="Y547" s="266"/>
      <c r="Z547" s="266"/>
      <c r="AA547" s="266"/>
      <c r="AB547" s="266"/>
      <c r="AC547" s="266"/>
      <c r="AD547" s="266"/>
      <c r="AE547" s="266"/>
      <c r="AF547" s="266"/>
    </row>
    <row r="548" spans="22:32" ht="14.4" customHeight="1" x14ac:dyDescent="0.3">
      <c r="V548" s="266"/>
      <c r="W548" s="266"/>
      <c r="X548" s="266"/>
      <c r="Y548" s="266"/>
      <c r="Z548" s="266"/>
      <c r="AA548" s="266"/>
      <c r="AB548" s="266"/>
      <c r="AC548" s="266"/>
      <c r="AD548" s="266"/>
      <c r="AE548" s="266"/>
      <c r="AF548" s="266"/>
    </row>
    <row r="549" spans="22:32" ht="14.4" customHeight="1" x14ac:dyDescent="0.3">
      <c r="V549" s="266"/>
      <c r="W549" s="266"/>
      <c r="X549" s="266"/>
      <c r="Y549" s="266"/>
      <c r="Z549" s="266"/>
      <c r="AA549" s="266"/>
      <c r="AB549" s="266"/>
      <c r="AC549" s="266"/>
      <c r="AD549" s="266"/>
      <c r="AE549" s="266"/>
      <c r="AF549" s="266"/>
    </row>
    <row r="550" spans="22:32" ht="14.4" customHeight="1" x14ac:dyDescent="0.3">
      <c r="V550" s="266"/>
      <c r="W550" s="266"/>
      <c r="X550" s="266"/>
      <c r="Y550" s="266"/>
      <c r="Z550" s="266"/>
      <c r="AA550" s="266"/>
      <c r="AB550" s="266"/>
      <c r="AC550" s="266"/>
      <c r="AD550" s="266"/>
      <c r="AE550" s="266"/>
      <c r="AF550" s="266"/>
    </row>
    <row r="551" spans="22:32" ht="14.4" customHeight="1" x14ac:dyDescent="0.3">
      <c r="V551" s="266"/>
      <c r="W551" s="266"/>
      <c r="X551" s="266"/>
      <c r="Y551" s="266"/>
      <c r="Z551" s="266"/>
      <c r="AA551" s="266"/>
      <c r="AB551" s="266"/>
      <c r="AC551" s="266"/>
      <c r="AD551" s="266"/>
      <c r="AE551" s="266"/>
      <c r="AF551" s="266"/>
    </row>
    <row r="552" spans="22:32" ht="14.4" customHeight="1" x14ac:dyDescent="0.3">
      <c r="V552" s="266"/>
      <c r="W552" s="266"/>
      <c r="X552" s="266"/>
      <c r="Y552" s="266"/>
      <c r="Z552" s="266"/>
      <c r="AA552" s="266"/>
      <c r="AB552" s="266"/>
      <c r="AC552" s="266"/>
      <c r="AD552" s="266"/>
      <c r="AE552" s="266"/>
      <c r="AF552" s="266"/>
    </row>
    <row r="553" spans="22:32" ht="14.4" customHeight="1" x14ac:dyDescent="0.3">
      <c r="V553" s="266"/>
      <c r="W553" s="266"/>
      <c r="X553" s="266"/>
      <c r="Y553" s="266"/>
      <c r="Z553" s="266"/>
      <c r="AA553" s="266"/>
      <c r="AB553" s="266"/>
      <c r="AC553" s="266"/>
      <c r="AD553" s="266"/>
      <c r="AE553" s="266"/>
      <c r="AF553" s="266"/>
    </row>
    <row r="554" spans="22:32" ht="14.4" customHeight="1" x14ac:dyDescent="0.3">
      <c r="V554" s="266"/>
      <c r="W554" s="266"/>
      <c r="X554" s="266"/>
      <c r="Y554" s="266"/>
      <c r="Z554" s="266"/>
      <c r="AA554" s="266"/>
      <c r="AB554" s="266"/>
      <c r="AC554" s="266"/>
      <c r="AD554" s="266"/>
      <c r="AE554" s="266"/>
      <c r="AF554" s="266"/>
    </row>
    <row r="555" spans="22:32" ht="14.4" customHeight="1" x14ac:dyDescent="0.3">
      <c r="V555" s="266"/>
      <c r="W555" s="266"/>
      <c r="X555" s="266"/>
      <c r="Y555" s="266"/>
      <c r="Z555" s="266"/>
      <c r="AA555" s="266"/>
      <c r="AB555" s="266"/>
      <c r="AC555" s="266"/>
      <c r="AD555" s="266"/>
      <c r="AE555" s="266"/>
      <c r="AF555" s="266"/>
    </row>
    <row r="556" spans="22:32" ht="14.4" customHeight="1" x14ac:dyDescent="0.3">
      <c r="V556" s="266"/>
      <c r="W556" s="266"/>
      <c r="X556" s="266"/>
      <c r="Y556" s="266"/>
      <c r="Z556" s="266"/>
      <c r="AA556" s="266"/>
      <c r="AB556" s="266"/>
      <c r="AC556" s="266"/>
      <c r="AD556" s="266"/>
      <c r="AE556" s="266"/>
      <c r="AF556" s="266"/>
    </row>
    <row r="557" spans="22:32" ht="14.4" customHeight="1" x14ac:dyDescent="0.3">
      <c r="V557" s="266"/>
      <c r="W557" s="266"/>
      <c r="X557" s="266"/>
      <c r="Y557" s="266"/>
      <c r="Z557" s="266"/>
      <c r="AA557" s="266"/>
      <c r="AB557" s="266"/>
      <c r="AC557" s="266"/>
      <c r="AD557" s="266"/>
      <c r="AE557" s="266"/>
      <c r="AF557" s="266"/>
    </row>
    <row r="558" spans="22:32" ht="14.4" customHeight="1" x14ac:dyDescent="0.3">
      <c r="V558" s="266"/>
      <c r="W558" s="266"/>
      <c r="X558" s="266"/>
      <c r="Y558" s="266"/>
      <c r="Z558" s="266"/>
      <c r="AA558" s="266"/>
      <c r="AB558" s="266"/>
      <c r="AC558" s="266"/>
      <c r="AD558" s="266"/>
      <c r="AE558" s="266"/>
      <c r="AF558" s="266"/>
    </row>
    <row r="559" spans="22:32" ht="14.4" customHeight="1" x14ac:dyDescent="0.3">
      <c r="V559" s="266"/>
      <c r="W559" s="266"/>
      <c r="X559" s="266"/>
      <c r="Y559" s="266"/>
      <c r="Z559" s="266"/>
      <c r="AA559" s="266"/>
      <c r="AB559" s="266"/>
      <c r="AC559" s="266"/>
      <c r="AD559" s="266"/>
      <c r="AE559" s="266"/>
      <c r="AF559" s="266"/>
    </row>
    <row r="560" spans="22:32" ht="14.4" customHeight="1" x14ac:dyDescent="0.3">
      <c r="V560" s="266"/>
      <c r="W560" s="266"/>
      <c r="X560" s="266"/>
      <c r="Y560" s="266"/>
      <c r="Z560" s="266"/>
      <c r="AA560" s="266"/>
      <c r="AB560" s="266"/>
      <c r="AC560" s="266"/>
      <c r="AD560" s="266"/>
      <c r="AE560" s="266"/>
      <c r="AF560" s="266"/>
    </row>
    <row r="561" spans="22:32" ht="14.4" customHeight="1" x14ac:dyDescent="0.3">
      <c r="V561" s="266"/>
      <c r="W561" s="266"/>
      <c r="X561" s="266"/>
      <c r="Y561" s="266"/>
      <c r="Z561" s="266"/>
      <c r="AA561" s="266"/>
      <c r="AB561" s="266"/>
      <c r="AC561" s="266"/>
      <c r="AD561" s="266"/>
      <c r="AE561" s="266"/>
      <c r="AF561" s="266"/>
    </row>
    <row r="562" spans="22:32" ht="14.4" customHeight="1" x14ac:dyDescent="0.3">
      <c r="V562" s="266"/>
      <c r="W562" s="266"/>
      <c r="X562" s="266"/>
      <c r="Y562" s="266"/>
      <c r="Z562" s="266"/>
      <c r="AA562" s="266"/>
      <c r="AB562" s="266"/>
      <c r="AC562" s="266"/>
      <c r="AD562" s="266"/>
      <c r="AE562" s="266"/>
      <c r="AF562" s="266"/>
    </row>
    <row r="563" spans="22:32" ht="14.4" customHeight="1" x14ac:dyDescent="0.3">
      <c r="V563" s="266"/>
      <c r="W563" s="266"/>
      <c r="X563" s="266"/>
      <c r="Y563" s="266"/>
      <c r="Z563" s="266"/>
      <c r="AA563" s="266"/>
      <c r="AB563" s="266"/>
      <c r="AC563" s="266"/>
      <c r="AD563" s="266"/>
      <c r="AE563" s="266"/>
      <c r="AF563" s="266"/>
    </row>
    <row r="564" spans="22:32" ht="14.4" customHeight="1" x14ac:dyDescent="0.3">
      <c r="V564" s="266"/>
      <c r="W564" s="266"/>
      <c r="X564" s="266"/>
      <c r="Y564" s="266"/>
      <c r="Z564" s="266"/>
      <c r="AA564" s="266"/>
      <c r="AB564" s="266"/>
      <c r="AC564" s="266"/>
      <c r="AD564" s="266"/>
      <c r="AE564" s="266"/>
      <c r="AF564" s="266"/>
    </row>
    <row r="565" spans="22:32" ht="14.4" customHeight="1" x14ac:dyDescent="0.3">
      <c r="V565" s="266"/>
      <c r="W565" s="266"/>
      <c r="X565" s="266"/>
      <c r="Y565" s="266"/>
      <c r="Z565" s="266"/>
      <c r="AA565" s="266"/>
      <c r="AB565" s="266"/>
      <c r="AC565" s="266"/>
      <c r="AD565" s="266"/>
      <c r="AE565" s="266"/>
      <c r="AF565" s="266"/>
    </row>
    <row r="566" spans="22:32" ht="14.4" customHeight="1" x14ac:dyDescent="0.3">
      <c r="V566" s="266"/>
      <c r="W566" s="266"/>
      <c r="X566" s="266"/>
      <c r="Y566" s="266"/>
      <c r="Z566" s="266"/>
      <c r="AA566" s="266"/>
      <c r="AB566" s="266"/>
      <c r="AC566" s="266"/>
      <c r="AD566" s="266"/>
      <c r="AE566" s="266"/>
      <c r="AF566" s="266"/>
    </row>
    <row r="567" spans="22:32" ht="14.4" customHeight="1" x14ac:dyDescent="0.3">
      <c r="V567" s="266"/>
      <c r="W567" s="266"/>
      <c r="X567" s="266"/>
      <c r="Y567" s="266"/>
      <c r="Z567" s="266"/>
      <c r="AA567" s="266"/>
      <c r="AB567" s="266"/>
      <c r="AC567" s="266"/>
      <c r="AD567" s="266"/>
      <c r="AE567" s="266"/>
      <c r="AF567" s="266"/>
    </row>
    <row r="568" spans="22:32" ht="14.4" customHeight="1" x14ac:dyDescent="0.3">
      <c r="V568" s="266"/>
      <c r="W568" s="266"/>
      <c r="X568" s="266"/>
      <c r="Y568" s="266"/>
      <c r="Z568" s="266"/>
      <c r="AA568" s="266"/>
      <c r="AB568" s="266"/>
      <c r="AC568" s="266"/>
      <c r="AD568" s="266"/>
      <c r="AE568" s="266"/>
      <c r="AF568" s="266"/>
    </row>
    <row r="569" spans="22:32" ht="14.4" customHeight="1" x14ac:dyDescent="0.3">
      <c r="V569" s="266"/>
      <c r="W569" s="266"/>
      <c r="X569" s="266"/>
      <c r="Y569" s="266"/>
      <c r="Z569" s="266"/>
      <c r="AA569" s="266"/>
      <c r="AB569" s="266"/>
      <c r="AC569" s="266"/>
      <c r="AD569" s="266"/>
      <c r="AE569" s="266"/>
      <c r="AF569" s="266"/>
    </row>
    <row r="570" spans="22:32" ht="14.4" customHeight="1" x14ac:dyDescent="0.3">
      <c r="V570" s="266"/>
      <c r="W570" s="266"/>
      <c r="X570" s="266"/>
      <c r="Y570" s="266"/>
      <c r="Z570" s="266"/>
      <c r="AA570" s="266"/>
      <c r="AB570" s="266"/>
      <c r="AC570" s="266"/>
      <c r="AD570" s="266"/>
      <c r="AE570" s="266"/>
      <c r="AF570" s="266"/>
    </row>
    <row r="571" spans="22:32" ht="14.4" customHeight="1" x14ac:dyDescent="0.3">
      <c r="V571" s="266"/>
      <c r="W571" s="266"/>
      <c r="X571" s="266"/>
      <c r="Y571" s="266"/>
      <c r="Z571" s="266"/>
      <c r="AA571" s="266"/>
      <c r="AB571" s="266"/>
      <c r="AC571" s="266"/>
      <c r="AD571" s="266"/>
      <c r="AE571" s="266"/>
      <c r="AF571" s="266"/>
    </row>
    <row r="572" spans="22:32" ht="14.4" customHeight="1" x14ac:dyDescent="0.3">
      <c r="V572" s="266"/>
      <c r="W572" s="266"/>
      <c r="X572" s="266"/>
      <c r="Y572" s="266"/>
      <c r="Z572" s="266"/>
      <c r="AA572" s="266"/>
      <c r="AB572" s="266"/>
      <c r="AC572" s="266"/>
      <c r="AD572" s="266"/>
      <c r="AE572" s="266"/>
      <c r="AF572" s="266"/>
    </row>
    <row r="573" spans="22:32" ht="14.4" customHeight="1" x14ac:dyDescent="0.3">
      <c r="V573" s="266"/>
      <c r="W573" s="266"/>
      <c r="X573" s="266"/>
      <c r="Y573" s="266"/>
      <c r="Z573" s="266"/>
      <c r="AA573" s="266"/>
      <c r="AB573" s="266"/>
      <c r="AC573" s="266"/>
      <c r="AD573" s="266"/>
      <c r="AE573" s="266"/>
      <c r="AF573" s="266"/>
    </row>
    <row r="574" spans="22:32" ht="14.4" customHeight="1" x14ac:dyDescent="0.3">
      <c r="V574" s="252"/>
      <c r="W574" s="266"/>
      <c r="X574" s="266"/>
      <c r="Y574" s="266"/>
      <c r="Z574" s="266"/>
      <c r="AA574" s="266"/>
      <c r="AB574" s="266"/>
      <c r="AC574" s="266"/>
      <c r="AD574" s="266"/>
      <c r="AE574" s="266"/>
      <c r="AF574" s="266"/>
    </row>
    <row r="575" spans="22:32" ht="14.4" customHeight="1" x14ac:dyDescent="0.3">
      <c r="V575" s="266"/>
      <c r="W575" s="266"/>
      <c r="X575" s="266"/>
      <c r="Y575" s="266"/>
      <c r="Z575" s="266"/>
      <c r="AA575" s="266"/>
      <c r="AB575" s="266"/>
      <c r="AC575" s="266"/>
      <c r="AD575" s="266"/>
      <c r="AE575" s="266"/>
      <c r="AF575" s="266"/>
    </row>
    <row r="576" spans="22:32" ht="14.4" customHeight="1" x14ac:dyDescent="0.3">
      <c r="V576" s="266"/>
      <c r="W576" s="266"/>
      <c r="X576" s="266"/>
      <c r="Y576" s="266"/>
      <c r="Z576" s="266"/>
      <c r="AA576" s="266"/>
      <c r="AB576" s="266"/>
      <c r="AC576" s="266"/>
      <c r="AD576" s="266"/>
      <c r="AE576" s="266"/>
      <c r="AF576" s="266"/>
    </row>
    <row r="577" spans="22:32" ht="14.4" customHeight="1" x14ac:dyDescent="0.3">
      <c r="V577" s="266"/>
      <c r="W577" s="266"/>
      <c r="X577" s="266"/>
      <c r="Y577" s="266"/>
      <c r="Z577" s="266"/>
      <c r="AA577" s="266"/>
      <c r="AB577" s="266"/>
      <c r="AC577" s="266"/>
      <c r="AD577" s="266"/>
      <c r="AE577" s="266"/>
      <c r="AF577" s="266"/>
    </row>
    <row r="578" spans="22:32" ht="14.4" customHeight="1" x14ac:dyDescent="0.3">
      <c r="V578" s="266"/>
      <c r="W578" s="266"/>
      <c r="X578" s="266"/>
      <c r="Y578" s="266"/>
      <c r="Z578" s="266"/>
      <c r="AA578" s="266"/>
      <c r="AB578" s="266"/>
      <c r="AC578" s="266"/>
      <c r="AD578" s="266"/>
      <c r="AE578" s="266"/>
      <c r="AF578" s="266"/>
    </row>
    <row r="579" spans="22:32" ht="14.4" customHeight="1" x14ac:dyDescent="0.3">
      <c r="V579" s="266"/>
      <c r="W579" s="266"/>
      <c r="X579" s="266"/>
      <c r="Y579" s="266"/>
      <c r="Z579" s="266"/>
      <c r="AA579" s="266"/>
      <c r="AB579" s="266"/>
      <c r="AC579" s="266"/>
      <c r="AD579" s="266"/>
      <c r="AE579" s="266"/>
      <c r="AF579" s="266"/>
    </row>
    <row r="580" spans="22:32" ht="14.4" customHeight="1" x14ac:dyDescent="0.3">
      <c r="V580" s="266"/>
      <c r="W580" s="266"/>
      <c r="X580" s="266"/>
      <c r="Y580" s="266"/>
      <c r="Z580" s="266"/>
      <c r="AA580" s="266"/>
      <c r="AB580" s="266"/>
      <c r="AC580" s="266"/>
      <c r="AD580" s="266"/>
      <c r="AE580" s="266"/>
      <c r="AF580" s="266"/>
    </row>
    <row r="581" spans="22:32" ht="14.4" customHeight="1" x14ac:dyDescent="0.3">
      <c r="V581" s="266"/>
      <c r="W581" s="266"/>
      <c r="X581" s="266"/>
      <c r="Y581" s="266"/>
      <c r="Z581" s="266"/>
      <c r="AA581" s="266"/>
      <c r="AB581" s="266"/>
      <c r="AC581" s="266"/>
      <c r="AD581" s="266"/>
      <c r="AE581" s="266"/>
      <c r="AF581" s="266"/>
    </row>
    <row r="582" spans="22:32" ht="14.4" customHeight="1" x14ac:dyDescent="0.3">
      <c r="V582" s="266"/>
      <c r="W582" s="266"/>
      <c r="X582" s="266"/>
      <c r="Y582" s="266"/>
      <c r="Z582" s="266"/>
      <c r="AA582" s="266"/>
      <c r="AB582" s="266"/>
      <c r="AC582" s="266"/>
      <c r="AD582" s="266"/>
      <c r="AE582" s="266"/>
      <c r="AF582" s="266"/>
    </row>
    <row r="583" spans="22:32" ht="14.4" customHeight="1" x14ac:dyDescent="0.3">
      <c r="V583" s="266"/>
      <c r="W583" s="266"/>
      <c r="X583" s="266"/>
      <c r="Y583" s="266"/>
      <c r="Z583" s="266"/>
      <c r="AA583" s="266"/>
      <c r="AB583" s="266"/>
      <c r="AC583" s="266"/>
      <c r="AD583" s="266"/>
      <c r="AE583" s="266"/>
      <c r="AF583" s="266"/>
    </row>
    <row r="584" spans="22:32" ht="14.4" customHeight="1" x14ac:dyDescent="0.3">
      <c r="V584" s="266"/>
      <c r="W584" s="266"/>
      <c r="X584" s="266"/>
      <c r="Y584" s="266"/>
      <c r="Z584" s="266"/>
      <c r="AA584" s="266"/>
      <c r="AB584" s="266"/>
      <c r="AC584" s="266"/>
      <c r="AD584" s="266"/>
      <c r="AE584" s="266"/>
      <c r="AF584" s="266"/>
    </row>
    <row r="585" spans="22:32" ht="14.4" customHeight="1" x14ac:dyDescent="0.3">
      <c r="V585" s="266"/>
      <c r="W585" s="266"/>
      <c r="X585" s="266"/>
      <c r="Y585" s="266"/>
      <c r="Z585" s="266"/>
      <c r="AA585" s="266"/>
      <c r="AB585" s="266"/>
      <c r="AC585" s="266"/>
      <c r="AD585" s="266"/>
      <c r="AE585" s="266"/>
      <c r="AF585" s="266"/>
    </row>
    <row r="586" spans="22:32" ht="14.4" customHeight="1" x14ac:dyDescent="0.3">
      <c r="V586" s="266"/>
      <c r="W586" s="266"/>
      <c r="X586" s="266"/>
      <c r="Y586" s="266"/>
      <c r="Z586" s="266"/>
      <c r="AA586" s="266"/>
      <c r="AB586" s="266"/>
      <c r="AC586" s="266"/>
      <c r="AD586" s="266"/>
      <c r="AE586" s="266"/>
      <c r="AF586" s="266"/>
    </row>
    <row r="587" spans="22:32" ht="14.4" customHeight="1" x14ac:dyDescent="0.3">
      <c r="V587" s="266"/>
      <c r="W587" s="266"/>
      <c r="X587" s="266"/>
      <c r="Y587" s="266"/>
      <c r="Z587" s="266"/>
      <c r="AA587" s="266"/>
      <c r="AB587" s="266"/>
      <c r="AC587" s="266"/>
      <c r="AD587" s="266"/>
      <c r="AE587" s="266"/>
      <c r="AF587" s="266"/>
    </row>
    <row r="588" spans="22:32" ht="14.4" customHeight="1" x14ac:dyDescent="0.3">
      <c r="V588" s="266"/>
      <c r="W588" s="266"/>
      <c r="X588" s="266"/>
      <c r="Y588" s="266"/>
      <c r="Z588" s="266"/>
      <c r="AA588" s="266"/>
      <c r="AB588" s="266"/>
      <c r="AC588" s="266"/>
      <c r="AD588" s="266"/>
      <c r="AE588" s="266"/>
      <c r="AF588" s="266"/>
    </row>
    <row r="589" spans="22:32" ht="14.4" customHeight="1" x14ac:dyDescent="0.3">
      <c r="V589" s="266"/>
      <c r="W589" s="266"/>
      <c r="X589" s="266"/>
      <c r="Y589" s="266"/>
      <c r="Z589" s="266"/>
      <c r="AA589" s="266"/>
      <c r="AB589" s="266"/>
      <c r="AC589" s="266"/>
      <c r="AD589" s="266"/>
      <c r="AE589" s="266"/>
      <c r="AF589" s="266"/>
    </row>
    <row r="590" spans="22:32" ht="14.4" customHeight="1" x14ac:dyDescent="0.3">
      <c r="V590" s="266"/>
      <c r="W590" s="266"/>
      <c r="X590" s="266"/>
      <c r="Y590" s="266"/>
      <c r="Z590" s="266"/>
      <c r="AA590" s="266"/>
      <c r="AB590" s="266"/>
      <c r="AC590" s="266"/>
      <c r="AD590" s="266"/>
      <c r="AE590" s="266"/>
      <c r="AF590" s="266"/>
    </row>
    <row r="591" spans="22:32" ht="14.4" customHeight="1" x14ac:dyDescent="0.3">
      <c r="V591" s="266"/>
      <c r="W591" s="266"/>
      <c r="X591" s="266"/>
      <c r="Y591" s="266"/>
      <c r="Z591" s="266"/>
      <c r="AA591" s="266"/>
      <c r="AB591" s="266"/>
      <c r="AC591" s="266"/>
      <c r="AD591" s="266"/>
      <c r="AE591" s="266"/>
      <c r="AF591" s="266"/>
    </row>
    <row r="592" spans="22:32" ht="14.4" customHeight="1" x14ac:dyDescent="0.3">
      <c r="V592" s="266"/>
      <c r="W592" s="266"/>
      <c r="X592" s="266"/>
      <c r="Y592" s="266"/>
      <c r="Z592" s="266"/>
      <c r="AA592" s="266"/>
      <c r="AB592" s="266"/>
      <c r="AC592" s="266"/>
      <c r="AD592" s="266"/>
      <c r="AE592" s="266"/>
      <c r="AF592" s="266"/>
    </row>
    <row r="593" spans="22:32" ht="14.4" customHeight="1" x14ac:dyDescent="0.3">
      <c r="V593" s="266"/>
      <c r="W593" s="266"/>
      <c r="X593" s="266"/>
      <c r="Y593" s="266"/>
      <c r="Z593" s="266"/>
      <c r="AA593" s="266"/>
      <c r="AB593" s="266"/>
      <c r="AC593" s="266"/>
      <c r="AD593" s="266"/>
      <c r="AE593" s="266"/>
      <c r="AF593" s="266"/>
    </row>
    <row r="594" spans="22:32" ht="14.4" customHeight="1" x14ac:dyDescent="0.3">
      <c r="V594" s="266"/>
      <c r="W594" s="266"/>
      <c r="X594" s="266"/>
      <c r="Y594" s="266"/>
      <c r="Z594" s="266"/>
      <c r="AA594" s="266"/>
      <c r="AB594" s="266"/>
      <c r="AC594" s="266"/>
      <c r="AD594" s="266"/>
      <c r="AE594" s="266"/>
      <c r="AF594" s="266"/>
    </row>
    <row r="595" spans="22:32" ht="14.4" customHeight="1" x14ac:dyDescent="0.3">
      <c r="V595" s="266"/>
      <c r="W595" s="266"/>
      <c r="X595" s="266"/>
      <c r="Y595" s="266"/>
      <c r="Z595" s="266"/>
      <c r="AA595" s="266"/>
      <c r="AB595" s="266"/>
      <c r="AC595" s="266"/>
      <c r="AD595" s="266"/>
      <c r="AE595" s="266"/>
      <c r="AF595" s="266"/>
    </row>
    <row r="596" spans="22:32" ht="14.4" customHeight="1" x14ac:dyDescent="0.3">
      <c r="V596" s="266"/>
      <c r="W596" s="266"/>
      <c r="X596" s="266"/>
      <c r="Y596" s="266"/>
      <c r="Z596" s="266"/>
      <c r="AA596" s="266"/>
      <c r="AB596" s="266"/>
      <c r="AC596" s="266"/>
      <c r="AD596" s="266"/>
      <c r="AE596" s="266"/>
      <c r="AF596" s="266"/>
    </row>
    <row r="597" spans="22:32" ht="14.4" customHeight="1" x14ac:dyDescent="0.3">
      <c r="V597" s="266"/>
      <c r="W597" s="266"/>
      <c r="X597" s="266"/>
      <c r="Y597" s="266"/>
      <c r="Z597" s="266"/>
      <c r="AA597" s="266"/>
      <c r="AB597" s="266"/>
      <c r="AC597" s="266"/>
      <c r="AD597" s="266"/>
      <c r="AE597" s="266"/>
      <c r="AF597" s="266"/>
    </row>
    <row r="598" spans="22:32" ht="14.4" customHeight="1" x14ac:dyDescent="0.3">
      <c r="V598" s="266"/>
      <c r="W598" s="266"/>
      <c r="X598" s="266"/>
      <c r="Y598" s="266"/>
      <c r="Z598" s="266"/>
      <c r="AA598" s="266"/>
      <c r="AB598" s="266"/>
      <c r="AC598" s="266"/>
      <c r="AD598" s="266"/>
      <c r="AE598" s="266"/>
      <c r="AF598" s="266"/>
    </row>
    <row r="599" spans="22:32" ht="14.4" customHeight="1" x14ac:dyDescent="0.3">
      <c r="V599" s="266"/>
      <c r="W599" s="266"/>
      <c r="X599" s="266"/>
      <c r="Y599" s="266"/>
      <c r="Z599" s="266"/>
      <c r="AA599" s="266"/>
      <c r="AB599" s="266"/>
      <c r="AC599" s="266"/>
      <c r="AD599" s="266"/>
      <c r="AE599" s="266"/>
      <c r="AF599" s="266"/>
    </row>
    <row r="600" spans="22:32" ht="14.4" customHeight="1" x14ac:dyDescent="0.3">
      <c r="V600" s="266"/>
      <c r="W600" s="266"/>
      <c r="X600" s="266"/>
      <c r="Y600" s="266"/>
      <c r="Z600" s="266"/>
      <c r="AA600" s="266"/>
      <c r="AB600" s="266"/>
      <c r="AC600" s="266"/>
      <c r="AD600" s="266"/>
      <c r="AE600" s="266"/>
      <c r="AF600" s="266"/>
    </row>
    <row r="601" spans="22:32" ht="14.4" customHeight="1" x14ac:dyDescent="0.3">
      <c r="V601" s="266"/>
      <c r="W601" s="266"/>
      <c r="X601" s="266"/>
      <c r="Y601" s="266"/>
      <c r="Z601" s="266"/>
      <c r="AA601" s="266"/>
      <c r="AB601" s="266"/>
      <c r="AC601" s="266"/>
      <c r="AD601" s="266"/>
      <c r="AE601" s="266"/>
      <c r="AF601" s="266"/>
    </row>
    <row r="602" spans="22:32" ht="14.4" customHeight="1" x14ac:dyDescent="0.3">
      <c r="V602" s="266"/>
      <c r="W602" s="266"/>
      <c r="X602" s="266"/>
      <c r="Y602" s="266"/>
      <c r="Z602" s="266"/>
      <c r="AA602" s="266"/>
      <c r="AB602" s="266"/>
      <c r="AC602" s="266"/>
      <c r="AD602" s="266"/>
      <c r="AE602" s="266"/>
      <c r="AF602" s="266"/>
    </row>
    <row r="603" spans="22:32" ht="14.4" customHeight="1" x14ac:dyDescent="0.3">
      <c r="V603" s="266"/>
      <c r="W603" s="266"/>
      <c r="X603" s="266"/>
      <c r="Y603" s="266"/>
      <c r="Z603" s="266"/>
      <c r="AA603" s="266"/>
      <c r="AB603" s="266"/>
      <c r="AC603" s="266"/>
      <c r="AD603" s="266"/>
      <c r="AE603" s="266"/>
      <c r="AF603" s="266"/>
    </row>
    <row r="604" spans="22:32" ht="14.4" customHeight="1" x14ac:dyDescent="0.3">
      <c r="V604" s="266"/>
      <c r="W604" s="266"/>
      <c r="X604" s="266"/>
      <c r="Y604" s="266"/>
      <c r="Z604" s="266"/>
      <c r="AA604" s="266"/>
      <c r="AB604" s="266"/>
      <c r="AC604" s="266"/>
      <c r="AD604" s="266"/>
      <c r="AE604" s="266"/>
      <c r="AF604" s="266"/>
    </row>
    <row r="605" spans="22:32" ht="14.4" customHeight="1" x14ac:dyDescent="0.3">
      <c r="V605" s="266"/>
      <c r="W605" s="266"/>
      <c r="X605" s="266"/>
      <c r="Y605" s="266"/>
      <c r="Z605" s="266"/>
      <c r="AA605" s="266"/>
      <c r="AB605" s="266"/>
      <c r="AC605" s="266"/>
      <c r="AD605" s="266"/>
      <c r="AE605" s="266"/>
      <c r="AF605" s="266"/>
    </row>
    <row r="606" spans="22:32" ht="14.4" customHeight="1" x14ac:dyDescent="0.3">
      <c r="V606" s="266"/>
      <c r="W606" s="266"/>
      <c r="X606" s="266"/>
      <c r="Y606" s="266"/>
      <c r="Z606" s="266"/>
      <c r="AA606" s="266"/>
      <c r="AB606" s="266"/>
      <c r="AC606" s="266"/>
      <c r="AD606" s="266"/>
      <c r="AE606" s="266"/>
      <c r="AF606" s="266"/>
    </row>
    <row r="607" spans="22:32" ht="14.4" customHeight="1" x14ac:dyDescent="0.3">
      <c r="V607" s="266"/>
      <c r="W607" s="266"/>
      <c r="X607" s="266"/>
      <c r="Y607" s="266"/>
      <c r="Z607" s="266"/>
      <c r="AA607" s="266"/>
      <c r="AB607" s="266"/>
      <c r="AC607" s="266"/>
      <c r="AD607" s="266"/>
      <c r="AE607" s="266"/>
      <c r="AF607" s="266"/>
    </row>
    <row r="608" spans="22:32" ht="14.4" customHeight="1" x14ac:dyDescent="0.3">
      <c r="V608" s="266"/>
      <c r="W608" s="266"/>
      <c r="X608" s="266"/>
      <c r="Y608" s="266"/>
      <c r="Z608" s="266"/>
      <c r="AA608" s="266"/>
      <c r="AB608" s="266"/>
      <c r="AC608" s="266"/>
      <c r="AD608" s="266"/>
      <c r="AE608" s="266"/>
      <c r="AF608" s="266"/>
    </row>
    <row r="609" spans="22:32" ht="14.4" customHeight="1" x14ac:dyDescent="0.3">
      <c r="V609" s="266"/>
      <c r="W609" s="266"/>
      <c r="X609" s="266"/>
      <c r="Y609" s="266"/>
      <c r="Z609" s="266"/>
      <c r="AA609" s="266"/>
      <c r="AB609" s="266"/>
      <c r="AC609" s="266"/>
      <c r="AD609" s="266"/>
      <c r="AE609" s="266"/>
      <c r="AF609" s="266"/>
    </row>
    <row r="610" spans="22:32" ht="14.4" customHeight="1" x14ac:dyDescent="0.3">
      <c r="V610" s="266"/>
      <c r="W610" s="266"/>
      <c r="X610" s="266"/>
      <c r="Y610" s="266"/>
      <c r="Z610" s="266"/>
      <c r="AA610" s="266"/>
      <c r="AB610" s="266"/>
      <c r="AC610" s="266"/>
      <c r="AD610" s="266"/>
      <c r="AE610" s="266"/>
      <c r="AF610" s="266"/>
    </row>
    <row r="611" spans="22:32" ht="14.4" customHeight="1" x14ac:dyDescent="0.3">
      <c r="V611" s="266"/>
      <c r="W611" s="266"/>
      <c r="X611" s="266"/>
      <c r="Y611" s="266"/>
      <c r="Z611" s="266"/>
      <c r="AA611" s="266"/>
      <c r="AB611" s="266"/>
      <c r="AC611" s="266"/>
      <c r="AD611" s="266"/>
      <c r="AE611" s="266"/>
      <c r="AF611" s="266"/>
    </row>
    <row r="612" spans="22:32" ht="14.4" customHeight="1" x14ac:dyDescent="0.3">
      <c r="V612" s="266"/>
      <c r="W612" s="266"/>
      <c r="X612" s="266"/>
      <c r="Y612" s="266"/>
      <c r="Z612" s="266"/>
      <c r="AA612" s="266"/>
      <c r="AB612" s="266"/>
      <c r="AC612" s="266"/>
      <c r="AD612" s="266"/>
      <c r="AE612" s="266"/>
      <c r="AF612" s="266"/>
    </row>
    <row r="613" spans="22:32" ht="14.4" customHeight="1" x14ac:dyDescent="0.3">
      <c r="V613" s="266"/>
      <c r="W613" s="266"/>
      <c r="X613" s="266"/>
      <c r="Y613" s="266"/>
      <c r="Z613" s="266"/>
      <c r="AA613" s="266"/>
      <c r="AB613" s="266"/>
      <c r="AC613" s="266"/>
      <c r="AD613" s="266"/>
      <c r="AE613" s="266"/>
      <c r="AF613" s="266"/>
    </row>
    <row r="614" spans="22:32" ht="14.4" customHeight="1" x14ac:dyDescent="0.3">
      <c r="V614" s="266"/>
      <c r="W614" s="266"/>
      <c r="X614" s="266"/>
      <c r="Y614" s="266"/>
      <c r="Z614" s="266"/>
      <c r="AA614" s="266"/>
      <c r="AB614" s="266"/>
      <c r="AC614" s="266"/>
      <c r="AD614" s="266"/>
      <c r="AE614" s="266"/>
      <c r="AF614" s="266"/>
    </row>
    <row r="615" spans="22:32" ht="14.4" customHeight="1" x14ac:dyDescent="0.3">
      <c r="V615" s="266"/>
      <c r="W615" s="266"/>
      <c r="X615" s="266"/>
      <c r="Y615" s="266"/>
      <c r="Z615" s="266"/>
      <c r="AA615" s="266"/>
      <c r="AB615" s="266"/>
      <c r="AC615" s="266"/>
      <c r="AD615" s="266"/>
      <c r="AE615" s="266"/>
      <c r="AF615" s="266"/>
    </row>
    <row r="616" spans="22:32" ht="14.4" customHeight="1" x14ac:dyDescent="0.3">
      <c r="V616" s="266"/>
      <c r="W616" s="266"/>
      <c r="X616" s="266"/>
      <c r="Y616" s="266"/>
      <c r="Z616" s="266"/>
      <c r="AA616" s="266"/>
      <c r="AB616" s="266"/>
      <c r="AC616" s="266"/>
      <c r="AD616" s="266"/>
      <c r="AE616" s="266"/>
      <c r="AF616" s="266"/>
    </row>
    <row r="617" spans="22:32" ht="14.4" customHeight="1" x14ac:dyDescent="0.3">
      <c r="V617" s="266"/>
      <c r="W617" s="266"/>
      <c r="X617" s="266"/>
      <c r="Y617" s="266"/>
      <c r="Z617" s="266"/>
      <c r="AA617" s="266"/>
      <c r="AB617" s="266"/>
      <c r="AC617" s="266"/>
      <c r="AD617" s="266"/>
      <c r="AE617" s="266"/>
      <c r="AF617" s="266"/>
    </row>
    <row r="618" spans="22:32" ht="14.4" customHeight="1" x14ac:dyDescent="0.3">
      <c r="V618" s="266"/>
      <c r="W618" s="266"/>
      <c r="X618" s="266"/>
      <c r="Y618" s="266"/>
      <c r="Z618" s="266"/>
      <c r="AA618" s="266"/>
      <c r="AB618" s="266"/>
      <c r="AC618" s="266"/>
      <c r="AD618" s="266"/>
      <c r="AE618" s="266"/>
      <c r="AF618" s="266"/>
    </row>
    <row r="619" spans="22:32" ht="14.4" customHeight="1" x14ac:dyDescent="0.3">
      <c r="V619" s="266"/>
      <c r="W619" s="266"/>
      <c r="X619" s="266"/>
      <c r="Y619" s="266"/>
      <c r="Z619" s="266"/>
      <c r="AA619" s="266"/>
      <c r="AB619" s="266"/>
      <c r="AC619" s="266"/>
      <c r="AD619" s="266"/>
      <c r="AE619" s="266"/>
      <c r="AF619" s="266"/>
    </row>
    <row r="620" spans="22:32" ht="14.4" customHeight="1" x14ac:dyDescent="0.3">
      <c r="V620" s="266"/>
      <c r="W620" s="266"/>
      <c r="X620" s="266"/>
      <c r="Y620" s="266"/>
      <c r="Z620" s="266"/>
      <c r="AA620" s="266"/>
      <c r="AB620" s="266"/>
      <c r="AC620" s="266"/>
      <c r="AD620" s="266"/>
      <c r="AE620" s="266"/>
      <c r="AF620" s="266"/>
    </row>
    <row r="621" spans="22:32" ht="14.4" customHeight="1" x14ac:dyDescent="0.3">
      <c r="V621" s="266"/>
      <c r="W621" s="266"/>
      <c r="X621" s="266"/>
      <c r="Y621" s="266"/>
      <c r="Z621" s="266"/>
      <c r="AA621" s="266"/>
      <c r="AB621" s="266"/>
      <c r="AC621" s="266"/>
      <c r="AD621" s="266"/>
      <c r="AE621" s="266"/>
      <c r="AF621" s="266"/>
    </row>
    <row r="622" spans="22:32" ht="14.4" customHeight="1" x14ac:dyDescent="0.3">
      <c r="V622" s="266"/>
      <c r="W622" s="266"/>
      <c r="X622" s="266"/>
      <c r="Y622" s="266"/>
      <c r="Z622" s="266"/>
      <c r="AA622" s="266"/>
      <c r="AB622" s="266"/>
      <c r="AC622" s="266"/>
      <c r="AD622" s="266"/>
      <c r="AE622" s="266"/>
      <c r="AF622" s="266"/>
    </row>
    <row r="623" spans="22:32" ht="14.4" customHeight="1" x14ac:dyDescent="0.3">
      <c r="V623" s="266"/>
      <c r="W623" s="266"/>
      <c r="X623" s="266"/>
      <c r="Y623" s="266"/>
      <c r="Z623" s="266"/>
      <c r="AA623" s="266"/>
      <c r="AB623" s="266"/>
      <c r="AC623" s="266"/>
      <c r="AD623" s="266"/>
      <c r="AE623" s="266"/>
      <c r="AF623" s="266"/>
    </row>
    <row r="624" spans="22:32" ht="14.4" customHeight="1" x14ac:dyDescent="0.3">
      <c r="V624" s="266"/>
      <c r="W624" s="266"/>
      <c r="X624" s="266"/>
      <c r="Y624" s="266"/>
      <c r="Z624" s="266"/>
      <c r="AA624" s="266"/>
      <c r="AB624" s="266"/>
      <c r="AC624" s="266"/>
      <c r="AD624" s="266"/>
      <c r="AE624" s="266"/>
      <c r="AF624" s="266"/>
    </row>
    <row r="625" spans="22:32" ht="14.4" customHeight="1" x14ac:dyDescent="0.3">
      <c r="V625" s="266"/>
      <c r="W625" s="266"/>
      <c r="X625" s="266"/>
      <c r="Y625" s="266"/>
      <c r="Z625" s="266"/>
      <c r="AA625" s="266"/>
      <c r="AB625" s="266"/>
      <c r="AC625" s="266"/>
      <c r="AD625" s="266"/>
      <c r="AE625" s="266"/>
      <c r="AF625" s="266"/>
    </row>
    <row r="626" spans="22:32" ht="14.4" customHeight="1" x14ac:dyDescent="0.3">
      <c r="V626" s="266"/>
      <c r="W626" s="266"/>
      <c r="X626" s="266"/>
      <c r="Y626" s="266"/>
      <c r="Z626" s="266"/>
      <c r="AA626" s="266"/>
      <c r="AB626" s="266"/>
      <c r="AC626" s="266"/>
      <c r="AD626" s="266"/>
      <c r="AE626" s="266"/>
      <c r="AF626" s="266"/>
    </row>
    <row r="627" spans="22:32" ht="14.4" customHeight="1" x14ac:dyDescent="0.3">
      <c r="V627" s="266"/>
      <c r="W627" s="266"/>
      <c r="X627" s="266"/>
      <c r="Y627" s="266"/>
      <c r="Z627" s="266"/>
      <c r="AA627" s="266"/>
      <c r="AB627" s="266"/>
      <c r="AC627" s="266"/>
      <c r="AD627" s="266"/>
      <c r="AE627" s="266"/>
      <c r="AF627" s="266"/>
    </row>
    <row r="628" spans="22:32" ht="14.4" customHeight="1" x14ac:dyDescent="0.3">
      <c r="V628" s="266"/>
      <c r="W628" s="266"/>
      <c r="X628" s="266"/>
      <c r="Y628" s="266"/>
      <c r="Z628" s="266"/>
      <c r="AA628" s="266"/>
      <c r="AB628" s="266"/>
      <c r="AC628" s="266"/>
      <c r="AD628" s="266"/>
      <c r="AE628" s="266"/>
      <c r="AF628" s="266"/>
    </row>
    <row r="629" spans="22:32" ht="14.4" customHeight="1" x14ac:dyDescent="0.3">
      <c r="V629" s="266"/>
      <c r="W629" s="266"/>
      <c r="X629" s="266"/>
      <c r="Y629" s="266"/>
      <c r="Z629" s="266"/>
      <c r="AA629" s="266"/>
      <c r="AB629" s="266"/>
      <c r="AC629" s="266"/>
      <c r="AD629" s="266"/>
      <c r="AE629" s="266"/>
      <c r="AF629" s="266"/>
    </row>
    <row r="630" spans="22:32" ht="14.4" customHeight="1" x14ac:dyDescent="0.3">
      <c r="V630" s="266"/>
      <c r="W630" s="266"/>
      <c r="X630" s="266"/>
      <c r="Y630" s="266"/>
      <c r="Z630" s="266"/>
      <c r="AA630" s="266"/>
      <c r="AB630" s="266"/>
      <c r="AC630" s="266"/>
      <c r="AD630" s="266"/>
      <c r="AE630" s="266"/>
      <c r="AF630" s="266"/>
    </row>
    <row r="631" spans="22:32" ht="14.4" customHeight="1" x14ac:dyDescent="0.3">
      <c r="V631" s="266"/>
      <c r="W631" s="266"/>
      <c r="X631" s="266"/>
      <c r="Y631" s="266"/>
      <c r="Z631" s="266"/>
      <c r="AA631" s="266"/>
      <c r="AB631" s="266"/>
      <c r="AC631" s="266"/>
      <c r="AD631" s="266"/>
      <c r="AE631" s="266"/>
      <c r="AF631" s="266"/>
    </row>
    <row r="632" spans="22:32" ht="14.4" customHeight="1" x14ac:dyDescent="0.3">
      <c r="V632" s="266"/>
      <c r="W632" s="266"/>
      <c r="X632" s="266"/>
      <c r="Y632" s="266"/>
      <c r="Z632" s="266"/>
      <c r="AA632" s="266"/>
      <c r="AB632" s="266"/>
      <c r="AC632" s="266"/>
      <c r="AD632" s="266"/>
      <c r="AE632" s="266"/>
      <c r="AF632" s="266"/>
    </row>
    <row r="633" spans="22:32" ht="14.4" customHeight="1" x14ac:dyDescent="0.3">
      <c r="V633" s="266"/>
      <c r="W633" s="266"/>
      <c r="X633" s="266"/>
      <c r="Y633" s="266"/>
      <c r="Z633" s="266"/>
      <c r="AA633" s="266"/>
      <c r="AB633" s="266"/>
      <c r="AC633" s="266"/>
      <c r="AD633" s="266"/>
      <c r="AE633" s="266"/>
      <c r="AF633" s="266"/>
    </row>
    <row r="634" spans="22:32" ht="14.4" customHeight="1" x14ac:dyDescent="0.3">
      <c r="V634" s="266"/>
      <c r="W634" s="266"/>
      <c r="X634" s="266"/>
      <c r="Y634" s="266"/>
      <c r="Z634" s="266"/>
      <c r="AA634" s="266"/>
      <c r="AB634" s="266"/>
      <c r="AC634" s="266"/>
      <c r="AD634" s="266"/>
      <c r="AE634" s="266"/>
      <c r="AF634" s="266"/>
    </row>
    <row r="635" spans="22:32" ht="14.4" customHeight="1" x14ac:dyDescent="0.3">
      <c r="V635" s="252"/>
      <c r="W635" s="266"/>
      <c r="X635" s="266"/>
      <c r="Y635" s="266"/>
      <c r="Z635" s="266"/>
      <c r="AA635" s="266"/>
      <c r="AB635" s="266"/>
      <c r="AC635" s="266"/>
      <c r="AD635" s="266"/>
      <c r="AE635" s="266"/>
      <c r="AF635" s="266"/>
    </row>
    <row r="636" spans="22:32" ht="14.4" customHeight="1" x14ac:dyDescent="0.3">
      <c r="V636" s="266"/>
      <c r="W636" s="266"/>
      <c r="X636" s="266"/>
      <c r="Y636" s="266"/>
      <c r="Z636" s="266"/>
      <c r="AA636" s="266"/>
      <c r="AB636" s="266"/>
      <c r="AC636" s="266"/>
      <c r="AD636" s="266"/>
      <c r="AE636" s="266"/>
      <c r="AF636" s="266"/>
    </row>
    <row r="637" spans="22:32" ht="14.4" customHeight="1" x14ac:dyDescent="0.3">
      <c r="V637" s="266"/>
      <c r="W637" s="266"/>
      <c r="X637" s="266"/>
      <c r="Y637" s="266"/>
      <c r="Z637" s="266"/>
      <c r="AA637" s="266"/>
      <c r="AB637" s="266"/>
      <c r="AC637" s="266"/>
      <c r="AD637" s="266"/>
      <c r="AE637" s="266"/>
      <c r="AF637" s="266"/>
    </row>
    <row r="638" spans="22:32" ht="14.4" customHeight="1" x14ac:dyDescent="0.3">
      <c r="V638" s="266"/>
      <c r="W638" s="266"/>
      <c r="X638" s="266"/>
      <c r="Y638" s="266"/>
      <c r="Z638" s="266"/>
      <c r="AA638" s="266"/>
      <c r="AB638" s="266"/>
      <c r="AC638" s="266"/>
      <c r="AD638" s="266"/>
      <c r="AE638" s="266"/>
      <c r="AF638" s="266"/>
    </row>
    <row r="639" spans="22:32" ht="14.4" customHeight="1" x14ac:dyDescent="0.3">
      <c r="V639" s="266"/>
      <c r="W639" s="266"/>
      <c r="X639" s="266"/>
      <c r="Y639" s="266"/>
      <c r="Z639" s="266"/>
      <c r="AA639" s="266"/>
      <c r="AB639" s="266"/>
      <c r="AC639" s="266"/>
      <c r="AD639" s="266"/>
      <c r="AE639" s="266"/>
      <c r="AF639" s="266"/>
    </row>
    <row r="640" spans="22:32" ht="14.4" customHeight="1" x14ac:dyDescent="0.3">
      <c r="V640" s="266"/>
      <c r="W640" s="266"/>
      <c r="X640" s="266"/>
      <c r="Y640" s="266"/>
      <c r="Z640" s="266"/>
      <c r="AA640" s="266"/>
      <c r="AB640" s="266"/>
      <c r="AC640" s="266"/>
      <c r="AD640" s="266"/>
      <c r="AE640" s="266"/>
      <c r="AF640" s="266"/>
    </row>
    <row r="641" spans="22:32" ht="14.4" customHeight="1" x14ac:dyDescent="0.3">
      <c r="V641" s="266"/>
      <c r="W641" s="266"/>
      <c r="X641" s="266"/>
      <c r="Y641" s="266"/>
      <c r="Z641" s="266"/>
      <c r="AA641" s="266"/>
      <c r="AB641" s="266"/>
      <c r="AC641" s="266"/>
      <c r="AD641" s="266"/>
      <c r="AE641" s="266"/>
      <c r="AF641" s="266"/>
    </row>
    <row r="642" spans="22:32" ht="14.4" customHeight="1" x14ac:dyDescent="0.3">
      <c r="V642" s="266"/>
      <c r="W642" s="266"/>
      <c r="X642" s="266"/>
      <c r="Y642" s="266"/>
      <c r="Z642" s="266"/>
      <c r="AA642" s="266"/>
      <c r="AB642" s="266"/>
      <c r="AC642" s="266"/>
      <c r="AD642" s="266"/>
      <c r="AE642" s="266"/>
      <c r="AF642" s="266"/>
    </row>
    <row r="643" spans="22:32" ht="14.4" customHeight="1" x14ac:dyDescent="0.3">
      <c r="V643" s="266"/>
      <c r="W643" s="266"/>
      <c r="X643" s="266"/>
      <c r="Y643" s="266"/>
      <c r="Z643" s="266"/>
      <c r="AA643" s="266"/>
      <c r="AB643" s="266"/>
      <c r="AC643" s="266"/>
      <c r="AD643" s="266"/>
      <c r="AE643" s="266"/>
      <c r="AF643" s="266"/>
    </row>
    <row r="644" spans="22:32" ht="14.4" customHeight="1" x14ac:dyDescent="0.3">
      <c r="V644" s="266"/>
      <c r="W644" s="266"/>
      <c r="X644" s="266"/>
      <c r="Y644" s="266"/>
      <c r="Z644" s="266"/>
      <c r="AA644" s="266"/>
      <c r="AB644" s="266"/>
      <c r="AC644" s="266"/>
      <c r="AD644" s="266"/>
      <c r="AE644" s="266"/>
      <c r="AF644" s="266"/>
    </row>
    <row r="645" spans="22:32" ht="14.4" customHeight="1" x14ac:dyDescent="0.3">
      <c r="V645" s="266"/>
      <c r="W645" s="266"/>
      <c r="X645" s="266"/>
      <c r="Y645" s="266"/>
      <c r="Z645" s="266"/>
      <c r="AA645" s="266"/>
      <c r="AB645" s="266"/>
      <c r="AC645" s="266"/>
      <c r="AD645" s="266"/>
      <c r="AE645" s="266"/>
      <c r="AF645" s="266"/>
    </row>
    <row r="646" spans="22:32" ht="14.4" customHeight="1" x14ac:dyDescent="0.3">
      <c r="V646" s="266"/>
      <c r="W646" s="266"/>
      <c r="X646" s="266"/>
      <c r="Y646" s="266"/>
      <c r="Z646" s="266"/>
      <c r="AA646" s="266"/>
      <c r="AB646" s="266"/>
      <c r="AC646" s="266"/>
      <c r="AD646" s="266"/>
      <c r="AE646" s="266"/>
      <c r="AF646" s="266"/>
    </row>
    <row r="647" spans="22:32" ht="14.4" customHeight="1" x14ac:dyDescent="0.3">
      <c r="V647" s="266"/>
      <c r="W647" s="266"/>
      <c r="X647" s="266"/>
      <c r="Y647" s="266"/>
      <c r="Z647" s="266"/>
      <c r="AA647" s="266"/>
      <c r="AB647" s="266"/>
      <c r="AC647" s="266"/>
      <c r="AD647" s="266"/>
      <c r="AE647" s="266"/>
      <c r="AF647" s="266"/>
    </row>
    <row r="648" spans="22:32" ht="14.4" customHeight="1" x14ac:dyDescent="0.3">
      <c r="V648" s="266"/>
      <c r="W648" s="266"/>
      <c r="X648" s="266"/>
      <c r="Y648" s="266"/>
      <c r="Z648" s="266"/>
      <c r="AA648" s="266"/>
      <c r="AB648" s="266"/>
      <c r="AC648" s="266"/>
      <c r="AD648" s="266"/>
      <c r="AE648" s="266"/>
      <c r="AF648" s="266"/>
    </row>
    <row r="649" spans="22:32" ht="14.4" customHeight="1" x14ac:dyDescent="0.3">
      <c r="V649" s="266"/>
      <c r="W649" s="266"/>
      <c r="X649" s="266"/>
      <c r="Y649" s="266"/>
      <c r="Z649" s="266"/>
      <c r="AA649" s="266"/>
      <c r="AB649" s="266"/>
      <c r="AC649" s="266"/>
      <c r="AD649" s="266"/>
      <c r="AE649" s="266"/>
      <c r="AF649" s="266"/>
    </row>
    <row r="650" spans="22:32" ht="14.4" customHeight="1" x14ac:dyDescent="0.3">
      <c r="V650" s="266"/>
      <c r="W650" s="266"/>
      <c r="X650" s="266"/>
      <c r="Y650" s="266"/>
      <c r="Z650" s="266"/>
      <c r="AA650" s="266"/>
      <c r="AB650" s="266"/>
      <c r="AC650" s="266"/>
      <c r="AD650" s="266"/>
      <c r="AE650" s="266"/>
      <c r="AF650" s="266"/>
    </row>
    <row r="651" spans="22:32" ht="14.4" customHeight="1" x14ac:dyDescent="0.3">
      <c r="V651" s="266"/>
      <c r="W651" s="266"/>
      <c r="X651" s="266"/>
      <c r="Y651" s="266"/>
      <c r="Z651" s="266"/>
      <c r="AA651" s="266"/>
      <c r="AB651" s="266"/>
      <c r="AC651" s="266"/>
      <c r="AD651" s="266"/>
      <c r="AE651" s="266"/>
      <c r="AF651" s="266"/>
    </row>
    <row r="652" spans="22:32" ht="14.4" customHeight="1" x14ac:dyDescent="0.3">
      <c r="V652" s="266"/>
      <c r="W652" s="266"/>
      <c r="X652" s="266"/>
      <c r="Y652" s="266"/>
      <c r="Z652" s="266"/>
      <c r="AA652" s="266"/>
      <c r="AB652" s="266"/>
      <c r="AC652" s="266"/>
      <c r="AD652" s="266"/>
      <c r="AE652" s="266"/>
      <c r="AF652" s="266"/>
    </row>
    <row r="653" spans="22:32" ht="14.4" customHeight="1" x14ac:dyDescent="0.3">
      <c r="V653" s="266"/>
      <c r="W653" s="266"/>
      <c r="X653" s="266"/>
      <c r="Y653" s="266"/>
      <c r="Z653" s="266"/>
      <c r="AA653" s="266"/>
      <c r="AB653" s="266"/>
      <c r="AC653" s="266"/>
      <c r="AD653" s="266"/>
      <c r="AE653" s="266"/>
      <c r="AF653" s="266"/>
    </row>
    <row r="654" spans="22:32" ht="14.4" customHeight="1" x14ac:dyDescent="0.3">
      <c r="V654" s="266"/>
      <c r="W654" s="266"/>
      <c r="X654" s="266"/>
      <c r="Y654" s="266"/>
      <c r="Z654" s="266"/>
      <c r="AA654" s="266"/>
      <c r="AB654" s="266"/>
      <c r="AC654" s="266"/>
      <c r="AD654" s="266"/>
      <c r="AE654" s="266"/>
      <c r="AF654" s="266"/>
    </row>
    <row r="655" spans="22:32" ht="14.4" customHeight="1" x14ac:dyDescent="0.3">
      <c r="V655" s="266"/>
      <c r="W655" s="266"/>
      <c r="X655" s="266"/>
      <c r="Y655" s="266"/>
      <c r="Z655" s="266"/>
      <c r="AA655" s="266"/>
      <c r="AB655" s="266"/>
      <c r="AC655" s="266"/>
      <c r="AD655" s="266"/>
      <c r="AE655" s="266"/>
      <c r="AF655" s="266"/>
    </row>
    <row r="656" spans="22:32" ht="14.4" customHeight="1" x14ac:dyDescent="0.3">
      <c r="V656" s="266"/>
      <c r="W656" s="266"/>
      <c r="X656" s="266"/>
      <c r="Y656" s="266"/>
      <c r="Z656" s="266"/>
      <c r="AA656" s="266"/>
      <c r="AB656" s="266"/>
      <c r="AC656" s="266"/>
      <c r="AD656" s="266"/>
      <c r="AE656" s="266"/>
      <c r="AF656" s="266"/>
    </row>
    <row r="657" spans="22:32" ht="14.4" customHeight="1" x14ac:dyDescent="0.3">
      <c r="V657" s="266"/>
      <c r="W657" s="266"/>
      <c r="X657" s="266"/>
      <c r="Y657" s="266"/>
      <c r="Z657" s="266"/>
      <c r="AA657" s="266"/>
      <c r="AB657" s="266"/>
      <c r="AC657" s="266"/>
      <c r="AD657" s="266"/>
      <c r="AE657" s="266"/>
      <c r="AF657" s="266"/>
    </row>
    <row r="658" spans="22:32" ht="14.4" customHeight="1" x14ac:dyDescent="0.3">
      <c r="V658" s="266"/>
      <c r="W658" s="266"/>
      <c r="X658" s="266"/>
      <c r="Y658" s="266"/>
      <c r="Z658" s="266"/>
      <c r="AA658" s="266"/>
      <c r="AB658" s="266"/>
      <c r="AC658" s="266"/>
      <c r="AD658" s="266"/>
      <c r="AE658" s="266"/>
      <c r="AF658" s="266"/>
    </row>
    <row r="659" spans="22:32" ht="14.4" customHeight="1" x14ac:dyDescent="0.3">
      <c r="V659" s="266"/>
      <c r="W659" s="266"/>
      <c r="X659" s="266"/>
      <c r="Y659" s="266"/>
      <c r="Z659" s="266"/>
      <c r="AA659" s="266"/>
      <c r="AB659" s="266"/>
      <c r="AC659" s="266"/>
      <c r="AD659" s="266"/>
      <c r="AE659" s="266"/>
      <c r="AF659" s="266"/>
    </row>
    <row r="660" spans="22:32" ht="14.4" customHeight="1" x14ac:dyDescent="0.3">
      <c r="V660" s="266"/>
      <c r="W660" s="266"/>
      <c r="X660" s="266"/>
      <c r="Y660" s="266"/>
      <c r="Z660" s="266"/>
      <c r="AA660" s="266"/>
      <c r="AB660" s="266"/>
      <c r="AC660" s="266"/>
      <c r="AD660" s="266"/>
      <c r="AE660" s="266"/>
      <c r="AF660" s="266"/>
    </row>
    <row r="661" spans="22:32" ht="14.4" customHeight="1" x14ac:dyDescent="0.3">
      <c r="V661" s="266"/>
      <c r="W661" s="266"/>
      <c r="X661" s="266"/>
      <c r="Y661" s="266"/>
      <c r="Z661" s="266"/>
      <c r="AA661" s="266"/>
      <c r="AB661" s="266"/>
      <c r="AC661" s="266"/>
      <c r="AD661" s="266"/>
      <c r="AE661" s="266"/>
      <c r="AF661" s="266"/>
    </row>
    <row r="662" spans="22:32" ht="14.4" customHeight="1" x14ac:dyDescent="0.3">
      <c r="V662" s="266"/>
      <c r="W662" s="266"/>
      <c r="X662" s="266"/>
      <c r="Y662" s="266"/>
      <c r="Z662" s="266"/>
      <c r="AA662" s="266"/>
      <c r="AB662" s="266"/>
      <c r="AC662" s="266"/>
      <c r="AD662" s="266"/>
      <c r="AE662" s="266"/>
      <c r="AF662" s="266"/>
    </row>
    <row r="663" spans="22:32" ht="14.4" customHeight="1" x14ac:dyDescent="0.3">
      <c r="V663" s="266"/>
      <c r="W663" s="266"/>
      <c r="X663" s="266"/>
      <c r="Y663" s="266"/>
      <c r="Z663" s="266"/>
      <c r="AA663" s="266"/>
      <c r="AB663" s="266"/>
      <c r="AC663" s="266"/>
      <c r="AD663" s="266"/>
      <c r="AE663" s="266"/>
      <c r="AF663" s="266"/>
    </row>
    <row r="664" spans="22:32" ht="14.4" customHeight="1" x14ac:dyDescent="0.3">
      <c r="V664" s="266"/>
      <c r="W664" s="266"/>
      <c r="X664" s="266"/>
      <c r="Y664" s="266"/>
      <c r="Z664" s="266"/>
      <c r="AA664" s="266"/>
      <c r="AB664" s="266"/>
      <c r="AC664" s="266"/>
      <c r="AD664" s="266"/>
      <c r="AE664" s="266"/>
      <c r="AF664" s="266"/>
    </row>
    <row r="665" spans="22:32" ht="14.4" customHeight="1" x14ac:dyDescent="0.3">
      <c r="V665" s="266"/>
      <c r="W665" s="266"/>
      <c r="X665" s="266"/>
      <c r="Y665" s="266"/>
      <c r="Z665" s="266"/>
      <c r="AA665" s="266"/>
      <c r="AB665" s="266"/>
      <c r="AC665" s="266"/>
      <c r="AD665" s="266"/>
      <c r="AE665" s="266"/>
      <c r="AF665" s="266"/>
    </row>
    <row r="666" spans="22:32" ht="14.4" customHeight="1" x14ac:dyDescent="0.3">
      <c r="V666" s="266"/>
      <c r="W666" s="266"/>
      <c r="X666" s="266"/>
      <c r="Y666" s="266"/>
      <c r="Z666" s="266"/>
      <c r="AA666" s="266"/>
      <c r="AB666" s="266"/>
      <c r="AC666" s="266"/>
      <c r="AD666" s="266"/>
      <c r="AE666" s="266"/>
      <c r="AF666" s="266"/>
    </row>
    <row r="667" spans="22:32" ht="14.4" customHeight="1" x14ac:dyDescent="0.3">
      <c r="V667" s="266"/>
      <c r="W667" s="266"/>
      <c r="X667" s="266"/>
      <c r="Y667" s="266"/>
      <c r="Z667" s="266"/>
      <c r="AA667" s="266"/>
      <c r="AB667" s="266"/>
      <c r="AC667" s="266"/>
      <c r="AD667" s="266"/>
      <c r="AE667" s="266"/>
      <c r="AF667" s="266"/>
    </row>
    <row r="668" spans="22:32" ht="14.4" customHeight="1" x14ac:dyDescent="0.3">
      <c r="V668" s="266"/>
      <c r="W668" s="266"/>
      <c r="X668" s="266"/>
      <c r="Y668" s="266"/>
      <c r="Z668" s="266"/>
      <c r="AA668" s="266"/>
      <c r="AB668" s="266"/>
      <c r="AC668" s="266"/>
      <c r="AD668" s="266"/>
      <c r="AE668" s="266"/>
      <c r="AF668" s="266"/>
    </row>
    <row r="669" spans="22:32" ht="14.4" customHeight="1" x14ac:dyDescent="0.3">
      <c r="V669" s="266"/>
      <c r="W669" s="266"/>
      <c r="X669" s="266"/>
      <c r="Y669" s="266"/>
      <c r="Z669" s="266"/>
      <c r="AA669" s="266"/>
      <c r="AB669" s="266"/>
      <c r="AC669" s="266"/>
      <c r="AD669" s="266"/>
      <c r="AE669" s="266"/>
      <c r="AF669" s="266"/>
    </row>
    <row r="670" spans="22:32" ht="14.4" customHeight="1" x14ac:dyDescent="0.3">
      <c r="V670" s="266"/>
      <c r="W670" s="266"/>
      <c r="X670" s="266"/>
      <c r="Y670" s="266"/>
      <c r="Z670" s="266"/>
      <c r="AA670" s="266"/>
      <c r="AB670" s="266"/>
      <c r="AC670" s="266"/>
      <c r="AD670" s="266"/>
      <c r="AE670" s="266"/>
      <c r="AF670" s="266"/>
    </row>
    <row r="671" spans="22:32" ht="14.4" customHeight="1" x14ac:dyDescent="0.3">
      <c r="V671" s="266"/>
      <c r="W671" s="266"/>
      <c r="X671" s="266"/>
      <c r="Y671" s="266"/>
      <c r="Z671" s="266"/>
      <c r="AA671" s="266"/>
      <c r="AB671" s="266"/>
      <c r="AC671" s="266"/>
      <c r="AD671" s="266"/>
      <c r="AE671" s="266"/>
      <c r="AF671" s="266"/>
    </row>
    <row r="672" spans="22:32" ht="14.4" customHeight="1" x14ac:dyDescent="0.3">
      <c r="V672" s="266"/>
      <c r="W672" s="266"/>
      <c r="X672" s="266"/>
      <c r="Y672" s="266"/>
      <c r="Z672" s="266"/>
      <c r="AA672" s="266"/>
      <c r="AB672" s="266"/>
      <c r="AC672" s="266"/>
      <c r="AD672" s="266"/>
      <c r="AE672" s="266"/>
      <c r="AF672" s="266"/>
    </row>
    <row r="673" spans="22:32" ht="14.4" customHeight="1" x14ac:dyDescent="0.3">
      <c r="V673" s="266"/>
      <c r="W673" s="266"/>
      <c r="X673" s="266"/>
      <c r="Y673" s="266"/>
      <c r="Z673" s="266"/>
      <c r="AA673" s="266"/>
      <c r="AB673" s="266"/>
      <c r="AC673" s="266"/>
      <c r="AD673" s="266"/>
      <c r="AE673" s="266"/>
      <c r="AF673" s="266"/>
    </row>
    <row r="674" spans="22:32" ht="14.4" customHeight="1" x14ac:dyDescent="0.3">
      <c r="V674" s="266"/>
      <c r="W674" s="266"/>
      <c r="X674" s="266"/>
      <c r="Y674" s="266"/>
      <c r="Z674" s="266"/>
      <c r="AA674" s="266"/>
      <c r="AB674" s="266"/>
      <c r="AC674" s="266"/>
      <c r="AD674" s="266"/>
      <c r="AE674" s="266"/>
      <c r="AF674" s="266"/>
    </row>
    <row r="675" spans="22:32" ht="14.4" customHeight="1" x14ac:dyDescent="0.3">
      <c r="V675" s="266"/>
      <c r="W675" s="266"/>
      <c r="X675" s="266"/>
      <c r="Y675" s="266"/>
      <c r="Z675" s="266"/>
      <c r="AA675" s="266"/>
      <c r="AB675" s="266"/>
      <c r="AC675" s="266"/>
      <c r="AD675" s="266"/>
      <c r="AE675" s="266"/>
      <c r="AF675" s="266"/>
    </row>
    <row r="676" spans="22:32" ht="14.4" customHeight="1" x14ac:dyDescent="0.3">
      <c r="V676" s="266"/>
      <c r="W676" s="266"/>
      <c r="X676" s="266"/>
      <c r="Y676" s="266"/>
      <c r="Z676" s="266"/>
      <c r="AA676" s="266"/>
      <c r="AB676" s="266"/>
      <c r="AC676" s="266"/>
      <c r="AD676" s="266"/>
      <c r="AE676" s="266"/>
      <c r="AF676" s="266"/>
    </row>
    <row r="677" spans="22:32" ht="14.4" customHeight="1" x14ac:dyDescent="0.3">
      <c r="V677" s="266"/>
      <c r="W677" s="266"/>
      <c r="X677" s="266"/>
      <c r="Y677" s="266"/>
      <c r="Z677" s="266"/>
      <c r="AA677" s="266"/>
      <c r="AB677" s="266"/>
      <c r="AC677" s="266"/>
      <c r="AD677" s="266"/>
      <c r="AE677" s="266"/>
      <c r="AF677" s="266"/>
    </row>
    <row r="678" spans="22:32" ht="14.4" customHeight="1" x14ac:dyDescent="0.3">
      <c r="V678" s="266"/>
      <c r="W678" s="266"/>
      <c r="X678" s="266"/>
      <c r="Y678" s="266"/>
      <c r="Z678" s="266"/>
      <c r="AA678" s="266"/>
      <c r="AB678" s="266"/>
      <c r="AC678" s="266"/>
      <c r="AD678" s="266"/>
      <c r="AE678" s="266"/>
      <c r="AF678" s="266"/>
    </row>
    <row r="679" spans="22:32" ht="14.4" customHeight="1" x14ac:dyDescent="0.3">
      <c r="V679" s="266"/>
      <c r="W679" s="266"/>
      <c r="X679" s="266"/>
      <c r="Y679" s="266"/>
      <c r="Z679" s="266"/>
      <c r="AA679" s="266"/>
      <c r="AB679" s="266"/>
      <c r="AC679" s="266"/>
      <c r="AD679" s="266"/>
      <c r="AE679" s="266"/>
      <c r="AF679" s="266"/>
    </row>
    <row r="680" spans="22:32" ht="14.4" customHeight="1" x14ac:dyDescent="0.3">
      <c r="V680" s="266"/>
      <c r="W680" s="266"/>
      <c r="X680" s="266"/>
      <c r="Y680" s="266"/>
      <c r="Z680" s="266"/>
      <c r="AA680" s="266"/>
      <c r="AB680" s="266"/>
      <c r="AC680" s="266"/>
      <c r="AD680" s="266"/>
      <c r="AE680" s="266"/>
      <c r="AF680" s="266"/>
    </row>
    <row r="681" spans="22:32" ht="14.4" customHeight="1" x14ac:dyDescent="0.3">
      <c r="V681" s="266"/>
      <c r="W681" s="266"/>
      <c r="X681" s="266"/>
      <c r="Y681" s="266"/>
      <c r="Z681" s="266"/>
      <c r="AA681" s="266"/>
      <c r="AB681" s="266"/>
      <c r="AC681" s="266"/>
      <c r="AD681" s="266"/>
      <c r="AE681" s="266"/>
      <c r="AF681" s="266"/>
    </row>
    <row r="682" spans="22:32" ht="14.4" customHeight="1" x14ac:dyDescent="0.3">
      <c r="V682" s="266"/>
      <c r="W682" s="266"/>
      <c r="X682" s="266"/>
      <c r="Y682" s="266"/>
      <c r="Z682" s="266"/>
      <c r="AA682" s="266"/>
      <c r="AB682" s="266"/>
      <c r="AC682" s="266"/>
      <c r="AD682" s="266"/>
      <c r="AE682" s="266"/>
      <c r="AF682" s="266"/>
    </row>
    <row r="683" spans="22:32" ht="14.4" customHeight="1" x14ac:dyDescent="0.3">
      <c r="V683" s="266"/>
      <c r="W683" s="266"/>
      <c r="X683" s="266"/>
      <c r="Y683" s="266"/>
      <c r="Z683" s="266"/>
      <c r="AA683" s="266"/>
      <c r="AB683" s="266"/>
      <c r="AC683" s="266"/>
      <c r="AD683" s="266"/>
      <c r="AE683" s="266"/>
      <c r="AF683" s="266"/>
    </row>
    <row r="684" spans="22:32" ht="14.4" customHeight="1" x14ac:dyDescent="0.3">
      <c r="V684" s="266"/>
      <c r="W684" s="266"/>
      <c r="X684" s="266"/>
      <c r="Y684" s="266"/>
      <c r="Z684" s="266"/>
      <c r="AA684" s="266"/>
      <c r="AB684" s="266"/>
      <c r="AC684" s="266"/>
      <c r="AD684" s="266"/>
      <c r="AE684" s="266"/>
      <c r="AF684" s="266"/>
    </row>
    <row r="685" spans="22:32" ht="14.4" customHeight="1" x14ac:dyDescent="0.3">
      <c r="V685" s="266"/>
      <c r="W685" s="266"/>
      <c r="X685" s="266"/>
      <c r="Y685" s="266"/>
      <c r="Z685" s="266"/>
      <c r="AA685" s="266"/>
      <c r="AB685" s="266"/>
      <c r="AC685" s="266"/>
      <c r="AD685" s="266"/>
      <c r="AE685" s="266"/>
      <c r="AF685" s="266"/>
    </row>
    <row r="686" spans="22:32" ht="14.4" customHeight="1" x14ac:dyDescent="0.3">
      <c r="V686" s="266"/>
      <c r="W686" s="266"/>
      <c r="X686" s="266"/>
      <c r="Y686" s="266"/>
      <c r="Z686" s="266"/>
      <c r="AA686" s="266"/>
      <c r="AB686" s="266"/>
      <c r="AC686" s="266"/>
      <c r="AD686" s="266"/>
      <c r="AE686" s="266"/>
      <c r="AF686" s="266"/>
    </row>
    <row r="687" spans="22:32" ht="14.4" customHeight="1" x14ac:dyDescent="0.3">
      <c r="V687" s="266"/>
      <c r="W687" s="266"/>
      <c r="X687" s="266"/>
      <c r="Y687" s="266"/>
      <c r="Z687" s="266"/>
      <c r="AA687" s="266"/>
      <c r="AB687" s="266"/>
      <c r="AC687" s="266"/>
      <c r="AD687" s="266"/>
      <c r="AE687" s="266"/>
      <c r="AF687" s="266"/>
    </row>
    <row r="688" spans="22:32" ht="14.4" customHeight="1" x14ac:dyDescent="0.3">
      <c r="V688" s="266"/>
      <c r="W688" s="266"/>
      <c r="X688" s="266"/>
      <c r="Y688" s="266"/>
      <c r="Z688" s="266"/>
      <c r="AA688" s="266"/>
      <c r="AB688" s="266"/>
      <c r="AC688" s="266"/>
      <c r="AD688" s="266"/>
      <c r="AE688" s="266"/>
      <c r="AF688" s="266"/>
    </row>
    <row r="689" spans="22:32" ht="14.4" customHeight="1" x14ac:dyDescent="0.3">
      <c r="V689" s="266"/>
      <c r="W689" s="266"/>
      <c r="X689" s="266"/>
      <c r="Y689" s="266"/>
      <c r="Z689" s="266"/>
      <c r="AA689" s="266"/>
      <c r="AB689" s="266"/>
      <c r="AC689" s="266"/>
      <c r="AD689" s="266"/>
      <c r="AE689" s="266"/>
      <c r="AF689" s="266"/>
    </row>
    <row r="690" spans="22:32" ht="14.4" customHeight="1" x14ac:dyDescent="0.3">
      <c r="V690" s="266"/>
      <c r="W690" s="266"/>
      <c r="X690" s="266"/>
      <c r="Y690" s="266"/>
      <c r="Z690" s="266"/>
      <c r="AA690" s="266"/>
      <c r="AB690" s="266"/>
      <c r="AC690" s="266"/>
      <c r="AD690" s="266"/>
      <c r="AE690" s="266"/>
      <c r="AF690" s="266"/>
    </row>
    <row r="691" spans="22:32" ht="14.4" customHeight="1" x14ac:dyDescent="0.3">
      <c r="V691" s="266"/>
      <c r="W691" s="266"/>
      <c r="X691" s="266"/>
      <c r="Y691" s="266"/>
      <c r="Z691" s="266"/>
      <c r="AA691" s="266"/>
      <c r="AB691" s="266"/>
      <c r="AC691" s="266"/>
      <c r="AD691" s="266"/>
      <c r="AE691" s="266"/>
      <c r="AF691" s="266"/>
    </row>
    <row r="692" spans="22:32" ht="14.4" customHeight="1" x14ac:dyDescent="0.3">
      <c r="V692" s="266"/>
      <c r="W692" s="266"/>
      <c r="X692" s="266"/>
      <c r="Y692" s="266"/>
      <c r="Z692" s="266"/>
      <c r="AA692" s="266"/>
      <c r="AB692" s="266"/>
      <c r="AC692" s="266"/>
      <c r="AD692" s="266"/>
      <c r="AE692" s="266"/>
      <c r="AF692" s="266"/>
    </row>
    <row r="693" spans="22:32" ht="14.4" customHeight="1" x14ac:dyDescent="0.3">
      <c r="V693" s="266"/>
      <c r="W693" s="266"/>
      <c r="X693" s="266"/>
      <c r="Y693" s="266"/>
      <c r="Z693" s="266"/>
      <c r="AA693" s="266"/>
      <c r="AB693" s="266"/>
      <c r="AC693" s="266"/>
      <c r="AD693" s="266"/>
      <c r="AE693" s="266"/>
      <c r="AF693" s="266"/>
    </row>
    <row r="694" spans="22:32" ht="14.4" customHeight="1" x14ac:dyDescent="0.3">
      <c r="V694" s="266"/>
      <c r="W694" s="266"/>
      <c r="X694" s="266"/>
      <c r="Y694" s="266"/>
      <c r="Z694" s="266"/>
      <c r="AA694" s="266"/>
      <c r="AB694" s="266"/>
      <c r="AC694" s="266"/>
      <c r="AD694" s="266"/>
      <c r="AE694" s="266"/>
      <c r="AF694" s="266"/>
    </row>
    <row r="695" spans="22:32" ht="14.4" customHeight="1" x14ac:dyDescent="0.3">
      <c r="V695" s="266"/>
      <c r="W695" s="266"/>
      <c r="X695" s="266"/>
      <c r="Y695" s="266"/>
      <c r="Z695" s="266"/>
      <c r="AA695" s="266"/>
      <c r="AB695" s="266"/>
      <c r="AC695" s="266"/>
      <c r="AD695" s="266"/>
      <c r="AE695" s="266"/>
      <c r="AF695" s="266"/>
    </row>
    <row r="696" spans="22:32" ht="14.4" customHeight="1" x14ac:dyDescent="0.3">
      <c r="V696" s="266"/>
      <c r="W696" s="266"/>
      <c r="X696" s="266"/>
      <c r="Y696" s="266"/>
      <c r="Z696" s="266"/>
      <c r="AA696" s="266"/>
      <c r="AB696" s="266"/>
      <c r="AC696" s="266"/>
      <c r="AD696" s="266"/>
      <c r="AE696" s="266"/>
      <c r="AF696" s="266"/>
    </row>
    <row r="697" spans="22:32" ht="14.4" customHeight="1" x14ac:dyDescent="0.3">
      <c r="V697" s="266"/>
      <c r="W697" s="266"/>
      <c r="X697" s="266"/>
      <c r="Y697" s="266"/>
      <c r="Z697" s="266"/>
      <c r="AA697" s="266"/>
      <c r="AB697" s="266"/>
      <c r="AC697" s="266"/>
      <c r="AD697" s="266"/>
      <c r="AE697" s="266"/>
      <c r="AF697" s="266"/>
    </row>
    <row r="698" spans="22:32" ht="14.4" customHeight="1" x14ac:dyDescent="0.3">
      <c r="V698" s="266"/>
      <c r="W698" s="266"/>
      <c r="X698" s="266"/>
      <c r="Y698" s="266"/>
      <c r="Z698" s="266"/>
      <c r="AA698" s="266"/>
      <c r="AB698" s="266"/>
      <c r="AC698" s="266"/>
      <c r="AD698" s="266"/>
      <c r="AE698" s="266"/>
      <c r="AF698" s="266"/>
    </row>
    <row r="699" spans="22:32" ht="14.4" customHeight="1" x14ac:dyDescent="0.3">
      <c r="V699" s="266"/>
      <c r="W699" s="266"/>
      <c r="X699" s="266"/>
      <c r="Y699" s="266"/>
      <c r="Z699" s="266"/>
      <c r="AA699" s="266"/>
      <c r="AB699" s="266"/>
      <c r="AC699" s="266"/>
      <c r="AD699" s="266"/>
      <c r="AE699" s="266"/>
      <c r="AF699" s="266"/>
    </row>
    <row r="700" spans="22:32" ht="14.4" customHeight="1" x14ac:dyDescent="0.3">
      <c r="V700" s="266"/>
      <c r="W700" s="266"/>
      <c r="X700" s="266"/>
      <c r="Y700" s="266"/>
      <c r="Z700" s="266"/>
      <c r="AA700" s="266"/>
      <c r="AB700" s="266"/>
      <c r="AC700" s="266"/>
      <c r="AD700" s="266"/>
      <c r="AE700" s="266"/>
      <c r="AF700" s="266"/>
    </row>
    <row r="701" spans="22:32" ht="14.4" customHeight="1" x14ac:dyDescent="0.3">
      <c r="V701" s="266"/>
      <c r="W701" s="266"/>
      <c r="X701" s="266"/>
      <c r="Y701" s="266"/>
      <c r="Z701" s="266"/>
      <c r="AA701" s="266"/>
      <c r="AB701" s="266"/>
      <c r="AC701" s="266"/>
      <c r="AD701" s="266"/>
      <c r="AE701" s="266"/>
      <c r="AF701" s="266"/>
    </row>
    <row r="702" spans="22:32" ht="14.4" customHeight="1" x14ac:dyDescent="0.3">
      <c r="V702" s="266"/>
      <c r="W702" s="266"/>
      <c r="X702" s="266"/>
      <c r="Y702" s="266"/>
      <c r="Z702" s="266"/>
      <c r="AA702" s="266"/>
      <c r="AB702" s="266"/>
      <c r="AC702" s="266"/>
      <c r="AD702" s="266"/>
      <c r="AE702" s="266"/>
      <c r="AF702" s="266"/>
    </row>
    <row r="703" spans="22:32" ht="14.4" customHeight="1" x14ac:dyDescent="0.3">
      <c r="V703" s="266"/>
      <c r="W703" s="266"/>
      <c r="X703" s="266"/>
      <c r="Y703" s="266"/>
      <c r="Z703" s="266"/>
      <c r="AA703" s="266"/>
      <c r="AB703" s="266"/>
      <c r="AC703" s="266"/>
      <c r="AD703" s="266"/>
      <c r="AE703" s="266"/>
      <c r="AF703" s="266"/>
    </row>
    <row r="704" spans="22:32" ht="14.4" customHeight="1" x14ac:dyDescent="0.3">
      <c r="V704" s="266"/>
      <c r="W704" s="266"/>
      <c r="X704" s="266"/>
      <c r="Y704" s="266"/>
      <c r="Z704" s="266"/>
      <c r="AA704" s="266"/>
      <c r="AB704" s="266"/>
      <c r="AC704" s="266"/>
      <c r="AD704" s="266"/>
      <c r="AE704" s="266"/>
      <c r="AF704" s="266"/>
    </row>
    <row r="705" spans="22:32" ht="14.4" customHeight="1" x14ac:dyDescent="0.3">
      <c r="V705" s="266"/>
      <c r="W705" s="266"/>
      <c r="X705" s="266"/>
      <c r="Y705" s="266"/>
      <c r="Z705" s="266"/>
      <c r="AA705" s="266"/>
      <c r="AB705" s="266"/>
      <c r="AC705" s="266"/>
      <c r="AD705" s="266"/>
      <c r="AE705" s="266"/>
      <c r="AF705" s="266"/>
    </row>
    <row r="706" spans="22:32" ht="14.4" customHeight="1" x14ac:dyDescent="0.3">
      <c r="V706" s="266"/>
      <c r="W706" s="266"/>
      <c r="X706" s="266"/>
      <c r="Y706" s="266"/>
      <c r="Z706" s="266"/>
      <c r="AA706" s="266"/>
      <c r="AB706" s="266"/>
      <c r="AC706" s="266"/>
      <c r="AD706" s="266"/>
      <c r="AE706" s="266"/>
      <c r="AF706" s="266"/>
    </row>
    <row r="707" spans="22:32" ht="14.4" customHeight="1" x14ac:dyDescent="0.3">
      <c r="V707" s="266"/>
      <c r="W707" s="266"/>
      <c r="X707" s="266"/>
      <c r="Y707" s="266"/>
      <c r="Z707" s="266"/>
      <c r="AA707" s="266"/>
      <c r="AB707" s="266"/>
      <c r="AC707" s="266"/>
      <c r="AD707" s="266"/>
      <c r="AE707" s="266"/>
      <c r="AF707" s="266"/>
    </row>
    <row r="708" spans="22:32" ht="14.4" customHeight="1" x14ac:dyDescent="0.3">
      <c r="V708" s="266"/>
      <c r="W708" s="266"/>
      <c r="X708" s="266"/>
      <c r="Y708" s="266"/>
      <c r="Z708" s="266"/>
      <c r="AA708" s="266"/>
      <c r="AB708" s="266"/>
      <c r="AC708" s="266"/>
      <c r="AD708" s="266"/>
      <c r="AE708" s="266"/>
      <c r="AF708" s="266"/>
    </row>
    <row r="709" spans="22:32" ht="14.4" customHeight="1" x14ac:dyDescent="0.3">
      <c r="V709" s="266"/>
      <c r="W709" s="266"/>
      <c r="X709" s="266"/>
      <c r="Y709" s="266"/>
      <c r="Z709" s="266"/>
      <c r="AA709" s="266"/>
      <c r="AB709" s="266"/>
      <c r="AC709" s="266"/>
      <c r="AD709" s="266"/>
      <c r="AE709" s="266"/>
      <c r="AF709" s="266"/>
    </row>
    <row r="710" spans="22:32" ht="14.4" customHeight="1" x14ac:dyDescent="0.3">
      <c r="V710" s="266"/>
      <c r="W710" s="266"/>
      <c r="X710" s="266"/>
      <c r="Y710" s="266"/>
      <c r="Z710" s="266"/>
      <c r="AA710" s="266"/>
      <c r="AB710" s="266"/>
      <c r="AC710" s="266"/>
      <c r="AD710" s="266"/>
      <c r="AE710" s="266"/>
      <c r="AF710" s="266"/>
    </row>
    <row r="711" spans="22:32" ht="14.4" customHeight="1" x14ac:dyDescent="0.3">
      <c r="V711" s="266"/>
      <c r="W711" s="266"/>
      <c r="X711" s="266"/>
      <c r="Y711" s="266"/>
      <c r="Z711" s="266"/>
      <c r="AA711" s="266"/>
      <c r="AB711" s="266"/>
      <c r="AC711" s="266"/>
      <c r="AD711" s="266"/>
      <c r="AE711" s="266"/>
      <c r="AF711" s="266"/>
    </row>
    <row r="712" spans="22:32" ht="14.4" customHeight="1" x14ac:dyDescent="0.3">
      <c r="V712" s="266"/>
      <c r="W712" s="266"/>
      <c r="X712" s="266"/>
      <c r="Y712" s="266"/>
      <c r="Z712" s="266"/>
      <c r="AA712" s="266"/>
      <c r="AB712" s="266"/>
      <c r="AC712" s="266"/>
      <c r="AD712" s="266"/>
      <c r="AE712" s="266"/>
      <c r="AF712" s="266"/>
    </row>
    <row r="713" spans="22:32" ht="14.4" customHeight="1" x14ac:dyDescent="0.3">
      <c r="V713" s="266"/>
      <c r="W713" s="266"/>
      <c r="X713" s="266"/>
      <c r="Y713" s="266"/>
      <c r="Z713" s="266"/>
      <c r="AA713" s="266"/>
      <c r="AB713" s="266"/>
      <c r="AC713" s="266"/>
      <c r="AD713" s="266"/>
      <c r="AE713" s="266"/>
      <c r="AF713" s="266"/>
    </row>
    <row r="714" spans="22:32" ht="14.4" customHeight="1" x14ac:dyDescent="0.3">
      <c r="V714" s="266"/>
      <c r="W714" s="266"/>
      <c r="X714" s="266"/>
      <c r="Y714" s="266"/>
      <c r="Z714" s="266"/>
      <c r="AA714" s="266"/>
      <c r="AB714" s="266"/>
      <c r="AC714" s="266"/>
      <c r="AD714" s="266"/>
      <c r="AE714" s="266"/>
      <c r="AF714" s="266"/>
    </row>
    <row r="715" spans="22:32" ht="14.4" customHeight="1" x14ac:dyDescent="0.3">
      <c r="V715" s="266"/>
      <c r="W715" s="266"/>
      <c r="X715" s="266"/>
      <c r="Y715" s="266"/>
      <c r="Z715" s="266"/>
      <c r="AA715" s="266"/>
      <c r="AB715" s="266"/>
      <c r="AC715" s="266"/>
      <c r="AD715" s="266"/>
      <c r="AE715" s="266"/>
      <c r="AF715" s="266"/>
    </row>
    <row r="716" spans="22:32" ht="14.4" customHeight="1" x14ac:dyDescent="0.3">
      <c r="V716" s="266"/>
      <c r="W716" s="266"/>
      <c r="X716" s="266"/>
      <c r="Y716" s="266"/>
      <c r="Z716" s="266"/>
      <c r="AA716" s="266"/>
      <c r="AB716" s="266"/>
      <c r="AC716" s="266"/>
      <c r="AD716" s="266"/>
      <c r="AE716" s="266"/>
      <c r="AF716" s="266"/>
    </row>
    <row r="717" spans="22:32" ht="14.4" customHeight="1" x14ac:dyDescent="0.3">
      <c r="V717" s="266"/>
      <c r="W717" s="266"/>
      <c r="X717" s="266"/>
      <c r="Y717" s="266"/>
      <c r="Z717" s="266"/>
      <c r="AA717" s="266"/>
      <c r="AB717" s="266"/>
      <c r="AC717" s="266"/>
      <c r="AD717" s="266"/>
      <c r="AE717" s="266"/>
      <c r="AF717" s="266"/>
    </row>
    <row r="718" spans="22:32" ht="14.4" customHeight="1" x14ac:dyDescent="0.3">
      <c r="V718" s="266"/>
      <c r="W718" s="266"/>
      <c r="X718" s="266"/>
      <c r="Y718" s="266"/>
      <c r="Z718" s="266"/>
      <c r="AA718" s="266"/>
      <c r="AB718" s="266"/>
      <c r="AC718" s="266"/>
      <c r="AD718" s="266"/>
      <c r="AE718" s="266"/>
      <c r="AF718" s="266"/>
    </row>
    <row r="719" spans="22:32" ht="14.4" customHeight="1" x14ac:dyDescent="0.3">
      <c r="V719" s="266"/>
      <c r="W719" s="266"/>
      <c r="X719" s="266"/>
      <c r="Y719" s="266"/>
      <c r="Z719" s="266"/>
      <c r="AA719" s="266"/>
      <c r="AB719" s="266"/>
      <c r="AC719" s="266"/>
      <c r="AD719" s="266"/>
      <c r="AE719" s="266"/>
      <c r="AF719" s="266"/>
    </row>
    <row r="720" spans="22:32" ht="14.4" customHeight="1" x14ac:dyDescent="0.3">
      <c r="V720" s="266"/>
      <c r="W720" s="266"/>
      <c r="X720" s="266"/>
      <c r="Y720" s="266"/>
      <c r="Z720" s="266"/>
      <c r="AA720" s="266"/>
      <c r="AB720" s="266"/>
      <c r="AC720" s="266"/>
      <c r="AD720" s="266"/>
      <c r="AE720" s="266"/>
      <c r="AF720" s="266"/>
    </row>
    <row r="721" spans="22:32" ht="14.4" customHeight="1" x14ac:dyDescent="0.3">
      <c r="V721" s="266"/>
      <c r="W721" s="266"/>
      <c r="X721" s="266"/>
      <c r="Y721" s="266"/>
      <c r="Z721" s="266"/>
      <c r="AA721" s="266"/>
      <c r="AB721" s="266"/>
      <c r="AC721" s="266"/>
      <c r="AD721" s="266"/>
      <c r="AE721" s="266"/>
      <c r="AF721" s="266"/>
    </row>
    <row r="722" spans="22:32" ht="14.4" customHeight="1" x14ac:dyDescent="0.3">
      <c r="V722" s="266"/>
      <c r="W722" s="266"/>
      <c r="X722" s="266"/>
      <c r="Y722" s="266"/>
      <c r="Z722" s="266"/>
      <c r="AA722" s="266"/>
      <c r="AB722" s="266"/>
      <c r="AC722" s="266"/>
      <c r="AD722" s="266"/>
      <c r="AE722" s="266"/>
      <c r="AF722" s="266"/>
    </row>
    <row r="723" spans="22:32" ht="14.4" customHeight="1" x14ac:dyDescent="0.3">
      <c r="V723" s="266"/>
      <c r="W723" s="266"/>
      <c r="X723" s="266"/>
      <c r="Y723" s="266"/>
      <c r="Z723" s="266"/>
      <c r="AA723" s="266"/>
      <c r="AB723" s="266"/>
      <c r="AC723" s="266"/>
      <c r="AD723" s="266"/>
      <c r="AE723" s="266"/>
      <c r="AF723" s="266"/>
    </row>
    <row r="724" spans="22:32" ht="14.4" customHeight="1" x14ac:dyDescent="0.3">
      <c r="V724" s="266"/>
      <c r="W724" s="266"/>
      <c r="X724" s="266"/>
      <c r="Y724" s="266"/>
      <c r="Z724" s="266"/>
      <c r="AA724" s="266"/>
      <c r="AB724" s="266"/>
      <c r="AC724" s="266"/>
      <c r="AD724" s="266"/>
      <c r="AE724" s="266"/>
      <c r="AF724" s="266"/>
    </row>
    <row r="725" spans="22:32" ht="14.4" customHeight="1" x14ac:dyDescent="0.3">
      <c r="V725" s="266"/>
      <c r="W725" s="266"/>
      <c r="X725" s="266"/>
      <c r="Y725" s="266"/>
      <c r="Z725" s="266"/>
      <c r="AA725" s="266"/>
      <c r="AB725" s="266"/>
      <c r="AC725" s="266"/>
      <c r="AD725" s="266"/>
      <c r="AE725" s="266"/>
      <c r="AF725" s="266"/>
    </row>
    <row r="726" spans="22:32" ht="14.4" customHeight="1" x14ac:dyDescent="0.3">
      <c r="V726" s="266"/>
      <c r="W726" s="266"/>
      <c r="X726" s="266"/>
      <c r="Y726" s="266"/>
      <c r="Z726" s="266"/>
      <c r="AA726" s="266"/>
      <c r="AB726" s="266"/>
      <c r="AC726" s="266"/>
      <c r="AD726" s="266"/>
      <c r="AE726" s="266"/>
      <c r="AF726" s="266"/>
    </row>
    <row r="727" spans="22:32" ht="14.4" customHeight="1" x14ac:dyDescent="0.3">
      <c r="V727" s="266"/>
      <c r="W727" s="266"/>
      <c r="X727" s="266"/>
      <c r="Y727" s="266"/>
      <c r="Z727" s="266"/>
      <c r="AA727" s="266"/>
      <c r="AB727" s="266"/>
      <c r="AC727" s="266"/>
      <c r="AD727" s="266"/>
      <c r="AE727" s="266"/>
      <c r="AF727" s="266"/>
    </row>
    <row r="728" spans="22:32" ht="14.4" customHeight="1" x14ac:dyDescent="0.3">
      <c r="V728" s="266"/>
      <c r="W728" s="266"/>
      <c r="X728" s="266"/>
      <c r="Y728" s="266"/>
      <c r="Z728" s="266"/>
      <c r="AA728" s="266"/>
      <c r="AB728" s="266"/>
      <c r="AC728" s="266"/>
      <c r="AD728" s="266"/>
      <c r="AE728" s="266"/>
      <c r="AF728" s="266"/>
    </row>
    <row r="729" spans="22:32" ht="14.4" customHeight="1" x14ac:dyDescent="0.3">
      <c r="V729" s="266"/>
      <c r="W729" s="266"/>
      <c r="X729" s="266"/>
      <c r="Y729" s="266"/>
      <c r="Z729" s="266"/>
      <c r="AA729" s="266"/>
      <c r="AB729" s="266"/>
      <c r="AC729" s="266"/>
      <c r="AD729" s="266"/>
      <c r="AE729" s="266"/>
      <c r="AF729" s="266"/>
    </row>
    <row r="730" spans="22:32" ht="14.4" customHeight="1" x14ac:dyDescent="0.3">
      <c r="V730" s="266"/>
      <c r="W730" s="266"/>
      <c r="X730" s="266"/>
      <c r="Y730" s="266"/>
      <c r="Z730" s="266"/>
      <c r="AA730" s="266"/>
      <c r="AB730" s="266"/>
      <c r="AC730" s="266"/>
      <c r="AD730" s="266"/>
      <c r="AE730" s="266"/>
      <c r="AF730" s="266"/>
    </row>
    <row r="731" spans="22:32" ht="14.4" customHeight="1" x14ac:dyDescent="0.3">
      <c r="V731" s="266"/>
      <c r="W731" s="266"/>
      <c r="X731" s="266"/>
      <c r="Y731" s="266"/>
      <c r="Z731" s="266"/>
      <c r="AA731" s="266"/>
      <c r="AB731" s="266"/>
      <c r="AC731" s="266"/>
      <c r="AD731" s="266"/>
      <c r="AE731" s="266"/>
      <c r="AF731" s="266"/>
    </row>
    <row r="732" spans="22:32" ht="14.4" customHeight="1" x14ac:dyDescent="0.3">
      <c r="V732" s="266"/>
      <c r="W732" s="266"/>
      <c r="X732" s="266"/>
      <c r="Y732" s="266"/>
      <c r="Z732" s="266"/>
      <c r="AA732" s="266"/>
      <c r="AB732" s="266"/>
      <c r="AC732" s="266"/>
      <c r="AD732" s="266"/>
      <c r="AE732" s="266"/>
      <c r="AF732" s="266"/>
    </row>
    <row r="733" spans="22:32" ht="14.4" customHeight="1" x14ac:dyDescent="0.3">
      <c r="V733" s="266"/>
      <c r="W733" s="266"/>
      <c r="X733" s="266"/>
      <c r="Y733" s="266"/>
      <c r="Z733" s="266"/>
      <c r="AA733" s="266"/>
      <c r="AB733" s="266"/>
      <c r="AC733" s="266"/>
      <c r="AD733" s="266"/>
      <c r="AE733" s="266"/>
      <c r="AF733" s="266"/>
    </row>
    <row r="734" spans="22:32" ht="14.4" customHeight="1" x14ac:dyDescent="0.3">
      <c r="V734" s="266"/>
      <c r="W734" s="266"/>
      <c r="X734" s="266"/>
      <c r="Y734" s="266"/>
      <c r="Z734" s="266"/>
      <c r="AA734" s="266"/>
      <c r="AB734" s="266"/>
      <c r="AC734" s="266"/>
      <c r="AD734" s="266"/>
      <c r="AE734" s="266"/>
      <c r="AF734" s="266"/>
    </row>
    <row r="735" spans="22:32" ht="14.4" customHeight="1" x14ac:dyDescent="0.3">
      <c r="V735" s="266"/>
      <c r="W735" s="266"/>
      <c r="X735" s="266"/>
      <c r="Y735" s="266"/>
      <c r="Z735" s="266"/>
      <c r="AA735" s="266"/>
      <c r="AB735" s="266"/>
      <c r="AC735" s="266"/>
      <c r="AD735" s="266"/>
      <c r="AE735" s="266"/>
      <c r="AF735" s="266"/>
    </row>
    <row r="736" spans="22:32" ht="14.4" customHeight="1" x14ac:dyDescent="0.3">
      <c r="V736" s="266"/>
      <c r="W736" s="266"/>
      <c r="X736" s="266"/>
      <c r="Y736" s="266"/>
      <c r="Z736" s="266"/>
      <c r="AA736" s="266"/>
      <c r="AB736" s="266"/>
      <c r="AC736" s="266"/>
      <c r="AD736" s="266"/>
      <c r="AE736" s="266"/>
      <c r="AF736" s="266"/>
    </row>
    <row r="737" spans="22:32" ht="14.4" customHeight="1" x14ac:dyDescent="0.3">
      <c r="V737" s="266"/>
      <c r="W737" s="266"/>
      <c r="X737" s="266"/>
      <c r="Y737" s="266"/>
      <c r="Z737" s="266"/>
      <c r="AA737" s="266"/>
      <c r="AB737" s="266"/>
      <c r="AC737" s="266"/>
      <c r="AD737" s="266"/>
      <c r="AE737" s="266"/>
      <c r="AF737" s="266"/>
    </row>
    <row r="738" spans="22:32" ht="14.4" customHeight="1" x14ac:dyDescent="0.3">
      <c r="V738" s="266"/>
      <c r="W738" s="266"/>
      <c r="X738" s="266"/>
      <c r="Y738" s="266"/>
      <c r="Z738" s="266"/>
      <c r="AA738" s="266"/>
      <c r="AB738" s="266"/>
      <c r="AC738" s="266"/>
      <c r="AD738" s="266"/>
      <c r="AE738" s="266"/>
      <c r="AF738" s="266"/>
    </row>
    <row r="739" spans="22:32" ht="14.4" customHeight="1" x14ac:dyDescent="0.3">
      <c r="V739" s="266"/>
      <c r="W739" s="266"/>
      <c r="X739" s="266"/>
      <c r="Y739" s="266"/>
      <c r="Z739" s="266"/>
      <c r="AA739" s="266"/>
      <c r="AB739" s="266"/>
      <c r="AC739" s="266"/>
      <c r="AD739" s="266"/>
      <c r="AE739" s="266"/>
      <c r="AF739" s="266"/>
    </row>
    <row r="740" spans="22:32" ht="14.4" customHeight="1" x14ac:dyDescent="0.3">
      <c r="V740" s="266"/>
      <c r="W740" s="266"/>
      <c r="X740" s="266"/>
      <c r="Y740" s="266"/>
      <c r="Z740" s="266"/>
      <c r="AA740" s="266"/>
      <c r="AB740" s="266"/>
      <c r="AC740" s="266"/>
      <c r="AD740" s="266"/>
      <c r="AE740" s="266"/>
      <c r="AF740" s="266"/>
    </row>
    <row r="741" spans="22:32" ht="14.4" customHeight="1" x14ac:dyDescent="0.3">
      <c r="V741" s="266"/>
      <c r="W741" s="266"/>
      <c r="X741" s="266"/>
      <c r="Y741" s="266"/>
      <c r="Z741" s="266"/>
      <c r="AA741" s="266"/>
      <c r="AB741" s="266"/>
      <c r="AC741" s="266"/>
      <c r="AD741" s="266"/>
      <c r="AE741" s="266"/>
      <c r="AF741" s="266"/>
    </row>
    <row r="742" spans="22:32" ht="14.4" customHeight="1" x14ac:dyDescent="0.3">
      <c r="V742" s="266"/>
      <c r="W742" s="266"/>
      <c r="X742" s="266"/>
      <c r="Y742" s="266"/>
      <c r="Z742" s="266"/>
      <c r="AA742" s="266"/>
      <c r="AB742" s="266"/>
      <c r="AC742" s="266"/>
      <c r="AD742" s="266"/>
      <c r="AE742" s="266"/>
      <c r="AF742" s="266"/>
    </row>
    <row r="743" spans="22:32" ht="14.4" customHeight="1" x14ac:dyDescent="0.3">
      <c r="V743" s="266"/>
      <c r="W743" s="266"/>
      <c r="X743" s="266"/>
      <c r="Y743" s="266"/>
      <c r="Z743" s="266"/>
      <c r="AA743" s="266"/>
      <c r="AB743" s="266"/>
      <c r="AC743" s="266"/>
      <c r="AD743" s="266"/>
      <c r="AE743" s="266"/>
      <c r="AF743" s="266"/>
    </row>
    <row r="744" spans="22:32" ht="14.4" customHeight="1" x14ac:dyDescent="0.3">
      <c r="V744" s="266"/>
      <c r="W744" s="266"/>
      <c r="X744" s="266"/>
      <c r="Y744" s="266"/>
      <c r="Z744" s="266"/>
      <c r="AA744" s="266"/>
      <c r="AB744" s="266"/>
      <c r="AC744" s="266"/>
      <c r="AD744" s="266"/>
      <c r="AE744" s="266"/>
      <c r="AF744" s="266"/>
    </row>
    <row r="745" spans="22:32" ht="14.4" customHeight="1" x14ac:dyDescent="0.3">
      <c r="V745" s="266"/>
      <c r="W745" s="266"/>
      <c r="X745" s="266"/>
      <c r="Y745" s="266"/>
      <c r="Z745" s="266"/>
      <c r="AA745" s="266"/>
      <c r="AB745" s="266"/>
      <c r="AC745" s="266"/>
      <c r="AD745" s="266"/>
      <c r="AE745" s="266"/>
      <c r="AF745" s="266"/>
    </row>
    <row r="746" spans="22:32" ht="14.4" customHeight="1" x14ac:dyDescent="0.3">
      <c r="V746" s="266"/>
      <c r="W746" s="266"/>
      <c r="X746" s="266"/>
      <c r="Y746" s="266"/>
      <c r="Z746" s="266"/>
      <c r="AA746" s="266"/>
      <c r="AB746" s="266"/>
      <c r="AC746" s="266"/>
      <c r="AD746" s="266"/>
      <c r="AE746" s="266"/>
      <c r="AF746" s="266"/>
    </row>
    <row r="747" spans="22:32" ht="14.4" customHeight="1" x14ac:dyDescent="0.3">
      <c r="V747" s="266"/>
      <c r="W747" s="266"/>
      <c r="X747" s="266"/>
      <c r="Y747" s="266"/>
      <c r="Z747" s="266"/>
      <c r="AA747" s="266"/>
      <c r="AB747" s="266"/>
      <c r="AC747" s="266"/>
      <c r="AD747" s="266"/>
      <c r="AE747" s="266"/>
      <c r="AF747" s="266"/>
    </row>
    <row r="748" spans="22:32" ht="14.4" customHeight="1" x14ac:dyDescent="0.3">
      <c r="V748" s="266"/>
      <c r="W748" s="266"/>
      <c r="X748" s="266"/>
      <c r="Y748" s="266"/>
      <c r="Z748" s="266"/>
      <c r="AA748" s="266"/>
      <c r="AB748" s="266"/>
      <c r="AC748" s="266"/>
      <c r="AD748" s="266"/>
      <c r="AE748" s="266"/>
      <c r="AF748" s="266"/>
    </row>
    <row r="749" spans="22:32" ht="14.4" customHeight="1" x14ac:dyDescent="0.3">
      <c r="V749" s="266"/>
      <c r="W749" s="266"/>
      <c r="X749" s="266"/>
      <c r="Y749" s="266"/>
      <c r="Z749" s="266"/>
      <c r="AA749" s="266"/>
      <c r="AB749" s="266"/>
      <c r="AC749" s="266"/>
      <c r="AD749" s="266"/>
      <c r="AE749" s="266"/>
      <c r="AF749" s="266"/>
    </row>
    <row r="750" spans="22:32" ht="14.4" customHeight="1" x14ac:dyDescent="0.3">
      <c r="V750" s="266"/>
      <c r="W750" s="266"/>
      <c r="X750" s="266"/>
      <c r="Y750" s="266"/>
      <c r="Z750" s="266"/>
      <c r="AA750" s="266"/>
      <c r="AB750" s="266"/>
      <c r="AC750" s="266"/>
      <c r="AD750" s="266"/>
      <c r="AE750" s="266"/>
      <c r="AF750" s="266"/>
    </row>
    <row r="751" spans="22:32" ht="14.4" customHeight="1" x14ac:dyDescent="0.3">
      <c r="V751" s="266"/>
      <c r="W751" s="266"/>
      <c r="X751" s="266"/>
      <c r="Y751" s="266"/>
      <c r="Z751" s="266"/>
      <c r="AA751" s="266"/>
      <c r="AB751" s="266"/>
      <c r="AC751" s="266"/>
      <c r="AD751" s="266"/>
      <c r="AE751" s="266"/>
      <c r="AF751" s="266"/>
    </row>
    <row r="752" spans="22:32" ht="14.4" customHeight="1" x14ac:dyDescent="0.3">
      <c r="V752" s="266"/>
      <c r="W752" s="266"/>
      <c r="X752" s="266"/>
      <c r="Y752" s="266"/>
      <c r="Z752" s="266"/>
      <c r="AA752" s="266"/>
      <c r="AB752" s="266"/>
      <c r="AC752" s="266"/>
      <c r="AD752" s="266"/>
      <c r="AE752" s="266"/>
      <c r="AF752" s="266"/>
    </row>
    <row r="753" spans="22:32" ht="14.4" customHeight="1" x14ac:dyDescent="0.3">
      <c r="V753" s="266"/>
      <c r="W753" s="266"/>
      <c r="X753" s="266"/>
      <c r="Y753" s="266"/>
      <c r="Z753" s="266"/>
      <c r="AA753" s="266"/>
      <c r="AB753" s="266"/>
      <c r="AC753" s="266"/>
      <c r="AD753" s="266"/>
      <c r="AE753" s="266"/>
      <c r="AF753" s="266"/>
    </row>
    <row r="754" spans="22:32" ht="14.4" customHeight="1" x14ac:dyDescent="0.3">
      <c r="V754" s="266"/>
      <c r="W754" s="266"/>
      <c r="X754" s="266"/>
      <c r="Y754" s="266"/>
      <c r="Z754" s="266"/>
      <c r="AA754" s="266"/>
      <c r="AB754" s="266"/>
      <c r="AC754" s="266"/>
      <c r="AD754" s="266"/>
      <c r="AE754" s="266"/>
      <c r="AF754" s="266"/>
    </row>
    <row r="755" spans="22:32" ht="14.4" customHeight="1" x14ac:dyDescent="0.3">
      <c r="V755" s="266"/>
      <c r="W755" s="266"/>
      <c r="X755" s="266"/>
      <c r="Y755" s="266"/>
      <c r="Z755" s="266"/>
      <c r="AA755" s="266"/>
      <c r="AB755" s="266"/>
      <c r="AC755" s="266"/>
      <c r="AD755" s="266"/>
      <c r="AE755" s="266"/>
      <c r="AF755" s="266"/>
    </row>
    <row r="756" spans="22:32" ht="14.4" customHeight="1" x14ac:dyDescent="0.3">
      <c r="V756" s="266"/>
      <c r="W756" s="266"/>
      <c r="X756" s="266"/>
      <c r="Y756" s="266"/>
      <c r="Z756" s="266"/>
      <c r="AA756" s="266"/>
      <c r="AB756" s="266"/>
      <c r="AC756" s="266"/>
      <c r="AD756" s="266"/>
      <c r="AE756" s="266"/>
      <c r="AF756" s="266"/>
    </row>
    <row r="757" spans="22:32" ht="14.4" customHeight="1" x14ac:dyDescent="0.3">
      <c r="V757" s="266"/>
      <c r="W757" s="266"/>
      <c r="X757" s="266"/>
      <c r="Y757" s="266"/>
      <c r="Z757" s="266"/>
      <c r="AA757" s="266"/>
      <c r="AB757" s="266"/>
      <c r="AC757" s="266"/>
      <c r="AD757" s="266"/>
      <c r="AE757" s="266"/>
      <c r="AF757" s="266"/>
    </row>
    <row r="758" spans="22:32" ht="14.4" customHeight="1" x14ac:dyDescent="0.3">
      <c r="V758" s="266"/>
      <c r="W758" s="266"/>
      <c r="X758" s="266"/>
      <c r="Y758" s="266"/>
      <c r="Z758" s="266"/>
      <c r="AA758" s="266"/>
      <c r="AB758" s="266"/>
      <c r="AC758" s="266"/>
      <c r="AD758" s="266"/>
      <c r="AE758" s="266"/>
      <c r="AF758" s="266"/>
    </row>
    <row r="759" spans="22:32" ht="14.4" customHeight="1" x14ac:dyDescent="0.3">
      <c r="V759" s="266"/>
      <c r="W759" s="266"/>
      <c r="X759" s="266"/>
      <c r="Y759" s="266"/>
      <c r="Z759" s="266"/>
      <c r="AA759" s="266"/>
      <c r="AB759" s="266"/>
      <c r="AC759" s="266"/>
      <c r="AD759" s="266"/>
      <c r="AE759" s="266"/>
      <c r="AF759" s="266"/>
    </row>
    <row r="760" spans="22:32" ht="14.4" customHeight="1" x14ac:dyDescent="0.3">
      <c r="V760" s="266"/>
      <c r="W760" s="266"/>
      <c r="X760" s="266"/>
      <c r="Y760" s="266"/>
      <c r="Z760" s="266"/>
      <c r="AA760" s="266"/>
      <c r="AB760" s="266"/>
      <c r="AC760" s="266"/>
      <c r="AD760" s="266"/>
      <c r="AE760" s="266"/>
      <c r="AF760" s="266"/>
    </row>
    <row r="761" spans="22:32" ht="14.4" customHeight="1" x14ac:dyDescent="0.3">
      <c r="V761" s="266"/>
      <c r="W761" s="266"/>
      <c r="X761" s="266"/>
      <c r="Y761" s="266"/>
      <c r="Z761" s="266"/>
      <c r="AA761" s="266"/>
      <c r="AB761" s="266"/>
      <c r="AC761" s="266"/>
      <c r="AD761" s="266"/>
      <c r="AE761" s="266"/>
      <c r="AF761" s="266"/>
    </row>
    <row r="762" spans="22:32" ht="14.4" customHeight="1" x14ac:dyDescent="0.3">
      <c r="V762" s="266"/>
      <c r="W762" s="266"/>
      <c r="X762" s="266"/>
      <c r="Y762" s="266"/>
      <c r="Z762" s="266"/>
      <c r="AA762" s="266"/>
      <c r="AB762" s="266"/>
      <c r="AC762" s="266"/>
      <c r="AD762" s="266"/>
      <c r="AE762" s="266"/>
      <c r="AF762" s="266"/>
    </row>
    <row r="763" spans="22:32" ht="14.4" customHeight="1" x14ac:dyDescent="0.3">
      <c r="V763" s="266"/>
      <c r="W763" s="266"/>
      <c r="X763" s="266"/>
      <c r="Y763" s="266"/>
      <c r="Z763" s="266"/>
      <c r="AA763" s="266"/>
      <c r="AB763" s="266"/>
      <c r="AC763" s="266"/>
      <c r="AD763" s="266"/>
      <c r="AE763" s="266"/>
      <c r="AF763" s="266"/>
    </row>
    <row r="764" spans="22:32" ht="14.4" customHeight="1" x14ac:dyDescent="0.3">
      <c r="V764" s="266"/>
      <c r="W764" s="266"/>
      <c r="X764" s="266"/>
      <c r="Y764" s="266"/>
      <c r="Z764" s="266"/>
      <c r="AA764" s="266"/>
      <c r="AB764" s="266"/>
      <c r="AC764" s="266"/>
      <c r="AD764" s="266"/>
      <c r="AE764" s="266"/>
      <c r="AF764" s="266"/>
    </row>
    <row r="765" spans="22:32" ht="14.4" customHeight="1" x14ac:dyDescent="0.3">
      <c r="V765" s="266"/>
      <c r="W765" s="266"/>
      <c r="X765" s="266"/>
      <c r="Y765" s="266"/>
      <c r="Z765" s="266"/>
      <c r="AA765" s="266"/>
      <c r="AB765" s="266"/>
      <c r="AC765" s="266"/>
      <c r="AD765" s="266"/>
      <c r="AE765" s="266"/>
      <c r="AF765" s="266"/>
    </row>
    <row r="766" spans="22:32" ht="14.4" customHeight="1" x14ac:dyDescent="0.3">
      <c r="V766" s="266"/>
      <c r="W766" s="266"/>
      <c r="X766" s="266"/>
      <c r="Y766" s="266"/>
      <c r="Z766" s="266"/>
      <c r="AA766" s="266"/>
      <c r="AB766" s="266"/>
      <c r="AC766" s="266"/>
      <c r="AD766" s="266"/>
      <c r="AE766" s="266"/>
      <c r="AF766" s="266"/>
    </row>
    <row r="767" spans="22:32" ht="14.4" customHeight="1" x14ac:dyDescent="0.3">
      <c r="V767" s="266"/>
      <c r="W767" s="266"/>
      <c r="X767" s="266"/>
      <c r="Y767" s="266"/>
      <c r="Z767" s="266"/>
      <c r="AA767" s="266"/>
      <c r="AB767" s="266"/>
      <c r="AC767" s="266"/>
      <c r="AD767" s="266"/>
      <c r="AE767" s="266"/>
      <c r="AF767" s="266"/>
    </row>
    <row r="768" spans="22:32" ht="14.4" customHeight="1" x14ac:dyDescent="0.3">
      <c r="V768" s="266"/>
      <c r="W768" s="266"/>
      <c r="X768" s="266"/>
      <c r="Y768" s="266"/>
      <c r="Z768" s="266"/>
      <c r="AA768" s="266"/>
      <c r="AB768" s="266"/>
      <c r="AC768" s="266"/>
      <c r="AD768" s="266"/>
      <c r="AE768" s="266"/>
      <c r="AF768" s="266"/>
    </row>
    <row r="769" spans="22:32" ht="14.4" customHeight="1" x14ac:dyDescent="0.3">
      <c r="V769" s="266"/>
      <c r="W769" s="266"/>
      <c r="X769" s="266"/>
      <c r="Y769" s="266"/>
      <c r="Z769" s="266"/>
      <c r="AA769" s="266"/>
      <c r="AB769" s="266"/>
      <c r="AC769" s="266"/>
      <c r="AD769" s="266"/>
      <c r="AE769" s="266"/>
      <c r="AF769" s="266"/>
    </row>
    <row r="770" spans="22:32" ht="14.4" customHeight="1" x14ac:dyDescent="0.3">
      <c r="V770" s="266"/>
      <c r="W770" s="266"/>
      <c r="X770" s="266"/>
      <c r="Y770" s="266"/>
      <c r="Z770" s="266"/>
      <c r="AA770" s="266"/>
      <c r="AB770" s="266"/>
      <c r="AC770" s="266"/>
      <c r="AD770" s="266"/>
      <c r="AE770" s="266"/>
      <c r="AF770" s="266"/>
    </row>
    <row r="771" spans="22:32" ht="14.4" customHeight="1" x14ac:dyDescent="0.3">
      <c r="V771" s="266"/>
      <c r="W771" s="266"/>
      <c r="X771" s="266"/>
      <c r="Y771" s="266"/>
      <c r="Z771" s="266"/>
      <c r="AA771" s="266"/>
      <c r="AB771" s="266"/>
      <c r="AC771" s="266"/>
      <c r="AD771" s="266"/>
      <c r="AE771" s="266"/>
      <c r="AF771" s="266"/>
    </row>
    <row r="772" spans="22:32" ht="14.4" customHeight="1" x14ac:dyDescent="0.3">
      <c r="V772" s="266"/>
      <c r="W772" s="266"/>
      <c r="X772" s="266"/>
      <c r="Y772" s="266"/>
      <c r="Z772" s="266"/>
      <c r="AA772" s="266"/>
      <c r="AB772" s="266"/>
      <c r="AC772" s="266"/>
      <c r="AD772" s="266"/>
      <c r="AE772" s="266"/>
      <c r="AF772" s="266"/>
    </row>
    <row r="773" spans="22:32" ht="14.4" customHeight="1" x14ac:dyDescent="0.3">
      <c r="V773" s="266"/>
      <c r="W773" s="266"/>
      <c r="X773" s="266"/>
      <c r="Y773" s="266"/>
      <c r="Z773" s="266"/>
      <c r="AA773" s="266"/>
      <c r="AB773" s="266"/>
      <c r="AC773" s="266"/>
      <c r="AD773" s="266"/>
      <c r="AE773" s="266"/>
      <c r="AF773" s="266"/>
    </row>
    <row r="774" spans="22:32" ht="14.4" customHeight="1" x14ac:dyDescent="0.3">
      <c r="V774" s="266"/>
      <c r="W774" s="266"/>
      <c r="X774" s="266"/>
      <c r="Y774" s="266"/>
      <c r="Z774" s="266"/>
      <c r="AA774" s="266"/>
      <c r="AB774" s="266"/>
      <c r="AC774" s="266"/>
      <c r="AD774" s="266"/>
      <c r="AE774" s="266"/>
      <c r="AF774" s="266"/>
    </row>
    <row r="775" spans="22:32" ht="14.4" customHeight="1" x14ac:dyDescent="0.3">
      <c r="V775" s="266"/>
      <c r="W775" s="266"/>
      <c r="X775" s="266"/>
      <c r="Y775" s="266"/>
      <c r="Z775" s="266"/>
      <c r="AA775" s="266"/>
      <c r="AB775" s="266"/>
      <c r="AC775" s="266"/>
      <c r="AD775" s="266"/>
      <c r="AE775" s="266"/>
      <c r="AF775" s="266"/>
    </row>
    <row r="776" spans="22:32" ht="14.4" customHeight="1" x14ac:dyDescent="0.3">
      <c r="V776" s="266"/>
      <c r="W776" s="266"/>
      <c r="X776" s="266"/>
      <c r="Y776" s="266"/>
      <c r="Z776" s="266"/>
      <c r="AA776" s="266"/>
      <c r="AB776" s="266"/>
      <c r="AC776" s="266"/>
      <c r="AD776" s="266"/>
      <c r="AE776" s="266"/>
      <c r="AF776" s="266"/>
    </row>
    <row r="777" spans="22:32" ht="14.4" customHeight="1" x14ac:dyDescent="0.3">
      <c r="V777" s="266"/>
      <c r="W777" s="266"/>
      <c r="X777" s="266"/>
      <c r="Y777" s="266"/>
      <c r="Z777" s="266"/>
      <c r="AA777" s="266"/>
      <c r="AB777" s="266"/>
      <c r="AC777" s="266"/>
      <c r="AD777" s="266"/>
      <c r="AE777" s="266"/>
      <c r="AF777" s="266"/>
    </row>
    <row r="778" spans="22:32" ht="14.4" customHeight="1" x14ac:dyDescent="0.3">
      <c r="V778" s="266"/>
      <c r="W778" s="266"/>
      <c r="X778" s="266"/>
      <c r="Y778" s="266"/>
      <c r="Z778" s="266"/>
      <c r="AA778" s="266"/>
      <c r="AB778" s="266"/>
      <c r="AC778" s="266"/>
      <c r="AD778" s="266"/>
      <c r="AE778" s="266"/>
      <c r="AF778" s="266"/>
    </row>
    <row r="779" spans="22:32" ht="14.4" customHeight="1" x14ac:dyDescent="0.3">
      <c r="V779" s="266"/>
      <c r="W779" s="266"/>
      <c r="X779" s="266"/>
      <c r="Y779" s="266"/>
      <c r="Z779" s="266"/>
      <c r="AA779" s="266"/>
      <c r="AB779" s="266"/>
      <c r="AC779" s="266"/>
      <c r="AD779" s="266"/>
      <c r="AE779" s="266"/>
      <c r="AF779" s="266"/>
    </row>
    <row r="780" spans="22:32" ht="14.4" customHeight="1" x14ac:dyDescent="0.3">
      <c r="V780" s="266"/>
      <c r="W780" s="266"/>
      <c r="X780" s="266"/>
      <c r="Y780" s="266"/>
      <c r="Z780" s="266"/>
      <c r="AA780" s="266"/>
      <c r="AB780" s="266"/>
      <c r="AC780" s="266"/>
      <c r="AD780" s="266"/>
      <c r="AE780" s="266"/>
      <c r="AF780" s="266"/>
    </row>
    <row r="781" spans="22:32" ht="14.4" customHeight="1" x14ac:dyDescent="0.3">
      <c r="V781" s="266"/>
      <c r="W781" s="266"/>
      <c r="X781" s="266"/>
      <c r="Y781" s="266"/>
      <c r="Z781" s="266"/>
      <c r="AA781" s="266"/>
      <c r="AB781" s="266"/>
      <c r="AC781" s="266"/>
      <c r="AD781" s="266"/>
      <c r="AE781" s="266"/>
      <c r="AF781" s="266"/>
    </row>
    <row r="782" spans="22:32" ht="14.4" customHeight="1" x14ac:dyDescent="0.3">
      <c r="V782" s="266"/>
      <c r="W782" s="266"/>
      <c r="X782" s="266"/>
      <c r="Y782" s="266"/>
      <c r="Z782" s="266"/>
      <c r="AA782" s="266"/>
      <c r="AB782" s="266"/>
      <c r="AC782" s="266"/>
      <c r="AD782" s="266"/>
      <c r="AE782" s="266"/>
      <c r="AF782" s="266"/>
    </row>
    <row r="783" spans="22:32" ht="14.4" customHeight="1" x14ac:dyDescent="0.3">
      <c r="V783" s="266"/>
      <c r="W783" s="266"/>
      <c r="X783" s="266"/>
      <c r="Y783" s="266"/>
      <c r="Z783" s="266"/>
      <c r="AA783" s="266"/>
      <c r="AB783" s="266"/>
      <c r="AC783" s="266"/>
      <c r="AD783" s="266"/>
      <c r="AE783" s="266"/>
      <c r="AF783" s="266"/>
    </row>
    <row r="784" spans="22:32" ht="14.4" customHeight="1" x14ac:dyDescent="0.3">
      <c r="V784" s="266"/>
      <c r="W784" s="266"/>
      <c r="X784" s="266"/>
      <c r="Y784" s="266"/>
      <c r="Z784" s="266"/>
      <c r="AA784" s="266"/>
      <c r="AB784" s="266"/>
      <c r="AC784" s="266"/>
      <c r="AD784" s="266"/>
      <c r="AE784" s="266"/>
      <c r="AF784" s="266"/>
    </row>
    <row r="785" spans="22:32" ht="14.4" customHeight="1" x14ac:dyDescent="0.3">
      <c r="V785" s="266"/>
      <c r="W785" s="266"/>
      <c r="X785" s="266"/>
      <c r="Y785" s="266"/>
      <c r="Z785" s="266"/>
      <c r="AA785" s="266"/>
      <c r="AB785" s="266"/>
      <c r="AC785" s="266"/>
      <c r="AD785" s="266"/>
      <c r="AE785" s="266"/>
      <c r="AF785" s="266"/>
    </row>
    <row r="786" spans="22:32" ht="14.4" customHeight="1" x14ac:dyDescent="0.3">
      <c r="V786" s="266"/>
      <c r="W786" s="266"/>
      <c r="X786" s="266"/>
      <c r="Y786" s="266"/>
      <c r="Z786" s="266"/>
      <c r="AA786" s="266"/>
      <c r="AB786" s="266"/>
      <c r="AC786" s="266"/>
      <c r="AD786" s="266"/>
      <c r="AE786" s="266"/>
      <c r="AF786" s="266"/>
    </row>
    <row r="787" spans="22:32" ht="14.4" customHeight="1" x14ac:dyDescent="0.3">
      <c r="V787" s="266"/>
      <c r="W787" s="266"/>
      <c r="X787" s="266"/>
      <c r="Y787" s="266"/>
      <c r="Z787" s="266"/>
      <c r="AA787" s="266"/>
      <c r="AB787" s="266"/>
      <c r="AC787" s="266"/>
      <c r="AD787" s="266"/>
      <c r="AE787" s="266"/>
      <c r="AF787" s="266"/>
    </row>
    <row r="788" spans="22:32" ht="14.4" customHeight="1" x14ac:dyDescent="0.3">
      <c r="V788" s="266"/>
      <c r="W788" s="266"/>
      <c r="X788" s="266"/>
      <c r="Y788" s="266"/>
      <c r="Z788" s="266"/>
      <c r="AA788" s="266"/>
      <c r="AB788" s="266"/>
      <c r="AC788" s="266"/>
      <c r="AD788" s="266"/>
      <c r="AE788" s="266"/>
      <c r="AF788" s="266"/>
    </row>
    <row r="789" spans="22:32" ht="14.4" customHeight="1" x14ac:dyDescent="0.3">
      <c r="V789" s="266"/>
      <c r="W789" s="266"/>
      <c r="X789" s="266"/>
      <c r="Y789" s="266"/>
      <c r="Z789" s="266"/>
      <c r="AA789" s="266"/>
      <c r="AB789" s="266"/>
      <c r="AC789" s="266"/>
      <c r="AD789" s="266"/>
      <c r="AE789" s="266"/>
      <c r="AF789" s="266"/>
    </row>
    <row r="790" spans="22:32" ht="14.4" customHeight="1" x14ac:dyDescent="0.3">
      <c r="V790" s="266"/>
      <c r="W790" s="266"/>
      <c r="X790" s="266"/>
      <c r="Y790" s="266"/>
      <c r="Z790" s="266"/>
      <c r="AA790" s="266"/>
      <c r="AB790" s="266"/>
      <c r="AC790" s="266"/>
      <c r="AD790" s="266"/>
      <c r="AE790" s="266"/>
      <c r="AF790" s="266"/>
    </row>
    <row r="791" spans="22:32" ht="14.4" customHeight="1" x14ac:dyDescent="0.3">
      <c r="V791" s="266"/>
      <c r="W791" s="266"/>
      <c r="X791" s="266"/>
      <c r="Y791" s="266"/>
      <c r="Z791" s="266"/>
      <c r="AA791" s="266"/>
      <c r="AB791" s="266"/>
      <c r="AC791" s="266"/>
      <c r="AD791" s="266"/>
      <c r="AE791" s="266"/>
      <c r="AF791" s="266"/>
    </row>
    <row r="792" spans="22:32" ht="14.4" customHeight="1" x14ac:dyDescent="0.3">
      <c r="V792" s="266"/>
      <c r="W792" s="266"/>
      <c r="X792" s="266"/>
      <c r="Y792" s="266"/>
      <c r="Z792" s="266"/>
      <c r="AA792" s="266"/>
      <c r="AB792" s="266"/>
      <c r="AC792" s="266"/>
      <c r="AD792" s="266"/>
      <c r="AE792" s="266"/>
      <c r="AF792" s="266"/>
    </row>
    <row r="793" spans="22:32" ht="14.4" customHeight="1" x14ac:dyDescent="0.3">
      <c r="V793" s="266"/>
      <c r="W793" s="266"/>
      <c r="X793" s="266"/>
      <c r="Y793" s="266"/>
      <c r="Z793" s="266"/>
      <c r="AA793" s="266"/>
      <c r="AB793" s="266"/>
      <c r="AC793" s="266"/>
      <c r="AD793" s="266"/>
      <c r="AE793" s="266"/>
      <c r="AF793" s="266"/>
    </row>
    <row r="794" spans="22:32" ht="14.4" customHeight="1" x14ac:dyDescent="0.3">
      <c r="V794" s="266"/>
      <c r="W794" s="266"/>
      <c r="X794" s="266"/>
      <c r="Y794" s="266"/>
      <c r="Z794" s="266"/>
      <c r="AA794" s="266"/>
      <c r="AB794" s="266"/>
      <c r="AC794" s="266"/>
      <c r="AD794" s="266"/>
      <c r="AE794" s="266"/>
      <c r="AF794" s="266"/>
    </row>
    <row r="795" spans="22:32" ht="14.4" customHeight="1" x14ac:dyDescent="0.3">
      <c r="V795" s="266"/>
      <c r="W795" s="266"/>
      <c r="X795" s="266"/>
      <c r="Y795" s="266"/>
      <c r="Z795" s="266"/>
      <c r="AA795" s="266"/>
      <c r="AB795" s="266"/>
      <c r="AC795" s="266"/>
      <c r="AD795" s="266"/>
      <c r="AE795" s="266"/>
      <c r="AF795" s="266"/>
    </row>
    <row r="796" spans="22:32" ht="14.4" customHeight="1" x14ac:dyDescent="0.3">
      <c r="V796" s="266"/>
      <c r="W796" s="266"/>
      <c r="X796" s="266"/>
      <c r="Y796" s="266"/>
      <c r="Z796" s="266"/>
      <c r="AA796" s="266"/>
      <c r="AB796" s="266"/>
      <c r="AC796" s="266"/>
      <c r="AD796" s="266"/>
      <c r="AE796" s="266"/>
      <c r="AF796" s="266"/>
    </row>
    <row r="797" spans="22:32" ht="14.4" customHeight="1" x14ac:dyDescent="0.3">
      <c r="V797" s="266"/>
      <c r="W797" s="266"/>
      <c r="X797" s="266"/>
      <c r="Y797" s="266"/>
      <c r="Z797" s="266"/>
      <c r="AA797" s="266"/>
      <c r="AB797" s="266"/>
      <c r="AC797" s="266"/>
      <c r="AD797" s="266"/>
      <c r="AE797" s="266"/>
      <c r="AF797" s="266"/>
    </row>
    <row r="798" spans="22:32" ht="14.4" customHeight="1" x14ac:dyDescent="0.3">
      <c r="V798" s="266"/>
      <c r="W798" s="266"/>
      <c r="X798" s="266"/>
      <c r="Y798" s="266"/>
      <c r="Z798" s="266"/>
      <c r="AA798" s="266"/>
      <c r="AB798" s="266"/>
      <c r="AC798" s="266"/>
      <c r="AD798" s="266"/>
      <c r="AE798" s="266"/>
      <c r="AF798" s="266"/>
    </row>
    <row r="799" spans="22:32" ht="14.4" customHeight="1" x14ac:dyDescent="0.3">
      <c r="V799" s="266"/>
      <c r="W799" s="266"/>
      <c r="X799" s="266"/>
      <c r="Y799" s="266"/>
      <c r="Z799" s="266"/>
      <c r="AA799" s="266"/>
      <c r="AB799" s="266"/>
      <c r="AC799" s="266"/>
      <c r="AD799" s="266"/>
      <c r="AE799" s="266"/>
      <c r="AF799" s="266"/>
    </row>
    <row r="800" spans="22:32" ht="14.4" customHeight="1" x14ac:dyDescent="0.3">
      <c r="V800" s="266"/>
      <c r="W800" s="266"/>
      <c r="X800" s="266"/>
      <c r="Y800" s="266"/>
      <c r="Z800" s="266"/>
      <c r="AA800" s="266"/>
      <c r="AB800" s="266"/>
      <c r="AC800" s="266"/>
      <c r="AD800" s="266"/>
      <c r="AE800" s="266"/>
      <c r="AF800" s="266"/>
    </row>
    <row r="801" spans="22:32" ht="14.4" customHeight="1" x14ac:dyDescent="0.3">
      <c r="V801" s="266"/>
      <c r="W801" s="266"/>
      <c r="X801" s="266"/>
      <c r="Y801" s="266"/>
      <c r="Z801" s="266"/>
      <c r="AA801" s="266"/>
      <c r="AB801" s="266"/>
      <c r="AC801" s="266"/>
      <c r="AD801" s="266"/>
      <c r="AE801" s="266"/>
      <c r="AF801" s="266"/>
    </row>
    <row r="802" spans="22:32" ht="14.4" customHeight="1" x14ac:dyDescent="0.3">
      <c r="V802" s="266"/>
      <c r="W802" s="266"/>
      <c r="X802" s="266"/>
      <c r="Y802" s="266"/>
      <c r="Z802" s="266"/>
      <c r="AA802" s="266"/>
      <c r="AB802" s="266"/>
      <c r="AC802" s="266"/>
      <c r="AD802" s="266"/>
      <c r="AE802" s="266"/>
      <c r="AF802" s="266"/>
    </row>
    <row r="803" spans="22:32" ht="14.4" customHeight="1" x14ac:dyDescent="0.3">
      <c r="V803" s="266"/>
      <c r="W803" s="266"/>
      <c r="X803" s="266"/>
      <c r="Y803" s="266"/>
      <c r="Z803" s="266"/>
      <c r="AA803" s="266"/>
      <c r="AB803" s="266"/>
      <c r="AC803" s="266"/>
      <c r="AD803" s="266"/>
      <c r="AE803" s="266"/>
      <c r="AF803" s="266"/>
    </row>
    <row r="804" spans="22:32" ht="14.4" customHeight="1" x14ac:dyDescent="0.3">
      <c r="V804" s="266"/>
      <c r="W804" s="266"/>
      <c r="X804" s="266"/>
      <c r="Y804" s="266"/>
      <c r="Z804" s="266"/>
      <c r="AA804" s="266"/>
      <c r="AB804" s="266"/>
      <c r="AC804" s="266"/>
      <c r="AD804" s="266"/>
      <c r="AE804" s="266"/>
      <c r="AF804" s="266"/>
    </row>
    <row r="805" spans="22:32" ht="14.4" customHeight="1" x14ac:dyDescent="0.3">
      <c r="V805" s="266"/>
      <c r="W805" s="266"/>
      <c r="X805" s="266"/>
      <c r="Y805" s="266"/>
      <c r="Z805" s="266"/>
      <c r="AA805" s="266"/>
      <c r="AB805" s="266"/>
      <c r="AC805" s="266"/>
      <c r="AD805" s="266"/>
      <c r="AE805" s="266"/>
      <c r="AF805" s="266"/>
    </row>
    <row r="806" spans="22:32" ht="14.4" customHeight="1" x14ac:dyDescent="0.3">
      <c r="V806" s="266"/>
      <c r="W806" s="266"/>
      <c r="X806" s="266"/>
      <c r="Y806" s="266"/>
      <c r="Z806" s="266"/>
      <c r="AA806" s="266"/>
      <c r="AB806" s="266"/>
      <c r="AC806" s="266"/>
      <c r="AD806" s="266"/>
      <c r="AE806" s="266"/>
      <c r="AF806" s="266"/>
    </row>
    <row r="807" spans="22:32" ht="14.4" customHeight="1" x14ac:dyDescent="0.3">
      <c r="V807" s="266"/>
      <c r="W807" s="266"/>
      <c r="X807" s="266"/>
      <c r="Y807" s="266"/>
      <c r="Z807" s="266"/>
      <c r="AA807" s="266"/>
      <c r="AB807" s="266"/>
      <c r="AC807" s="266"/>
      <c r="AD807" s="266"/>
      <c r="AE807" s="266"/>
      <c r="AF807" s="266"/>
    </row>
    <row r="808" spans="22:32" ht="14.4" customHeight="1" x14ac:dyDescent="0.3">
      <c r="V808" s="266"/>
      <c r="W808" s="266"/>
      <c r="X808" s="266"/>
      <c r="Y808" s="266"/>
      <c r="Z808" s="266"/>
      <c r="AA808" s="266"/>
      <c r="AB808" s="266"/>
      <c r="AC808" s="266"/>
      <c r="AD808" s="266"/>
      <c r="AE808" s="266"/>
      <c r="AF808" s="266"/>
    </row>
    <row r="809" spans="22:32" ht="14.4" customHeight="1" x14ac:dyDescent="0.3">
      <c r="V809" s="266"/>
      <c r="W809" s="266"/>
      <c r="X809" s="266"/>
      <c r="Y809" s="266"/>
      <c r="Z809" s="266"/>
      <c r="AA809" s="266"/>
      <c r="AB809" s="266"/>
      <c r="AC809" s="266"/>
      <c r="AD809" s="266"/>
      <c r="AE809" s="266"/>
      <c r="AF809" s="266"/>
    </row>
    <row r="810" spans="22:32" ht="14.4" customHeight="1" x14ac:dyDescent="0.3">
      <c r="V810" s="266"/>
      <c r="W810" s="266"/>
      <c r="X810" s="266"/>
      <c r="Y810" s="266"/>
      <c r="Z810" s="266"/>
      <c r="AA810" s="266"/>
      <c r="AB810" s="266"/>
      <c r="AC810" s="266"/>
      <c r="AD810" s="266"/>
      <c r="AE810" s="266"/>
      <c r="AF810" s="266"/>
    </row>
    <row r="811" spans="22:32" ht="14.4" customHeight="1" x14ac:dyDescent="0.3">
      <c r="V811" s="266"/>
      <c r="W811" s="266"/>
      <c r="X811" s="266"/>
      <c r="Y811" s="266"/>
      <c r="Z811" s="266"/>
      <c r="AA811" s="266"/>
      <c r="AB811" s="266"/>
      <c r="AC811" s="266"/>
      <c r="AD811" s="266"/>
      <c r="AE811" s="266"/>
      <c r="AF811" s="266"/>
    </row>
    <row r="812" spans="22:32" ht="14.4" customHeight="1" x14ac:dyDescent="0.3">
      <c r="V812" s="266"/>
      <c r="W812" s="266"/>
      <c r="X812" s="266"/>
      <c r="Y812" s="266"/>
      <c r="Z812" s="266"/>
      <c r="AA812" s="266"/>
      <c r="AB812" s="266"/>
      <c r="AC812" s="266"/>
      <c r="AD812" s="266"/>
      <c r="AE812" s="266"/>
      <c r="AF812" s="266"/>
    </row>
    <row r="813" spans="22:32" ht="14.4" customHeight="1" x14ac:dyDescent="0.3">
      <c r="V813" s="266"/>
      <c r="W813" s="266"/>
      <c r="X813" s="266"/>
      <c r="Y813" s="266"/>
      <c r="Z813" s="266"/>
      <c r="AA813" s="266"/>
      <c r="AB813" s="266"/>
      <c r="AC813" s="266"/>
      <c r="AD813" s="266"/>
      <c r="AE813" s="266"/>
      <c r="AF813" s="266"/>
    </row>
    <row r="814" spans="22:32" ht="14.4" customHeight="1" x14ac:dyDescent="0.3">
      <c r="V814" s="266"/>
      <c r="W814" s="266"/>
      <c r="X814" s="266"/>
      <c r="Y814" s="266"/>
      <c r="Z814" s="266"/>
      <c r="AA814" s="266"/>
      <c r="AB814" s="266"/>
      <c r="AC814" s="266"/>
      <c r="AD814" s="266"/>
      <c r="AE814" s="266"/>
      <c r="AF814" s="266"/>
    </row>
    <row r="815" spans="22:32" ht="14.4" customHeight="1" x14ac:dyDescent="0.3">
      <c r="V815" s="266"/>
      <c r="W815" s="266"/>
      <c r="X815" s="266"/>
      <c r="Y815" s="266"/>
      <c r="Z815" s="266"/>
      <c r="AA815" s="266"/>
      <c r="AB815" s="266"/>
      <c r="AC815" s="266"/>
      <c r="AD815" s="266"/>
      <c r="AE815" s="266"/>
      <c r="AF815" s="266"/>
    </row>
    <row r="816" spans="22:32" ht="14.4" customHeight="1" x14ac:dyDescent="0.3">
      <c r="V816" s="266"/>
      <c r="W816" s="266"/>
      <c r="X816" s="266"/>
      <c r="Y816" s="266"/>
      <c r="Z816" s="266"/>
      <c r="AA816" s="266"/>
      <c r="AB816" s="266"/>
      <c r="AC816" s="266"/>
      <c r="AD816" s="266"/>
      <c r="AE816" s="266"/>
      <c r="AF816" s="266"/>
    </row>
    <row r="817" spans="22:32" ht="14.4" customHeight="1" x14ac:dyDescent="0.3">
      <c r="V817" s="266"/>
      <c r="W817" s="266"/>
      <c r="X817" s="266"/>
      <c r="Y817" s="266"/>
      <c r="Z817" s="266"/>
      <c r="AA817" s="266"/>
      <c r="AB817" s="266"/>
      <c r="AC817" s="266"/>
      <c r="AD817" s="266"/>
      <c r="AE817" s="266"/>
      <c r="AF817" s="266"/>
    </row>
    <row r="818" spans="22:32" ht="14.4" customHeight="1" x14ac:dyDescent="0.3">
      <c r="V818" s="266"/>
      <c r="W818" s="266"/>
      <c r="X818" s="266"/>
      <c r="Y818" s="266"/>
      <c r="Z818" s="266"/>
      <c r="AA818" s="266"/>
      <c r="AB818" s="266"/>
      <c r="AC818" s="266"/>
      <c r="AD818" s="266"/>
      <c r="AE818" s="266"/>
      <c r="AF818" s="266"/>
    </row>
    <row r="819" spans="22:32" ht="14.4" customHeight="1" x14ac:dyDescent="0.3">
      <c r="V819" s="266"/>
      <c r="W819" s="266"/>
      <c r="X819" s="266"/>
      <c r="Y819" s="266"/>
      <c r="Z819" s="266"/>
      <c r="AA819" s="266"/>
      <c r="AB819" s="266"/>
      <c r="AC819" s="266"/>
      <c r="AD819" s="266"/>
      <c r="AE819" s="266"/>
      <c r="AF819" s="266"/>
    </row>
    <row r="820" spans="22:32" ht="14.4" customHeight="1" x14ac:dyDescent="0.3">
      <c r="V820" s="266"/>
      <c r="W820" s="266"/>
      <c r="X820" s="266"/>
      <c r="Y820" s="266"/>
      <c r="Z820" s="266"/>
      <c r="AA820" s="266"/>
      <c r="AB820" s="266"/>
      <c r="AC820" s="266"/>
      <c r="AD820" s="266"/>
      <c r="AE820" s="266"/>
      <c r="AF820" s="266"/>
    </row>
    <row r="821" spans="22:32" ht="14.4" customHeight="1" x14ac:dyDescent="0.3">
      <c r="V821" s="266"/>
      <c r="W821" s="266"/>
      <c r="X821" s="266"/>
      <c r="Y821" s="266"/>
      <c r="Z821" s="266"/>
      <c r="AA821" s="266"/>
      <c r="AB821" s="266"/>
      <c r="AC821" s="266"/>
      <c r="AD821" s="266"/>
      <c r="AE821" s="266"/>
      <c r="AF821" s="266"/>
    </row>
    <row r="822" spans="22:32" ht="14.4" customHeight="1" x14ac:dyDescent="0.3">
      <c r="V822" s="266"/>
      <c r="W822" s="266"/>
      <c r="X822" s="266"/>
      <c r="Y822" s="266"/>
      <c r="Z822" s="266"/>
      <c r="AA822" s="266"/>
      <c r="AB822" s="266"/>
      <c r="AC822" s="266"/>
      <c r="AD822" s="266"/>
      <c r="AE822" s="266"/>
      <c r="AF822" s="266"/>
    </row>
    <row r="823" spans="22:32" ht="14.4" customHeight="1" x14ac:dyDescent="0.3">
      <c r="V823" s="266"/>
      <c r="W823" s="266"/>
      <c r="X823" s="266"/>
      <c r="Y823" s="266"/>
      <c r="Z823" s="266"/>
      <c r="AA823" s="266"/>
      <c r="AB823" s="266"/>
      <c r="AC823" s="266"/>
      <c r="AD823" s="266"/>
      <c r="AE823" s="266"/>
      <c r="AF823" s="266"/>
    </row>
    <row r="824" spans="22:32" ht="14.4" customHeight="1" x14ac:dyDescent="0.3">
      <c r="V824" s="266"/>
      <c r="W824" s="266"/>
      <c r="X824" s="266"/>
      <c r="Y824" s="266"/>
      <c r="Z824" s="266"/>
      <c r="AA824" s="266"/>
      <c r="AB824" s="266"/>
      <c r="AC824" s="266"/>
      <c r="AD824" s="266"/>
      <c r="AE824" s="266"/>
      <c r="AF824" s="266"/>
    </row>
    <row r="825" spans="22:32" ht="14.4" customHeight="1" x14ac:dyDescent="0.3">
      <c r="V825" s="266"/>
      <c r="W825" s="266"/>
      <c r="X825" s="266"/>
      <c r="Y825" s="266"/>
      <c r="Z825" s="266"/>
      <c r="AA825" s="266"/>
      <c r="AB825" s="266"/>
      <c r="AC825" s="266"/>
      <c r="AD825" s="266"/>
      <c r="AE825" s="266"/>
      <c r="AF825" s="266"/>
    </row>
    <row r="826" spans="22:32" ht="14.4" customHeight="1" x14ac:dyDescent="0.3">
      <c r="V826" s="266"/>
      <c r="W826" s="266"/>
      <c r="X826" s="266"/>
      <c r="Y826" s="266"/>
      <c r="Z826" s="266"/>
      <c r="AA826" s="266"/>
      <c r="AB826" s="266"/>
      <c r="AC826" s="266"/>
      <c r="AD826" s="266"/>
      <c r="AE826" s="266"/>
      <c r="AF826" s="266"/>
    </row>
    <row r="827" spans="22:32" ht="14.4" customHeight="1" x14ac:dyDescent="0.3">
      <c r="V827" s="266"/>
      <c r="W827" s="266"/>
      <c r="X827" s="266"/>
      <c r="Y827" s="266"/>
      <c r="Z827" s="266"/>
      <c r="AA827" s="266"/>
      <c r="AB827" s="266"/>
      <c r="AC827" s="266"/>
      <c r="AD827" s="266"/>
      <c r="AE827" s="266"/>
      <c r="AF827" s="266"/>
    </row>
    <row r="828" spans="22:32" ht="14.4" customHeight="1" x14ac:dyDescent="0.3">
      <c r="V828" s="266"/>
      <c r="W828" s="266"/>
      <c r="X828" s="266"/>
      <c r="Y828" s="266"/>
      <c r="Z828" s="266"/>
      <c r="AA828" s="266"/>
      <c r="AB828" s="266"/>
      <c r="AC828" s="266"/>
      <c r="AD828" s="266"/>
      <c r="AE828" s="266"/>
      <c r="AF828" s="266"/>
    </row>
    <row r="829" spans="22:32" ht="14.4" customHeight="1" x14ac:dyDescent="0.3">
      <c r="V829" s="266"/>
      <c r="W829" s="266"/>
      <c r="X829" s="266"/>
      <c r="Y829" s="266"/>
      <c r="Z829" s="266"/>
      <c r="AA829" s="266"/>
      <c r="AB829" s="266"/>
      <c r="AC829" s="266"/>
      <c r="AD829" s="266"/>
      <c r="AE829" s="266"/>
      <c r="AF829" s="266"/>
    </row>
    <row r="830" spans="22:32" ht="14.4" customHeight="1" x14ac:dyDescent="0.3">
      <c r="V830" s="266"/>
      <c r="W830" s="266"/>
      <c r="X830" s="266"/>
      <c r="Y830" s="266"/>
      <c r="Z830" s="266"/>
      <c r="AA830" s="266"/>
      <c r="AB830" s="266"/>
      <c r="AC830" s="266"/>
      <c r="AD830" s="266"/>
      <c r="AE830" s="266"/>
      <c r="AF830" s="266"/>
    </row>
    <row r="831" spans="22:32" ht="14.4" customHeight="1" x14ac:dyDescent="0.3">
      <c r="V831" s="266"/>
      <c r="W831" s="266"/>
      <c r="X831" s="266"/>
      <c r="Y831" s="266"/>
      <c r="Z831" s="266"/>
      <c r="AA831" s="266"/>
      <c r="AB831" s="266"/>
      <c r="AC831" s="266"/>
      <c r="AD831" s="266"/>
      <c r="AE831" s="266"/>
      <c r="AF831" s="266"/>
    </row>
    <row r="832" spans="22:32" ht="14.4" customHeight="1" x14ac:dyDescent="0.3">
      <c r="V832" s="252"/>
      <c r="W832" s="252"/>
      <c r="X832" s="252"/>
      <c r="Y832" s="252"/>
      <c r="Z832" s="252"/>
      <c r="AA832" s="252"/>
      <c r="AB832" s="252"/>
      <c r="AC832" s="252"/>
      <c r="AD832" s="252"/>
      <c r="AE832" s="252"/>
      <c r="AF832" s="252"/>
    </row>
    <row r="833" spans="22:32" ht="14.4" customHeight="1" x14ac:dyDescent="0.3">
      <c r="V833" s="252"/>
      <c r="W833" s="252"/>
      <c r="X833" s="252"/>
      <c r="Y833" s="252"/>
      <c r="Z833" s="252"/>
      <c r="AA833" s="252"/>
      <c r="AB833" s="252"/>
      <c r="AC833" s="252"/>
      <c r="AD833" s="252"/>
      <c r="AE833" s="252"/>
      <c r="AF833" s="252"/>
    </row>
    <row r="834" spans="22:32" ht="14.4" customHeight="1" x14ac:dyDescent="0.3">
      <c r="V834" s="252"/>
      <c r="W834" s="252"/>
      <c r="X834" s="252"/>
      <c r="Y834" s="252"/>
      <c r="Z834" s="252"/>
      <c r="AA834" s="252"/>
      <c r="AB834" s="252"/>
      <c r="AC834" s="252"/>
      <c r="AD834" s="252"/>
      <c r="AE834" s="252"/>
      <c r="AF834" s="252"/>
    </row>
    <row r="835" spans="22:32" ht="14.4" customHeight="1" x14ac:dyDescent="0.3">
      <c r="V835" s="252"/>
      <c r="W835" s="252"/>
      <c r="X835" s="252"/>
      <c r="Y835" s="252"/>
      <c r="Z835" s="252"/>
      <c r="AA835" s="252"/>
      <c r="AB835" s="252"/>
      <c r="AC835" s="252"/>
      <c r="AD835" s="252"/>
      <c r="AE835" s="252"/>
      <c r="AF835" s="252"/>
    </row>
    <row r="836" spans="22:32" ht="14.4" customHeight="1" x14ac:dyDescent="0.3">
      <c r="V836" s="252"/>
      <c r="W836" s="252"/>
      <c r="X836" s="252"/>
      <c r="Y836" s="252"/>
      <c r="Z836" s="252"/>
      <c r="AA836" s="252"/>
      <c r="AB836" s="252"/>
      <c r="AC836" s="252"/>
      <c r="AD836" s="252"/>
      <c r="AE836" s="252"/>
      <c r="AF836" s="252"/>
    </row>
    <row r="837" spans="22:32" ht="18" customHeight="1" x14ac:dyDescent="0.3">
      <c r="V837" s="541" t="s">
        <v>327</v>
      </c>
      <c r="W837" s="541"/>
      <c r="X837" s="541"/>
      <c r="Y837" s="541"/>
      <c r="Z837" s="541"/>
      <c r="AA837" s="542">
        <f>AA21</f>
        <v>45471</v>
      </c>
      <c r="AB837" s="542"/>
      <c r="AC837" s="542"/>
      <c r="AD837" s="542"/>
      <c r="AE837" s="542"/>
      <c r="AF837" s="542"/>
    </row>
    <row r="838" spans="22:32" ht="16.2" customHeight="1" x14ac:dyDescent="0.3">
      <c r="V838" s="259"/>
      <c r="W838" s="259"/>
      <c r="X838" s="259"/>
      <c r="Y838" s="259"/>
      <c r="Z838" s="259"/>
      <c r="AA838" s="259"/>
      <c r="AB838" s="259"/>
      <c r="AC838" s="259"/>
      <c r="AD838" s="259"/>
      <c r="AE838" s="259"/>
      <c r="AF838" s="259"/>
    </row>
    <row r="839" spans="22:32" ht="16.2" customHeight="1" x14ac:dyDescent="0.3">
      <c r="V839" s="259"/>
      <c r="W839" s="259"/>
      <c r="X839" s="317"/>
      <c r="Y839" s="317"/>
      <c r="Z839" s="317"/>
      <c r="AA839" s="317"/>
      <c r="AB839" s="317"/>
      <c r="AC839" s="317"/>
      <c r="AD839" s="317"/>
      <c r="AE839" s="259"/>
      <c r="AF839" s="259"/>
    </row>
    <row r="840" spans="22:32" ht="14.4" customHeight="1" x14ac:dyDescent="0.3">
      <c r="V840" s="537" t="str">
        <f>M56</f>
        <v>SEED RESIDENCIAL 11 SPE LTDA</v>
      </c>
      <c r="W840" s="537"/>
      <c r="X840" s="537"/>
      <c r="Y840" s="537"/>
      <c r="Z840" s="537"/>
      <c r="AA840" s="537"/>
      <c r="AB840" s="537"/>
      <c r="AC840" s="537"/>
      <c r="AD840" s="537"/>
      <c r="AE840" s="537"/>
      <c r="AF840" s="537"/>
    </row>
    <row r="841" spans="22:32" ht="14.4" customHeight="1" x14ac:dyDescent="0.3">
      <c r="V841" s="536" t="s">
        <v>328</v>
      </c>
      <c r="W841" s="536"/>
      <c r="X841" s="536"/>
      <c r="Y841" s="536"/>
      <c r="Z841" s="536"/>
      <c r="AA841" s="536"/>
      <c r="AB841" s="536"/>
      <c r="AC841" s="536"/>
      <c r="AD841" s="536"/>
      <c r="AE841" s="536"/>
      <c r="AF841" s="536"/>
    </row>
    <row r="842" spans="22:32" x14ac:dyDescent="0.3">
      <c r="V842" s="259"/>
      <c r="W842" s="259"/>
      <c r="X842" s="259"/>
      <c r="Y842" s="259"/>
      <c r="Z842" s="259"/>
      <c r="AA842" s="259"/>
      <c r="AB842" s="259"/>
      <c r="AC842" s="259"/>
      <c r="AD842" s="259"/>
      <c r="AE842" s="259"/>
      <c r="AF842" s="259"/>
    </row>
    <row r="843" spans="22:32" x14ac:dyDescent="0.3">
      <c r="V843" s="259"/>
      <c r="W843" s="259"/>
      <c r="X843" s="317"/>
      <c r="Y843" s="317"/>
      <c r="Z843" s="317"/>
      <c r="AA843" s="317"/>
      <c r="AB843" s="317"/>
      <c r="AC843" s="317"/>
      <c r="AD843" s="317"/>
      <c r="AE843" s="259"/>
      <c r="AF843" s="259"/>
    </row>
    <row r="844" spans="22:32" ht="18" customHeight="1" x14ac:dyDescent="0.3">
      <c r="V844" s="537" t="str">
        <f>X64</f>
        <v>FERREIRA E MARTINS</v>
      </c>
      <c r="W844" s="537"/>
      <c r="X844" s="537"/>
      <c r="Y844" s="537"/>
      <c r="Z844" s="537"/>
      <c r="AA844" s="537"/>
      <c r="AB844" s="537"/>
      <c r="AC844" s="537"/>
      <c r="AD844" s="537"/>
      <c r="AE844" s="537"/>
      <c r="AF844" s="537"/>
    </row>
    <row r="845" spans="22:32" ht="14.4" customHeight="1" x14ac:dyDescent="0.3">
      <c r="V845" s="536" t="s">
        <v>340</v>
      </c>
      <c r="W845" s="536"/>
      <c r="X845" s="536"/>
      <c r="Y845" s="536"/>
      <c r="Z845" s="536"/>
      <c r="AA845" s="536"/>
      <c r="AB845" s="536"/>
      <c r="AC845" s="536"/>
      <c r="AD845" s="536"/>
      <c r="AE845" s="536"/>
      <c r="AF845" s="536"/>
    </row>
    <row r="846" spans="22:32" x14ac:dyDescent="0.3">
      <c r="V846" s="259"/>
      <c r="W846" s="259"/>
      <c r="X846" s="259"/>
      <c r="Y846" s="259"/>
      <c r="Z846" s="259"/>
      <c r="AA846" s="259"/>
      <c r="AB846" s="259"/>
      <c r="AC846" s="259"/>
      <c r="AD846" s="259"/>
      <c r="AE846" s="259"/>
      <c r="AF846" s="259"/>
    </row>
    <row r="847" spans="22:32" x14ac:dyDescent="0.3">
      <c r="V847" s="259"/>
      <c r="W847" s="259"/>
      <c r="X847" s="317"/>
      <c r="Y847" s="317"/>
      <c r="Z847" s="317"/>
      <c r="AA847" s="317"/>
      <c r="AB847" s="317"/>
      <c r="AC847" s="317"/>
      <c r="AD847" s="317"/>
      <c r="AE847" s="259"/>
      <c r="AF847" s="259"/>
    </row>
    <row r="848" spans="22:32" ht="14.4" customHeight="1" x14ac:dyDescent="0.3">
      <c r="V848" s="537" t="s">
        <v>329</v>
      </c>
      <c r="W848" s="537"/>
      <c r="X848" s="537"/>
      <c r="Y848" s="537"/>
      <c r="Z848" s="537"/>
      <c r="AA848" s="537"/>
      <c r="AB848" s="537"/>
      <c r="AC848" s="537"/>
      <c r="AD848" s="537"/>
      <c r="AE848" s="537"/>
      <c r="AF848" s="537"/>
    </row>
    <row r="849" spans="22:33" ht="14.4" customHeight="1" x14ac:dyDescent="0.3">
      <c r="V849" s="536" t="s">
        <v>330</v>
      </c>
      <c r="W849" s="536"/>
      <c r="X849" s="536"/>
      <c r="Y849" s="536"/>
      <c r="Z849" s="536"/>
      <c r="AA849" s="536"/>
      <c r="AB849" s="536"/>
      <c r="AC849" s="536"/>
      <c r="AD849" s="536"/>
      <c r="AE849" s="536"/>
      <c r="AF849" s="536"/>
    </row>
    <row r="850" spans="22:33" ht="14.4" customHeight="1" x14ac:dyDescent="0.3">
      <c r="V850" s="260"/>
      <c r="W850" s="260"/>
      <c r="X850" s="260"/>
      <c r="Y850" s="260"/>
      <c r="Z850" s="260"/>
      <c r="AA850" s="260"/>
      <c r="AB850" s="260"/>
      <c r="AC850" s="260"/>
      <c r="AD850" s="260"/>
      <c r="AE850" s="260"/>
      <c r="AF850" s="260"/>
    </row>
    <row r="851" spans="22:33" ht="11.4" customHeight="1" x14ac:dyDescent="0.35">
      <c r="V851" s="258"/>
      <c r="W851" s="258"/>
      <c r="X851" s="258"/>
      <c r="Y851" s="258"/>
      <c r="Z851" s="258"/>
      <c r="AA851" s="258"/>
      <c r="AB851" s="258"/>
      <c r="AC851" s="258"/>
      <c r="AD851" s="258"/>
      <c r="AE851" s="258"/>
      <c r="AF851" s="258"/>
    </row>
    <row r="852" spans="22:33" ht="14.4" customHeight="1" x14ac:dyDescent="0.35">
      <c r="V852" s="258"/>
      <c r="W852" s="258"/>
      <c r="X852" s="258"/>
      <c r="Y852" s="258"/>
      <c r="Z852" s="258"/>
      <c r="AA852" s="233"/>
      <c r="AB852" s="258"/>
      <c r="AC852" s="258"/>
      <c r="AD852" s="258"/>
      <c r="AE852" s="258"/>
      <c r="AF852" s="258"/>
    </row>
    <row r="853" spans="22:33" x14ac:dyDescent="0.3">
      <c r="V853" s="535" t="s">
        <v>465</v>
      </c>
      <c r="W853" s="535"/>
      <c r="X853" s="535"/>
      <c r="Y853" s="535"/>
      <c r="Z853" s="535"/>
      <c r="AA853" s="233"/>
      <c r="AB853" s="535" t="s">
        <v>466</v>
      </c>
      <c r="AC853" s="535"/>
      <c r="AD853" s="535"/>
      <c r="AE853" s="535"/>
      <c r="AF853" s="535"/>
    </row>
    <row r="854" spans="22:33" x14ac:dyDescent="0.3">
      <c r="V854" s="535"/>
      <c r="W854" s="535"/>
      <c r="X854" s="535"/>
      <c r="Y854" s="535"/>
      <c r="Z854" s="535"/>
      <c r="AA854" s="233"/>
      <c r="AB854" s="535"/>
      <c r="AC854" s="535"/>
      <c r="AD854" s="535"/>
      <c r="AE854" s="535"/>
      <c r="AF854" s="535"/>
    </row>
    <row r="855" spans="22:33" x14ac:dyDescent="0.3">
      <c r="V855" s="535"/>
      <c r="W855" s="535"/>
      <c r="X855" s="535"/>
      <c r="Y855" s="535"/>
      <c r="Z855" s="535"/>
      <c r="AA855" s="233"/>
      <c r="AB855" s="535"/>
      <c r="AC855" s="535"/>
      <c r="AD855" s="535"/>
      <c r="AE855" s="535"/>
      <c r="AF855" s="535"/>
    </row>
    <row r="856" spans="22:33" x14ac:dyDescent="0.3">
      <c r="V856" s="535"/>
      <c r="W856" s="535"/>
      <c r="X856" s="535"/>
      <c r="Y856" s="535"/>
      <c r="Z856" s="535"/>
      <c r="AA856" s="233"/>
      <c r="AB856" s="535"/>
      <c r="AC856" s="535"/>
      <c r="AD856" s="535"/>
      <c r="AE856" s="535"/>
      <c r="AF856" s="535"/>
    </row>
    <row r="857" spans="22:33" ht="18" customHeight="1" x14ac:dyDescent="0.3">
      <c r="V857" s="535"/>
      <c r="W857" s="535"/>
      <c r="X857" s="535"/>
      <c r="Y857" s="535"/>
      <c r="Z857" s="535"/>
      <c r="AA857" s="233"/>
      <c r="AB857" s="535"/>
      <c r="AC857" s="535"/>
      <c r="AD857" s="535"/>
      <c r="AE857" s="535"/>
      <c r="AF857" s="535"/>
    </row>
    <row r="858" spans="22:33" ht="18" customHeight="1" x14ac:dyDescent="0.3">
      <c r="V858" s="264"/>
      <c r="W858" s="264"/>
      <c r="X858" s="264"/>
      <c r="Y858" s="264"/>
      <c r="Z858" s="264"/>
      <c r="AA858" s="264"/>
      <c r="AB858" s="264"/>
      <c r="AC858" s="264"/>
      <c r="AD858" s="264"/>
      <c r="AE858" s="264"/>
      <c r="AF858" s="264"/>
      <c r="AG858" s="264"/>
    </row>
  </sheetData>
  <mergeCells count="160">
    <mergeCell ref="M77:T83"/>
    <mergeCell ref="V78:AF78"/>
    <mergeCell ref="V844:AF844"/>
    <mergeCell ref="V845:AF845"/>
    <mergeCell ref="V837:Z837"/>
    <mergeCell ref="AA837:AF837"/>
    <mergeCell ref="K55:T55"/>
    <mergeCell ref="V46:AF46"/>
    <mergeCell ref="V42:AF42"/>
    <mergeCell ref="V43:AF45"/>
    <mergeCell ref="K63:T63"/>
    <mergeCell ref="K64:L64"/>
    <mergeCell ref="M64:T64"/>
    <mergeCell ref="M76:T76"/>
    <mergeCell ref="K74:L74"/>
    <mergeCell ref="M74:T74"/>
    <mergeCell ref="V853:Z857"/>
    <mergeCell ref="AB853:AF857"/>
    <mergeCell ref="X65:AF65"/>
    <mergeCell ref="X66:AF66"/>
    <mergeCell ref="X67:AF67"/>
    <mergeCell ref="X68:AF68"/>
    <mergeCell ref="V65:W65"/>
    <mergeCell ref="V66:W66"/>
    <mergeCell ref="V67:W67"/>
    <mergeCell ref="V68:W68"/>
    <mergeCell ref="V849:AF849"/>
    <mergeCell ref="V71:AF71"/>
    <mergeCell ref="X72:AF72"/>
    <mergeCell ref="V73:W73"/>
    <mergeCell ref="X73:AF73"/>
    <mergeCell ref="V74:W74"/>
    <mergeCell ref="X74:AF74"/>
    <mergeCell ref="V75:W75"/>
    <mergeCell ref="X75:AF75"/>
    <mergeCell ref="V76:W76"/>
    <mergeCell ref="X76:AF76"/>
    <mergeCell ref="V841:AF841"/>
    <mergeCell ref="V840:AF840"/>
    <mergeCell ref="V848:AF848"/>
    <mergeCell ref="K41:T41"/>
    <mergeCell ref="K34:M34"/>
    <mergeCell ref="V41:AF41"/>
    <mergeCell ref="K76:L76"/>
    <mergeCell ref="K42:T42"/>
    <mergeCell ref="K46:T52"/>
    <mergeCell ref="K37:T40"/>
    <mergeCell ref="K43:T45"/>
    <mergeCell ref="X58:AF58"/>
    <mergeCell ref="K57:L57"/>
    <mergeCell ref="K75:L75"/>
    <mergeCell ref="M75:T75"/>
    <mergeCell ref="K65:L65"/>
    <mergeCell ref="M65:T65"/>
    <mergeCell ref="K66:L66"/>
    <mergeCell ref="M56:T56"/>
    <mergeCell ref="M60:T60"/>
    <mergeCell ref="M57:T57"/>
    <mergeCell ref="M72:T72"/>
    <mergeCell ref="K73:L73"/>
    <mergeCell ref="M73:T73"/>
    <mergeCell ref="K58:L58"/>
    <mergeCell ref="M58:T58"/>
    <mergeCell ref="K59:L59"/>
    <mergeCell ref="AA21:AB21"/>
    <mergeCell ref="AB22:AC22"/>
    <mergeCell ref="K25:T26"/>
    <mergeCell ref="K24:T24"/>
    <mergeCell ref="V25:AF26"/>
    <mergeCell ref="V24:AF24"/>
    <mergeCell ref="V29:AB31"/>
    <mergeCell ref="AC30:AD31"/>
    <mergeCell ref="V36:X36"/>
    <mergeCell ref="Y36:AB36"/>
    <mergeCell ref="AC36:AF36"/>
    <mergeCell ref="N36:P36"/>
    <mergeCell ref="Q22:R22"/>
    <mergeCell ref="K35:M35"/>
    <mergeCell ref="AC34:AF34"/>
    <mergeCell ref="V35:X35"/>
    <mergeCell ref="Y35:AB35"/>
    <mergeCell ref="AC35:AF35"/>
    <mergeCell ref="V33:AF33"/>
    <mergeCell ref="Q34:T34"/>
    <mergeCell ref="A2:J2"/>
    <mergeCell ref="A3:J9"/>
    <mergeCell ref="A10:J14"/>
    <mergeCell ref="A15:J19"/>
    <mergeCell ref="A33:J33"/>
    <mergeCell ref="A29:G31"/>
    <mergeCell ref="A20:F23"/>
    <mergeCell ref="K2:T2"/>
    <mergeCell ref="K3:T9"/>
    <mergeCell ref="K10:T14"/>
    <mergeCell ref="K15:T19"/>
    <mergeCell ref="K20:P23"/>
    <mergeCell ref="Q21:R21"/>
    <mergeCell ref="K33:T33"/>
    <mergeCell ref="K29:Q31"/>
    <mergeCell ref="R31:S31"/>
    <mergeCell ref="A24:J24"/>
    <mergeCell ref="A25:J26"/>
    <mergeCell ref="H31:I31"/>
    <mergeCell ref="A27:J27"/>
    <mergeCell ref="A28:J28"/>
    <mergeCell ref="K27:T27"/>
    <mergeCell ref="K28:T28"/>
    <mergeCell ref="V2:AF2"/>
    <mergeCell ref="V3:AF9"/>
    <mergeCell ref="V10:AF14"/>
    <mergeCell ref="V15:AF19"/>
    <mergeCell ref="V34:X34"/>
    <mergeCell ref="Y34:AB34"/>
    <mergeCell ref="K68:L68"/>
    <mergeCell ref="M68:T68"/>
    <mergeCell ref="K71:T71"/>
    <mergeCell ref="M59:T59"/>
    <mergeCell ref="K60:L60"/>
    <mergeCell ref="X60:AF60"/>
    <mergeCell ref="X59:AF59"/>
    <mergeCell ref="M66:T66"/>
    <mergeCell ref="K67:L67"/>
    <mergeCell ref="M67:T67"/>
    <mergeCell ref="Q36:T36"/>
    <mergeCell ref="V27:AF27"/>
    <mergeCell ref="V28:AF28"/>
    <mergeCell ref="N34:P34"/>
    <mergeCell ref="N35:P35"/>
    <mergeCell ref="Q35:T35"/>
    <mergeCell ref="K36:M36"/>
    <mergeCell ref="K53:T53"/>
    <mergeCell ref="A46:J52"/>
    <mergeCell ref="G34:J34"/>
    <mergeCell ref="G35:J35"/>
    <mergeCell ref="G36:J36"/>
    <mergeCell ref="A37:J40"/>
    <mergeCell ref="A41:J42"/>
    <mergeCell ref="A43:J45"/>
    <mergeCell ref="A34:C34"/>
    <mergeCell ref="A35:C35"/>
    <mergeCell ref="A36:C36"/>
    <mergeCell ref="D34:F34"/>
    <mergeCell ref="D35:F35"/>
    <mergeCell ref="D36:F36"/>
    <mergeCell ref="V37:AF37"/>
    <mergeCell ref="AD38:AF38"/>
    <mergeCell ref="Z38:AB38"/>
    <mergeCell ref="AD39:AF39"/>
    <mergeCell ref="V39:AC39"/>
    <mergeCell ref="V63:AF63"/>
    <mergeCell ref="V53:AF53"/>
    <mergeCell ref="V55:AF55"/>
    <mergeCell ref="X64:AF64"/>
    <mergeCell ref="V64:W64"/>
    <mergeCell ref="V57:W57"/>
    <mergeCell ref="V58:W58"/>
    <mergeCell ref="V59:W59"/>
    <mergeCell ref="V60:W60"/>
    <mergeCell ref="X56:AF56"/>
    <mergeCell ref="X57:AF57"/>
  </mergeCells>
  <hyperlinks>
    <hyperlink ref="X60" r:id="rId1" display="barbara.coura@mvconstrucoes.com.br" xr:uid="{F66E2431-BDBD-400F-91A0-2BECD36F048A}"/>
    <hyperlink ref="X76" r:id="rId2" display="barbara.coura@mvconstrucoes.com.br" xr:uid="{5666CC8B-23CC-49E1-903A-C4D27F48CA6E}"/>
  </hyperlinks>
  <pageMargins left="0.62992125984251968" right="0.62992125984251968" top="0.74803149606299213" bottom="0.74803149606299213" header="0.31496062992125984" footer="0.31496062992125984"/>
  <pageSetup paperSize="9" scale="74" fitToHeight="0" orientation="portrait" r:id="rId3"/>
  <headerFooter>
    <oddFooter>&amp;LCT.01_CONTRATO_E_PRESTAÇÃO_DE_SERVIÇOS-R13 / EM DESENVOLVIMENTO&amp;R&amp;P</oddFooter>
  </headerFooter>
  <rowBreaks count="2" manualBreakCount="2">
    <brk id="52" min="21" max="31" man="1"/>
    <brk id="103" min="21" max="31"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pageSetUpPr fitToPage="1"/>
  </sheetPr>
  <dimension ref="A2:AJ132"/>
  <sheetViews>
    <sheetView showGridLines="0" tabSelected="1" view="pageBreakPreview" zoomScale="55" zoomScaleNormal="70" zoomScaleSheetLayoutView="44" zoomScalePageLayoutView="54" workbookViewId="0">
      <selection activeCell="F21" sqref="F21"/>
    </sheetView>
  </sheetViews>
  <sheetFormatPr defaultColWidth="14.44140625" defaultRowHeight="15" customHeight="1" outlineLevelRow="1" x14ac:dyDescent="0.3"/>
  <cols>
    <col min="1" max="1" width="2.109375" customWidth="1"/>
    <col min="2" max="2" width="20.6640625" customWidth="1"/>
    <col min="3" max="3" width="8" customWidth="1"/>
    <col min="4" max="4" width="33.6640625" customWidth="1"/>
    <col min="5" max="5" width="22" customWidth="1"/>
    <col min="6" max="6" width="24.6640625" customWidth="1"/>
    <col min="7" max="7" width="34.44140625" customWidth="1"/>
    <col min="8" max="8" width="16.33203125" customWidth="1"/>
    <col min="9" max="11" width="19.109375" customWidth="1"/>
    <col min="12" max="12" width="12.5546875" customWidth="1"/>
    <col min="13" max="13" width="18.44140625" customWidth="1"/>
    <col min="14" max="14" width="20.33203125" customWidth="1"/>
    <col min="15" max="15" width="22.21875" customWidth="1"/>
    <col min="16" max="16" width="10.21875" customWidth="1"/>
    <col min="17" max="17" width="16.5546875" customWidth="1"/>
    <col min="18" max="18" width="19.5546875" customWidth="1"/>
    <col min="19" max="19" width="22.6640625" customWidth="1"/>
    <col min="20" max="20" width="11" customWidth="1"/>
    <col min="21" max="21" width="16.5546875" customWidth="1"/>
    <col min="22" max="22" width="19.5546875" customWidth="1"/>
    <col min="23" max="23" width="22.6640625" customWidth="1"/>
    <col min="24" max="25" width="16.44140625" customWidth="1"/>
    <col min="26" max="26" width="22.6640625" customWidth="1"/>
    <col min="27" max="27" width="22.33203125" customWidth="1"/>
    <col min="28" max="28" width="68.88671875" customWidth="1"/>
    <col min="29" max="29" width="8.33203125" customWidth="1"/>
    <col min="30" max="30" width="15" customWidth="1"/>
    <col min="31" max="31" width="20.6640625" customWidth="1"/>
    <col min="32" max="32" width="30.88671875" customWidth="1"/>
    <col min="33" max="33" width="12" customWidth="1"/>
    <col min="34" max="36" width="11" customWidth="1"/>
  </cols>
  <sheetData>
    <row r="2" spans="1:36" ht="30.75" customHeight="1" x14ac:dyDescent="0.3">
      <c r="A2" s="134"/>
      <c r="B2" s="720"/>
      <c r="C2" s="737" t="s">
        <v>175</v>
      </c>
      <c r="D2" s="738"/>
      <c r="E2" s="738"/>
      <c r="F2" s="738"/>
      <c r="G2" s="738"/>
      <c r="H2" s="738"/>
      <c r="I2" s="738"/>
      <c r="J2" s="738"/>
      <c r="K2" s="739"/>
      <c r="L2" s="194"/>
      <c r="M2" s="122"/>
      <c r="N2" s="122"/>
      <c r="O2" s="122"/>
      <c r="P2" s="122"/>
      <c r="Q2" s="122"/>
      <c r="R2" s="122"/>
      <c r="S2" s="122"/>
      <c r="T2" s="122"/>
      <c r="U2" s="122"/>
      <c r="V2" s="122"/>
      <c r="W2" s="122"/>
      <c r="X2" s="122"/>
      <c r="Y2" s="122"/>
      <c r="Z2" s="122"/>
      <c r="AA2" s="123"/>
      <c r="AB2" s="723"/>
      <c r="AC2" s="724"/>
      <c r="AD2" s="725"/>
      <c r="AE2" s="731" t="s">
        <v>1</v>
      </c>
      <c r="AF2" s="583"/>
      <c r="AG2" s="37"/>
      <c r="AH2" s="37"/>
      <c r="AI2" s="37"/>
      <c r="AJ2" s="37"/>
    </row>
    <row r="3" spans="1:36" ht="35.25" customHeight="1" x14ac:dyDescent="0.3">
      <c r="A3" s="134"/>
      <c r="B3" s="721"/>
      <c r="C3" s="740"/>
      <c r="D3" s="741"/>
      <c r="E3" s="741"/>
      <c r="F3" s="741"/>
      <c r="G3" s="741"/>
      <c r="H3" s="741"/>
      <c r="I3" s="741"/>
      <c r="J3" s="741"/>
      <c r="K3" s="742"/>
      <c r="L3" s="561" t="s">
        <v>341</v>
      </c>
      <c r="M3" s="562"/>
      <c r="N3" s="563"/>
      <c r="O3" s="175" t="s">
        <v>580</v>
      </c>
      <c r="AA3" s="124"/>
      <c r="AB3" s="726"/>
      <c r="AC3" s="684"/>
      <c r="AD3" s="727"/>
      <c r="AE3" s="732" t="s">
        <v>2</v>
      </c>
      <c r="AF3" s="733"/>
      <c r="AG3" s="37"/>
      <c r="AH3" s="37"/>
      <c r="AI3" s="37"/>
      <c r="AJ3" s="37"/>
    </row>
    <row r="4" spans="1:36" ht="36" customHeight="1" x14ac:dyDescent="0.3">
      <c r="A4" s="134"/>
      <c r="B4" s="722"/>
      <c r="C4" s="743"/>
      <c r="D4" s="744"/>
      <c r="E4" s="744"/>
      <c r="F4" s="744"/>
      <c r="G4" s="744"/>
      <c r="H4" s="744"/>
      <c r="I4" s="744"/>
      <c r="J4" s="744"/>
      <c r="K4" s="745"/>
      <c r="L4" s="135"/>
      <c r="M4" s="125"/>
      <c r="N4" s="125"/>
      <c r="O4" s="125"/>
      <c r="P4" s="125"/>
      <c r="Q4" s="125"/>
      <c r="R4" s="125"/>
      <c r="S4" s="125"/>
      <c r="T4" s="125"/>
      <c r="U4" s="125"/>
      <c r="V4" s="125"/>
      <c r="W4" s="125"/>
      <c r="X4" s="125"/>
      <c r="Y4" s="125"/>
      <c r="Z4" s="125"/>
      <c r="AA4" s="126"/>
      <c r="AB4" s="728"/>
      <c r="AC4" s="729"/>
      <c r="AD4" s="730"/>
      <c r="AE4" s="734" t="s">
        <v>3</v>
      </c>
      <c r="AF4" s="735"/>
      <c r="AG4" s="37"/>
      <c r="AH4" s="37"/>
      <c r="AI4" s="37"/>
      <c r="AJ4" s="37"/>
    </row>
    <row r="5" spans="1:36" ht="4.5" customHeight="1" x14ac:dyDescent="0.3">
      <c r="A5" s="134"/>
      <c r="B5" s="198"/>
      <c r="C5" s="106"/>
      <c r="D5" s="106"/>
      <c r="E5" s="106"/>
      <c r="F5" s="106"/>
      <c r="G5" s="106"/>
      <c r="H5" s="106"/>
      <c r="I5" s="106"/>
      <c r="J5" s="106"/>
      <c r="K5" s="199"/>
      <c r="L5" s="106"/>
      <c r="M5" s="37"/>
      <c r="N5" s="37"/>
      <c r="O5" s="37"/>
      <c r="P5" s="37"/>
      <c r="Q5" s="37"/>
      <c r="R5" s="37"/>
      <c r="S5" s="37"/>
      <c r="T5" s="37"/>
      <c r="U5" s="37"/>
      <c r="V5" s="37"/>
      <c r="W5" s="37"/>
      <c r="X5" s="37"/>
      <c r="Y5" s="37"/>
      <c r="Z5" s="37"/>
      <c r="AA5" s="37"/>
      <c r="AB5" s="37"/>
      <c r="AC5" s="37"/>
      <c r="AD5" s="37"/>
      <c r="AE5" s="37"/>
      <c r="AF5" s="65"/>
      <c r="AG5" s="37"/>
      <c r="AH5" s="37"/>
      <c r="AI5" s="37"/>
      <c r="AJ5" s="37"/>
    </row>
    <row r="6" spans="1:36" ht="4.5" customHeight="1" x14ac:dyDescent="0.3">
      <c r="A6" s="134"/>
      <c r="B6" s="200"/>
      <c r="C6" s="168"/>
      <c r="D6" s="168"/>
      <c r="E6" s="168"/>
      <c r="F6" s="168"/>
      <c r="G6" s="168"/>
      <c r="H6" s="168"/>
      <c r="I6" s="168"/>
      <c r="J6" s="168"/>
      <c r="K6" s="201"/>
      <c r="L6" s="168"/>
      <c r="M6" s="8"/>
      <c r="N6" s="8"/>
      <c r="O6" s="8"/>
      <c r="P6" s="8"/>
      <c r="Q6" s="8"/>
      <c r="R6" s="8"/>
      <c r="S6" s="8"/>
      <c r="T6" s="8"/>
      <c r="U6" s="8"/>
      <c r="V6" s="8"/>
      <c r="W6" s="8"/>
      <c r="X6" s="8"/>
      <c r="Y6" s="8"/>
      <c r="Z6" s="8"/>
      <c r="AA6" s="8"/>
      <c r="AB6" s="8"/>
      <c r="AC6" s="8"/>
      <c r="AD6" s="8"/>
      <c r="AE6" s="8"/>
      <c r="AF6" s="9"/>
      <c r="AG6" s="37"/>
      <c r="AH6" s="37"/>
      <c r="AI6" s="37"/>
      <c r="AJ6" s="37"/>
    </row>
    <row r="7" spans="1:36" ht="4.5" customHeight="1" x14ac:dyDescent="0.3">
      <c r="A7" s="134"/>
      <c r="B7" s="202"/>
      <c r="C7" s="106"/>
      <c r="D7" s="106"/>
      <c r="E7" s="106"/>
      <c r="F7" s="106"/>
      <c r="G7" s="106"/>
      <c r="H7" s="106"/>
      <c r="I7" s="106"/>
      <c r="J7" s="106"/>
      <c r="K7" s="199"/>
      <c r="L7" s="106"/>
      <c r="M7" s="37"/>
      <c r="N7" s="37"/>
      <c r="O7" s="37"/>
      <c r="P7" s="37"/>
      <c r="Q7" s="37"/>
      <c r="R7" s="37"/>
      <c r="S7" s="37"/>
      <c r="T7" s="37"/>
      <c r="U7" s="37"/>
      <c r="V7" s="37"/>
      <c r="W7" s="37"/>
      <c r="X7" s="37"/>
      <c r="Y7" s="37"/>
      <c r="Z7" s="37"/>
      <c r="AA7" s="37"/>
      <c r="AB7" s="37"/>
      <c r="AC7" s="37"/>
      <c r="AD7" s="37"/>
      <c r="AE7" s="37"/>
      <c r="AF7" s="66"/>
      <c r="AG7" s="37"/>
      <c r="AH7" s="37"/>
      <c r="AI7" s="37"/>
      <c r="AJ7" s="37"/>
    </row>
    <row r="8" spans="1:36" ht="30" customHeight="1" x14ac:dyDescent="0.3">
      <c r="A8" s="134"/>
      <c r="B8" s="378" t="s">
        <v>176</v>
      </c>
      <c r="C8" s="379"/>
      <c r="D8" s="380" t="s">
        <v>514</v>
      </c>
      <c r="E8" s="381"/>
      <c r="F8" s="205"/>
      <c r="G8" s="67"/>
      <c r="H8" s="693" t="s">
        <v>177</v>
      </c>
      <c r="I8" s="695"/>
      <c r="J8" s="695"/>
      <c r="K8" s="696"/>
      <c r="L8" s="693" t="s">
        <v>178</v>
      </c>
      <c r="M8" s="690"/>
      <c r="N8" s="690"/>
      <c r="O8" s="691"/>
      <c r="P8" s="692" t="s">
        <v>179</v>
      </c>
      <c r="Q8" s="690"/>
      <c r="R8" s="690"/>
      <c r="S8" s="691"/>
      <c r="T8" s="692" t="s">
        <v>180</v>
      </c>
      <c r="U8" s="690"/>
      <c r="V8" s="690"/>
      <c r="W8" s="691"/>
      <c r="X8" s="746" t="s">
        <v>181</v>
      </c>
      <c r="Y8" s="747"/>
      <c r="Z8" s="748"/>
      <c r="AA8" s="171"/>
      <c r="AB8" s="122"/>
      <c r="AC8" s="122"/>
      <c r="AD8" s="122"/>
      <c r="AE8" s="122"/>
      <c r="AF8" s="123"/>
      <c r="AG8" s="37"/>
      <c r="AH8" s="680"/>
      <c r="AI8" s="681"/>
      <c r="AJ8" s="682"/>
    </row>
    <row r="9" spans="1:36" ht="47.4" customHeight="1" x14ac:dyDescent="0.3">
      <c r="A9" s="134"/>
      <c r="B9" s="697" t="s">
        <v>182</v>
      </c>
      <c r="C9" s="582"/>
      <c r="D9" s="582"/>
      <c r="E9" s="582"/>
      <c r="F9" s="582"/>
      <c r="G9" s="192" t="s">
        <v>183</v>
      </c>
      <c r="H9" s="689" t="str">
        <f t="shared" ref="H9:H22" si="0">IF($O$3=$L$8,L9,IF($O$3=$P$8,P9,T9))</f>
        <v>FERREIRA E MARTINS</v>
      </c>
      <c r="I9" s="698"/>
      <c r="J9" s="698"/>
      <c r="K9" s="699"/>
      <c r="L9" s="700" t="s">
        <v>512</v>
      </c>
      <c r="M9" s="698"/>
      <c r="N9" s="698"/>
      <c r="O9" s="701"/>
      <c r="P9" s="689" t="s">
        <v>541</v>
      </c>
      <c r="Q9" s="690"/>
      <c r="R9" s="690"/>
      <c r="S9" s="691"/>
      <c r="T9" s="692" t="s">
        <v>483</v>
      </c>
      <c r="U9" s="693"/>
      <c r="V9" s="693"/>
      <c r="W9" s="694"/>
      <c r="X9" s="749"/>
      <c r="Y9" s="750"/>
      <c r="Z9" s="751"/>
      <c r="AA9" s="136"/>
      <c r="AF9" s="124"/>
      <c r="AG9" s="37"/>
      <c r="AH9" s="683"/>
      <c r="AI9" s="684"/>
      <c r="AJ9" s="685"/>
    </row>
    <row r="10" spans="1:36" ht="30" customHeight="1" x14ac:dyDescent="0.3">
      <c r="A10" s="134"/>
      <c r="B10" s="697" t="s">
        <v>184</v>
      </c>
      <c r="C10" s="582"/>
      <c r="D10" s="582"/>
      <c r="E10" s="582"/>
      <c r="F10" s="582"/>
      <c r="G10" s="376" t="s">
        <v>157</v>
      </c>
      <c r="H10" s="702" t="str">
        <f t="shared" si="0"/>
        <v>49.740.042/0001-58</v>
      </c>
      <c r="I10" s="703"/>
      <c r="J10" s="703"/>
      <c r="K10" s="704"/>
      <c r="L10" s="702" t="s">
        <v>500</v>
      </c>
      <c r="M10" s="703"/>
      <c r="N10" s="703"/>
      <c r="O10" s="704"/>
      <c r="P10" s="736" t="s">
        <v>185</v>
      </c>
      <c r="Q10" s="690"/>
      <c r="R10" s="690"/>
      <c r="S10" s="691"/>
      <c r="T10" s="710" t="s">
        <v>484</v>
      </c>
      <c r="U10" s="711"/>
      <c r="V10" s="711"/>
      <c r="W10" s="712"/>
      <c r="X10" s="749"/>
      <c r="Y10" s="750"/>
      <c r="Z10" s="751"/>
      <c r="AA10" s="136"/>
      <c r="AF10" s="124"/>
      <c r="AG10" s="37"/>
      <c r="AH10" s="683"/>
      <c r="AI10" s="684"/>
      <c r="AJ10" s="685"/>
    </row>
    <row r="11" spans="1:36" ht="30" hidden="1" customHeight="1" outlineLevel="1" x14ac:dyDescent="0.3">
      <c r="A11" s="134"/>
      <c r="B11" s="206"/>
      <c r="C11" s="105"/>
      <c r="D11" s="105"/>
      <c r="E11" s="105"/>
      <c r="F11" s="105"/>
      <c r="G11" s="377" t="s">
        <v>280</v>
      </c>
      <c r="H11" s="702" t="str">
        <f t="shared" si="0"/>
        <v>Eugenio Sans</v>
      </c>
      <c r="I11" s="703"/>
      <c r="J11" s="703"/>
      <c r="K11" s="704"/>
      <c r="L11" s="702" t="s">
        <v>513</v>
      </c>
      <c r="M11" s="703"/>
      <c r="N11" s="703"/>
      <c r="O11" s="704"/>
      <c r="P11" s="564" t="s">
        <v>331</v>
      </c>
      <c r="Q11" s="565"/>
      <c r="R11" s="565"/>
      <c r="S11" s="566"/>
      <c r="T11" s="564" t="s">
        <v>505</v>
      </c>
      <c r="U11" s="565"/>
      <c r="V11" s="565"/>
      <c r="W11" s="566"/>
      <c r="X11" s="749"/>
      <c r="Y11" s="750"/>
      <c r="Z11" s="751"/>
      <c r="AA11" s="172"/>
      <c r="AF11" s="138"/>
      <c r="AG11" s="106"/>
      <c r="AH11" s="679"/>
      <c r="AI11" s="684"/>
      <c r="AJ11" s="679"/>
    </row>
    <row r="12" spans="1:36" ht="30" hidden="1" customHeight="1" outlineLevel="1" x14ac:dyDescent="0.3">
      <c r="A12" s="134"/>
      <c r="B12" s="206"/>
      <c r="C12" s="105"/>
      <c r="D12" s="105"/>
      <c r="E12" s="105"/>
      <c r="F12" s="105"/>
      <c r="G12" s="377" t="s">
        <v>554</v>
      </c>
      <c r="H12" s="335" t="s">
        <v>558</v>
      </c>
      <c r="I12" s="335"/>
      <c r="J12" s="335"/>
      <c r="K12" s="336"/>
      <c r="L12" s="335"/>
      <c r="M12" s="335"/>
      <c r="N12" s="335"/>
      <c r="O12" s="336"/>
      <c r="P12" s="332"/>
      <c r="Q12" s="333"/>
      <c r="R12" s="333"/>
      <c r="S12" s="334"/>
      <c r="T12" s="332"/>
      <c r="U12" s="333"/>
      <c r="V12" s="333"/>
      <c r="W12" s="334"/>
      <c r="X12" s="749"/>
      <c r="Y12" s="750"/>
      <c r="Z12" s="751"/>
      <c r="AA12" s="172"/>
      <c r="AF12" s="138"/>
      <c r="AG12" s="106"/>
      <c r="AH12" s="679"/>
      <c r="AI12" s="684"/>
      <c r="AJ12" s="679"/>
    </row>
    <row r="13" spans="1:36" ht="30" hidden="1" customHeight="1" outlineLevel="1" x14ac:dyDescent="0.3">
      <c r="A13" s="134"/>
      <c r="B13" s="206"/>
      <c r="C13" s="105"/>
      <c r="D13" s="105"/>
      <c r="E13" s="105"/>
      <c r="F13" s="105"/>
      <c r="G13" s="377" t="s">
        <v>555</v>
      </c>
      <c r="H13" s="335" t="s">
        <v>546</v>
      </c>
      <c r="I13" s="335"/>
      <c r="J13" s="335"/>
      <c r="K13" s="336"/>
      <c r="L13" s="335"/>
      <c r="M13" s="335"/>
      <c r="N13" s="335"/>
      <c r="O13" s="336"/>
      <c r="P13" s="332"/>
      <c r="Q13" s="333"/>
      <c r="R13" s="333"/>
      <c r="S13" s="334"/>
      <c r="T13" s="332"/>
      <c r="U13" s="333"/>
      <c r="V13" s="333"/>
      <c r="W13" s="334"/>
      <c r="X13" s="749"/>
      <c r="Y13" s="750"/>
      <c r="Z13" s="751"/>
      <c r="AA13" s="172"/>
      <c r="AF13" s="138"/>
      <c r="AG13" s="106"/>
      <c r="AH13" s="679"/>
      <c r="AI13" s="684"/>
      <c r="AJ13" s="679"/>
    </row>
    <row r="14" spans="1:36" ht="30" hidden="1" customHeight="1" outlineLevel="1" x14ac:dyDescent="0.3">
      <c r="A14" s="134"/>
      <c r="B14" s="206"/>
      <c r="C14" s="105"/>
      <c r="D14" s="105"/>
      <c r="E14" s="105"/>
      <c r="F14" s="105"/>
      <c r="G14" s="377" t="s">
        <v>556</v>
      </c>
      <c r="H14" s="335" t="s">
        <v>551</v>
      </c>
      <c r="I14" s="335"/>
      <c r="J14" s="335"/>
      <c r="K14" s="336"/>
      <c r="L14" s="335"/>
      <c r="M14" s="335"/>
      <c r="N14" s="335"/>
      <c r="O14" s="336"/>
      <c r="P14" s="332"/>
      <c r="Q14" s="333"/>
      <c r="R14" s="333"/>
      <c r="S14" s="334"/>
      <c r="T14" s="332"/>
      <c r="U14" s="333"/>
      <c r="V14" s="333"/>
      <c r="W14" s="334"/>
      <c r="X14" s="749"/>
      <c r="Y14" s="750"/>
      <c r="Z14" s="751"/>
      <c r="AA14" s="172"/>
      <c r="AF14" s="138"/>
      <c r="AG14" s="106"/>
      <c r="AH14" s="679"/>
      <c r="AI14" s="684"/>
      <c r="AJ14" s="679"/>
    </row>
    <row r="15" spans="1:36" ht="30" hidden="1" customHeight="1" outlineLevel="1" x14ac:dyDescent="0.3">
      <c r="A15" s="134"/>
      <c r="B15" s="206"/>
      <c r="C15" s="105"/>
      <c r="D15" s="105"/>
      <c r="E15" s="105"/>
      <c r="F15" s="105"/>
      <c r="G15" s="377" t="s">
        <v>557</v>
      </c>
      <c r="H15" s="335" t="s">
        <v>559</v>
      </c>
      <c r="I15" s="335"/>
      <c r="J15" s="335"/>
      <c r="K15" s="336"/>
      <c r="L15" s="335"/>
      <c r="M15" s="335"/>
      <c r="N15" s="335"/>
      <c r="O15" s="336"/>
      <c r="P15" s="332"/>
      <c r="Q15" s="333"/>
      <c r="R15" s="333"/>
      <c r="S15" s="334"/>
      <c r="T15" s="332"/>
      <c r="U15" s="333"/>
      <c r="V15" s="333"/>
      <c r="W15" s="334"/>
      <c r="X15" s="749"/>
      <c r="Y15" s="750"/>
      <c r="Z15" s="751"/>
      <c r="AA15" s="172"/>
      <c r="AF15" s="138"/>
      <c r="AG15" s="106"/>
      <c r="AH15" s="679"/>
      <c r="AI15" s="684"/>
      <c r="AJ15" s="679"/>
    </row>
    <row r="16" spans="1:36" ht="30" hidden="1" customHeight="1" outlineLevel="1" x14ac:dyDescent="0.3">
      <c r="A16" s="134"/>
      <c r="B16" s="206"/>
      <c r="C16" s="105"/>
      <c r="D16" s="105"/>
      <c r="E16" s="105"/>
      <c r="F16" s="105"/>
      <c r="G16" s="377" t="s">
        <v>560</v>
      </c>
      <c r="H16" s="335" t="s">
        <v>563</v>
      </c>
      <c r="I16" s="335"/>
      <c r="J16" s="335"/>
      <c r="K16" s="336"/>
      <c r="L16" s="335"/>
      <c r="M16" s="335"/>
      <c r="N16" s="335"/>
      <c r="O16" s="336"/>
      <c r="P16" s="332"/>
      <c r="Q16" s="333"/>
      <c r="R16" s="333"/>
      <c r="S16" s="334"/>
      <c r="T16" s="332"/>
      <c r="U16" s="333"/>
      <c r="V16" s="333"/>
      <c r="W16" s="334"/>
      <c r="X16" s="749"/>
      <c r="Y16" s="750"/>
      <c r="Z16" s="751"/>
      <c r="AA16" s="172"/>
      <c r="AF16" s="138"/>
      <c r="AG16" s="106"/>
      <c r="AH16" s="679"/>
      <c r="AI16" s="684"/>
      <c r="AJ16" s="679"/>
    </row>
    <row r="17" spans="1:36" ht="30" hidden="1" customHeight="1" outlineLevel="1" x14ac:dyDescent="0.3">
      <c r="A17" s="134"/>
      <c r="B17" s="206"/>
      <c r="C17" s="105"/>
      <c r="D17" s="105"/>
      <c r="E17" s="105"/>
      <c r="F17" s="105"/>
      <c r="G17" s="377" t="s">
        <v>281</v>
      </c>
      <c r="H17" s="755" t="str">
        <f t="shared" si="0"/>
        <v>47888963x</v>
      </c>
      <c r="I17" s="703"/>
      <c r="J17" s="703"/>
      <c r="K17" s="704"/>
      <c r="L17" s="755" t="s">
        <v>503</v>
      </c>
      <c r="M17" s="703"/>
      <c r="N17" s="703"/>
      <c r="O17" s="704"/>
      <c r="P17" s="564" t="s">
        <v>332</v>
      </c>
      <c r="Q17" s="565"/>
      <c r="R17" s="565"/>
      <c r="S17" s="566"/>
      <c r="T17" s="564" t="s">
        <v>506</v>
      </c>
      <c r="U17" s="565"/>
      <c r="V17" s="565"/>
      <c r="W17" s="566"/>
      <c r="X17" s="749"/>
      <c r="Y17" s="750"/>
      <c r="Z17" s="751"/>
      <c r="AA17" s="172"/>
      <c r="AF17" s="138"/>
      <c r="AG17" s="106"/>
      <c r="AH17" s="679"/>
      <c r="AI17" s="684"/>
      <c r="AJ17" s="679"/>
    </row>
    <row r="18" spans="1:36" ht="30" hidden="1" customHeight="1" outlineLevel="1" x14ac:dyDescent="0.3">
      <c r="A18" s="134"/>
      <c r="B18" s="206"/>
      <c r="C18" s="105"/>
      <c r="D18" s="105"/>
      <c r="E18" s="105"/>
      <c r="F18" s="105"/>
      <c r="G18" s="377" t="s">
        <v>282</v>
      </c>
      <c r="H18" s="755">
        <f t="shared" si="0"/>
        <v>42736411862</v>
      </c>
      <c r="I18" s="703"/>
      <c r="J18" s="703"/>
      <c r="K18" s="704"/>
      <c r="L18" s="755" t="s">
        <v>504</v>
      </c>
      <c r="M18" s="703"/>
      <c r="N18" s="703"/>
      <c r="O18" s="704"/>
      <c r="P18" s="564">
        <v>42736411862</v>
      </c>
      <c r="Q18" s="565"/>
      <c r="R18" s="565"/>
      <c r="S18" s="566"/>
      <c r="T18" s="564" t="s">
        <v>507</v>
      </c>
      <c r="U18" s="565"/>
      <c r="V18" s="565"/>
      <c r="W18" s="566"/>
      <c r="X18" s="749"/>
      <c r="Y18" s="750"/>
      <c r="Z18" s="751"/>
      <c r="AA18" s="172"/>
      <c r="AF18" s="138"/>
      <c r="AG18" s="106"/>
      <c r="AH18" s="679"/>
      <c r="AI18" s="684"/>
      <c r="AJ18" s="679"/>
    </row>
    <row r="19" spans="1:36" ht="30" hidden="1" customHeight="1" outlineLevel="1" x14ac:dyDescent="0.3">
      <c r="A19" s="134"/>
      <c r="B19" s="206"/>
      <c r="C19" s="105"/>
      <c r="D19" s="105"/>
      <c r="E19" s="105"/>
      <c r="F19" s="105"/>
      <c r="G19" s="377" t="s">
        <v>565</v>
      </c>
      <c r="H19" s="335" t="s">
        <v>566</v>
      </c>
      <c r="I19" s="335"/>
      <c r="J19" s="335"/>
      <c r="K19" s="336"/>
      <c r="L19" s="335"/>
      <c r="M19" s="335"/>
      <c r="N19" s="335"/>
      <c r="O19" s="336"/>
      <c r="P19" s="333"/>
      <c r="Q19" s="333"/>
      <c r="R19" s="333"/>
      <c r="S19" s="333"/>
      <c r="T19" s="333"/>
      <c r="U19" s="333"/>
      <c r="V19" s="333"/>
      <c r="W19" s="333"/>
      <c r="X19" s="749"/>
      <c r="Y19" s="750"/>
      <c r="Z19" s="751"/>
      <c r="AA19" s="172"/>
      <c r="AF19" s="138"/>
      <c r="AG19" s="106"/>
      <c r="AH19" s="679"/>
      <c r="AI19" s="684"/>
      <c r="AJ19" s="679"/>
    </row>
    <row r="20" spans="1:36" ht="30" customHeight="1" collapsed="1" x14ac:dyDescent="0.3">
      <c r="A20" s="134"/>
      <c r="B20" s="709" t="s">
        <v>186</v>
      </c>
      <c r="C20" s="582"/>
      <c r="D20" s="103" t="s">
        <v>187</v>
      </c>
      <c r="E20" s="68" t="s">
        <v>188</v>
      </c>
      <c r="F20" s="382">
        <v>45471</v>
      </c>
      <c r="G20" s="376" t="s">
        <v>18</v>
      </c>
      <c r="H20" s="705" t="str">
        <f t="shared" si="0"/>
        <v>EDIMO</v>
      </c>
      <c r="I20" s="706"/>
      <c r="J20" s="706"/>
      <c r="K20" s="707"/>
      <c r="L20" s="705" t="s">
        <v>516</v>
      </c>
      <c r="M20" s="706"/>
      <c r="N20" s="706"/>
      <c r="O20" s="707"/>
      <c r="P20" s="706" t="s">
        <v>189</v>
      </c>
      <c r="Q20" s="690"/>
      <c r="R20" s="690"/>
      <c r="S20" s="691"/>
      <c r="T20" s="706" t="s">
        <v>485</v>
      </c>
      <c r="U20" s="690"/>
      <c r="V20" s="690"/>
      <c r="W20" s="691"/>
      <c r="X20" s="749"/>
      <c r="Y20" s="750"/>
      <c r="Z20" s="751"/>
      <c r="AA20" s="136"/>
      <c r="AF20" s="124"/>
      <c r="AG20" s="37"/>
      <c r="AH20" s="683"/>
      <c r="AI20" s="684"/>
      <c r="AJ20" s="685"/>
    </row>
    <row r="21" spans="1:36" ht="30" customHeight="1" x14ac:dyDescent="0.3">
      <c r="A21" s="134"/>
      <c r="B21" s="203" t="s">
        <v>10</v>
      </c>
      <c r="C21" s="204"/>
      <c r="D21" s="207" t="s">
        <v>406</v>
      </c>
      <c r="E21" s="68" t="s">
        <v>190</v>
      </c>
      <c r="F21" s="207" t="s">
        <v>191</v>
      </c>
      <c r="G21" s="376" t="s">
        <v>13</v>
      </c>
      <c r="H21" s="708" t="str">
        <f t="shared" si="0"/>
        <v>11 99269 5723</v>
      </c>
      <c r="I21" s="706"/>
      <c r="J21" s="706"/>
      <c r="K21" s="707"/>
      <c r="L21" s="708" t="s">
        <v>501</v>
      </c>
      <c r="M21" s="706"/>
      <c r="N21" s="706"/>
      <c r="O21" s="707"/>
      <c r="P21" s="706" t="s">
        <v>192</v>
      </c>
      <c r="Q21" s="690"/>
      <c r="R21" s="690"/>
      <c r="S21" s="691"/>
      <c r="T21" s="710" t="s">
        <v>486</v>
      </c>
      <c r="U21" s="711"/>
      <c r="V21" s="711"/>
      <c r="W21" s="712"/>
      <c r="X21" s="749"/>
      <c r="Y21" s="750"/>
      <c r="Z21" s="751"/>
      <c r="AA21" s="136"/>
      <c r="AF21" s="124"/>
      <c r="AG21" s="37"/>
      <c r="AH21" s="683"/>
      <c r="AI21" s="684"/>
      <c r="AJ21" s="685"/>
    </row>
    <row r="22" spans="1:36" ht="30" customHeight="1" x14ac:dyDescent="0.45">
      <c r="A22" s="134"/>
      <c r="B22" s="203" t="s">
        <v>193</v>
      </c>
      <c r="C22" s="204"/>
      <c r="D22" s="383" t="str" cm="1">
        <f t="array" ref="D22">_xlfn.IFS(D21='CADASTRO DAS OBRAS'!A2,'CADASTRO DAS OBRAS'!B2,D21='CADASTRO DAS OBRAS'!A3,'CADASTRO DAS OBRAS'!B3,D21='CADASTRO DAS OBRAS'!A4,'CADASTRO DAS OBRAS'!B4,D21='CADASTRO DAS OBRAS'!A5,'CADASTRO DAS OBRAS'!B5,D21='CADASTRO DAS OBRAS'!A6,'CADASTRO DAS OBRAS'!B6,D21='CADASTRO DAS OBRAS'!A7,'CADASTRO DAS OBRAS'!B7)</f>
        <v>Rua Kansas, 101, Brooklin, São Paulo/SP</v>
      </c>
      <c r="E22" s="384"/>
      <c r="F22" s="385"/>
      <c r="G22" s="376" t="s">
        <v>8</v>
      </c>
      <c r="H22" s="713" t="str">
        <f t="shared" si="0"/>
        <v>fm.fundacoes@gmail.com</v>
      </c>
      <c r="I22" s="714"/>
      <c r="J22" s="714"/>
      <c r="K22" s="715"/>
      <c r="L22" s="713" t="s">
        <v>502</v>
      </c>
      <c r="M22" s="714"/>
      <c r="N22" s="714"/>
      <c r="O22" s="715"/>
      <c r="P22" s="716" t="s">
        <v>194</v>
      </c>
      <c r="Q22" s="690"/>
      <c r="R22" s="690"/>
      <c r="S22" s="691"/>
      <c r="T22" s="717" t="s">
        <v>487</v>
      </c>
      <c r="U22" s="718"/>
      <c r="V22" s="718"/>
      <c r="W22" s="719"/>
      <c r="X22" s="752"/>
      <c r="Y22" s="753"/>
      <c r="Z22" s="754"/>
      <c r="AA22" s="137"/>
      <c r="AB22" s="125"/>
      <c r="AC22" s="125"/>
      <c r="AD22" s="125"/>
      <c r="AE22" s="125"/>
      <c r="AF22" s="126"/>
      <c r="AG22" s="37"/>
      <c r="AH22" s="686"/>
      <c r="AI22" s="687"/>
      <c r="AJ22" s="688"/>
    </row>
    <row r="23" spans="1:36" ht="3.75" customHeight="1" x14ac:dyDescent="0.3">
      <c r="A23" s="106"/>
      <c r="B23" s="208"/>
      <c r="C23" s="106"/>
      <c r="D23" s="106"/>
      <c r="E23" s="106"/>
      <c r="F23" s="106"/>
      <c r="G23" s="106"/>
      <c r="H23" s="176"/>
      <c r="I23" s="176"/>
      <c r="J23" s="176"/>
      <c r="K23" s="209"/>
      <c r="L23" s="166"/>
      <c r="M23" s="166"/>
      <c r="N23" s="166"/>
      <c r="O23" s="166"/>
      <c r="P23" s="166"/>
      <c r="Q23" s="166"/>
      <c r="R23" s="166"/>
      <c r="S23" s="166"/>
      <c r="T23" s="106"/>
      <c r="U23" s="106"/>
      <c r="V23" s="106"/>
      <c r="W23" s="106"/>
      <c r="X23" s="167"/>
      <c r="Y23" s="167"/>
      <c r="Z23" s="167"/>
      <c r="AA23" s="167"/>
      <c r="AB23" s="167"/>
      <c r="AC23" s="167"/>
      <c r="AD23" s="167"/>
      <c r="AE23" s="167"/>
      <c r="AF23" s="165"/>
      <c r="AG23" s="106"/>
      <c r="AH23" s="106"/>
      <c r="AI23" s="106"/>
      <c r="AJ23" s="106"/>
    </row>
    <row r="24" spans="1:36" ht="4.5" customHeight="1" x14ac:dyDescent="0.3">
      <c r="A24" s="106"/>
      <c r="B24" s="200"/>
      <c r="C24" s="168"/>
      <c r="D24" s="168"/>
      <c r="E24" s="168"/>
      <c r="F24" s="168"/>
      <c r="G24" s="168"/>
      <c r="H24" s="168"/>
      <c r="I24" s="168"/>
      <c r="J24" s="168"/>
      <c r="K24" s="201"/>
      <c r="L24" s="168"/>
      <c r="M24" s="168"/>
      <c r="N24" s="168"/>
      <c r="O24" s="168"/>
      <c r="P24" s="168"/>
      <c r="Q24" s="168"/>
      <c r="R24" s="168"/>
      <c r="S24" s="168"/>
      <c r="T24" s="168"/>
      <c r="U24" s="168"/>
      <c r="V24" s="168"/>
      <c r="W24" s="168"/>
      <c r="X24" s="168"/>
      <c r="Y24" s="168"/>
      <c r="Z24" s="168"/>
      <c r="AA24" s="168"/>
      <c r="AB24" s="168"/>
      <c r="AC24" s="168"/>
      <c r="AD24" s="168"/>
      <c r="AE24" s="168"/>
      <c r="AF24" s="169"/>
      <c r="AG24" s="106"/>
      <c r="AH24" s="106"/>
      <c r="AI24" s="106"/>
      <c r="AJ24" s="106"/>
    </row>
    <row r="25" spans="1:36" ht="4.5" customHeight="1" x14ac:dyDescent="0.3">
      <c r="A25" s="106"/>
      <c r="B25" s="208"/>
      <c r="C25" s="106"/>
      <c r="D25" s="106"/>
      <c r="E25" s="106"/>
      <c r="F25" s="106"/>
      <c r="G25" s="106"/>
      <c r="H25" s="106"/>
      <c r="I25" s="106"/>
      <c r="J25" s="106"/>
      <c r="K25" s="199"/>
      <c r="L25" s="106"/>
      <c r="M25" s="106"/>
      <c r="N25" s="106"/>
      <c r="O25" s="106"/>
      <c r="P25" s="106"/>
      <c r="Q25" s="106"/>
      <c r="R25" s="106"/>
      <c r="S25" s="106"/>
      <c r="T25" s="106"/>
      <c r="U25" s="106"/>
      <c r="V25" s="106"/>
      <c r="W25" s="106"/>
      <c r="X25" s="170"/>
      <c r="Y25" s="170"/>
      <c r="Z25" s="170"/>
      <c r="AA25" s="170"/>
      <c r="AB25" s="170"/>
      <c r="AC25" s="170"/>
      <c r="AD25" s="170"/>
      <c r="AE25" s="170"/>
      <c r="AF25" s="165"/>
      <c r="AG25" s="106"/>
      <c r="AH25" s="106"/>
      <c r="AI25" s="106"/>
      <c r="AJ25" s="106"/>
    </row>
    <row r="26" spans="1:36" ht="29.25" customHeight="1" x14ac:dyDescent="0.3">
      <c r="A26" s="134"/>
      <c r="B26" s="648" t="s">
        <v>20</v>
      </c>
      <c r="C26" s="659" t="s">
        <v>195</v>
      </c>
      <c r="D26" s="649"/>
      <c r="E26" s="649"/>
      <c r="F26" s="650"/>
      <c r="G26" s="661" t="s">
        <v>196</v>
      </c>
      <c r="H26" s="663" t="s">
        <v>197</v>
      </c>
      <c r="I26" s="671" t="s">
        <v>198</v>
      </c>
      <c r="J26" s="671" t="s">
        <v>199</v>
      </c>
      <c r="K26" s="672" t="s">
        <v>200</v>
      </c>
      <c r="L26" s="671" t="s">
        <v>197</v>
      </c>
      <c r="M26" s="664" t="s">
        <v>198</v>
      </c>
      <c r="N26" s="664" t="s">
        <v>199</v>
      </c>
      <c r="O26" s="674" t="s">
        <v>200</v>
      </c>
      <c r="P26" s="663" t="s">
        <v>197</v>
      </c>
      <c r="Q26" s="664" t="s">
        <v>198</v>
      </c>
      <c r="R26" s="664" t="s">
        <v>199</v>
      </c>
      <c r="S26" s="674" t="s">
        <v>200</v>
      </c>
      <c r="T26" s="663" t="s">
        <v>197</v>
      </c>
      <c r="U26" s="664" t="s">
        <v>198</v>
      </c>
      <c r="V26" s="664" t="s">
        <v>199</v>
      </c>
      <c r="W26" s="674" t="s">
        <v>200</v>
      </c>
      <c r="X26" s="663" t="s">
        <v>198</v>
      </c>
      <c r="Y26" s="664" t="s">
        <v>199</v>
      </c>
      <c r="Z26" s="664" t="s">
        <v>200</v>
      </c>
      <c r="AA26" s="676" t="s">
        <v>201</v>
      </c>
      <c r="AB26" s="640"/>
      <c r="AC26" s="640"/>
      <c r="AD26" s="640"/>
      <c r="AE26" s="640"/>
      <c r="AF26" s="583"/>
    </row>
    <row r="27" spans="1:36" ht="29.25" customHeight="1" x14ac:dyDescent="0.3">
      <c r="A27" s="134"/>
      <c r="B27" s="654"/>
      <c r="C27" s="660"/>
      <c r="D27" s="638"/>
      <c r="E27" s="638"/>
      <c r="F27" s="655"/>
      <c r="G27" s="662"/>
      <c r="H27" s="670"/>
      <c r="I27" s="638"/>
      <c r="J27" s="638"/>
      <c r="K27" s="673"/>
      <c r="L27" s="638"/>
      <c r="M27" s="665"/>
      <c r="N27" s="665"/>
      <c r="O27" s="655"/>
      <c r="P27" s="660"/>
      <c r="Q27" s="665"/>
      <c r="R27" s="665"/>
      <c r="S27" s="655"/>
      <c r="T27" s="660"/>
      <c r="U27" s="665"/>
      <c r="V27" s="665"/>
      <c r="W27" s="655"/>
      <c r="X27" s="660"/>
      <c r="Y27" s="665"/>
      <c r="Z27" s="665"/>
      <c r="AA27" s="70" t="s">
        <v>202</v>
      </c>
      <c r="AB27" s="71" t="s">
        <v>195</v>
      </c>
      <c r="AC27" s="72" t="s">
        <v>197</v>
      </c>
      <c r="AD27" s="72" t="s">
        <v>203</v>
      </c>
      <c r="AE27" s="72" t="s">
        <v>199</v>
      </c>
      <c r="AF27" s="73" t="s">
        <v>200</v>
      </c>
    </row>
    <row r="28" spans="1:36" s="177" customFormat="1" ht="30" customHeight="1" x14ac:dyDescent="0.3">
      <c r="A28" s="193"/>
      <c r="B28" s="277">
        <v>1</v>
      </c>
      <c r="C28" s="278" t="s">
        <v>488</v>
      </c>
      <c r="D28" s="279"/>
      <c r="E28" s="279"/>
      <c r="F28" s="280"/>
      <c r="G28" s="281"/>
      <c r="H28" s="282" t="str">
        <f t="shared" ref="H28:H39" si="1">IF($O$3=$L$8,L28,IF($O$3=$P$8,P28,T28))</f>
        <v>PER</v>
      </c>
      <c r="I28" s="283">
        <f t="shared" ref="I28:I39" si="2">IF($O$3=$L$8,M28,IF($O$3=$P$8,Q28,U28))</f>
        <v>82.417500000000004</v>
      </c>
      <c r="J28" s="284">
        <f t="shared" ref="J28:J39" si="3">IF($O$3=$L$8,N28,IF($O$3=$P$8,R28,V28))</f>
        <v>185</v>
      </c>
      <c r="K28" s="284">
        <f t="shared" ref="K28:K39" si="4">IF($O$3=$L$8,O28,IF($O$3=$P$8,S28,W28))</f>
        <v>15247.237500000001</v>
      </c>
      <c r="L28" s="269" t="s">
        <v>480</v>
      </c>
      <c r="M28" s="270">
        <v>82.417500000000004</v>
      </c>
      <c r="N28" s="271">
        <v>161.5</v>
      </c>
      <c r="O28" s="272">
        <f>N28*M28</f>
        <v>13310.42625</v>
      </c>
      <c r="P28" s="178" t="s">
        <v>480</v>
      </c>
      <c r="Q28" s="179">
        <v>82.417500000000004</v>
      </c>
      <c r="R28" s="181">
        <v>185</v>
      </c>
      <c r="S28" s="180">
        <f t="shared" ref="S28:S38" si="5">Q28*R28</f>
        <v>15247.237500000001</v>
      </c>
      <c r="T28" s="270" t="s">
        <v>480</v>
      </c>
      <c r="U28" s="270">
        <v>82.42</v>
      </c>
      <c r="V28" s="272">
        <f>430/8*4</f>
        <v>215</v>
      </c>
      <c r="W28" s="180">
        <f t="shared" ref="W28:W39" si="6">U28*V28</f>
        <v>17720.3</v>
      </c>
      <c r="X28" s="183">
        <f>SMALL((I28,M28,Q28),1)</f>
        <v>82.417500000000004</v>
      </c>
      <c r="Y28" s="184">
        <f>SMALL((J28,N28,R28),1)</f>
        <v>161.5</v>
      </c>
      <c r="Z28" s="185">
        <f t="shared" ref="Z28:Z36" si="7">X28*Y28</f>
        <v>13310.42625</v>
      </c>
      <c r="AA28" s="186"/>
      <c r="AB28" s="187"/>
      <c r="AC28" s="184"/>
      <c r="AD28" s="188"/>
      <c r="AE28" s="184"/>
      <c r="AF28" s="184"/>
    </row>
    <row r="29" spans="1:36" s="177" customFormat="1" ht="30" customHeight="1" x14ac:dyDescent="0.3">
      <c r="A29" s="193"/>
      <c r="B29" s="277">
        <v>2</v>
      </c>
      <c r="C29" s="278" t="s">
        <v>489</v>
      </c>
      <c r="D29" s="279"/>
      <c r="E29" s="279"/>
      <c r="F29" s="280"/>
      <c r="G29" s="281"/>
      <c r="H29" s="282" t="str">
        <f t="shared" si="1"/>
        <v>PER</v>
      </c>
      <c r="I29" s="283">
        <f t="shared" si="2"/>
        <v>82.417500000000004</v>
      </c>
      <c r="J29" s="284">
        <f t="shared" si="3"/>
        <v>185</v>
      </c>
      <c r="K29" s="284">
        <f t="shared" si="4"/>
        <v>15247.237500000001</v>
      </c>
      <c r="L29" s="269" t="s">
        <v>480</v>
      </c>
      <c r="M29" s="270">
        <v>82.417500000000004</v>
      </c>
      <c r="N29" s="271">
        <v>161.5</v>
      </c>
      <c r="O29" s="272">
        <f>N29*M29</f>
        <v>13310.42625</v>
      </c>
      <c r="P29" s="178" t="s">
        <v>480</v>
      </c>
      <c r="Q29" s="179">
        <v>82.417500000000004</v>
      </c>
      <c r="R29" s="181">
        <v>185</v>
      </c>
      <c r="S29" s="180">
        <f t="shared" si="5"/>
        <v>15247.237500000001</v>
      </c>
      <c r="T29" s="270" t="s">
        <v>480</v>
      </c>
      <c r="U29" s="270">
        <v>82.42</v>
      </c>
      <c r="V29" s="272">
        <f>V28</f>
        <v>215</v>
      </c>
      <c r="W29" s="180">
        <f t="shared" si="6"/>
        <v>17720.3</v>
      </c>
      <c r="X29" s="183">
        <f>SMALL((I29,M29,Q29),1)</f>
        <v>82.417500000000004</v>
      </c>
      <c r="Y29" s="184">
        <f>SMALL((J29,N29,R29),1)</f>
        <v>161.5</v>
      </c>
      <c r="Z29" s="185">
        <f t="shared" si="7"/>
        <v>13310.42625</v>
      </c>
      <c r="AA29" s="186"/>
      <c r="AB29" s="187"/>
      <c r="AC29" s="184"/>
      <c r="AD29" s="188"/>
      <c r="AE29" s="184"/>
      <c r="AF29" s="184"/>
    </row>
    <row r="30" spans="1:36" s="177" customFormat="1" ht="30" customHeight="1" x14ac:dyDescent="0.3">
      <c r="A30" s="193"/>
      <c r="B30" s="277">
        <v>3</v>
      </c>
      <c r="C30" s="278" t="s">
        <v>490</v>
      </c>
      <c r="D30" s="279"/>
      <c r="E30" s="279"/>
      <c r="F30" s="280"/>
      <c r="G30" s="281"/>
      <c r="H30" s="282" t="str">
        <f t="shared" si="1"/>
        <v>H</v>
      </c>
      <c r="I30" s="283">
        <f t="shared" si="2"/>
        <v>1</v>
      </c>
      <c r="J30" s="284">
        <f t="shared" si="3"/>
        <v>83.25</v>
      </c>
      <c r="K30" s="284">
        <f t="shared" si="4"/>
        <v>83.25</v>
      </c>
      <c r="L30" s="269" t="s">
        <v>481</v>
      </c>
      <c r="M30" s="270">
        <v>0</v>
      </c>
      <c r="N30" s="271">
        <v>49.7</v>
      </c>
      <c r="O30" s="272">
        <f>N30*M30</f>
        <v>0</v>
      </c>
      <c r="P30" s="178" t="s">
        <v>481</v>
      </c>
      <c r="Q30" s="179">
        <v>1</v>
      </c>
      <c r="R30" s="181">
        <v>83.25</v>
      </c>
      <c r="S30" s="180">
        <f t="shared" si="5"/>
        <v>83.25</v>
      </c>
      <c r="T30" s="270" t="s">
        <v>481</v>
      </c>
      <c r="U30" s="270">
        <v>0</v>
      </c>
      <c r="V30" s="272">
        <v>91.4</v>
      </c>
      <c r="W30" s="180">
        <f t="shared" si="6"/>
        <v>0</v>
      </c>
      <c r="X30" s="183">
        <f>SMALL((I30,M30,Q30),1)</f>
        <v>0</v>
      </c>
      <c r="Y30" s="184">
        <f>SMALL((J30,N30,R30),1)</f>
        <v>49.7</v>
      </c>
      <c r="Z30" s="185">
        <f t="shared" si="7"/>
        <v>0</v>
      </c>
      <c r="AA30" s="186"/>
      <c r="AB30" s="187"/>
      <c r="AC30" s="184"/>
      <c r="AD30" s="188"/>
      <c r="AE30" s="184"/>
      <c r="AF30" s="184"/>
    </row>
    <row r="31" spans="1:36" s="177" customFormat="1" ht="30" customHeight="1" x14ac:dyDescent="0.3">
      <c r="A31" s="193"/>
      <c r="B31" s="277">
        <v>4</v>
      </c>
      <c r="C31" s="278" t="s">
        <v>491</v>
      </c>
      <c r="D31" s="279"/>
      <c r="E31" s="279"/>
      <c r="F31" s="280"/>
      <c r="G31" s="281"/>
      <c r="H31" s="282" t="str">
        <f t="shared" si="1"/>
        <v>PER</v>
      </c>
      <c r="I31" s="283">
        <f t="shared" si="2"/>
        <v>10</v>
      </c>
      <c r="J31" s="284">
        <f t="shared" si="3"/>
        <v>185</v>
      </c>
      <c r="K31" s="284">
        <f t="shared" si="4"/>
        <v>1850</v>
      </c>
      <c r="L31" s="269" t="s">
        <v>480</v>
      </c>
      <c r="M31" s="270">
        <v>10</v>
      </c>
      <c r="N31" s="271">
        <v>161.5</v>
      </c>
      <c r="O31" s="272">
        <f t="shared" ref="O31:O39" si="8">N31*M31</f>
        <v>1615</v>
      </c>
      <c r="P31" s="178" t="s">
        <v>480</v>
      </c>
      <c r="Q31" s="179">
        <v>10</v>
      </c>
      <c r="R31" s="189">
        <v>185</v>
      </c>
      <c r="S31" s="180">
        <f t="shared" si="5"/>
        <v>1850</v>
      </c>
      <c r="T31" s="270" t="s">
        <v>480</v>
      </c>
      <c r="U31" s="270">
        <v>10</v>
      </c>
      <c r="V31" s="272" t="s">
        <v>529</v>
      </c>
      <c r="W31" s="180">
        <f t="shared" si="6"/>
        <v>2903</v>
      </c>
      <c r="X31" s="183">
        <f>SMALL((I31,M31,Q31),1)</f>
        <v>10</v>
      </c>
      <c r="Y31" s="184">
        <f>SMALL((J31,N31,R31),1)</f>
        <v>161.5</v>
      </c>
      <c r="Z31" s="185">
        <f t="shared" si="7"/>
        <v>1615</v>
      </c>
      <c r="AA31" s="186"/>
      <c r="AB31" s="187"/>
      <c r="AC31" s="184"/>
      <c r="AD31" s="188"/>
      <c r="AE31" s="184"/>
      <c r="AF31" s="184"/>
    </row>
    <row r="32" spans="1:36" s="177" customFormat="1" ht="30" customHeight="1" x14ac:dyDescent="0.3">
      <c r="A32" s="193"/>
      <c r="B32" s="277">
        <v>5</v>
      </c>
      <c r="C32" s="278" t="s">
        <v>492</v>
      </c>
      <c r="D32" s="279"/>
      <c r="E32" s="279"/>
      <c r="F32" s="280"/>
      <c r="G32" s="281"/>
      <c r="H32" s="282" t="str">
        <f t="shared" si="1"/>
        <v>H</v>
      </c>
      <c r="I32" s="283">
        <f t="shared" si="2"/>
        <v>1</v>
      </c>
      <c r="J32" s="284">
        <f t="shared" si="3"/>
        <v>92.5</v>
      </c>
      <c r="K32" s="284">
        <f t="shared" si="4"/>
        <v>92.5</v>
      </c>
      <c r="L32" s="324" t="s">
        <v>479</v>
      </c>
      <c r="M32" s="270">
        <v>0</v>
      </c>
      <c r="N32" s="271">
        <v>49.7</v>
      </c>
      <c r="O32" s="272">
        <f t="shared" si="8"/>
        <v>0</v>
      </c>
      <c r="P32" s="178" t="s">
        <v>481</v>
      </c>
      <c r="Q32" s="179">
        <v>1</v>
      </c>
      <c r="R32" s="189">
        <v>92.5</v>
      </c>
      <c r="S32" s="180">
        <f t="shared" si="5"/>
        <v>92.5</v>
      </c>
      <c r="T32" s="270" t="s">
        <v>481</v>
      </c>
      <c r="U32" s="270">
        <v>0</v>
      </c>
      <c r="V32" s="272">
        <v>91.4</v>
      </c>
      <c r="W32" s="180">
        <f t="shared" si="6"/>
        <v>0</v>
      </c>
      <c r="X32" s="183">
        <f>SMALL((I32,M32,Q32),1)</f>
        <v>0</v>
      </c>
      <c r="Y32" s="184">
        <f>SMALL((J32,N32,R32),1)</f>
        <v>49.7</v>
      </c>
      <c r="Z32" s="185">
        <f t="shared" si="7"/>
        <v>0</v>
      </c>
      <c r="AA32" s="186"/>
      <c r="AB32" s="187"/>
      <c r="AC32" s="184"/>
      <c r="AD32" s="188"/>
      <c r="AE32" s="184"/>
      <c r="AF32" s="184"/>
    </row>
    <row r="33" spans="1:32" s="177" customFormat="1" ht="30" customHeight="1" x14ac:dyDescent="0.3">
      <c r="A33" s="193"/>
      <c r="B33" s="277">
        <v>6</v>
      </c>
      <c r="C33" s="278" t="s">
        <v>493</v>
      </c>
      <c r="D33" s="279"/>
      <c r="E33" s="279"/>
      <c r="F33" s="280"/>
      <c r="G33" s="281"/>
      <c r="H33" s="282" t="str">
        <f t="shared" si="1"/>
        <v>UNID.</v>
      </c>
      <c r="I33" s="283">
        <f t="shared" si="2"/>
        <v>1765</v>
      </c>
      <c r="J33" s="284">
        <f t="shared" si="3"/>
        <v>10.5</v>
      </c>
      <c r="K33" s="284">
        <f t="shared" si="4"/>
        <v>18532.5</v>
      </c>
      <c r="L33" s="269" t="s">
        <v>260</v>
      </c>
      <c r="M33" s="270">
        <v>1765</v>
      </c>
      <c r="N33" s="271">
        <v>9.3000000000000007</v>
      </c>
      <c r="O33" s="272">
        <f t="shared" si="8"/>
        <v>16414.5</v>
      </c>
      <c r="P33" s="178" t="s">
        <v>260</v>
      </c>
      <c r="Q33" s="179">
        <v>1765</v>
      </c>
      <c r="R33" s="189">
        <v>10.5</v>
      </c>
      <c r="S33" s="180">
        <f t="shared" si="5"/>
        <v>18532.5</v>
      </c>
      <c r="T33" s="270" t="s">
        <v>260</v>
      </c>
      <c r="U33" s="270">
        <v>1765</v>
      </c>
      <c r="V33" s="272">
        <v>14.55</v>
      </c>
      <c r="W33" s="180">
        <f t="shared" si="6"/>
        <v>25680.75</v>
      </c>
      <c r="X33" s="183">
        <f>SMALL((I33,M33,Q33),1)</f>
        <v>1765</v>
      </c>
      <c r="Y33" s="184">
        <f>SMALL((J33,N33,R33),1)</f>
        <v>9.3000000000000007</v>
      </c>
      <c r="Z33" s="185">
        <f t="shared" si="7"/>
        <v>16414.5</v>
      </c>
      <c r="AA33" s="186"/>
      <c r="AB33" s="187"/>
      <c r="AC33" s="184"/>
      <c r="AD33" s="188"/>
      <c r="AE33" s="184"/>
      <c r="AF33" s="184"/>
    </row>
    <row r="34" spans="1:32" s="177" customFormat="1" ht="30" customHeight="1" x14ac:dyDescent="0.3">
      <c r="A34" s="193"/>
      <c r="B34" s="277">
        <v>7</v>
      </c>
      <c r="C34" s="278" t="s">
        <v>494</v>
      </c>
      <c r="D34" s="285"/>
      <c r="E34" s="285"/>
      <c r="F34" s="286"/>
      <c r="G34" s="281"/>
      <c r="H34" s="282" t="str">
        <f t="shared" si="1"/>
        <v>UNID.</v>
      </c>
      <c r="I34" s="283">
        <f t="shared" si="2"/>
        <v>0</v>
      </c>
      <c r="J34" s="284">
        <f t="shared" si="3"/>
        <v>0</v>
      </c>
      <c r="K34" s="284">
        <f t="shared" si="4"/>
        <v>0</v>
      </c>
      <c r="L34" s="269" t="s">
        <v>260</v>
      </c>
      <c r="M34" s="270">
        <v>0</v>
      </c>
      <c r="N34" s="271">
        <v>35</v>
      </c>
      <c r="O34" s="272">
        <f t="shared" si="8"/>
        <v>0</v>
      </c>
      <c r="P34" s="178" t="s">
        <v>260</v>
      </c>
      <c r="Q34" s="179">
        <v>0</v>
      </c>
      <c r="R34" s="189"/>
      <c r="S34" s="180">
        <f t="shared" si="5"/>
        <v>0</v>
      </c>
      <c r="T34" s="270" t="s">
        <v>260</v>
      </c>
      <c r="U34" s="270">
        <v>0</v>
      </c>
      <c r="V34" s="272"/>
      <c r="W34" s="180">
        <f t="shared" si="6"/>
        <v>0</v>
      </c>
      <c r="X34" s="183">
        <f>SMALL((I34,M34,Q34),1)</f>
        <v>0</v>
      </c>
      <c r="Y34" s="184">
        <f>SMALL((J34,N34,R34),1)</f>
        <v>0</v>
      </c>
      <c r="Z34" s="185">
        <f t="shared" si="7"/>
        <v>0</v>
      </c>
      <c r="AA34" s="186"/>
      <c r="AB34" s="187"/>
      <c r="AC34" s="184"/>
      <c r="AD34" s="188"/>
      <c r="AE34" s="184"/>
      <c r="AF34" s="184"/>
    </row>
    <row r="35" spans="1:32" s="177" customFormat="1" ht="30" customHeight="1" x14ac:dyDescent="0.3">
      <c r="A35" s="193"/>
      <c r="B35" s="277">
        <v>8</v>
      </c>
      <c r="C35" s="278" t="s">
        <v>495</v>
      </c>
      <c r="D35" s="287"/>
      <c r="E35" s="287"/>
      <c r="F35" s="288"/>
      <c r="G35" s="281"/>
      <c r="H35" s="282" t="str">
        <f t="shared" si="1"/>
        <v>CJ</v>
      </c>
      <c r="I35" s="283">
        <f t="shared" si="2"/>
        <v>0</v>
      </c>
      <c r="J35" s="284">
        <f t="shared" si="3"/>
        <v>0</v>
      </c>
      <c r="K35" s="284">
        <f t="shared" si="4"/>
        <v>0</v>
      </c>
      <c r="L35" s="269" t="s">
        <v>482</v>
      </c>
      <c r="M35" s="270">
        <v>0</v>
      </c>
      <c r="N35" s="271">
        <v>117</v>
      </c>
      <c r="O35" s="272">
        <f t="shared" si="8"/>
        <v>0</v>
      </c>
      <c r="P35" s="178" t="s">
        <v>482</v>
      </c>
      <c r="Q35" s="190">
        <v>0</v>
      </c>
      <c r="R35" s="189"/>
      <c r="S35" s="180">
        <f t="shared" si="5"/>
        <v>0</v>
      </c>
      <c r="T35" s="270" t="s">
        <v>482</v>
      </c>
      <c r="U35" s="270">
        <v>0</v>
      </c>
      <c r="V35" s="272">
        <v>430</v>
      </c>
      <c r="W35" s="180">
        <f t="shared" si="6"/>
        <v>0</v>
      </c>
      <c r="X35" s="183">
        <f>SMALL((I35,M35,Q35),1)</f>
        <v>0</v>
      </c>
      <c r="Y35" s="184">
        <f>SMALL((J35,N35,R35),1)</f>
        <v>0</v>
      </c>
      <c r="Z35" s="185">
        <f t="shared" si="7"/>
        <v>0</v>
      </c>
      <c r="AA35" s="186"/>
      <c r="AB35" s="187"/>
      <c r="AC35" s="184"/>
      <c r="AD35" s="188"/>
      <c r="AE35" s="184"/>
      <c r="AF35" s="184"/>
    </row>
    <row r="36" spans="1:32" s="177" customFormat="1" ht="30" customHeight="1" x14ac:dyDescent="0.3">
      <c r="A36" s="193"/>
      <c r="B36" s="277">
        <v>9</v>
      </c>
      <c r="C36" s="278" t="s">
        <v>496</v>
      </c>
      <c r="D36" s="285"/>
      <c r="E36" s="285"/>
      <c r="F36" s="286"/>
      <c r="G36" s="281"/>
      <c r="H36" s="282" t="str">
        <f t="shared" si="1"/>
        <v>UNID.</v>
      </c>
      <c r="I36" s="283">
        <f t="shared" si="2"/>
        <v>0</v>
      </c>
      <c r="J36" s="284">
        <f t="shared" si="3"/>
        <v>0</v>
      </c>
      <c r="K36" s="284">
        <f t="shared" si="4"/>
        <v>0</v>
      </c>
      <c r="L36" s="324" t="s">
        <v>479</v>
      </c>
      <c r="M36" s="270">
        <v>0</v>
      </c>
      <c r="N36" s="271">
        <v>10000</v>
      </c>
      <c r="O36" s="272">
        <f t="shared" si="8"/>
        <v>0</v>
      </c>
      <c r="P36" s="178" t="s">
        <v>260</v>
      </c>
      <c r="Q36" s="179">
        <v>0</v>
      </c>
      <c r="R36" s="189"/>
      <c r="S36" s="180">
        <f t="shared" si="5"/>
        <v>0</v>
      </c>
      <c r="T36" s="270" t="s">
        <v>260</v>
      </c>
      <c r="U36" s="270">
        <v>0</v>
      </c>
      <c r="V36" s="272"/>
      <c r="W36" s="180">
        <f t="shared" si="6"/>
        <v>0</v>
      </c>
      <c r="X36" s="183">
        <f>SMALL((I36,M36,Q36),1)</f>
        <v>0</v>
      </c>
      <c r="Y36" s="184">
        <f>SMALL((J36,N36,R36),1)</f>
        <v>0</v>
      </c>
      <c r="Z36" s="185">
        <f t="shared" si="7"/>
        <v>0</v>
      </c>
      <c r="AA36" s="186"/>
      <c r="AB36" s="187"/>
      <c r="AC36" s="184"/>
      <c r="AD36" s="188"/>
      <c r="AE36" s="184"/>
      <c r="AF36" s="184"/>
    </row>
    <row r="37" spans="1:32" s="177" customFormat="1" ht="30" customHeight="1" x14ac:dyDescent="0.3">
      <c r="A37" s="193"/>
      <c r="B37" s="277">
        <v>10</v>
      </c>
      <c r="C37" s="278" t="s">
        <v>497</v>
      </c>
      <c r="D37" s="287"/>
      <c r="E37" s="287"/>
      <c r="F37" s="287"/>
      <c r="G37" s="281"/>
      <c r="H37" s="282" t="str">
        <f t="shared" si="1"/>
        <v>VB</v>
      </c>
      <c r="I37" s="283">
        <f t="shared" si="2"/>
        <v>36</v>
      </c>
      <c r="J37" s="284">
        <f t="shared" si="3"/>
        <v>120</v>
      </c>
      <c r="K37" s="284">
        <f t="shared" si="4"/>
        <v>4320</v>
      </c>
      <c r="L37" s="269" t="s">
        <v>204</v>
      </c>
      <c r="M37" s="270">
        <v>36</v>
      </c>
      <c r="N37" s="271">
        <v>58.8</v>
      </c>
      <c r="O37" s="272">
        <f t="shared" si="8"/>
        <v>2116.7999999999997</v>
      </c>
      <c r="P37" s="178" t="s">
        <v>204</v>
      </c>
      <c r="Q37" s="179">
        <v>36</v>
      </c>
      <c r="R37" s="189">
        <v>120</v>
      </c>
      <c r="S37" s="180">
        <f t="shared" si="5"/>
        <v>4320</v>
      </c>
      <c r="T37" s="270" t="s">
        <v>204</v>
      </c>
      <c r="U37" s="270">
        <v>36</v>
      </c>
      <c r="V37" s="272">
        <v>163</v>
      </c>
      <c r="W37" s="180">
        <f t="shared" si="6"/>
        <v>5868</v>
      </c>
      <c r="X37" s="183">
        <f>SMALL((I37,M37,Q37),1)</f>
        <v>36</v>
      </c>
      <c r="Y37" s="184">
        <f>SMALL((J37,N37,R37),1)</f>
        <v>58.8</v>
      </c>
      <c r="Z37" s="185">
        <f t="shared" ref="Z37:Z38" si="9">X37*Y37</f>
        <v>2116.7999999999997</v>
      </c>
      <c r="AA37" s="186"/>
      <c r="AB37" s="187"/>
      <c r="AC37" s="184"/>
      <c r="AD37" s="188"/>
      <c r="AE37" s="184"/>
      <c r="AF37" s="184"/>
    </row>
    <row r="38" spans="1:32" s="177" customFormat="1" ht="30" customHeight="1" x14ac:dyDescent="0.3">
      <c r="A38" s="193"/>
      <c r="B38" s="277">
        <v>11</v>
      </c>
      <c r="C38" s="278" t="s">
        <v>498</v>
      </c>
      <c r="D38" s="285"/>
      <c r="E38" s="285"/>
      <c r="F38" s="286"/>
      <c r="G38" s="281"/>
      <c r="H38" s="282" t="str">
        <f t="shared" si="1"/>
        <v>VB</v>
      </c>
      <c r="I38" s="283">
        <f t="shared" si="2"/>
        <v>92.5</v>
      </c>
      <c r="J38" s="284">
        <f t="shared" si="3"/>
        <v>100</v>
      </c>
      <c r="K38" s="284">
        <f t="shared" si="4"/>
        <v>9250</v>
      </c>
      <c r="L38" s="269" t="s">
        <v>204</v>
      </c>
      <c r="M38" s="270">
        <v>92.5</v>
      </c>
      <c r="N38" s="271">
        <v>58.8</v>
      </c>
      <c r="O38" s="272">
        <f t="shared" si="8"/>
        <v>5439</v>
      </c>
      <c r="P38" s="178" t="s">
        <v>204</v>
      </c>
      <c r="Q38" s="188">
        <v>92.5</v>
      </c>
      <c r="R38" s="188">
        <v>100</v>
      </c>
      <c r="S38" s="180">
        <f t="shared" si="5"/>
        <v>9250</v>
      </c>
      <c r="T38" s="270" t="s">
        <v>204</v>
      </c>
      <c r="U38" s="270">
        <v>92.5</v>
      </c>
      <c r="V38" s="272">
        <v>130.5</v>
      </c>
      <c r="W38" s="180">
        <f t="shared" si="6"/>
        <v>12071.25</v>
      </c>
      <c r="X38" s="183">
        <f>SMALL((I38,M38,Q38),1)</f>
        <v>92.5</v>
      </c>
      <c r="Y38" s="184">
        <f>SMALL((J38,N38,R38),1)</f>
        <v>58.8</v>
      </c>
      <c r="Z38" s="185">
        <f t="shared" si="9"/>
        <v>5439</v>
      </c>
      <c r="AA38" s="186"/>
      <c r="AB38" s="187"/>
      <c r="AC38" s="184"/>
      <c r="AD38" s="188"/>
      <c r="AE38" s="184"/>
      <c r="AF38" s="184"/>
    </row>
    <row r="39" spans="1:32" s="177" customFormat="1" ht="30" customHeight="1" x14ac:dyDescent="0.3">
      <c r="A39" s="193"/>
      <c r="B39" s="277">
        <v>12</v>
      </c>
      <c r="C39" s="278" t="s">
        <v>499</v>
      </c>
      <c r="D39" s="285"/>
      <c r="E39" s="285"/>
      <c r="F39" s="286"/>
      <c r="G39" s="281"/>
      <c r="H39" s="282" t="str">
        <f t="shared" si="1"/>
        <v>VB</v>
      </c>
      <c r="I39" s="283">
        <f t="shared" si="2"/>
        <v>1</v>
      </c>
      <c r="J39" s="284">
        <f t="shared" si="3"/>
        <v>5000</v>
      </c>
      <c r="K39" s="284">
        <f t="shared" si="4"/>
        <v>5000</v>
      </c>
      <c r="L39" s="269" t="s">
        <v>204</v>
      </c>
      <c r="M39" s="270">
        <v>1</v>
      </c>
      <c r="N39" s="271">
        <v>2747.6922368421074</v>
      </c>
      <c r="O39" s="272">
        <f t="shared" si="8"/>
        <v>2747.6922368421074</v>
      </c>
      <c r="P39" s="178" t="s">
        <v>204</v>
      </c>
      <c r="Q39" s="188">
        <v>1</v>
      </c>
      <c r="R39" s="191">
        <v>5000</v>
      </c>
      <c r="S39" s="180">
        <f>Q39*R39</f>
        <v>5000</v>
      </c>
      <c r="T39" s="182" t="s">
        <v>204</v>
      </c>
      <c r="U39" s="179"/>
      <c r="V39" s="179"/>
      <c r="W39" s="180">
        <f t="shared" si="6"/>
        <v>0</v>
      </c>
      <c r="X39" s="183">
        <f>SMALL((I39,M39,Q39),1)</f>
        <v>1</v>
      </c>
      <c r="Y39" s="184">
        <f>SMALL((J39,N39,R39),1)</f>
        <v>2747.6922368421074</v>
      </c>
      <c r="Z39" s="185">
        <f t="shared" ref="Z39" si="10">X39*Y39</f>
        <v>2747.6922368421074</v>
      </c>
      <c r="AA39" s="186"/>
      <c r="AB39" s="187"/>
      <c r="AC39" s="184"/>
      <c r="AD39" s="188"/>
      <c r="AE39" s="184"/>
      <c r="AF39" s="184"/>
    </row>
    <row r="40" spans="1:32" ht="30" customHeight="1" x14ac:dyDescent="0.3">
      <c r="A40" s="134"/>
      <c r="B40" s="648" t="s">
        <v>205</v>
      </c>
      <c r="C40" s="649"/>
      <c r="D40" s="649"/>
      <c r="E40" s="650"/>
      <c r="F40" s="210" t="s">
        <v>206</v>
      </c>
      <c r="G40" s="210"/>
      <c r="H40" s="656">
        <f>SUM(K28:K39)</f>
        <v>69622.725000000006</v>
      </c>
      <c r="I40" s="657"/>
      <c r="J40" s="657"/>
      <c r="K40" s="658"/>
      <c r="L40" s="675">
        <f>SUM(O28:O39)</f>
        <v>54953.844736842111</v>
      </c>
      <c r="M40" s="640"/>
      <c r="N40" s="640"/>
      <c r="O40" s="583"/>
      <c r="P40" s="639">
        <f>SUM(S28:S39)</f>
        <v>69622.725000000006</v>
      </c>
      <c r="Q40" s="640"/>
      <c r="R40" s="640"/>
      <c r="S40" s="583"/>
      <c r="T40" s="639">
        <f>T42</f>
        <v>64024.35</v>
      </c>
      <c r="U40" s="640"/>
      <c r="V40" s="640"/>
      <c r="W40" s="583"/>
      <c r="X40" s="641">
        <f>SUM(Z28:Z39)</f>
        <v>54953.844736842111</v>
      </c>
      <c r="Y40" s="640"/>
      <c r="Z40" s="642"/>
      <c r="AA40" s="74" t="s">
        <v>207</v>
      </c>
      <c r="AB40" s="75"/>
      <c r="AC40" s="75"/>
      <c r="AD40" s="75"/>
      <c r="AE40" s="76"/>
      <c r="AF40" s="77">
        <f>SUM(AF28:AF39)</f>
        <v>0</v>
      </c>
    </row>
    <row r="41" spans="1:32" ht="30" customHeight="1" x14ac:dyDescent="0.3">
      <c r="A41" s="134"/>
      <c r="B41" s="651"/>
      <c r="C41" s="652"/>
      <c r="D41" s="652"/>
      <c r="E41" s="653"/>
      <c r="F41" s="211" t="s">
        <v>208</v>
      </c>
      <c r="G41" s="211"/>
      <c r="H41" s="643">
        <f>IF($O$3=$L$8,L41,IF($O$3=$P$8,P41,T41))</f>
        <v>-5.0151975683890404E-2</v>
      </c>
      <c r="I41" s="644"/>
      <c r="J41" s="644"/>
      <c r="K41" s="645"/>
      <c r="L41" s="646">
        <f>L40/L42-1</f>
        <v>-0.11791581481794366</v>
      </c>
      <c r="M41" s="640"/>
      <c r="N41" s="640"/>
      <c r="O41" s="583"/>
      <c r="P41" s="646">
        <f>P40/P42-1</f>
        <v>-5.0151975683890404E-2</v>
      </c>
      <c r="Q41" s="640"/>
      <c r="R41" s="640"/>
      <c r="S41" s="583"/>
      <c r="T41" s="646">
        <f>T40/T42-1</f>
        <v>0</v>
      </c>
      <c r="U41" s="640"/>
      <c r="V41" s="640"/>
      <c r="W41" s="583"/>
      <c r="X41" s="647"/>
      <c r="Y41" s="640"/>
      <c r="Z41" s="583"/>
      <c r="AA41" s="677"/>
      <c r="AB41" s="678"/>
      <c r="AC41" s="678"/>
      <c r="AD41" s="678"/>
      <c r="AE41" s="679"/>
      <c r="AF41" s="78"/>
    </row>
    <row r="42" spans="1:32" ht="30" customHeight="1" x14ac:dyDescent="0.3">
      <c r="A42" s="134"/>
      <c r="B42" s="654"/>
      <c r="C42" s="638"/>
      <c r="D42" s="638"/>
      <c r="E42" s="655"/>
      <c r="F42" s="211" t="s">
        <v>209</v>
      </c>
      <c r="G42" s="211"/>
      <c r="H42" s="668">
        <f>IF($O$3=$L$8,L42,IF($O$3=$P$8,P42,T42))</f>
        <v>73298.804879999996</v>
      </c>
      <c r="I42" s="582"/>
      <c r="J42" s="582"/>
      <c r="K42" s="588"/>
      <c r="L42" s="669">
        <v>62300</v>
      </c>
      <c r="M42" s="640"/>
      <c r="N42" s="640"/>
      <c r="O42" s="583"/>
      <c r="P42" s="668">
        <f>P40*1.0528</f>
        <v>73298.804879999996</v>
      </c>
      <c r="Q42" s="640"/>
      <c r="R42" s="640"/>
      <c r="S42" s="583"/>
      <c r="T42" s="668">
        <f>SUM(W28:W36)</f>
        <v>64024.35</v>
      </c>
      <c r="U42" s="640"/>
      <c r="V42" s="640"/>
      <c r="W42" s="583"/>
      <c r="X42" s="641"/>
      <c r="Y42" s="640"/>
      <c r="Z42" s="583"/>
      <c r="AA42" s="636"/>
      <c r="AB42" s="637"/>
      <c r="AC42" s="637"/>
      <c r="AD42" s="637"/>
      <c r="AE42" s="638"/>
      <c r="AF42" s="79"/>
    </row>
    <row r="43" spans="1:32" ht="4.5" customHeight="1" x14ac:dyDescent="0.3">
      <c r="A43" s="134"/>
      <c r="B43" s="212"/>
      <c r="C43" s="195"/>
      <c r="D43" s="195"/>
      <c r="E43" s="195"/>
      <c r="F43" s="195"/>
      <c r="G43" s="195"/>
      <c r="H43" s="195"/>
      <c r="I43" s="195"/>
      <c r="J43" s="195"/>
      <c r="K43" s="213"/>
      <c r="L43" s="195"/>
      <c r="M43" s="80"/>
      <c r="N43" s="80"/>
      <c r="O43" s="80"/>
      <c r="P43" s="80"/>
      <c r="Q43" s="80"/>
      <c r="R43" s="80"/>
      <c r="S43" s="80"/>
      <c r="T43" s="80"/>
      <c r="U43" s="80"/>
      <c r="V43" s="80"/>
      <c r="W43" s="81"/>
      <c r="X43" s="81"/>
      <c r="Y43" s="81"/>
      <c r="Z43" s="81"/>
      <c r="AA43" s="81"/>
      <c r="AB43" s="81"/>
      <c r="AC43" s="81"/>
      <c r="AD43" s="81"/>
      <c r="AE43" s="81"/>
      <c r="AF43" s="82"/>
    </row>
    <row r="44" spans="1:32" ht="24.75" customHeight="1" x14ac:dyDescent="0.3">
      <c r="A44" s="134"/>
      <c r="B44" s="214" t="s">
        <v>20</v>
      </c>
      <c r="C44" s="197" t="s">
        <v>210</v>
      </c>
      <c r="D44" s="215"/>
      <c r="E44" s="215"/>
      <c r="F44" s="215"/>
      <c r="G44" s="215"/>
      <c r="H44" s="196"/>
      <c r="I44" s="196"/>
      <c r="J44" s="196"/>
      <c r="K44" s="216"/>
      <c r="L44" s="196"/>
      <c r="M44" s="83"/>
      <c r="N44" s="83"/>
      <c r="O44" s="83"/>
      <c r="P44" s="83"/>
      <c r="Q44" s="83"/>
      <c r="R44" s="83"/>
      <c r="S44" s="83"/>
      <c r="T44" s="52"/>
      <c r="U44" s="84"/>
      <c r="V44" s="84"/>
      <c r="W44" s="85"/>
      <c r="X44" s="86"/>
      <c r="Y44" s="87"/>
      <c r="Z44" s="87"/>
      <c r="AA44" s="87"/>
      <c r="AB44" s="87"/>
      <c r="AC44" s="87"/>
      <c r="AD44" s="87"/>
      <c r="AE44" s="87"/>
      <c r="AF44" s="88"/>
    </row>
    <row r="45" spans="1:32" ht="30" customHeight="1" x14ac:dyDescent="0.35">
      <c r="A45" s="134"/>
      <c r="B45" s="291">
        <v>1</v>
      </c>
      <c r="C45" s="592" t="s">
        <v>211</v>
      </c>
      <c r="D45" s="590"/>
      <c r="E45" s="590"/>
      <c r="F45" s="590"/>
      <c r="G45" s="591"/>
      <c r="H45" s="584" t="str">
        <f t="shared" ref="H45" si="11">IF($O$3=$L$8,L45,IF($O$3=$P$8,P45,T45))</f>
        <v>MEDIÇÕES MENSAIS</v>
      </c>
      <c r="I45" s="585"/>
      <c r="J45" s="585"/>
      <c r="K45" s="586"/>
      <c r="L45" s="558" t="s">
        <v>135</v>
      </c>
      <c r="M45" s="559"/>
      <c r="N45" s="559"/>
      <c r="O45" s="560"/>
      <c r="P45" s="558" t="s">
        <v>135</v>
      </c>
      <c r="Q45" s="559"/>
      <c r="R45" s="559"/>
      <c r="S45" s="587"/>
      <c r="T45" s="558" t="s">
        <v>135</v>
      </c>
      <c r="U45" s="559"/>
      <c r="V45" s="559"/>
      <c r="W45" s="587"/>
      <c r="X45" s="89"/>
      <c r="Y45" s="90"/>
      <c r="Z45" s="90"/>
      <c r="AA45" s="90"/>
      <c r="AB45" s="90"/>
      <c r="AC45" s="90"/>
      <c r="AD45" s="90"/>
      <c r="AE45" s="90"/>
      <c r="AF45" s="91"/>
    </row>
    <row r="46" spans="1:32" ht="30" customHeight="1" x14ac:dyDescent="0.35">
      <c r="A46" s="134"/>
      <c r="B46" s="293">
        <v>2</v>
      </c>
      <c r="C46" s="592" t="s">
        <v>285</v>
      </c>
      <c r="D46" s="590"/>
      <c r="E46" s="590"/>
      <c r="F46" s="590"/>
      <c r="G46" s="591"/>
      <c r="H46" s="593">
        <f t="shared" ref="H46:H65" si="12">IF($O$3=$L$8,L46,IF($O$3=$P$8,P46,T46))</f>
        <v>0.4</v>
      </c>
      <c r="I46" s="594"/>
      <c r="J46" s="594"/>
      <c r="K46" s="595"/>
      <c r="L46" s="575">
        <v>0.4</v>
      </c>
      <c r="M46" s="666"/>
      <c r="N46" s="666"/>
      <c r="O46" s="667"/>
      <c r="P46" s="575">
        <v>0.4</v>
      </c>
      <c r="Q46" s="666"/>
      <c r="R46" s="666"/>
      <c r="S46" s="667"/>
      <c r="T46" s="575">
        <v>0.4</v>
      </c>
      <c r="U46" s="666"/>
      <c r="V46" s="666"/>
      <c r="W46" s="667"/>
      <c r="X46" s="89"/>
      <c r="Y46" s="90"/>
      <c r="Z46" s="90"/>
      <c r="AA46" s="90"/>
      <c r="AB46" s="90"/>
      <c r="AC46" s="90"/>
      <c r="AD46" s="90"/>
      <c r="AE46" s="90"/>
      <c r="AF46" s="91"/>
    </row>
    <row r="47" spans="1:32" ht="30" customHeight="1" x14ac:dyDescent="0.35">
      <c r="A47" s="134"/>
      <c r="B47" s="297" t="s">
        <v>383</v>
      </c>
      <c r="C47" s="605" t="s">
        <v>392</v>
      </c>
      <c r="D47" s="590"/>
      <c r="E47" s="590"/>
      <c r="F47" s="590"/>
      <c r="G47" s="591"/>
      <c r="H47" s="596">
        <f>IF($O$3=$L$8,L47,IF($O$3=$P$8,P47,T47))</f>
        <v>27849.090000000004</v>
      </c>
      <c r="I47" s="597"/>
      <c r="J47" s="597"/>
      <c r="K47" s="598"/>
      <c r="L47" s="572">
        <f>L46*L40</f>
        <v>21981.537894736844</v>
      </c>
      <c r="M47" s="573"/>
      <c r="N47" s="573"/>
      <c r="O47" s="574"/>
      <c r="P47" s="572">
        <f>P46*P40</f>
        <v>27849.090000000004</v>
      </c>
      <c r="Q47" s="573"/>
      <c r="R47" s="573"/>
      <c r="S47" s="574"/>
      <c r="T47" s="572">
        <f>T46*T40</f>
        <v>25609.74</v>
      </c>
      <c r="U47" s="573"/>
      <c r="V47" s="573"/>
      <c r="W47" s="574"/>
      <c r="X47" s="107"/>
      <c r="Y47" s="108"/>
      <c r="Z47" s="108"/>
      <c r="AA47" s="108"/>
      <c r="AB47" s="108"/>
      <c r="AC47" s="108"/>
      <c r="AD47" s="108"/>
      <c r="AE47" s="108"/>
      <c r="AF47" s="109"/>
    </row>
    <row r="48" spans="1:32" ht="30" customHeight="1" x14ac:dyDescent="0.35">
      <c r="A48" s="134"/>
      <c r="B48" s="297" t="s">
        <v>384</v>
      </c>
      <c r="C48" s="605" t="s">
        <v>287</v>
      </c>
      <c r="D48" s="590"/>
      <c r="E48" s="590"/>
      <c r="F48" s="590"/>
      <c r="G48" s="591"/>
      <c r="H48" s="606">
        <f t="shared" si="12"/>
        <v>0.2</v>
      </c>
      <c r="I48" s="607"/>
      <c r="J48" s="607"/>
      <c r="K48" s="608"/>
      <c r="L48" s="575">
        <v>0.5</v>
      </c>
      <c r="M48" s="576"/>
      <c r="N48" s="576"/>
      <c r="O48" s="577"/>
      <c r="P48" s="575">
        <v>0.2</v>
      </c>
      <c r="Q48" s="576"/>
      <c r="R48" s="576"/>
      <c r="S48" s="577"/>
      <c r="T48" s="575">
        <v>0.2</v>
      </c>
      <c r="U48" s="576"/>
      <c r="V48" s="576"/>
      <c r="W48" s="577"/>
      <c r="X48" s="107"/>
      <c r="Y48" s="108"/>
      <c r="Z48" s="108"/>
      <c r="AA48" s="108"/>
      <c r="AB48" s="108"/>
      <c r="AC48" s="108"/>
      <c r="AD48" s="108"/>
      <c r="AE48" s="108"/>
      <c r="AF48" s="109"/>
    </row>
    <row r="49" spans="1:32" ht="30" customHeight="1" x14ac:dyDescent="0.35">
      <c r="A49" s="134"/>
      <c r="B49" s="297" t="s">
        <v>385</v>
      </c>
      <c r="C49" s="605" t="s">
        <v>391</v>
      </c>
      <c r="D49" s="590"/>
      <c r="E49" s="590"/>
      <c r="F49" s="590"/>
      <c r="G49" s="591"/>
      <c r="H49" s="596">
        <f t="shared" si="12"/>
        <v>13924.545000000002</v>
      </c>
      <c r="I49" s="597"/>
      <c r="J49" s="597"/>
      <c r="K49" s="598"/>
      <c r="L49" s="572">
        <f>L48*L40</f>
        <v>27476.922368421056</v>
      </c>
      <c r="M49" s="573"/>
      <c r="N49" s="573"/>
      <c r="O49" s="574"/>
      <c r="P49" s="572">
        <f>P48*P40</f>
        <v>13924.545000000002</v>
      </c>
      <c r="Q49" s="573"/>
      <c r="R49" s="573"/>
      <c r="S49" s="574"/>
      <c r="T49" s="572">
        <f>T48*T40</f>
        <v>12804.87</v>
      </c>
      <c r="U49" s="573"/>
      <c r="V49" s="573"/>
      <c r="W49" s="574"/>
      <c r="X49" s="107"/>
      <c r="Y49" s="108"/>
      <c r="Z49" s="108"/>
      <c r="AA49" s="108"/>
      <c r="AB49" s="108"/>
      <c r="AC49" s="108"/>
      <c r="AD49" s="108"/>
      <c r="AE49" s="108"/>
      <c r="AF49" s="109"/>
    </row>
    <row r="50" spans="1:32" ht="30" customHeight="1" x14ac:dyDescent="0.35">
      <c r="A50" s="134"/>
      <c r="B50" s="293" t="s">
        <v>386</v>
      </c>
      <c r="C50" s="592" t="s">
        <v>286</v>
      </c>
      <c r="D50" s="590"/>
      <c r="E50" s="590"/>
      <c r="F50" s="590"/>
      <c r="G50" s="591"/>
      <c r="H50" s="340">
        <f t="shared" si="12"/>
        <v>0.4</v>
      </c>
      <c r="I50" s="341"/>
      <c r="J50" s="341"/>
      <c r="K50" s="342"/>
      <c r="L50" s="575">
        <v>0.1</v>
      </c>
      <c r="M50" s="576"/>
      <c r="N50" s="576"/>
      <c r="O50" s="577"/>
      <c r="P50" s="575">
        <v>0.4</v>
      </c>
      <c r="Q50" s="576"/>
      <c r="R50" s="576"/>
      <c r="S50" s="577"/>
      <c r="T50" s="575">
        <v>0.4</v>
      </c>
      <c r="U50" s="576"/>
      <c r="V50" s="576"/>
      <c r="W50" s="577"/>
      <c r="X50" s="107"/>
      <c r="Y50" s="108"/>
      <c r="Z50" s="108"/>
      <c r="AA50" s="108"/>
      <c r="AB50" s="108"/>
      <c r="AC50" s="108"/>
      <c r="AD50" s="108"/>
      <c r="AE50" s="108"/>
      <c r="AF50" s="109"/>
    </row>
    <row r="51" spans="1:32" ht="30" customHeight="1" x14ac:dyDescent="0.35">
      <c r="A51" s="134"/>
      <c r="B51" s="297" t="s">
        <v>387</v>
      </c>
      <c r="C51" s="605" t="s">
        <v>390</v>
      </c>
      <c r="D51" s="590"/>
      <c r="E51" s="590"/>
      <c r="F51" s="590"/>
      <c r="G51" s="591"/>
      <c r="H51" s="596">
        <f t="shared" si="12"/>
        <v>27849.090000000004</v>
      </c>
      <c r="I51" s="597"/>
      <c r="J51" s="597"/>
      <c r="K51" s="598"/>
      <c r="L51" s="572">
        <f>L50*L40</f>
        <v>5495.3844736842111</v>
      </c>
      <c r="M51" s="573"/>
      <c r="N51" s="573"/>
      <c r="O51" s="574"/>
      <c r="P51" s="572">
        <f>P50*P40</f>
        <v>27849.090000000004</v>
      </c>
      <c r="Q51" s="573"/>
      <c r="R51" s="573"/>
      <c r="S51" s="574"/>
      <c r="T51" s="572">
        <f>T50*T40</f>
        <v>25609.74</v>
      </c>
      <c r="U51" s="573"/>
      <c r="V51" s="573"/>
      <c r="W51" s="574"/>
      <c r="X51" s="107"/>
      <c r="Y51" s="108"/>
      <c r="Z51" s="108"/>
      <c r="AA51" s="108"/>
      <c r="AB51" s="108"/>
      <c r="AC51" s="108"/>
      <c r="AD51" s="108"/>
      <c r="AE51" s="108"/>
      <c r="AF51" s="109"/>
    </row>
    <row r="52" spans="1:32" ht="30" customHeight="1" x14ac:dyDescent="0.35">
      <c r="A52" s="134"/>
      <c r="B52" s="293">
        <v>3</v>
      </c>
      <c r="C52" s="592" t="s">
        <v>212</v>
      </c>
      <c r="D52" s="590"/>
      <c r="E52" s="590"/>
      <c r="F52" s="590"/>
      <c r="G52" s="591"/>
      <c r="H52" s="609">
        <f t="shared" si="12"/>
        <v>44939</v>
      </c>
      <c r="I52" s="610"/>
      <c r="J52" s="610"/>
      <c r="K52" s="611"/>
      <c r="L52" s="581">
        <v>45350</v>
      </c>
      <c r="M52" s="582"/>
      <c r="N52" s="582"/>
      <c r="O52" s="583"/>
      <c r="P52" s="578">
        <v>44939</v>
      </c>
      <c r="Q52" s="579"/>
      <c r="R52" s="579"/>
      <c r="S52" s="580"/>
      <c r="T52" s="578">
        <v>44939</v>
      </c>
      <c r="U52" s="579"/>
      <c r="V52" s="579"/>
      <c r="W52" s="580"/>
      <c r="X52" s="89"/>
      <c r="Y52" s="90"/>
      <c r="Z52" s="90"/>
      <c r="AA52" s="90"/>
      <c r="AB52" s="90"/>
      <c r="AC52" s="90"/>
      <c r="AD52" s="90"/>
      <c r="AE52" s="90"/>
      <c r="AF52" s="91"/>
    </row>
    <row r="53" spans="1:32" ht="30" customHeight="1" x14ac:dyDescent="0.35">
      <c r="A53" s="134"/>
      <c r="B53" s="297" t="s">
        <v>388</v>
      </c>
      <c r="C53" s="375" t="s">
        <v>283</v>
      </c>
      <c r="D53" s="275"/>
      <c r="E53" s="275"/>
      <c r="F53" s="275"/>
      <c r="G53" s="276"/>
      <c r="H53" s="599">
        <f t="shared" si="12"/>
        <v>45778</v>
      </c>
      <c r="I53" s="600"/>
      <c r="J53" s="600"/>
      <c r="K53" s="601"/>
      <c r="L53" s="567">
        <v>45350</v>
      </c>
      <c r="M53" s="568"/>
      <c r="N53" s="568"/>
      <c r="O53" s="569"/>
      <c r="P53" s="567">
        <v>45778</v>
      </c>
      <c r="Q53" s="568"/>
      <c r="R53" s="568"/>
      <c r="S53" s="569"/>
      <c r="T53" s="567">
        <v>45350</v>
      </c>
      <c r="U53" s="568"/>
      <c r="V53" s="568"/>
      <c r="W53" s="569"/>
      <c r="X53" s="107"/>
      <c r="Y53" s="108"/>
      <c r="Z53" s="108"/>
      <c r="AA53" s="108"/>
      <c r="AB53" s="108"/>
      <c r="AC53" s="108"/>
      <c r="AD53" s="108"/>
      <c r="AE53" s="108"/>
      <c r="AF53" s="109"/>
    </row>
    <row r="54" spans="1:32" ht="30" customHeight="1" x14ac:dyDescent="0.35">
      <c r="A54" s="134"/>
      <c r="B54" s="293" t="s">
        <v>389</v>
      </c>
      <c r="C54" s="294" t="s">
        <v>284</v>
      </c>
      <c r="D54" s="275"/>
      <c r="E54" s="275"/>
      <c r="F54" s="275"/>
      <c r="G54" s="276"/>
      <c r="H54" s="602">
        <f t="shared" si="12"/>
        <v>45927</v>
      </c>
      <c r="I54" s="603"/>
      <c r="J54" s="603"/>
      <c r="K54" s="604"/>
      <c r="L54" s="567">
        <v>45595</v>
      </c>
      <c r="M54" s="568"/>
      <c r="N54" s="568"/>
      <c r="O54" s="569"/>
      <c r="P54" s="570">
        <v>45927</v>
      </c>
      <c r="Q54" s="568"/>
      <c r="R54" s="568"/>
      <c r="S54" s="571"/>
      <c r="T54" s="567">
        <v>45595</v>
      </c>
      <c r="U54" s="568"/>
      <c r="V54" s="568"/>
      <c r="W54" s="569"/>
      <c r="X54" s="107"/>
      <c r="Y54" s="108"/>
      <c r="Z54" s="108"/>
      <c r="AA54" s="108"/>
      <c r="AB54" s="108"/>
      <c r="AC54" s="108"/>
      <c r="AD54" s="108"/>
      <c r="AE54" s="108"/>
      <c r="AF54" s="109"/>
    </row>
    <row r="55" spans="1:32" ht="30" customHeight="1" x14ac:dyDescent="0.35">
      <c r="A55" s="134"/>
      <c r="B55" s="293">
        <v>4</v>
      </c>
      <c r="C55" s="592" t="s">
        <v>213</v>
      </c>
      <c r="D55" s="590"/>
      <c r="E55" s="590"/>
      <c r="F55" s="590"/>
      <c r="G55" s="591"/>
      <c r="H55" s="584" t="str">
        <f t="shared" si="12"/>
        <v>30 DIAS</v>
      </c>
      <c r="I55" s="585"/>
      <c r="J55" s="585"/>
      <c r="K55" s="586"/>
      <c r="L55" s="633" t="s">
        <v>508</v>
      </c>
      <c r="M55" s="634"/>
      <c r="N55" s="634"/>
      <c r="O55" s="635"/>
      <c r="P55" s="633" t="s">
        <v>214</v>
      </c>
      <c r="Q55" s="582"/>
      <c r="R55" s="582"/>
      <c r="S55" s="588"/>
      <c r="T55" s="633" t="s">
        <v>214</v>
      </c>
      <c r="U55" s="582"/>
      <c r="V55" s="582"/>
      <c r="W55" s="588"/>
      <c r="X55" s="89"/>
      <c r="Y55" s="90"/>
      <c r="Z55" s="90"/>
      <c r="AA55" s="90"/>
      <c r="AB55" s="90"/>
      <c r="AC55" s="90"/>
      <c r="AD55" s="90"/>
      <c r="AE55" s="90"/>
      <c r="AF55" s="91"/>
    </row>
    <row r="56" spans="1:32" ht="30" customHeight="1" x14ac:dyDescent="0.35">
      <c r="A56" s="134"/>
      <c r="B56" s="293">
        <v>5</v>
      </c>
      <c r="C56" s="592" t="s">
        <v>215</v>
      </c>
      <c r="D56" s="590"/>
      <c r="E56" s="590"/>
      <c r="F56" s="590"/>
      <c r="G56" s="591"/>
      <c r="H56" s="584" t="str">
        <f t="shared" si="12"/>
        <v>REAJUSTE APÓS 12 MESES - INCC</v>
      </c>
      <c r="I56" s="585"/>
      <c r="J56" s="585"/>
      <c r="K56" s="586"/>
      <c r="L56" s="633" t="s">
        <v>536</v>
      </c>
      <c r="M56" s="634"/>
      <c r="N56" s="634"/>
      <c r="O56" s="635"/>
      <c r="P56" s="633" t="s">
        <v>537</v>
      </c>
      <c r="Q56" s="634"/>
      <c r="R56" s="634"/>
      <c r="S56" s="635"/>
      <c r="T56" s="633" t="s">
        <v>537</v>
      </c>
      <c r="U56" s="634"/>
      <c r="V56" s="634"/>
      <c r="W56" s="635"/>
      <c r="X56" s="89"/>
      <c r="Y56" s="90"/>
      <c r="Z56" s="90"/>
      <c r="AA56" s="90"/>
      <c r="AB56" s="90"/>
      <c r="AC56" s="90"/>
      <c r="AD56" s="90"/>
      <c r="AE56" s="90"/>
      <c r="AF56" s="91"/>
    </row>
    <row r="57" spans="1:32" ht="30" customHeight="1" x14ac:dyDescent="0.35">
      <c r="A57" s="134"/>
      <c r="B57" s="293">
        <v>6</v>
      </c>
      <c r="C57" s="592" t="s">
        <v>217</v>
      </c>
      <c r="D57" s="590"/>
      <c r="E57" s="590"/>
      <c r="F57" s="590"/>
      <c r="G57" s="591"/>
      <c r="H57" s="555" t="str">
        <f t="shared" si="12"/>
        <v>NA</v>
      </c>
      <c r="I57" s="556"/>
      <c r="J57" s="556"/>
      <c r="K57" s="557"/>
      <c r="L57" s="558" t="s">
        <v>216</v>
      </c>
      <c r="M57" s="559"/>
      <c r="N57" s="559"/>
      <c r="O57" s="560"/>
      <c r="P57" s="558" t="s">
        <v>216</v>
      </c>
      <c r="Q57" s="582"/>
      <c r="R57" s="582"/>
      <c r="S57" s="588"/>
      <c r="T57" s="558" t="s">
        <v>216</v>
      </c>
      <c r="U57" s="582"/>
      <c r="V57" s="582"/>
      <c r="W57" s="588"/>
      <c r="X57" s="89"/>
      <c r="Y57" s="90"/>
      <c r="Z57" s="90"/>
      <c r="AA57" s="92"/>
      <c r="AB57" s="92"/>
      <c r="AC57" s="92"/>
      <c r="AD57" s="92"/>
      <c r="AE57" s="92"/>
      <c r="AF57" s="93"/>
    </row>
    <row r="58" spans="1:32" ht="30" customHeight="1" x14ac:dyDescent="0.35">
      <c r="A58" s="134"/>
      <c r="B58" s="293">
        <v>7</v>
      </c>
      <c r="C58" s="592" t="s">
        <v>218</v>
      </c>
      <c r="D58" s="590"/>
      <c r="E58" s="590"/>
      <c r="F58" s="590"/>
      <c r="G58" s="591"/>
      <c r="H58" s="555" t="str">
        <f t="shared" si="12"/>
        <v>NA</v>
      </c>
      <c r="I58" s="556"/>
      <c r="J58" s="556"/>
      <c r="K58" s="557"/>
      <c r="L58" s="558" t="s">
        <v>478</v>
      </c>
      <c r="M58" s="559"/>
      <c r="N58" s="559"/>
      <c r="O58" s="560"/>
      <c r="P58" s="558" t="s">
        <v>216</v>
      </c>
      <c r="Q58" s="582"/>
      <c r="R58" s="582"/>
      <c r="S58" s="588"/>
      <c r="T58" s="558" t="s">
        <v>216</v>
      </c>
      <c r="U58" s="582"/>
      <c r="V58" s="582"/>
      <c r="W58" s="588"/>
      <c r="X58" s="89"/>
      <c r="Y58" s="90"/>
      <c r="Z58" s="90"/>
      <c r="AA58" s="90"/>
      <c r="AB58" s="90"/>
      <c r="AC58" s="90"/>
      <c r="AD58" s="90"/>
      <c r="AE58" s="90"/>
      <c r="AF58" s="91"/>
    </row>
    <row r="59" spans="1:32" ht="30" customHeight="1" x14ac:dyDescent="0.35">
      <c r="A59" s="134"/>
      <c r="B59" s="293">
        <v>8</v>
      </c>
      <c r="C59" s="592" t="s">
        <v>219</v>
      </c>
      <c r="D59" s="590"/>
      <c r="E59" s="590"/>
      <c r="F59" s="590"/>
      <c r="G59" s="591"/>
      <c r="H59" s="555" t="s">
        <v>234</v>
      </c>
      <c r="I59" s="556"/>
      <c r="J59" s="556"/>
      <c r="K59" s="557"/>
      <c r="L59" s="558" t="s">
        <v>216</v>
      </c>
      <c r="M59" s="559"/>
      <c r="N59" s="559"/>
      <c r="O59" s="560"/>
      <c r="P59" s="558" t="s">
        <v>220</v>
      </c>
      <c r="Q59" s="582"/>
      <c r="R59" s="582"/>
      <c r="S59" s="588"/>
      <c r="T59" s="558" t="s">
        <v>220</v>
      </c>
      <c r="U59" s="582"/>
      <c r="V59" s="582"/>
      <c r="W59" s="588"/>
      <c r="X59" s="89"/>
      <c r="Y59" s="90"/>
      <c r="Z59" s="90"/>
      <c r="AA59" s="90"/>
      <c r="AB59" s="90"/>
      <c r="AC59" s="90"/>
      <c r="AD59" s="90"/>
      <c r="AE59" s="90"/>
      <c r="AF59" s="91"/>
    </row>
    <row r="60" spans="1:32" ht="30" customHeight="1" x14ac:dyDescent="0.35">
      <c r="A60" s="134"/>
      <c r="B60" s="293">
        <v>9</v>
      </c>
      <c r="C60" s="292" t="s">
        <v>578</v>
      </c>
      <c r="D60" s="275"/>
      <c r="E60" s="275"/>
      <c r="F60" s="275"/>
      <c r="G60" s="276"/>
      <c r="H60" s="348"/>
      <c r="I60" s="349"/>
      <c r="J60" s="349"/>
      <c r="K60" s="350"/>
      <c r="L60" s="344"/>
      <c r="M60" s="345"/>
      <c r="N60" s="345"/>
      <c r="O60" s="346"/>
      <c r="P60" s="344"/>
      <c r="Q60" s="105"/>
      <c r="R60" s="105"/>
      <c r="S60" s="347"/>
      <c r="T60" s="344"/>
      <c r="U60" s="105"/>
      <c r="V60" s="105"/>
      <c r="W60" s="347"/>
      <c r="X60" s="107"/>
      <c r="Y60" s="108"/>
      <c r="Z60" s="108"/>
      <c r="AA60" s="108"/>
      <c r="AB60" s="108"/>
      <c r="AC60" s="108"/>
      <c r="AD60" s="108"/>
      <c r="AE60" s="108"/>
      <c r="AF60" s="109"/>
    </row>
    <row r="61" spans="1:32" ht="30" customHeight="1" x14ac:dyDescent="0.35">
      <c r="A61" s="134"/>
      <c r="B61" s="293">
        <v>10</v>
      </c>
      <c r="C61" s="292" t="s">
        <v>575</v>
      </c>
      <c r="D61" s="275"/>
      <c r="E61" s="275"/>
      <c r="F61" s="275"/>
      <c r="G61" s="276"/>
      <c r="H61" s="606">
        <v>0.5</v>
      </c>
      <c r="I61" s="607"/>
      <c r="J61" s="607"/>
      <c r="K61" s="608"/>
      <c r="L61" s="344"/>
      <c r="M61" s="345"/>
      <c r="N61" s="345"/>
      <c r="O61" s="346"/>
      <c r="P61" s="344"/>
      <c r="Q61" s="105"/>
      <c r="R61" s="105"/>
      <c r="S61" s="347"/>
      <c r="T61" s="344"/>
      <c r="U61" s="105"/>
      <c r="V61" s="105"/>
      <c r="W61" s="347"/>
      <c r="X61" s="107"/>
      <c r="Y61" s="108"/>
      <c r="Z61" s="108"/>
      <c r="AA61" s="108"/>
      <c r="AB61" s="108"/>
      <c r="AC61" s="108"/>
      <c r="AD61" s="108"/>
      <c r="AE61" s="108"/>
      <c r="AF61" s="109"/>
    </row>
    <row r="62" spans="1:32" ht="30" customHeight="1" x14ac:dyDescent="0.35">
      <c r="A62" s="134"/>
      <c r="B62" s="293">
        <v>11</v>
      </c>
      <c r="C62" s="592" t="s">
        <v>221</v>
      </c>
      <c r="D62" s="590"/>
      <c r="E62" s="590"/>
      <c r="F62" s="590"/>
      <c r="G62" s="591"/>
      <c r="H62" s="584" t="str">
        <f t="shared" si="12"/>
        <v>SEM LIMITE PARA EMISSÃO</v>
      </c>
      <c r="I62" s="585"/>
      <c r="J62" s="585"/>
      <c r="K62" s="586"/>
      <c r="L62" s="633" t="s">
        <v>216</v>
      </c>
      <c r="M62" s="634"/>
      <c r="N62" s="634"/>
      <c r="O62" s="635"/>
      <c r="P62" s="633" t="s">
        <v>222</v>
      </c>
      <c r="Q62" s="582"/>
      <c r="R62" s="582"/>
      <c r="S62" s="588"/>
      <c r="T62" s="633" t="s">
        <v>222</v>
      </c>
      <c r="U62" s="582"/>
      <c r="V62" s="582"/>
      <c r="W62" s="588"/>
      <c r="X62" s="89"/>
      <c r="Y62" s="90"/>
      <c r="Z62" s="90"/>
      <c r="AA62" s="90"/>
      <c r="AB62" s="90"/>
      <c r="AC62" s="90"/>
      <c r="AD62" s="90"/>
      <c r="AE62" s="90"/>
      <c r="AF62" s="91"/>
    </row>
    <row r="63" spans="1:32" ht="30" customHeight="1" x14ac:dyDescent="0.3">
      <c r="A63" s="134"/>
      <c r="B63" s="293">
        <v>12</v>
      </c>
      <c r="C63" s="292" t="s">
        <v>223</v>
      </c>
      <c r="D63" s="295"/>
      <c r="E63" s="295"/>
      <c r="F63" s="295"/>
      <c r="G63" s="296"/>
      <c r="H63" s="621" t="str">
        <f t="shared" si="12"/>
        <v>MARTELETE/COMPRESSOR/DIESEL</v>
      </c>
      <c r="I63" s="622"/>
      <c r="J63" s="622"/>
      <c r="K63" s="623"/>
      <c r="L63" s="624" t="s">
        <v>509</v>
      </c>
      <c r="M63" s="625"/>
      <c r="N63" s="625"/>
      <c r="O63" s="626"/>
      <c r="P63" s="624" t="s">
        <v>224</v>
      </c>
      <c r="Q63" s="582"/>
      <c r="R63" s="582"/>
      <c r="S63" s="588"/>
      <c r="T63" s="624" t="s">
        <v>224</v>
      </c>
      <c r="U63" s="582"/>
      <c r="V63" s="582"/>
      <c r="W63" s="588"/>
      <c r="X63" s="89"/>
      <c r="Y63" s="90"/>
      <c r="Z63" s="90"/>
      <c r="AA63" s="90"/>
      <c r="AB63" s="90"/>
      <c r="AC63" s="90"/>
      <c r="AD63" s="90"/>
      <c r="AE63" s="90"/>
      <c r="AF63" s="91"/>
    </row>
    <row r="64" spans="1:32" ht="30" customHeight="1" x14ac:dyDescent="0.3">
      <c r="A64" s="134"/>
      <c r="B64" s="293">
        <v>13</v>
      </c>
      <c r="C64" s="292" t="s">
        <v>226</v>
      </c>
      <c r="D64" s="295"/>
      <c r="E64" s="295"/>
      <c r="F64" s="295"/>
      <c r="G64" s="296"/>
      <c r="H64" s="627" t="str">
        <f t="shared" si="12"/>
        <v>OK</v>
      </c>
      <c r="I64" s="628"/>
      <c r="J64" s="628"/>
      <c r="K64" s="629"/>
      <c r="L64" s="630" t="s">
        <v>510</v>
      </c>
      <c r="M64" s="631"/>
      <c r="N64" s="631"/>
      <c r="O64" s="632"/>
      <c r="P64" s="630" t="s">
        <v>227</v>
      </c>
      <c r="Q64" s="582"/>
      <c r="R64" s="582"/>
      <c r="S64" s="588"/>
      <c r="T64" s="630" t="s">
        <v>227</v>
      </c>
      <c r="U64" s="582"/>
      <c r="V64" s="582"/>
      <c r="W64" s="588"/>
      <c r="X64" s="89"/>
      <c r="Y64" s="90"/>
      <c r="Z64" s="90"/>
      <c r="AA64" s="90"/>
      <c r="AB64" s="90"/>
      <c r="AC64" s="90"/>
      <c r="AD64" s="90"/>
      <c r="AE64" s="90"/>
      <c r="AF64" s="91"/>
    </row>
    <row r="65" spans="1:32" ht="68.400000000000006" customHeight="1" x14ac:dyDescent="0.35">
      <c r="A65" s="134"/>
      <c r="B65" s="293">
        <v>14</v>
      </c>
      <c r="C65" s="592" t="s">
        <v>228</v>
      </c>
      <c r="D65" s="590"/>
      <c r="E65" s="590"/>
      <c r="F65" s="590"/>
      <c r="G65" s="591"/>
      <c r="H65" s="555" t="str">
        <f t="shared" si="12"/>
        <v xml:space="preserve"> -</v>
      </c>
      <c r="I65" s="556"/>
      <c r="J65" s="556"/>
      <c r="K65" s="557"/>
      <c r="L65" s="558" t="s">
        <v>511</v>
      </c>
      <c r="M65" s="559"/>
      <c r="N65" s="559"/>
      <c r="O65" s="560"/>
      <c r="P65" s="558" t="s">
        <v>225</v>
      </c>
      <c r="Q65" s="582"/>
      <c r="R65" s="582"/>
      <c r="S65" s="588"/>
      <c r="T65" s="558" t="s">
        <v>225</v>
      </c>
      <c r="U65" s="582"/>
      <c r="V65" s="582"/>
      <c r="W65" s="588"/>
      <c r="X65" s="94"/>
      <c r="Y65" s="95"/>
      <c r="Z65" s="95"/>
      <c r="AA65" s="95"/>
      <c r="AB65" s="95"/>
      <c r="AC65" s="95"/>
      <c r="AD65" s="95"/>
      <c r="AE65" s="95"/>
      <c r="AF65" s="96"/>
    </row>
    <row r="66" spans="1:32" ht="4.5" customHeight="1" x14ac:dyDescent="0.3">
      <c r="A66" s="134"/>
      <c r="B66" s="212"/>
      <c r="C66" s="195"/>
      <c r="D66" s="195"/>
      <c r="E66" s="195"/>
      <c r="F66" s="195"/>
      <c r="G66" s="195"/>
      <c r="H66" s="195"/>
      <c r="I66" s="217"/>
      <c r="J66" s="195"/>
      <c r="K66" s="213"/>
      <c r="L66" s="195"/>
      <c r="M66" s="217"/>
      <c r="N66" s="195"/>
      <c r="O66" s="213"/>
      <c r="P66" s="195"/>
      <c r="Q66" s="217"/>
      <c r="R66" s="195"/>
      <c r="S66" s="213"/>
      <c r="T66" s="195"/>
      <c r="U66" s="217"/>
      <c r="V66" s="195"/>
      <c r="W66" s="213"/>
    </row>
    <row r="67" spans="1:32" ht="30" customHeight="1" x14ac:dyDescent="0.3">
      <c r="A67" s="134"/>
      <c r="B67" s="214" t="s">
        <v>20</v>
      </c>
      <c r="C67" s="197" t="s">
        <v>229</v>
      </c>
      <c r="D67" s="215"/>
      <c r="E67" s="215"/>
      <c r="F67" s="215"/>
      <c r="G67" s="218"/>
      <c r="H67" s="219"/>
      <c r="I67" s="220"/>
      <c r="J67" s="196"/>
      <c r="K67" s="216"/>
      <c r="L67" s="219"/>
      <c r="M67" s="220"/>
      <c r="N67" s="196"/>
      <c r="O67" s="216"/>
      <c r="P67" s="219"/>
      <c r="Q67" s="220"/>
      <c r="R67" s="196"/>
      <c r="S67" s="216"/>
      <c r="T67" s="219"/>
      <c r="U67" s="220"/>
      <c r="V67" s="196"/>
      <c r="W67" s="216"/>
    </row>
    <row r="68" spans="1:32" ht="30" customHeight="1" x14ac:dyDescent="0.35">
      <c r="A68" s="134"/>
      <c r="B68" s="291">
        <v>1</v>
      </c>
      <c r="C68" s="592" t="s">
        <v>230</v>
      </c>
      <c r="D68" s="590"/>
      <c r="E68" s="590"/>
      <c r="F68" s="590"/>
      <c r="G68" s="591"/>
      <c r="H68" s="555" t="str">
        <f t="shared" ref="H68:H74" si="13">IF($O$3=$L$8,L68,IF($O$3=$P$8,P68,T68))</f>
        <v>NÃO</v>
      </c>
      <c r="I68" s="556"/>
      <c r="J68" s="556"/>
      <c r="K68" s="557"/>
      <c r="L68" s="558" t="s">
        <v>234</v>
      </c>
      <c r="M68" s="559"/>
      <c r="N68" s="559"/>
      <c r="O68" s="560"/>
      <c r="P68" s="558" t="s">
        <v>231</v>
      </c>
      <c r="Q68" s="582"/>
      <c r="R68" s="582"/>
      <c r="S68" s="588"/>
      <c r="T68" s="558" t="s">
        <v>231</v>
      </c>
      <c r="U68" s="582"/>
      <c r="V68" s="582"/>
      <c r="W68" s="588"/>
    </row>
    <row r="69" spans="1:32" ht="30" customHeight="1" x14ac:dyDescent="0.35">
      <c r="A69" s="134"/>
      <c r="B69" s="293">
        <v>2</v>
      </c>
      <c r="C69" s="592" t="s">
        <v>232</v>
      </c>
      <c r="D69" s="590"/>
      <c r="E69" s="590"/>
      <c r="F69" s="590"/>
      <c r="G69" s="591"/>
      <c r="H69" s="555" t="str">
        <f t="shared" si="13"/>
        <v>NÃO</v>
      </c>
      <c r="I69" s="556"/>
      <c r="J69" s="556"/>
      <c r="K69" s="557"/>
      <c r="L69" s="558" t="s">
        <v>216</v>
      </c>
      <c r="M69" s="559"/>
      <c r="N69" s="559"/>
      <c r="O69" s="560"/>
      <c r="P69" s="558" t="s">
        <v>231</v>
      </c>
      <c r="Q69" s="582"/>
      <c r="R69" s="582"/>
      <c r="S69" s="588"/>
      <c r="T69" s="558" t="s">
        <v>231</v>
      </c>
      <c r="U69" s="582"/>
      <c r="V69" s="582"/>
      <c r="W69" s="588"/>
    </row>
    <row r="70" spans="1:32" ht="30" customHeight="1" x14ac:dyDescent="0.35">
      <c r="A70" s="134"/>
      <c r="B70" s="293">
        <v>3</v>
      </c>
      <c r="C70" s="592" t="s">
        <v>233</v>
      </c>
      <c r="D70" s="590"/>
      <c r="E70" s="590"/>
      <c r="F70" s="590"/>
      <c r="G70" s="591"/>
      <c r="H70" s="555" t="str">
        <f t="shared" si="13"/>
        <v>SIM</v>
      </c>
      <c r="I70" s="556"/>
      <c r="J70" s="556"/>
      <c r="K70" s="557"/>
      <c r="L70" s="558" t="s">
        <v>234</v>
      </c>
      <c r="M70" s="559"/>
      <c r="N70" s="559"/>
      <c r="O70" s="560"/>
      <c r="P70" s="558" t="s">
        <v>234</v>
      </c>
      <c r="Q70" s="582"/>
      <c r="R70" s="582"/>
      <c r="S70" s="588"/>
      <c r="T70" s="558" t="s">
        <v>234</v>
      </c>
      <c r="U70" s="582"/>
      <c r="V70" s="582"/>
      <c r="W70" s="588"/>
    </row>
    <row r="71" spans="1:32" ht="30" customHeight="1" x14ac:dyDescent="0.35">
      <c r="A71" s="134"/>
      <c r="B71" s="293">
        <v>4</v>
      </c>
      <c r="C71" s="592" t="s">
        <v>235</v>
      </c>
      <c r="D71" s="590"/>
      <c r="E71" s="590"/>
      <c r="F71" s="590"/>
      <c r="G71" s="591"/>
      <c r="H71" s="555" t="str">
        <f t="shared" si="13"/>
        <v>SIM</v>
      </c>
      <c r="I71" s="556"/>
      <c r="J71" s="556"/>
      <c r="K71" s="557"/>
      <c r="L71" s="558" t="s">
        <v>234</v>
      </c>
      <c r="M71" s="559"/>
      <c r="N71" s="559"/>
      <c r="O71" s="560"/>
      <c r="P71" s="558" t="s">
        <v>234</v>
      </c>
      <c r="Q71" s="582"/>
      <c r="R71" s="582"/>
      <c r="S71" s="588"/>
      <c r="T71" s="558" t="s">
        <v>234</v>
      </c>
      <c r="U71" s="582"/>
      <c r="V71" s="582"/>
      <c r="W71" s="588"/>
    </row>
    <row r="72" spans="1:32" ht="51.6" customHeight="1" x14ac:dyDescent="0.35">
      <c r="A72" s="134"/>
      <c r="B72" s="293">
        <v>5</v>
      </c>
      <c r="C72" s="589" t="s">
        <v>236</v>
      </c>
      <c r="D72" s="758"/>
      <c r="E72" s="758"/>
      <c r="F72" s="758"/>
      <c r="G72" s="759"/>
      <c r="H72" s="555" t="str">
        <f t="shared" si="13"/>
        <v>SIM</v>
      </c>
      <c r="I72" s="556"/>
      <c r="J72" s="556"/>
      <c r="K72" s="557"/>
      <c r="L72" s="558" t="s">
        <v>234</v>
      </c>
      <c r="M72" s="559"/>
      <c r="N72" s="559"/>
      <c r="O72" s="560"/>
      <c r="P72" s="558" t="s">
        <v>234</v>
      </c>
      <c r="Q72" s="582"/>
      <c r="R72" s="582"/>
      <c r="S72" s="588"/>
      <c r="T72" s="558" t="s">
        <v>234</v>
      </c>
      <c r="U72" s="582"/>
      <c r="V72" s="582"/>
      <c r="W72" s="588"/>
    </row>
    <row r="73" spans="1:32" ht="30" customHeight="1" x14ac:dyDescent="0.35">
      <c r="A73" s="134"/>
      <c r="B73" s="293">
        <v>6</v>
      </c>
      <c r="C73" s="592" t="s">
        <v>237</v>
      </c>
      <c r="D73" s="590"/>
      <c r="E73" s="590"/>
      <c r="F73" s="590"/>
      <c r="G73" s="591"/>
      <c r="H73" s="555" t="str">
        <f t="shared" si="13"/>
        <v>NA</v>
      </c>
      <c r="I73" s="556"/>
      <c r="J73" s="556"/>
      <c r="K73" s="557"/>
      <c r="L73" s="558" t="s">
        <v>234</v>
      </c>
      <c r="M73" s="559"/>
      <c r="N73" s="559"/>
      <c r="O73" s="560"/>
      <c r="P73" s="558" t="s">
        <v>216</v>
      </c>
      <c r="Q73" s="582"/>
      <c r="R73" s="582"/>
      <c r="S73" s="588"/>
      <c r="T73" s="558" t="s">
        <v>216</v>
      </c>
      <c r="U73" s="582"/>
      <c r="V73" s="582"/>
      <c r="W73" s="588"/>
    </row>
    <row r="74" spans="1:32" ht="30" customHeight="1" x14ac:dyDescent="0.35">
      <c r="A74" s="134"/>
      <c r="B74" s="293">
        <v>7</v>
      </c>
      <c r="C74" s="592" t="s">
        <v>238</v>
      </c>
      <c r="D74" s="590"/>
      <c r="E74" s="590"/>
      <c r="F74" s="590"/>
      <c r="G74" s="591"/>
      <c r="H74" s="555" t="str">
        <f t="shared" si="13"/>
        <v>SIM, MARTELETE POR CONTA DA CONTRATANTE</v>
      </c>
      <c r="I74" s="556"/>
      <c r="J74" s="556"/>
      <c r="K74" s="557"/>
      <c r="L74" s="558" t="s">
        <v>234</v>
      </c>
      <c r="M74" s="559"/>
      <c r="N74" s="559"/>
      <c r="O74" s="560"/>
      <c r="P74" s="558" t="s">
        <v>239</v>
      </c>
      <c r="Q74" s="582"/>
      <c r="R74" s="582"/>
      <c r="S74" s="588"/>
      <c r="T74" s="558" t="s">
        <v>239</v>
      </c>
      <c r="U74" s="582"/>
      <c r="V74" s="582"/>
      <c r="W74" s="588"/>
    </row>
    <row r="75" spans="1:32" ht="4.5" customHeight="1" x14ac:dyDescent="0.3">
      <c r="A75" s="134"/>
      <c r="B75" s="212"/>
      <c r="C75" s="195"/>
      <c r="D75" s="195"/>
      <c r="E75" s="195"/>
      <c r="F75" s="195"/>
      <c r="G75" s="195"/>
      <c r="H75" s="195"/>
      <c r="I75" s="217"/>
      <c r="J75" s="195"/>
      <c r="K75" s="213"/>
      <c r="L75" s="195"/>
      <c r="M75" s="217"/>
      <c r="N75" s="195"/>
      <c r="O75" s="213"/>
      <c r="P75" s="195"/>
      <c r="Q75" s="217"/>
      <c r="R75" s="195"/>
      <c r="S75" s="213"/>
      <c r="T75" s="195"/>
      <c r="U75" s="217"/>
      <c r="V75" s="195"/>
      <c r="W75" s="213"/>
    </row>
    <row r="76" spans="1:32" ht="30" customHeight="1" x14ac:dyDescent="0.3">
      <c r="A76" s="134"/>
      <c r="B76" s="214" t="s">
        <v>20</v>
      </c>
      <c r="C76" s="197" t="s">
        <v>36</v>
      </c>
      <c r="D76" s="215"/>
      <c r="E76" s="215"/>
      <c r="F76" s="215"/>
      <c r="G76" s="218"/>
      <c r="H76" s="219"/>
      <c r="I76" s="220"/>
      <c r="J76" s="196"/>
      <c r="K76" s="216"/>
      <c r="L76" s="219"/>
      <c r="M76" s="220"/>
      <c r="N76" s="196"/>
      <c r="O76" s="216"/>
      <c r="P76" s="219"/>
      <c r="Q76" s="220"/>
      <c r="R76" s="196"/>
      <c r="S76" s="216"/>
      <c r="T76" s="219"/>
      <c r="U76" s="220"/>
      <c r="V76" s="196"/>
      <c r="W76" s="216"/>
    </row>
    <row r="77" spans="1:32" ht="30" customHeight="1" x14ac:dyDescent="0.3">
      <c r="A77" s="134"/>
      <c r="B77" s="293">
        <v>1</v>
      </c>
      <c r="C77" s="589" t="s">
        <v>38</v>
      </c>
      <c r="D77" s="756"/>
      <c r="E77" s="756"/>
      <c r="F77" s="756"/>
      <c r="G77" s="757"/>
      <c r="H77" s="555" t="str">
        <f t="shared" ref="H77:H87" si="14">IF($O$3=$L$8,L77,IF($O$3=$P$8,P77,T77))</f>
        <v>SIM</v>
      </c>
      <c r="I77" s="556"/>
      <c r="J77" s="556"/>
      <c r="K77" s="557"/>
      <c r="L77" s="558" t="s">
        <v>234</v>
      </c>
      <c r="M77" s="582"/>
      <c r="N77" s="582"/>
      <c r="O77" s="588"/>
      <c r="P77" s="558" t="s">
        <v>234</v>
      </c>
      <c r="Q77" s="582"/>
      <c r="R77" s="582"/>
      <c r="S77" s="588"/>
      <c r="T77" s="558" t="s">
        <v>234</v>
      </c>
      <c r="U77" s="582"/>
      <c r="V77" s="582"/>
      <c r="W77" s="588"/>
    </row>
    <row r="78" spans="1:32" ht="45" customHeight="1" x14ac:dyDescent="0.3">
      <c r="A78" s="134"/>
      <c r="B78" s="293">
        <v>2</v>
      </c>
      <c r="C78" s="589" t="s">
        <v>39</v>
      </c>
      <c r="D78" s="756"/>
      <c r="E78" s="756"/>
      <c r="F78" s="756"/>
      <c r="G78" s="757"/>
      <c r="H78" s="555" t="str">
        <f t="shared" si="14"/>
        <v>MARTELETE POR CONTA DA CONTRATANTE</v>
      </c>
      <c r="I78" s="556"/>
      <c r="J78" s="556"/>
      <c r="K78" s="557"/>
      <c r="L78" s="558" t="s">
        <v>240</v>
      </c>
      <c r="M78" s="582"/>
      <c r="N78" s="582"/>
      <c r="O78" s="588"/>
      <c r="P78" s="558" t="s">
        <v>240</v>
      </c>
      <c r="Q78" s="582"/>
      <c r="R78" s="582"/>
      <c r="S78" s="588"/>
      <c r="T78" s="558" t="s">
        <v>240</v>
      </c>
      <c r="U78" s="582"/>
      <c r="V78" s="582"/>
      <c r="W78" s="588"/>
    </row>
    <row r="79" spans="1:32" ht="45" customHeight="1" x14ac:dyDescent="0.3">
      <c r="A79" s="134"/>
      <c r="B79" s="293">
        <v>3</v>
      </c>
      <c r="C79" s="589" t="s">
        <v>40</v>
      </c>
      <c r="D79" s="756"/>
      <c r="E79" s="756"/>
      <c r="F79" s="756"/>
      <c r="G79" s="757"/>
      <c r="H79" s="555" t="str">
        <f t="shared" si="14"/>
        <v>SIM</v>
      </c>
      <c r="I79" s="556"/>
      <c r="J79" s="556"/>
      <c r="K79" s="557"/>
      <c r="L79" s="558" t="s">
        <v>234</v>
      </c>
      <c r="M79" s="582"/>
      <c r="N79" s="582"/>
      <c r="O79" s="588"/>
      <c r="P79" s="558" t="s">
        <v>234</v>
      </c>
      <c r="Q79" s="582"/>
      <c r="R79" s="582"/>
      <c r="S79" s="588"/>
      <c r="T79" s="558" t="s">
        <v>234</v>
      </c>
      <c r="U79" s="582"/>
      <c r="V79" s="582"/>
      <c r="W79" s="588"/>
    </row>
    <row r="80" spans="1:32" ht="30" customHeight="1" x14ac:dyDescent="0.3">
      <c r="A80" s="134"/>
      <c r="B80" s="293">
        <v>4</v>
      </c>
      <c r="C80" s="589" t="s">
        <v>41</v>
      </c>
      <c r="D80" s="756"/>
      <c r="E80" s="756"/>
      <c r="F80" s="756"/>
      <c r="G80" s="757"/>
      <c r="H80" s="555" t="str">
        <f t="shared" si="14"/>
        <v>SIM</v>
      </c>
      <c r="I80" s="556"/>
      <c r="J80" s="556"/>
      <c r="K80" s="557"/>
      <c r="L80" s="558" t="s">
        <v>234</v>
      </c>
      <c r="M80" s="582"/>
      <c r="N80" s="582"/>
      <c r="O80" s="588"/>
      <c r="P80" s="558" t="s">
        <v>234</v>
      </c>
      <c r="Q80" s="582"/>
      <c r="R80" s="582"/>
      <c r="S80" s="588"/>
      <c r="T80" s="558" t="s">
        <v>234</v>
      </c>
      <c r="U80" s="582"/>
      <c r="V80" s="582"/>
      <c r="W80" s="588"/>
    </row>
    <row r="81" spans="1:23" ht="30" customHeight="1" x14ac:dyDescent="0.3">
      <c r="A81" s="134"/>
      <c r="B81" s="293">
        <v>5</v>
      </c>
      <c r="C81" s="589" t="s">
        <v>42</v>
      </c>
      <c r="D81" s="756"/>
      <c r="E81" s="756"/>
      <c r="F81" s="756"/>
      <c r="G81" s="757"/>
      <c r="H81" s="555" t="str">
        <f t="shared" si="14"/>
        <v>SIM</v>
      </c>
      <c r="I81" s="556"/>
      <c r="J81" s="556"/>
      <c r="K81" s="557"/>
      <c r="L81" s="558" t="s">
        <v>234</v>
      </c>
      <c r="M81" s="582"/>
      <c r="N81" s="582"/>
      <c r="O81" s="588"/>
      <c r="P81" s="558" t="s">
        <v>234</v>
      </c>
      <c r="Q81" s="582"/>
      <c r="R81" s="582"/>
      <c r="S81" s="588"/>
      <c r="T81" s="558" t="s">
        <v>234</v>
      </c>
      <c r="U81" s="582"/>
      <c r="V81" s="582"/>
      <c r="W81" s="588"/>
    </row>
    <row r="82" spans="1:23" ht="30" customHeight="1" x14ac:dyDescent="0.3">
      <c r="A82" s="134"/>
      <c r="B82" s="293">
        <v>6</v>
      </c>
      <c r="C82" s="589" t="s">
        <v>43</v>
      </c>
      <c r="D82" s="756"/>
      <c r="E82" s="756"/>
      <c r="F82" s="756"/>
      <c r="G82" s="757"/>
      <c r="H82" s="555" t="str">
        <f t="shared" si="14"/>
        <v>SIM</v>
      </c>
      <c r="I82" s="556"/>
      <c r="J82" s="556"/>
      <c r="K82" s="557"/>
      <c r="L82" s="558" t="s">
        <v>234</v>
      </c>
      <c r="M82" s="582"/>
      <c r="N82" s="582"/>
      <c r="O82" s="588"/>
      <c r="P82" s="558" t="s">
        <v>234</v>
      </c>
      <c r="Q82" s="582"/>
      <c r="R82" s="582"/>
      <c r="S82" s="588"/>
      <c r="T82" s="558" t="s">
        <v>234</v>
      </c>
      <c r="U82" s="582"/>
      <c r="V82" s="582"/>
      <c r="W82" s="588"/>
    </row>
    <row r="83" spans="1:23" ht="30" customHeight="1" x14ac:dyDescent="0.3">
      <c r="A83" s="134"/>
      <c r="B83" s="293">
        <v>7</v>
      </c>
      <c r="C83" s="589" t="s">
        <v>44</v>
      </c>
      <c r="D83" s="756"/>
      <c r="E83" s="756"/>
      <c r="F83" s="756"/>
      <c r="G83" s="757"/>
      <c r="H83" s="555" t="str">
        <f t="shared" si="14"/>
        <v>SIM</v>
      </c>
      <c r="I83" s="556"/>
      <c r="J83" s="556"/>
      <c r="K83" s="557"/>
      <c r="L83" s="558" t="s">
        <v>234</v>
      </c>
      <c r="M83" s="582"/>
      <c r="N83" s="582"/>
      <c r="O83" s="588"/>
      <c r="P83" s="558" t="s">
        <v>234</v>
      </c>
      <c r="Q83" s="582"/>
      <c r="R83" s="582"/>
      <c r="S83" s="588"/>
      <c r="T83" s="558" t="s">
        <v>234</v>
      </c>
      <c r="U83" s="582"/>
      <c r="V83" s="582"/>
      <c r="W83" s="588"/>
    </row>
    <row r="84" spans="1:23" ht="30" customHeight="1" x14ac:dyDescent="0.3">
      <c r="A84" s="134"/>
      <c r="B84" s="293">
        <v>8</v>
      </c>
      <c r="C84" s="589" t="s">
        <v>46</v>
      </c>
      <c r="D84" s="756"/>
      <c r="E84" s="756"/>
      <c r="F84" s="756"/>
      <c r="G84" s="757"/>
      <c r="H84" s="555" t="str">
        <f t="shared" si="14"/>
        <v>SIM</v>
      </c>
      <c r="I84" s="556"/>
      <c r="J84" s="556"/>
      <c r="K84" s="557"/>
      <c r="L84" s="558" t="s">
        <v>234</v>
      </c>
      <c r="M84" s="582"/>
      <c r="N84" s="582"/>
      <c r="O84" s="588"/>
      <c r="P84" s="558" t="s">
        <v>234</v>
      </c>
      <c r="Q84" s="582"/>
      <c r="R84" s="582"/>
      <c r="S84" s="588"/>
      <c r="T84" s="558" t="s">
        <v>234</v>
      </c>
      <c r="U84" s="582"/>
      <c r="V84" s="582"/>
      <c r="W84" s="588"/>
    </row>
    <row r="85" spans="1:23" ht="30" customHeight="1" x14ac:dyDescent="0.35">
      <c r="A85" s="134"/>
      <c r="B85" s="293">
        <v>9</v>
      </c>
      <c r="C85" s="589" t="s">
        <v>47</v>
      </c>
      <c r="D85" s="590"/>
      <c r="E85" s="590"/>
      <c r="F85" s="590"/>
      <c r="G85" s="591"/>
      <c r="H85" s="555" t="str">
        <f t="shared" si="14"/>
        <v>SIM</v>
      </c>
      <c r="I85" s="556"/>
      <c r="J85" s="556"/>
      <c r="K85" s="557"/>
      <c r="L85" s="558" t="s">
        <v>234</v>
      </c>
      <c r="M85" s="582"/>
      <c r="N85" s="582"/>
      <c r="O85" s="588"/>
      <c r="P85" s="558" t="s">
        <v>234</v>
      </c>
      <c r="Q85" s="582"/>
      <c r="R85" s="582"/>
      <c r="S85" s="588"/>
      <c r="T85" s="558" t="s">
        <v>234</v>
      </c>
      <c r="U85" s="582"/>
      <c r="V85" s="582"/>
      <c r="W85" s="588"/>
    </row>
    <row r="86" spans="1:23" ht="30" customHeight="1" x14ac:dyDescent="0.35">
      <c r="A86" s="134"/>
      <c r="B86" s="293">
        <v>10</v>
      </c>
      <c r="C86" s="589" t="s">
        <v>48</v>
      </c>
      <c r="D86" s="590"/>
      <c r="E86" s="590"/>
      <c r="F86" s="590"/>
      <c r="G86" s="591"/>
      <c r="H86" s="555" t="str">
        <f t="shared" si="14"/>
        <v>SIM</v>
      </c>
      <c r="I86" s="556"/>
      <c r="J86" s="556"/>
      <c r="K86" s="557"/>
      <c r="L86" s="558" t="s">
        <v>234</v>
      </c>
      <c r="M86" s="582"/>
      <c r="N86" s="582"/>
      <c r="O86" s="588"/>
      <c r="P86" s="558" t="s">
        <v>234</v>
      </c>
      <c r="Q86" s="582"/>
      <c r="R86" s="582"/>
      <c r="S86" s="588"/>
      <c r="T86" s="558" t="s">
        <v>234</v>
      </c>
      <c r="U86" s="582"/>
      <c r="V86" s="582"/>
      <c r="W86" s="588"/>
    </row>
    <row r="87" spans="1:23" ht="45.6" customHeight="1" x14ac:dyDescent="0.35">
      <c r="A87" s="134"/>
      <c r="B87" s="293">
        <v>11</v>
      </c>
      <c r="C87" s="589" t="s">
        <v>49</v>
      </c>
      <c r="D87" s="590"/>
      <c r="E87" s="590"/>
      <c r="F87" s="590"/>
      <c r="G87" s="591"/>
      <c r="H87" s="555" t="str">
        <f t="shared" si="14"/>
        <v>SIM</v>
      </c>
      <c r="I87" s="556"/>
      <c r="J87" s="556"/>
      <c r="K87" s="557"/>
      <c r="L87" s="558" t="s">
        <v>234</v>
      </c>
      <c r="M87" s="582"/>
      <c r="N87" s="582"/>
      <c r="O87" s="588"/>
      <c r="P87" s="558" t="s">
        <v>234</v>
      </c>
      <c r="Q87" s="582"/>
      <c r="R87" s="582"/>
      <c r="S87" s="588"/>
      <c r="T87" s="558" t="s">
        <v>234</v>
      </c>
      <c r="U87" s="582"/>
      <c r="V87" s="582"/>
      <c r="W87" s="588"/>
    </row>
    <row r="88" spans="1:23" ht="4.5" customHeight="1" x14ac:dyDescent="0.3">
      <c r="A88" s="134"/>
      <c r="B88" s="212"/>
      <c r="C88" s="195"/>
      <c r="D88" s="195"/>
      <c r="E88" s="195"/>
      <c r="F88" s="195"/>
      <c r="G88" s="195"/>
      <c r="H88" s="195"/>
      <c r="I88" s="217"/>
      <c r="J88" s="195"/>
      <c r="K88" s="213"/>
      <c r="L88" s="195"/>
      <c r="M88" s="217"/>
      <c r="N88" s="195"/>
      <c r="O88" s="213"/>
      <c r="P88" s="195"/>
      <c r="Q88" s="217"/>
      <c r="R88" s="195"/>
      <c r="S88" s="213"/>
      <c r="T88" s="195"/>
      <c r="U88" s="217"/>
      <c r="V88" s="195"/>
      <c r="W88" s="213"/>
    </row>
    <row r="89" spans="1:23" ht="30" customHeight="1" x14ac:dyDescent="0.3">
      <c r="A89" s="134"/>
      <c r="B89" s="214" t="s">
        <v>20</v>
      </c>
      <c r="C89" s="197" t="s">
        <v>241</v>
      </c>
      <c r="D89" s="215"/>
      <c r="E89" s="215"/>
      <c r="F89" s="215"/>
      <c r="G89" s="218"/>
      <c r="H89" s="219"/>
      <c r="I89" s="220"/>
      <c r="J89" s="196"/>
      <c r="K89" s="216"/>
      <c r="L89" s="219"/>
      <c r="M89" s="220"/>
      <c r="N89" s="196"/>
      <c r="O89" s="216"/>
      <c r="P89" s="219"/>
      <c r="Q89" s="220"/>
      <c r="R89" s="196"/>
      <c r="S89" s="216"/>
      <c r="T89" s="219"/>
      <c r="U89" s="220"/>
      <c r="V89" s="196"/>
      <c r="W89" s="216"/>
    </row>
    <row r="90" spans="1:23" ht="30" customHeight="1" x14ac:dyDescent="0.3">
      <c r="A90" s="134"/>
      <c r="B90" s="297">
        <v>1</v>
      </c>
      <c r="C90" s="298"/>
      <c r="D90" s="299"/>
      <c r="E90" s="299"/>
      <c r="F90" s="299"/>
      <c r="G90" s="300"/>
      <c r="H90" s="555" t="str">
        <f>IF($O$3=$L$8,L90,IF($O$3=$P$8,P90,T90))</f>
        <v>-</v>
      </c>
      <c r="I90" s="556"/>
      <c r="J90" s="556"/>
      <c r="K90" s="557"/>
      <c r="L90" s="558" t="s">
        <v>161</v>
      </c>
      <c r="M90" s="559"/>
      <c r="N90" s="559"/>
      <c r="O90" s="560"/>
      <c r="P90" s="558" t="s">
        <v>161</v>
      </c>
      <c r="Q90" s="559"/>
      <c r="R90" s="559"/>
      <c r="S90" s="560"/>
      <c r="T90" s="558" t="s">
        <v>161</v>
      </c>
      <c r="U90" s="559"/>
      <c r="V90" s="559"/>
      <c r="W90" s="560"/>
    </row>
    <row r="91" spans="1:23" ht="4.5" customHeight="1" x14ac:dyDescent="0.3">
      <c r="A91" s="134"/>
      <c r="B91" s="212"/>
      <c r="C91" s="195"/>
      <c r="D91" s="195"/>
      <c r="E91" s="195"/>
      <c r="F91" s="195"/>
      <c r="G91" s="195"/>
      <c r="H91" s="195"/>
      <c r="I91" s="217"/>
      <c r="J91" s="195"/>
      <c r="K91" s="213"/>
      <c r="L91" s="195"/>
      <c r="M91" s="217"/>
      <c r="N91" s="195"/>
      <c r="O91" s="213"/>
      <c r="P91" s="195"/>
      <c r="Q91" s="217"/>
      <c r="R91" s="195"/>
      <c r="S91" s="213"/>
      <c r="T91" s="195"/>
      <c r="U91" s="217"/>
      <c r="V91" s="195"/>
      <c r="W91" s="213"/>
    </row>
    <row r="92" spans="1:23" ht="30" customHeight="1" x14ac:dyDescent="0.3">
      <c r="A92" s="134"/>
      <c r="B92" s="214" t="s">
        <v>20</v>
      </c>
      <c r="C92" s="197" t="s">
        <v>242</v>
      </c>
      <c r="D92" s="215"/>
      <c r="E92" s="215"/>
      <c r="F92" s="215"/>
      <c r="G92" s="218"/>
      <c r="H92" s="219"/>
      <c r="I92" s="220"/>
      <c r="J92" s="196"/>
      <c r="K92" s="216"/>
      <c r="L92" s="219"/>
      <c r="M92" s="220"/>
      <c r="N92" s="196"/>
      <c r="O92" s="216"/>
      <c r="P92" s="219"/>
      <c r="Q92" s="220"/>
      <c r="R92" s="196"/>
      <c r="S92" s="216"/>
      <c r="T92" s="219"/>
      <c r="U92" s="220"/>
      <c r="V92" s="196"/>
      <c r="W92" s="216"/>
    </row>
    <row r="93" spans="1:23" ht="78" customHeight="1" x14ac:dyDescent="0.35">
      <c r="A93" s="134"/>
      <c r="B93" s="297">
        <v>1</v>
      </c>
      <c r="C93" s="589" t="s">
        <v>243</v>
      </c>
      <c r="D93" s="590"/>
      <c r="E93" s="590"/>
      <c r="F93" s="590"/>
      <c r="G93" s="591"/>
      <c r="H93" s="555" t="str">
        <f t="shared" ref="H93:H101" si="15">IF($O$3=$L$8,L93,IF($O$3=$P$8,P93,T93))</f>
        <v>SIM</v>
      </c>
      <c r="I93" s="556"/>
      <c r="J93" s="556"/>
      <c r="K93" s="557"/>
      <c r="L93" s="558" t="s">
        <v>234</v>
      </c>
      <c r="M93" s="582"/>
      <c r="N93" s="582"/>
      <c r="O93" s="588"/>
      <c r="P93" s="558" t="s">
        <v>234</v>
      </c>
      <c r="Q93" s="582"/>
      <c r="R93" s="582"/>
      <c r="S93" s="588"/>
      <c r="T93" s="558" t="s">
        <v>234</v>
      </c>
      <c r="U93" s="582"/>
      <c r="V93" s="582"/>
      <c r="W93" s="588"/>
    </row>
    <row r="94" spans="1:23" ht="30" customHeight="1" x14ac:dyDescent="0.35">
      <c r="A94" s="134"/>
      <c r="B94" s="297">
        <v>2</v>
      </c>
      <c r="C94" s="589" t="s">
        <v>244</v>
      </c>
      <c r="D94" s="590"/>
      <c r="E94" s="590"/>
      <c r="F94" s="590"/>
      <c r="G94" s="591"/>
      <c r="H94" s="555" t="str">
        <f t="shared" si="15"/>
        <v>SIM</v>
      </c>
      <c r="I94" s="556"/>
      <c r="J94" s="556"/>
      <c r="K94" s="557"/>
      <c r="L94" s="558" t="s">
        <v>234</v>
      </c>
      <c r="M94" s="582"/>
      <c r="N94" s="582"/>
      <c r="O94" s="588"/>
      <c r="P94" s="558" t="s">
        <v>234</v>
      </c>
      <c r="Q94" s="582"/>
      <c r="R94" s="582"/>
      <c r="S94" s="588"/>
      <c r="T94" s="558" t="s">
        <v>234</v>
      </c>
      <c r="U94" s="582"/>
      <c r="V94" s="582"/>
      <c r="W94" s="588"/>
    </row>
    <row r="95" spans="1:23" ht="30" customHeight="1" x14ac:dyDescent="0.35">
      <c r="A95" s="134"/>
      <c r="B95" s="297">
        <v>3</v>
      </c>
      <c r="C95" s="589" t="s">
        <v>245</v>
      </c>
      <c r="D95" s="590"/>
      <c r="E95" s="590"/>
      <c r="F95" s="590"/>
      <c r="G95" s="591"/>
      <c r="H95" s="555" t="str">
        <f t="shared" si="15"/>
        <v>NA</v>
      </c>
      <c r="I95" s="556"/>
      <c r="J95" s="556"/>
      <c r="K95" s="557"/>
      <c r="L95" s="558" t="s">
        <v>216</v>
      </c>
      <c r="M95" s="582"/>
      <c r="N95" s="582"/>
      <c r="O95" s="588"/>
      <c r="P95" s="558" t="s">
        <v>216</v>
      </c>
      <c r="Q95" s="582"/>
      <c r="R95" s="582"/>
      <c r="S95" s="588"/>
      <c r="T95" s="558" t="s">
        <v>216</v>
      </c>
      <c r="U95" s="582"/>
      <c r="V95" s="582"/>
      <c r="W95" s="588"/>
    </row>
    <row r="96" spans="1:23" ht="40.200000000000003" customHeight="1" x14ac:dyDescent="0.35">
      <c r="A96" s="134"/>
      <c r="B96" s="297">
        <v>4</v>
      </c>
      <c r="C96" s="589" t="s">
        <v>246</v>
      </c>
      <c r="D96" s="590"/>
      <c r="E96" s="590"/>
      <c r="F96" s="590"/>
      <c r="G96" s="591"/>
      <c r="H96" s="555" t="str">
        <f t="shared" si="15"/>
        <v>SIM</v>
      </c>
      <c r="I96" s="556"/>
      <c r="J96" s="556"/>
      <c r="K96" s="557"/>
      <c r="L96" s="558" t="s">
        <v>234</v>
      </c>
      <c r="M96" s="582"/>
      <c r="N96" s="582"/>
      <c r="O96" s="588"/>
      <c r="P96" s="558" t="s">
        <v>234</v>
      </c>
      <c r="Q96" s="582"/>
      <c r="R96" s="582"/>
      <c r="S96" s="588"/>
      <c r="T96" s="558" t="s">
        <v>234</v>
      </c>
      <c r="U96" s="582"/>
      <c r="V96" s="582"/>
      <c r="W96" s="588"/>
    </row>
    <row r="97" spans="1:23" ht="55.8" customHeight="1" x14ac:dyDescent="0.35">
      <c r="A97" s="134"/>
      <c r="B97" s="297">
        <v>5</v>
      </c>
      <c r="C97" s="589" t="s">
        <v>247</v>
      </c>
      <c r="D97" s="590"/>
      <c r="E97" s="590"/>
      <c r="F97" s="590"/>
      <c r="G97" s="591"/>
      <c r="H97" s="555" t="str">
        <f t="shared" si="15"/>
        <v>SIM</v>
      </c>
      <c r="I97" s="556"/>
      <c r="J97" s="556"/>
      <c r="K97" s="557"/>
      <c r="L97" s="558" t="s">
        <v>234</v>
      </c>
      <c r="M97" s="582"/>
      <c r="N97" s="582"/>
      <c r="O97" s="588"/>
      <c r="P97" s="558" t="s">
        <v>234</v>
      </c>
      <c r="Q97" s="582"/>
      <c r="R97" s="582"/>
      <c r="S97" s="588"/>
      <c r="T97" s="558" t="s">
        <v>234</v>
      </c>
      <c r="U97" s="582"/>
      <c r="V97" s="582"/>
      <c r="W97" s="588"/>
    </row>
    <row r="98" spans="1:23" ht="52.2" customHeight="1" x14ac:dyDescent="0.35">
      <c r="A98" s="134"/>
      <c r="B98" s="297">
        <v>6</v>
      </c>
      <c r="C98" s="589" t="s">
        <v>248</v>
      </c>
      <c r="D98" s="590"/>
      <c r="E98" s="590"/>
      <c r="F98" s="590"/>
      <c r="G98" s="591"/>
      <c r="H98" s="555" t="str">
        <f t="shared" si="15"/>
        <v>SIM</v>
      </c>
      <c r="I98" s="556"/>
      <c r="J98" s="556"/>
      <c r="K98" s="557"/>
      <c r="L98" s="558" t="s">
        <v>234</v>
      </c>
      <c r="M98" s="582"/>
      <c r="N98" s="582"/>
      <c r="O98" s="588"/>
      <c r="P98" s="558" t="s">
        <v>234</v>
      </c>
      <c r="Q98" s="582"/>
      <c r="R98" s="582"/>
      <c r="S98" s="588"/>
      <c r="T98" s="558" t="s">
        <v>234</v>
      </c>
      <c r="U98" s="582"/>
      <c r="V98" s="582"/>
      <c r="W98" s="588"/>
    </row>
    <row r="99" spans="1:23" ht="53.4" customHeight="1" x14ac:dyDescent="0.35">
      <c r="A99" s="134"/>
      <c r="B99" s="297">
        <v>7</v>
      </c>
      <c r="C99" s="589" t="s">
        <v>114</v>
      </c>
      <c r="D99" s="590"/>
      <c r="E99" s="590"/>
      <c r="F99" s="590"/>
      <c r="G99" s="591"/>
      <c r="H99" s="555" t="str">
        <f t="shared" si="15"/>
        <v>SIM</v>
      </c>
      <c r="I99" s="556"/>
      <c r="J99" s="556"/>
      <c r="K99" s="557"/>
      <c r="L99" s="558" t="s">
        <v>234</v>
      </c>
      <c r="M99" s="582"/>
      <c r="N99" s="582"/>
      <c r="O99" s="588"/>
      <c r="P99" s="558" t="s">
        <v>234</v>
      </c>
      <c r="Q99" s="582"/>
      <c r="R99" s="582"/>
      <c r="S99" s="588"/>
      <c r="T99" s="558" t="s">
        <v>234</v>
      </c>
      <c r="U99" s="582"/>
      <c r="V99" s="582"/>
      <c r="W99" s="588"/>
    </row>
    <row r="100" spans="1:23" ht="30" customHeight="1" x14ac:dyDescent="0.35">
      <c r="A100" s="134"/>
      <c r="B100" s="297">
        <v>8</v>
      </c>
      <c r="C100" s="589" t="s">
        <v>249</v>
      </c>
      <c r="D100" s="590"/>
      <c r="E100" s="590"/>
      <c r="F100" s="590"/>
      <c r="G100" s="591"/>
      <c r="H100" s="555" t="str">
        <f t="shared" si="15"/>
        <v>SIM</v>
      </c>
      <c r="I100" s="556"/>
      <c r="J100" s="556"/>
      <c r="K100" s="557"/>
      <c r="L100" s="558" t="s">
        <v>234</v>
      </c>
      <c r="M100" s="582"/>
      <c r="N100" s="582"/>
      <c r="O100" s="588"/>
      <c r="P100" s="558" t="s">
        <v>234</v>
      </c>
      <c r="Q100" s="582"/>
      <c r="R100" s="582"/>
      <c r="S100" s="588"/>
      <c r="T100" s="558" t="s">
        <v>234</v>
      </c>
      <c r="U100" s="582"/>
      <c r="V100" s="582"/>
      <c r="W100" s="588"/>
    </row>
    <row r="101" spans="1:23" ht="45" customHeight="1" x14ac:dyDescent="0.35">
      <c r="A101" s="134"/>
      <c r="B101" s="297">
        <v>9</v>
      </c>
      <c r="C101" s="589" t="s">
        <v>116</v>
      </c>
      <c r="D101" s="590"/>
      <c r="E101" s="590"/>
      <c r="F101" s="590"/>
      <c r="G101" s="591"/>
      <c r="H101" s="555" t="str">
        <f t="shared" si="15"/>
        <v>SIM</v>
      </c>
      <c r="I101" s="556"/>
      <c r="J101" s="556"/>
      <c r="K101" s="557"/>
      <c r="L101" s="558" t="s">
        <v>234</v>
      </c>
      <c r="M101" s="582"/>
      <c r="N101" s="582"/>
      <c r="O101" s="588"/>
      <c r="P101" s="558" t="s">
        <v>234</v>
      </c>
      <c r="Q101" s="582"/>
      <c r="R101" s="582"/>
      <c r="S101" s="588"/>
      <c r="T101" s="558" t="s">
        <v>234</v>
      </c>
      <c r="U101" s="582"/>
      <c r="V101" s="582"/>
      <c r="W101" s="588"/>
    </row>
    <row r="102" spans="1:23" ht="4.5" customHeight="1" x14ac:dyDescent="0.3">
      <c r="A102" s="134"/>
      <c r="B102" s="212"/>
      <c r="C102" s="195"/>
      <c r="D102" s="195"/>
      <c r="E102" s="195"/>
      <c r="F102" s="195"/>
      <c r="G102" s="195"/>
      <c r="H102" s="195"/>
      <c r="I102" s="217"/>
      <c r="J102" s="195"/>
      <c r="K102" s="213"/>
      <c r="L102" s="195"/>
      <c r="M102" s="217"/>
      <c r="N102" s="195"/>
      <c r="O102" s="213"/>
      <c r="P102" s="195"/>
      <c r="Q102" s="217"/>
      <c r="R102" s="195"/>
      <c r="S102" s="213"/>
      <c r="T102" s="195"/>
      <c r="U102" s="217"/>
      <c r="V102" s="195"/>
      <c r="W102" s="213"/>
    </row>
    <row r="103" spans="1:23" ht="30" customHeight="1" x14ac:dyDescent="0.3">
      <c r="A103" s="134"/>
      <c r="B103" s="214" t="s">
        <v>20</v>
      </c>
      <c r="C103" s="197" t="s">
        <v>250</v>
      </c>
      <c r="D103" s="215"/>
      <c r="E103" s="215"/>
      <c r="F103" s="215"/>
      <c r="G103" s="218"/>
      <c r="H103" s="219"/>
      <c r="I103" s="220"/>
      <c r="J103" s="196"/>
      <c r="K103" s="216"/>
      <c r="L103" s="219"/>
      <c r="M103" s="220"/>
      <c r="N103" s="196"/>
      <c r="O103" s="216"/>
      <c r="P103" s="219"/>
      <c r="Q103" s="220"/>
      <c r="R103" s="196"/>
      <c r="S103" s="216"/>
      <c r="T103" s="219"/>
      <c r="U103" s="220"/>
      <c r="V103" s="196"/>
      <c r="W103" s="216"/>
    </row>
    <row r="104" spans="1:23" ht="82.8" customHeight="1" x14ac:dyDescent="0.35">
      <c r="A104" s="134"/>
      <c r="B104" s="297">
        <v>1</v>
      </c>
      <c r="C104" s="589" t="s">
        <v>98</v>
      </c>
      <c r="D104" s="590"/>
      <c r="E104" s="590"/>
      <c r="F104" s="590"/>
      <c r="G104" s="591"/>
      <c r="H104" s="555" t="str">
        <f t="shared" ref="H104:H118" si="16">IF($O$3=$L$8,L104,IF($O$3=$P$8,P104,T104))</f>
        <v>SIM</v>
      </c>
      <c r="I104" s="556"/>
      <c r="J104" s="556"/>
      <c r="K104" s="557"/>
      <c r="L104" s="558" t="s">
        <v>234</v>
      </c>
      <c r="M104" s="582"/>
      <c r="N104" s="582"/>
      <c r="O104" s="588"/>
      <c r="P104" s="558" t="s">
        <v>234</v>
      </c>
      <c r="Q104" s="582"/>
      <c r="R104" s="582"/>
      <c r="S104" s="588"/>
      <c r="T104" s="558" t="s">
        <v>234</v>
      </c>
      <c r="U104" s="582"/>
      <c r="V104" s="582"/>
      <c r="W104" s="588"/>
    </row>
    <row r="105" spans="1:23" ht="52.8" customHeight="1" x14ac:dyDescent="0.35">
      <c r="A105" s="134"/>
      <c r="B105" s="297">
        <v>2</v>
      </c>
      <c r="C105" s="589" t="s">
        <v>99</v>
      </c>
      <c r="D105" s="590"/>
      <c r="E105" s="590"/>
      <c r="F105" s="590"/>
      <c r="G105" s="591"/>
      <c r="H105" s="555" t="str">
        <f t="shared" si="16"/>
        <v>SIM</v>
      </c>
      <c r="I105" s="556"/>
      <c r="J105" s="556"/>
      <c r="K105" s="557"/>
      <c r="L105" s="558" t="s">
        <v>234</v>
      </c>
      <c r="M105" s="582"/>
      <c r="N105" s="582"/>
      <c r="O105" s="588"/>
      <c r="P105" s="558" t="s">
        <v>234</v>
      </c>
      <c r="Q105" s="582"/>
      <c r="R105" s="582"/>
      <c r="S105" s="588"/>
      <c r="T105" s="558" t="s">
        <v>234</v>
      </c>
      <c r="U105" s="582"/>
      <c r="V105" s="582"/>
      <c r="W105" s="588"/>
    </row>
    <row r="106" spans="1:23" ht="57" customHeight="1" x14ac:dyDescent="0.35">
      <c r="A106" s="134"/>
      <c r="B106" s="297">
        <v>3</v>
      </c>
      <c r="C106" s="589" t="s">
        <v>251</v>
      </c>
      <c r="D106" s="590"/>
      <c r="E106" s="590"/>
      <c r="F106" s="590"/>
      <c r="G106" s="591"/>
      <c r="H106" s="555" t="str">
        <f t="shared" si="16"/>
        <v>SIM</v>
      </c>
      <c r="I106" s="556"/>
      <c r="J106" s="556"/>
      <c r="K106" s="557"/>
      <c r="L106" s="558" t="s">
        <v>234</v>
      </c>
      <c r="M106" s="582"/>
      <c r="N106" s="582"/>
      <c r="O106" s="588"/>
      <c r="P106" s="558" t="s">
        <v>234</v>
      </c>
      <c r="Q106" s="582"/>
      <c r="R106" s="582"/>
      <c r="S106" s="588"/>
      <c r="T106" s="558" t="s">
        <v>234</v>
      </c>
      <c r="U106" s="582"/>
      <c r="V106" s="582"/>
      <c r="W106" s="588"/>
    </row>
    <row r="107" spans="1:23" ht="46.2" customHeight="1" x14ac:dyDescent="0.35">
      <c r="A107" s="134"/>
      <c r="B107" s="297">
        <v>4</v>
      </c>
      <c r="C107" s="589" t="s">
        <v>102</v>
      </c>
      <c r="D107" s="590"/>
      <c r="E107" s="590"/>
      <c r="F107" s="590"/>
      <c r="G107" s="591"/>
      <c r="H107" s="555" t="str">
        <f t="shared" si="16"/>
        <v>SIM</v>
      </c>
      <c r="I107" s="556"/>
      <c r="J107" s="556"/>
      <c r="K107" s="557"/>
      <c r="L107" s="558" t="s">
        <v>234</v>
      </c>
      <c r="M107" s="582"/>
      <c r="N107" s="582"/>
      <c r="O107" s="588"/>
      <c r="P107" s="558" t="s">
        <v>234</v>
      </c>
      <c r="Q107" s="582"/>
      <c r="R107" s="582"/>
      <c r="S107" s="588"/>
      <c r="T107" s="558" t="s">
        <v>234</v>
      </c>
      <c r="U107" s="582"/>
      <c r="V107" s="582"/>
      <c r="W107" s="588"/>
    </row>
    <row r="108" spans="1:23" ht="44.4" customHeight="1" x14ac:dyDescent="0.35">
      <c r="A108" s="134"/>
      <c r="B108" s="297">
        <v>5</v>
      </c>
      <c r="C108" s="589" t="s">
        <v>103</v>
      </c>
      <c r="D108" s="590"/>
      <c r="E108" s="590"/>
      <c r="F108" s="590"/>
      <c r="G108" s="591"/>
      <c r="H108" s="555" t="str">
        <f t="shared" si="16"/>
        <v>SIM</v>
      </c>
      <c r="I108" s="556"/>
      <c r="J108" s="556"/>
      <c r="K108" s="557"/>
      <c r="L108" s="558" t="s">
        <v>234</v>
      </c>
      <c r="M108" s="582"/>
      <c r="N108" s="582"/>
      <c r="O108" s="588"/>
      <c r="P108" s="558" t="s">
        <v>234</v>
      </c>
      <c r="Q108" s="582"/>
      <c r="R108" s="582"/>
      <c r="S108" s="588"/>
      <c r="T108" s="558" t="s">
        <v>234</v>
      </c>
      <c r="U108" s="582"/>
      <c r="V108" s="582"/>
      <c r="W108" s="588"/>
    </row>
    <row r="109" spans="1:23" ht="124.2" customHeight="1" x14ac:dyDescent="0.35">
      <c r="A109" s="134"/>
      <c r="B109" s="297">
        <v>6</v>
      </c>
      <c r="C109" s="589" t="s">
        <v>252</v>
      </c>
      <c r="D109" s="590"/>
      <c r="E109" s="590"/>
      <c r="F109" s="590"/>
      <c r="G109" s="591"/>
      <c r="H109" s="555" t="str">
        <f t="shared" si="16"/>
        <v>SIM</v>
      </c>
      <c r="I109" s="556"/>
      <c r="J109" s="556"/>
      <c r="K109" s="557"/>
      <c r="L109" s="558" t="s">
        <v>234</v>
      </c>
      <c r="M109" s="582"/>
      <c r="N109" s="582"/>
      <c r="O109" s="588"/>
      <c r="P109" s="558" t="s">
        <v>234</v>
      </c>
      <c r="Q109" s="582"/>
      <c r="R109" s="582"/>
      <c r="S109" s="588"/>
      <c r="T109" s="558" t="s">
        <v>234</v>
      </c>
      <c r="U109" s="582"/>
      <c r="V109" s="582"/>
      <c r="W109" s="588"/>
    </row>
    <row r="110" spans="1:23" ht="55.2" customHeight="1" x14ac:dyDescent="0.35">
      <c r="A110" s="134"/>
      <c r="B110" s="297">
        <v>7</v>
      </c>
      <c r="C110" s="589" t="s">
        <v>107</v>
      </c>
      <c r="D110" s="590"/>
      <c r="E110" s="590"/>
      <c r="F110" s="590"/>
      <c r="G110" s="591"/>
      <c r="H110" s="555" t="str">
        <f t="shared" si="16"/>
        <v>SIM</v>
      </c>
      <c r="I110" s="556"/>
      <c r="J110" s="556"/>
      <c r="K110" s="557"/>
      <c r="L110" s="558" t="s">
        <v>234</v>
      </c>
      <c r="M110" s="582"/>
      <c r="N110" s="582"/>
      <c r="O110" s="588"/>
      <c r="P110" s="558" t="s">
        <v>234</v>
      </c>
      <c r="Q110" s="582"/>
      <c r="R110" s="582"/>
      <c r="S110" s="588"/>
      <c r="T110" s="558" t="s">
        <v>234</v>
      </c>
      <c r="U110" s="582"/>
      <c r="V110" s="582"/>
      <c r="W110" s="588"/>
    </row>
    <row r="111" spans="1:23" ht="61.2" customHeight="1" x14ac:dyDescent="0.35">
      <c r="A111" s="134"/>
      <c r="B111" s="297">
        <v>8</v>
      </c>
      <c r="C111" s="589" t="s">
        <v>108</v>
      </c>
      <c r="D111" s="590"/>
      <c r="E111" s="590"/>
      <c r="F111" s="590"/>
      <c r="G111" s="591"/>
      <c r="H111" s="555" t="str">
        <f t="shared" si="16"/>
        <v>SIM</v>
      </c>
      <c r="I111" s="556"/>
      <c r="J111" s="556"/>
      <c r="K111" s="557"/>
      <c r="L111" s="558" t="s">
        <v>234</v>
      </c>
      <c r="M111" s="582"/>
      <c r="N111" s="582"/>
      <c r="O111" s="588"/>
      <c r="P111" s="558" t="s">
        <v>234</v>
      </c>
      <c r="Q111" s="582"/>
      <c r="R111" s="582"/>
      <c r="S111" s="588"/>
      <c r="T111" s="558" t="s">
        <v>234</v>
      </c>
      <c r="U111" s="582"/>
      <c r="V111" s="582"/>
      <c r="W111" s="588"/>
    </row>
    <row r="112" spans="1:23" ht="30" customHeight="1" x14ac:dyDescent="0.35">
      <c r="A112" s="134"/>
      <c r="B112" s="297">
        <v>9</v>
      </c>
      <c r="C112" s="589" t="s">
        <v>109</v>
      </c>
      <c r="D112" s="590"/>
      <c r="E112" s="590"/>
      <c r="F112" s="590"/>
      <c r="G112" s="591"/>
      <c r="H112" s="555" t="str">
        <f t="shared" si="16"/>
        <v>NA</v>
      </c>
      <c r="I112" s="556"/>
      <c r="J112" s="556"/>
      <c r="K112" s="557"/>
      <c r="L112" s="558" t="s">
        <v>216</v>
      </c>
      <c r="M112" s="582"/>
      <c r="N112" s="582"/>
      <c r="O112" s="588"/>
      <c r="P112" s="558" t="s">
        <v>216</v>
      </c>
      <c r="Q112" s="582"/>
      <c r="R112" s="582"/>
      <c r="S112" s="588"/>
      <c r="T112" s="558" t="s">
        <v>216</v>
      </c>
      <c r="U112" s="582"/>
      <c r="V112" s="582"/>
      <c r="W112" s="588"/>
    </row>
    <row r="113" spans="1:23" ht="88.2" customHeight="1" x14ac:dyDescent="0.35">
      <c r="A113" s="134"/>
      <c r="B113" s="297">
        <v>10</v>
      </c>
      <c r="C113" s="589" t="s">
        <v>253</v>
      </c>
      <c r="D113" s="590"/>
      <c r="E113" s="590"/>
      <c r="F113" s="590"/>
      <c r="G113" s="591"/>
      <c r="H113" s="555" t="str">
        <f t="shared" si="16"/>
        <v>SIM</v>
      </c>
      <c r="I113" s="556"/>
      <c r="J113" s="556"/>
      <c r="K113" s="557"/>
      <c r="L113" s="558" t="s">
        <v>234</v>
      </c>
      <c r="M113" s="582"/>
      <c r="N113" s="582"/>
      <c r="O113" s="588"/>
      <c r="P113" s="558" t="s">
        <v>234</v>
      </c>
      <c r="Q113" s="582"/>
      <c r="R113" s="582"/>
      <c r="S113" s="588"/>
      <c r="T113" s="558" t="s">
        <v>234</v>
      </c>
      <c r="U113" s="582"/>
      <c r="V113" s="582"/>
      <c r="W113" s="588"/>
    </row>
    <row r="114" spans="1:23" ht="30" customHeight="1" x14ac:dyDescent="0.35">
      <c r="A114" s="134"/>
      <c r="B114" s="297">
        <v>11</v>
      </c>
      <c r="C114" s="589" t="s">
        <v>111</v>
      </c>
      <c r="D114" s="590"/>
      <c r="E114" s="590"/>
      <c r="F114" s="590"/>
      <c r="G114" s="591"/>
      <c r="H114" s="555" t="str">
        <f t="shared" si="16"/>
        <v>SIM</v>
      </c>
      <c r="I114" s="556"/>
      <c r="J114" s="556"/>
      <c r="K114" s="557"/>
      <c r="L114" s="558" t="s">
        <v>234</v>
      </c>
      <c r="M114" s="582"/>
      <c r="N114" s="582"/>
      <c r="O114" s="588"/>
      <c r="P114" s="558" t="s">
        <v>234</v>
      </c>
      <c r="Q114" s="582"/>
      <c r="R114" s="582"/>
      <c r="S114" s="588"/>
      <c r="T114" s="558" t="s">
        <v>234</v>
      </c>
      <c r="U114" s="582"/>
      <c r="V114" s="582"/>
      <c r="W114" s="588"/>
    </row>
    <row r="115" spans="1:23" ht="30" customHeight="1" x14ac:dyDescent="0.35">
      <c r="A115" s="134"/>
      <c r="B115" s="297">
        <v>12</v>
      </c>
      <c r="C115" s="589" t="s">
        <v>254</v>
      </c>
      <c r="D115" s="590"/>
      <c r="E115" s="590"/>
      <c r="F115" s="590"/>
      <c r="G115" s="591"/>
      <c r="H115" s="555" t="str">
        <f t="shared" si="16"/>
        <v>SIM</v>
      </c>
      <c r="I115" s="556"/>
      <c r="J115" s="556"/>
      <c r="K115" s="557"/>
      <c r="L115" s="558" t="s">
        <v>234</v>
      </c>
      <c r="M115" s="582"/>
      <c r="N115" s="582"/>
      <c r="O115" s="588"/>
      <c r="P115" s="558" t="s">
        <v>234</v>
      </c>
      <c r="Q115" s="582"/>
      <c r="R115" s="582"/>
      <c r="S115" s="588"/>
      <c r="T115" s="558" t="s">
        <v>234</v>
      </c>
      <c r="U115" s="582"/>
      <c r="V115" s="582"/>
      <c r="W115" s="588"/>
    </row>
    <row r="116" spans="1:23" ht="30" customHeight="1" x14ac:dyDescent="0.35">
      <c r="A116" s="134"/>
      <c r="B116" s="297">
        <v>13</v>
      </c>
      <c r="C116" s="589" t="s">
        <v>115</v>
      </c>
      <c r="D116" s="590"/>
      <c r="E116" s="590"/>
      <c r="F116" s="590"/>
      <c r="G116" s="591"/>
      <c r="H116" s="555" t="str">
        <f t="shared" si="16"/>
        <v>SIM</v>
      </c>
      <c r="I116" s="556"/>
      <c r="J116" s="556"/>
      <c r="K116" s="557"/>
      <c r="L116" s="558" t="s">
        <v>234</v>
      </c>
      <c r="M116" s="582"/>
      <c r="N116" s="582"/>
      <c r="O116" s="588"/>
      <c r="P116" s="558" t="s">
        <v>234</v>
      </c>
      <c r="Q116" s="582"/>
      <c r="R116" s="582"/>
      <c r="S116" s="588"/>
      <c r="T116" s="558" t="s">
        <v>234</v>
      </c>
      <c r="U116" s="582"/>
      <c r="V116" s="582"/>
      <c r="W116" s="588"/>
    </row>
    <row r="117" spans="1:23" ht="74.400000000000006" customHeight="1" x14ac:dyDescent="0.35">
      <c r="A117" s="134"/>
      <c r="B117" s="297">
        <v>14</v>
      </c>
      <c r="C117" s="589" t="s">
        <v>117</v>
      </c>
      <c r="D117" s="590"/>
      <c r="E117" s="590"/>
      <c r="F117" s="590"/>
      <c r="G117" s="591"/>
      <c r="H117" s="555" t="str">
        <f t="shared" si="16"/>
        <v>SIM</v>
      </c>
      <c r="I117" s="556"/>
      <c r="J117" s="556"/>
      <c r="K117" s="557"/>
      <c r="L117" s="558" t="s">
        <v>234</v>
      </c>
      <c r="M117" s="582"/>
      <c r="N117" s="582"/>
      <c r="O117" s="588"/>
      <c r="P117" s="558" t="s">
        <v>234</v>
      </c>
      <c r="Q117" s="582"/>
      <c r="R117" s="582"/>
      <c r="S117" s="588"/>
      <c r="T117" s="558" t="s">
        <v>234</v>
      </c>
      <c r="U117" s="582"/>
      <c r="V117" s="582"/>
      <c r="W117" s="588"/>
    </row>
    <row r="118" spans="1:23" ht="45" customHeight="1" x14ac:dyDescent="0.35">
      <c r="A118" s="134"/>
      <c r="B118" s="297">
        <v>15</v>
      </c>
      <c r="C118" s="589" t="s">
        <v>118</v>
      </c>
      <c r="D118" s="590"/>
      <c r="E118" s="590"/>
      <c r="F118" s="590"/>
      <c r="G118" s="591"/>
      <c r="H118" s="555" t="str">
        <f t="shared" si="16"/>
        <v>SIM</v>
      </c>
      <c r="I118" s="556"/>
      <c r="J118" s="556"/>
      <c r="K118" s="557"/>
      <c r="L118" s="558" t="s">
        <v>234</v>
      </c>
      <c r="M118" s="582"/>
      <c r="N118" s="582"/>
      <c r="O118" s="588"/>
      <c r="P118" s="558" t="s">
        <v>234</v>
      </c>
      <c r="Q118" s="582"/>
      <c r="R118" s="582"/>
      <c r="S118" s="588"/>
      <c r="T118" s="558" t="s">
        <v>234</v>
      </c>
      <c r="U118" s="582"/>
      <c r="V118" s="582"/>
      <c r="W118" s="588"/>
    </row>
    <row r="119" spans="1:23" ht="4.5" customHeight="1" x14ac:dyDescent="0.3">
      <c r="A119" s="134"/>
      <c r="B119" s="212"/>
      <c r="C119" s="195"/>
      <c r="D119" s="195"/>
      <c r="E119" s="195"/>
      <c r="F119" s="195"/>
      <c r="G119" s="195"/>
      <c r="H119" s="195"/>
      <c r="I119" s="217"/>
      <c r="J119" s="195"/>
      <c r="K119" s="213"/>
      <c r="L119" s="195"/>
      <c r="M119" s="217"/>
      <c r="N119" s="195"/>
      <c r="O119" s="213"/>
      <c r="P119" s="195"/>
      <c r="Q119" s="217"/>
      <c r="R119" s="195"/>
      <c r="S119" s="213"/>
      <c r="T119" s="195"/>
      <c r="U119" s="217"/>
      <c r="V119" s="195"/>
      <c r="W119" s="213"/>
    </row>
    <row r="120" spans="1:23" ht="30" customHeight="1" x14ac:dyDescent="0.3">
      <c r="A120" s="134"/>
      <c r="B120" s="214" t="s">
        <v>20</v>
      </c>
      <c r="C120" s="221" t="s">
        <v>255</v>
      </c>
      <c r="D120" s="215"/>
      <c r="E120" s="215"/>
      <c r="F120" s="215"/>
      <c r="G120" s="218"/>
      <c r="H120" s="219"/>
      <c r="I120" s="220"/>
      <c r="J120" s="196"/>
      <c r="K120" s="216"/>
      <c r="L120" s="219"/>
      <c r="M120" s="220"/>
      <c r="N120" s="196"/>
      <c r="O120" s="216"/>
      <c r="P120" s="219"/>
      <c r="Q120" s="220"/>
      <c r="R120" s="196"/>
      <c r="S120" s="216"/>
      <c r="T120" s="219"/>
      <c r="U120" s="220"/>
      <c r="V120" s="196"/>
      <c r="W120" s="216"/>
    </row>
    <row r="121" spans="1:23" ht="109.8" customHeight="1" x14ac:dyDescent="0.35">
      <c r="A121" s="134"/>
      <c r="B121" s="297">
        <v>1</v>
      </c>
      <c r="C121" s="589" t="s">
        <v>119</v>
      </c>
      <c r="D121" s="590"/>
      <c r="E121" s="590"/>
      <c r="F121" s="590"/>
      <c r="G121" s="591"/>
      <c r="H121" s="555" t="str">
        <f t="shared" ref="H121:H127" si="17">IF($O$3=$L$8,L121,IF($O$3=$P$8,P121,T121))</f>
        <v>NA</v>
      </c>
      <c r="I121" s="556"/>
      <c r="J121" s="556"/>
      <c r="K121" s="557"/>
      <c r="L121" s="558" t="s">
        <v>216</v>
      </c>
      <c r="M121" s="582"/>
      <c r="N121" s="582"/>
      <c r="O121" s="588"/>
      <c r="P121" s="558" t="s">
        <v>216</v>
      </c>
      <c r="Q121" s="582"/>
      <c r="R121" s="582"/>
      <c r="S121" s="588"/>
      <c r="T121" s="558" t="s">
        <v>216</v>
      </c>
      <c r="U121" s="582"/>
      <c r="V121" s="582"/>
      <c r="W121" s="588"/>
    </row>
    <row r="122" spans="1:23" ht="63" customHeight="1" x14ac:dyDescent="0.35">
      <c r="A122" s="134"/>
      <c r="B122" s="297">
        <v>2</v>
      </c>
      <c r="C122" s="589" t="s">
        <v>120</v>
      </c>
      <c r="D122" s="590"/>
      <c r="E122" s="590"/>
      <c r="F122" s="590"/>
      <c r="G122" s="591"/>
      <c r="H122" s="555" t="str">
        <f t="shared" si="17"/>
        <v>SIM</v>
      </c>
      <c r="I122" s="556"/>
      <c r="J122" s="556"/>
      <c r="K122" s="557"/>
      <c r="L122" s="558" t="s">
        <v>234</v>
      </c>
      <c r="M122" s="582"/>
      <c r="N122" s="582"/>
      <c r="O122" s="588"/>
      <c r="P122" s="558" t="s">
        <v>234</v>
      </c>
      <c r="Q122" s="582"/>
      <c r="R122" s="582"/>
      <c r="S122" s="588"/>
      <c r="T122" s="558" t="s">
        <v>234</v>
      </c>
      <c r="U122" s="582"/>
      <c r="V122" s="582"/>
      <c r="W122" s="588"/>
    </row>
    <row r="123" spans="1:23" ht="63" customHeight="1" x14ac:dyDescent="0.35">
      <c r="A123" s="134"/>
      <c r="B123" s="297">
        <v>3</v>
      </c>
      <c r="C123" s="589" t="s">
        <v>121</v>
      </c>
      <c r="D123" s="590"/>
      <c r="E123" s="590"/>
      <c r="F123" s="590"/>
      <c r="G123" s="591"/>
      <c r="H123" s="555" t="str">
        <f t="shared" si="17"/>
        <v>SIM</v>
      </c>
      <c r="I123" s="556"/>
      <c r="J123" s="556"/>
      <c r="K123" s="557"/>
      <c r="L123" s="558" t="s">
        <v>234</v>
      </c>
      <c r="M123" s="582"/>
      <c r="N123" s="582"/>
      <c r="O123" s="588"/>
      <c r="P123" s="558" t="s">
        <v>234</v>
      </c>
      <c r="Q123" s="582"/>
      <c r="R123" s="582"/>
      <c r="S123" s="588"/>
      <c r="T123" s="558" t="s">
        <v>234</v>
      </c>
      <c r="U123" s="582"/>
      <c r="V123" s="582"/>
      <c r="W123" s="588"/>
    </row>
    <row r="124" spans="1:23" ht="63" customHeight="1" x14ac:dyDescent="0.35">
      <c r="A124" s="134"/>
      <c r="B124" s="297">
        <v>4</v>
      </c>
      <c r="C124" s="589" t="s">
        <v>122</v>
      </c>
      <c r="D124" s="590"/>
      <c r="E124" s="590"/>
      <c r="F124" s="590"/>
      <c r="G124" s="591"/>
      <c r="H124" s="555" t="str">
        <f t="shared" si="17"/>
        <v>NA</v>
      </c>
      <c r="I124" s="556"/>
      <c r="J124" s="556"/>
      <c r="K124" s="557"/>
      <c r="L124" s="558" t="s">
        <v>216</v>
      </c>
      <c r="M124" s="582"/>
      <c r="N124" s="582"/>
      <c r="O124" s="588"/>
      <c r="P124" s="558" t="s">
        <v>216</v>
      </c>
      <c r="Q124" s="582"/>
      <c r="R124" s="582"/>
      <c r="S124" s="588"/>
      <c r="T124" s="558" t="s">
        <v>216</v>
      </c>
      <c r="U124" s="582"/>
      <c r="V124" s="582"/>
      <c r="W124" s="588"/>
    </row>
    <row r="125" spans="1:23" ht="30" customHeight="1" x14ac:dyDescent="0.35">
      <c r="A125" s="134"/>
      <c r="B125" s="297">
        <v>5</v>
      </c>
      <c r="C125" s="589" t="s">
        <v>123</v>
      </c>
      <c r="D125" s="590"/>
      <c r="E125" s="590"/>
      <c r="F125" s="590"/>
      <c r="G125" s="591"/>
      <c r="H125" s="555" t="str">
        <f t="shared" si="17"/>
        <v>NA</v>
      </c>
      <c r="I125" s="556"/>
      <c r="J125" s="556"/>
      <c r="K125" s="557"/>
      <c r="L125" s="558" t="s">
        <v>216</v>
      </c>
      <c r="M125" s="582"/>
      <c r="N125" s="582"/>
      <c r="O125" s="588"/>
      <c r="P125" s="558" t="s">
        <v>216</v>
      </c>
      <c r="Q125" s="582"/>
      <c r="R125" s="582"/>
      <c r="S125" s="588"/>
      <c r="T125" s="558" t="s">
        <v>216</v>
      </c>
      <c r="U125" s="582"/>
      <c r="V125" s="582"/>
      <c r="W125" s="588"/>
    </row>
    <row r="126" spans="1:23" ht="30" customHeight="1" x14ac:dyDescent="0.35">
      <c r="A126" s="134"/>
      <c r="B126" s="297">
        <v>6</v>
      </c>
      <c r="C126" s="589" t="s">
        <v>124</v>
      </c>
      <c r="D126" s="590"/>
      <c r="E126" s="590"/>
      <c r="F126" s="590"/>
      <c r="G126" s="591"/>
      <c r="H126" s="555" t="str">
        <f t="shared" si="17"/>
        <v>NA</v>
      </c>
      <c r="I126" s="556"/>
      <c r="J126" s="556"/>
      <c r="K126" s="557"/>
      <c r="L126" s="558" t="s">
        <v>216</v>
      </c>
      <c r="M126" s="582"/>
      <c r="N126" s="582"/>
      <c r="O126" s="588"/>
      <c r="P126" s="558" t="s">
        <v>216</v>
      </c>
      <c r="Q126" s="582"/>
      <c r="R126" s="582"/>
      <c r="S126" s="588"/>
      <c r="T126" s="558" t="s">
        <v>216</v>
      </c>
      <c r="U126" s="582"/>
      <c r="V126" s="582"/>
      <c r="W126" s="588"/>
    </row>
    <row r="127" spans="1:23" ht="30" customHeight="1" x14ac:dyDescent="0.35">
      <c r="A127" s="134"/>
      <c r="B127" s="297">
        <v>7</v>
      </c>
      <c r="C127" s="589" t="s">
        <v>125</v>
      </c>
      <c r="D127" s="590"/>
      <c r="E127" s="590"/>
      <c r="F127" s="590"/>
      <c r="G127" s="591"/>
      <c r="H127" s="555" t="str">
        <f t="shared" si="17"/>
        <v>NA</v>
      </c>
      <c r="I127" s="556"/>
      <c r="J127" s="556"/>
      <c r="K127" s="557"/>
      <c r="L127" s="558" t="s">
        <v>216</v>
      </c>
      <c r="M127" s="582"/>
      <c r="N127" s="582"/>
      <c r="O127" s="588"/>
      <c r="P127" s="558" t="s">
        <v>216</v>
      </c>
      <c r="Q127" s="582"/>
      <c r="R127" s="582"/>
      <c r="S127" s="588"/>
      <c r="T127" s="558" t="s">
        <v>216</v>
      </c>
      <c r="U127" s="582"/>
      <c r="V127" s="582"/>
      <c r="W127" s="588"/>
    </row>
    <row r="128" spans="1:23" ht="4.5" customHeight="1" x14ac:dyDescent="0.3">
      <c r="A128" s="134"/>
      <c r="B128" s="222"/>
      <c r="C128" s="195"/>
      <c r="D128" s="195"/>
      <c r="E128" s="195"/>
      <c r="F128" s="195"/>
      <c r="G128" s="195"/>
      <c r="H128" s="195"/>
      <c r="I128" s="195"/>
      <c r="J128" s="195"/>
      <c r="K128" s="223"/>
      <c r="L128" s="195"/>
      <c r="M128" s="195"/>
      <c r="N128" s="195"/>
      <c r="O128" s="223"/>
      <c r="P128" s="195"/>
      <c r="Q128" s="195"/>
      <c r="R128" s="195"/>
      <c r="S128" s="223"/>
      <c r="T128" s="195"/>
      <c r="U128" s="195"/>
      <c r="V128" s="195"/>
      <c r="W128" s="223"/>
    </row>
    <row r="129" spans="1:23" ht="30" customHeight="1" x14ac:dyDescent="0.3">
      <c r="A129" s="134"/>
      <c r="B129" s="214" t="s">
        <v>20</v>
      </c>
      <c r="C129" s="197" t="s">
        <v>256</v>
      </c>
      <c r="D129" s="197"/>
      <c r="E129" s="197"/>
      <c r="F129" s="197"/>
      <c r="G129" s="197"/>
      <c r="H129" s="197"/>
      <c r="I129" s="197"/>
      <c r="J129" s="197"/>
      <c r="K129" s="224"/>
      <c r="L129" s="197"/>
      <c r="M129" s="197"/>
      <c r="N129" s="197"/>
      <c r="O129" s="224"/>
      <c r="P129" s="197"/>
      <c r="Q129" s="197"/>
      <c r="R129" s="197"/>
      <c r="S129" s="224"/>
      <c r="T129" s="197"/>
      <c r="U129" s="197"/>
      <c r="V129" s="197"/>
      <c r="W129" s="224"/>
    </row>
    <row r="130" spans="1:23" ht="53.4" customHeight="1" x14ac:dyDescent="0.35">
      <c r="A130" s="134"/>
      <c r="B130" s="297">
        <v>1</v>
      </c>
      <c r="C130" s="589" t="s">
        <v>126</v>
      </c>
      <c r="D130" s="590"/>
      <c r="E130" s="590"/>
      <c r="F130" s="590"/>
      <c r="G130" s="591"/>
      <c r="H130" s="555" t="str">
        <f>IF($O$3=$L$8,L130,IF($O$3=$P$8,P130,T130))</f>
        <v>SIM</v>
      </c>
      <c r="I130" s="556"/>
      <c r="J130" s="556"/>
      <c r="K130" s="557"/>
      <c r="L130" s="558" t="s">
        <v>234</v>
      </c>
      <c r="M130" s="582"/>
      <c r="N130" s="582"/>
      <c r="O130" s="588"/>
      <c r="P130" s="558" t="s">
        <v>234</v>
      </c>
      <c r="Q130" s="582"/>
      <c r="R130" s="582"/>
      <c r="S130" s="588"/>
      <c r="T130" s="558" t="s">
        <v>234</v>
      </c>
      <c r="U130" s="582"/>
      <c r="V130" s="582"/>
      <c r="W130" s="588"/>
    </row>
    <row r="131" spans="1:23" ht="53.4" customHeight="1" x14ac:dyDescent="0.35">
      <c r="A131" s="134"/>
      <c r="B131" s="297">
        <v>2</v>
      </c>
      <c r="C131" s="589" t="s">
        <v>127</v>
      </c>
      <c r="D131" s="590"/>
      <c r="E131" s="590"/>
      <c r="F131" s="590"/>
      <c r="G131" s="591"/>
      <c r="H131" s="555" t="str">
        <f>IF($O$3=$L$8,L131,IF($O$3=$P$8,P131,T131))</f>
        <v>SIM</v>
      </c>
      <c r="I131" s="556"/>
      <c r="J131" s="556"/>
      <c r="K131" s="557"/>
      <c r="L131" s="558" t="s">
        <v>234</v>
      </c>
      <c r="M131" s="582"/>
      <c r="N131" s="582"/>
      <c r="O131" s="588"/>
      <c r="P131" s="558" t="s">
        <v>234</v>
      </c>
      <c r="Q131" s="582"/>
      <c r="R131" s="582"/>
      <c r="S131" s="588"/>
      <c r="T131" s="558" t="s">
        <v>234</v>
      </c>
      <c r="U131" s="582"/>
      <c r="V131" s="582"/>
      <c r="W131" s="588"/>
    </row>
    <row r="132" spans="1:23" ht="30" customHeight="1" x14ac:dyDescent="0.35">
      <c r="A132" s="134"/>
      <c r="B132" s="301">
        <v>3</v>
      </c>
      <c r="C132" s="612" t="s">
        <v>128</v>
      </c>
      <c r="D132" s="613"/>
      <c r="E132" s="613"/>
      <c r="F132" s="613"/>
      <c r="G132" s="614"/>
      <c r="H132" s="615" t="str">
        <f>IF($O$3=$L$8,L132,IF($O$3=$P$8,P132,T132))</f>
        <v>SIM</v>
      </c>
      <c r="I132" s="616"/>
      <c r="J132" s="616"/>
      <c r="K132" s="617"/>
      <c r="L132" s="618" t="s">
        <v>234</v>
      </c>
      <c r="M132" s="619"/>
      <c r="N132" s="619"/>
      <c r="O132" s="620"/>
      <c r="P132" s="618" t="s">
        <v>234</v>
      </c>
      <c r="Q132" s="619"/>
      <c r="R132" s="619"/>
      <c r="S132" s="620"/>
      <c r="T132" s="618" t="s">
        <v>234</v>
      </c>
      <c r="U132" s="619"/>
      <c r="V132" s="619"/>
      <c r="W132" s="620"/>
    </row>
  </sheetData>
  <mergeCells count="444">
    <mergeCell ref="P69:S69"/>
    <mergeCell ref="T69:W69"/>
    <mergeCell ref="L70:O70"/>
    <mergeCell ref="P70:S70"/>
    <mergeCell ref="T70:W70"/>
    <mergeCell ref="C65:G65"/>
    <mergeCell ref="H65:K65"/>
    <mergeCell ref="L65:O65"/>
    <mergeCell ref="P65:S65"/>
    <mergeCell ref="T65:W65"/>
    <mergeCell ref="C68:G68"/>
    <mergeCell ref="T68:W68"/>
    <mergeCell ref="H68:K68"/>
    <mergeCell ref="C69:G69"/>
    <mergeCell ref="H69:K69"/>
    <mergeCell ref="H70:K70"/>
    <mergeCell ref="C70:G70"/>
    <mergeCell ref="L68:O68"/>
    <mergeCell ref="P68:S68"/>
    <mergeCell ref="C77:G77"/>
    <mergeCell ref="H73:K73"/>
    <mergeCell ref="C74:G74"/>
    <mergeCell ref="H74:K74"/>
    <mergeCell ref="C71:G71"/>
    <mergeCell ref="H71:K71"/>
    <mergeCell ref="P74:S74"/>
    <mergeCell ref="T74:W74"/>
    <mergeCell ref="C72:G72"/>
    <mergeCell ref="H72:K72"/>
    <mergeCell ref="L72:O72"/>
    <mergeCell ref="P72:S72"/>
    <mergeCell ref="T72:W72"/>
    <mergeCell ref="C73:G73"/>
    <mergeCell ref="T73:W73"/>
    <mergeCell ref="L74:O74"/>
    <mergeCell ref="C84:G84"/>
    <mergeCell ref="T84:W84"/>
    <mergeCell ref="C83:G83"/>
    <mergeCell ref="L81:O81"/>
    <mergeCell ref="P81:S81"/>
    <mergeCell ref="T81:W81"/>
    <mergeCell ref="H82:K82"/>
    <mergeCell ref="L82:O82"/>
    <mergeCell ref="P82:S82"/>
    <mergeCell ref="T82:W82"/>
    <mergeCell ref="T87:W87"/>
    <mergeCell ref="H78:K78"/>
    <mergeCell ref="L78:O78"/>
    <mergeCell ref="P78:S78"/>
    <mergeCell ref="T78:W78"/>
    <mergeCell ref="T79:W79"/>
    <mergeCell ref="C78:G78"/>
    <mergeCell ref="C79:G79"/>
    <mergeCell ref="H79:K79"/>
    <mergeCell ref="H80:K80"/>
    <mergeCell ref="H81:K81"/>
    <mergeCell ref="C80:G80"/>
    <mergeCell ref="L85:O85"/>
    <mergeCell ref="P85:S85"/>
    <mergeCell ref="T85:W85"/>
    <mergeCell ref="L86:O86"/>
    <mergeCell ref="P86:S86"/>
    <mergeCell ref="T86:W86"/>
    <mergeCell ref="C81:G81"/>
    <mergeCell ref="C82:G82"/>
    <mergeCell ref="H83:K83"/>
    <mergeCell ref="L83:O83"/>
    <mergeCell ref="P83:S83"/>
    <mergeCell ref="T83:W83"/>
    <mergeCell ref="B2:B4"/>
    <mergeCell ref="AB2:AD4"/>
    <mergeCell ref="AE2:AF2"/>
    <mergeCell ref="AE3:AF3"/>
    <mergeCell ref="AE4:AF4"/>
    <mergeCell ref="P10:S10"/>
    <mergeCell ref="T10:W10"/>
    <mergeCell ref="B10:F10"/>
    <mergeCell ref="P8:S8"/>
    <mergeCell ref="T8:W8"/>
    <mergeCell ref="C2:K4"/>
    <mergeCell ref="X8:Z22"/>
    <mergeCell ref="H11:K11"/>
    <mergeCell ref="H17:K17"/>
    <mergeCell ref="H18:K18"/>
    <mergeCell ref="P11:S11"/>
    <mergeCell ref="P17:S17"/>
    <mergeCell ref="P18:S18"/>
    <mergeCell ref="L17:O17"/>
    <mergeCell ref="L18:O18"/>
    <mergeCell ref="L11:O11"/>
    <mergeCell ref="T11:W11"/>
    <mergeCell ref="T17:W17"/>
    <mergeCell ref="AH8:AJ22"/>
    <mergeCell ref="P9:S9"/>
    <mergeCell ref="T9:W9"/>
    <mergeCell ref="H8:K8"/>
    <mergeCell ref="L8:O8"/>
    <mergeCell ref="B9:F9"/>
    <mergeCell ref="H9:K9"/>
    <mergeCell ref="L9:O9"/>
    <mergeCell ref="L10:O10"/>
    <mergeCell ref="H10:K10"/>
    <mergeCell ref="H20:K20"/>
    <mergeCell ref="L20:O20"/>
    <mergeCell ref="H21:K21"/>
    <mergeCell ref="L21:O21"/>
    <mergeCell ref="B20:C20"/>
    <mergeCell ref="P20:S20"/>
    <mergeCell ref="T20:W20"/>
    <mergeCell ref="P21:S21"/>
    <mergeCell ref="T21:W21"/>
    <mergeCell ref="H22:K22"/>
    <mergeCell ref="L22:O22"/>
    <mergeCell ref="P22:S22"/>
    <mergeCell ref="T22:W22"/>
    <mergeCell ref="AA26:AF26"/>
    <mergeCell ref="O26:O27"/>
    <mergeCell ref="P26:P27"/>
    <mergeCell ref="Q26:Q27"/>
    <mergeCell ref="R26:R27"/>
    <mergeCell ref="S26:S27"/>
    <mergeCell ref="T26:T27"/>
    <mergeCell ref="U26:U27"/>
    <mergeCell ref="AA41:AE41"/>
    <mergeCell ref="B26:B27"/>
    <mergeCell ref="C26:F27"/>
    <mergeCell ref="G26:G27"/>
    <mergeCell ref="X26:X27"/>
    <mergeCell ref="Y26:Y27"/>
    <mergeCell ref="Z26:Z27"/>
    <mergeCell ref="L46:O46"/>
    <mergeCell ref="P46:S46"/>
    <mergeCell ref="T46:W46"/>
    <mergeCell ref="H42:K42"/>
    <mergeCell ref="L42:O42"/>
    <mergeCell ref="P42:S42"/>
    <mergeCell ref="T42:W42"/>
    <mergeCell ref="X42:Z42"/>
    <mergeCell ref="H26:H27"/>
    <mergeCell ref="I26:I27"/>
    <mergeCell ref="J26:J27"/>
    <mergeCell ref="K26:K27"/>
    <mergeCell ref="L26:L27"/>
    <mergeCell ref="M26:M27"/>
    <mergeCell ref="N26:N27"/>
    <mergeCell ref="V26:V27"/>
    <mergeCell ref="W26:W27"/>
    <mergeCell ref="L40:O40"/>
    <mergeCell ref="AA42:AE42"/>
    <mergeCell ref="P40:S40"/>
    <mergeCell ref="T40:W40"/>
    <mergeCell ref="X40:Z40"/>
    <mergeCell ref="H41:K41"/>
    <mergeCell ref="P41:S41"/>
    <mergeCell ref="T41:W41"/>
    <mergeCell ref="X41:Z41"/>
    <mergeCell ref="B40:E42"/>
    <mergeCell ref="H40:K40"/>
    <mergeCell ref="L41:O41"/>
    <mergeCell ref="T55:W55"/>
    <mergeCell ref="P63:S63"/>
    <mergeCell ref="T63:W63"/>
    <mergeCell ref="C62:G62"/>
    <mergeCell ref="H62:K62"/>
    <mergeCell ref="L62:O62"/>
    <mergeCell ref="P62:S62"/>
    <mergeCell ref="T62:W62"/>
    <mergeCell ref="H55:K55"/>
    <mergeCell ref="L55:O55"/>
    <mergeCell ref="L58:O58"/>
    <mergeCell ref="P58:S58"/>
    <mergeCell ref="T58:W58"/>
    <mergeCell ref="L59:O59"/>
    <mergeCell ref="P59:S59"/>
    <mergeCell ref="T59:W59"/>
    <mergeCell ref="T56:W56"/>
    <mergeCell ref="T57:W57"/>
    <mergeCell ref="C58:G58"/>
    <mergeCell ref="H58:K58"/>
    <mergeCell ref="C55:G55"/>
    <mergeCell ref="L57:O57"/>
    <mergeCell ref="P57:S57"/>
    <mergeCell ref="C56:G56"/>
    <mergeCell ref="H56:K56"/>
    <mergeCell ref="L56:O56"/>
    <mergeCell ref="P56:S56"/>
    <mergeCell ref="C57:G57"/>
    <mergeCell ref="H57:K57"/>
    <mergeCell ref="P55:S55"/>
    <mergeCell ref="H59:K59"/>
    <mergeCell ref="C59:G59"/>
    <mergeCell ref="H61:K61"/>
    <mergeCell ref="H63:K63"/>
    <mergeCell ref="L63:O63"/>
    <mergeCell ref="H64:K64"/>
    <mergeCell ref="L64:O64"/>
    <mergeCell ref="P64:S64"/>
    <mergeCell ref="T64:W64"/>
    <mergeCell ref="L84:O84"/>
    <mergeCell ref="P84:S84"/>
    <mergeCell ref="H84:K84"/>
    <mergeCell ref="L79:O79"/>
    <mergeCell ref="P79:S79"/>
    <mergeCell ref="L80:O80"/>
    <mergeCell ref="P80:S80"/>
    <mergeCell ref="T80:W80"/>
    <mergeCell ref="H77:K77"/>
    <mergeCell ref="L77:O77"/>
    <mergeCell ref="P77:S77"/>
    <mergeCell ref="T77:W77"/>
    <mergeCell ref="L71:O71"/>
    <mergeCell ref="P71:S71"/>
    <mergeCell ref="T71:W71"/>
    <mergeCell ref="L73:O73"/>
    <mergeCell ref="P73:S73"/>
    <mergeCell ref="L69:O69"/>
    <mergeCell ref="C85:G85"/>
    <mergeCell ref="H85:K85"/>
    <mergeCell ref="H86:K86"/>
    <mergeCell ref="L106:O106"/>
    <mergeCell ref="P106:S106"/>
    <mergeCell ref="C105:G105"/>
    <mergeCell ref="H105:K105"/>
    <mergeCell ref="L105:O105"/>
    <mergeCell ref="P105:S105"/>
    <mergeCell ref="L94:O94"/>
    <mergeCell ref="P94:S94"/>
    <mergeCell ref="L95:O95"/>
    <mergeCell ref="P95:S95"/>
    <mergeCell ref="C97:G97"/>
    <mergeCell ref="H97:K97"/>
    <mergeCell ref="L97:O97"/>
    <mergeCell ref="P97:S97"/>
    <mergeCell ref="C98:G98"/>
    <mergeCell ref="H98:K98"/>
    <mergeCell ref="C86:G86"/>
    <mergeCell ref="C87:G87"/>
    <mergeCell ref="H87:K87"/>
    <mergeCell ref="L87:O87"/>
    <mergeCell ref="P87:S87"/>
    <mergeCell ref="T105:W105"/>
    <mergeCell ref="C106:G106"/>
    <mergeCell ref="H99:K99"/>
    <mergeCell ref="C100:G100"/>
    <mergeCell ref="H100:K100"/>
    <mergeCell ref="H101:K101"/>
    <mergeCell ref="C101:G101"/>
    <mergeCell ref="C104:G104"/>
    <mergeCell ref="H104:K104"/>
    <mergeCell ref="L104:O104"/>
    <mergeCell ref="P104:S104"/>
    <mergeCell ref="T104:W104"/>
    <mergeCell ref="C99:G99"/>
    <mergeCell ref="T108:W108"/>
    <mergeCell ref="T109:W109"/>
    <mergeCell ref="H126:K126"/>
    <mergeCell ref="L126:O126"/>
    <mergeCell ref="P126:S126"/>
    <mergeCell ref="L123:O123"/>
    <mergeCell ref="P123:S123"/>
    <mergeCell ref="C122:G122"/>
    <mergeCell ref="H122:K122"/>
    <mergeCell ref="L122:O122"/>
    <mergeCell ref="P122:S122"/>
    <mergeCell ref="T122:W122"/>
    <mergeCell ref="C123:G123"/>
    <mergeCell ref="T123:W123"/>
    <mergeCell ref="H123:K123"/>
    <mergeCell ref="T112:W112"/>
    <mergeCell ref="C113:G113"/>
    <mergeCell ref="T113:W113"/>
    <mergeCell ref="H113:K113"/>
    <mergeCell ref="H110:K110"/>
    <mergeCell ref="L110:O110"/>
    <mergeCell ref="P110:S110"/>
    <mergeCell ref="T110:W110"/>
    <mergeCell ref="C110:G110"/>
    <mergeCell ref="C127:G127"/>
    <mergeCell ref="T127:W127"/>
    <mergeCell ref="H124:K124"/>
    <mergeCell ref="L124:O124"/>
    <mergeCell ref="P124:S124"/>
    <mergeCell ref="T124:W124"/>
    <mergeCell ref="C124:G124"/>
    <mergeCell ref="C125:G125"/>
    <mergeCell ref="H125:K125"/>
    <mergeCell ref="L125:O125"/>
    <mergeCell ref="P125:S125"/>
    <mergeCell ref="T125:W125"/>
    <mergeCell ref="H127:K127"/>
    <mergeCell ref="L127:O127"/>
    <mergeCell ref="P127:S127"/>
    <mergeCell ref="C93:G93"/>
    <mergeCell ref="H93:K93"/>
    <mergeCell ref="L93:O93"/>
    <mergeCell ref="P93:S93"/>
    <mergeCell ref="T93:W93"/>
    <mergeCell ref="C94:G94"/>
    <mergeCell ref="T94:W94"/>
    <mergeCell ref="H94:K94"/>
    <mergeCell ref="C126:G126"/>
    <mergeCell ref="T126:W126"/>
    <mergeCell ref="T95:W95"/>
    <mergeCell ref="L96:O96"/>
    <mergeCell ref="P96:S96"/>
    <mergeCell ref="T96:W96"/>
    <mergeCell ref="L100:O100"/>
    <mergeCell ref="P100:S100"/>
    <mergeCell ref="T100:W100"/>
    <mergeCell ref="L101:O101"/>
    <mergeCell ref="P101:S101"/>
    <mergeCell ref="T101:W101"/>
    <mergeCell ref="P107:S107"/>
    <mergeCell ref="T107:W107"/>
    <mergeCell ref="H106:K106"/>
    <mergeCell ref="T106:W106"/>
    <mergeCell ref="C95:G95"/>
    <mergeCell ref="H95:K95"/>
    <mergeCell ref="H96:K96"/>
    <mergeCell ref="C96:G96"/>
    <mergeCell ref="T97:W97"/>
    <mergeCell ref="L99:O99"/>
    <mergeCell ref="P99:S99"/>
    <mergeCell ref="L98:O98"/>
    <mergeCell ref="P98:S98"/>
    <mergeCell ref="T98:W98"/>
    <mergeCell ref="T99:W99"/>
    <mergeCell ref="C132:G132"/>
    <mergeCell ref="H132:K132"/>
    <mergeCell ref="L132:O132"/>
    <mergeCell ref="P132:S132"/>
    <mergeCell ref="T132:W132"/>
    <mergeCell ref="C130:G130"/>
    <mergeCell ref="C131:G131"/>
    <mergeCell ref="H131:K131"/>
    <mergeCell ref="L131:O131"/>
    <mergeCell ref="P131:S131"/>
    <mergeCell ref="T131:W131"/>
    <mergeCell ref="L130:O130"/>
    <mergeCell ref="P130:S130"/>
    <mergeCell ref="H130:K130"/>
    <mergeCell ref="T130:W130"/>
    <mergeCell ref="L107:O107"/>
    <mergeCell ref="L109:O109"/>
    <mergeCell ref="P109:S109"/>
    <mergeCell ref="C108:G108"/>
    <mergeCell ref="H108:K108"/>
    <mergeCell ref="L108:O108"/>
    <mergeCell ref="P108:S108"/>
    <mergeCell ref="C109:G109"/>
    <mergeCell ref="H109:K109"/>
    <mergeCell ref="C107:G107"/>
    <mergeCell ref="H107:K107"/>
    <mergeCell ref="C111:G111"/>
    <mergeCell ref="H111:K111"/>
    <mergeCell ref="L111:O111"/>
    <mergeCell ref="P111:S111"/>
    <mergeCell ref="T111:W111"/>
    <mergeCell ref="C112:G112"/>
    <mergeCell ref="H112:K112"/>
    <mergeCell ref="L112:O112"/>
    <mergeCell ref="P112:S112"/>
    <mergeCell ref="P113:S113"/>
    <mergeCell ref="T118:W118"/>
    <mergeCell ref="C118:G118"/>
    <mergeCell ref="C121:G121"/>
    <mergeCell ref="H121:K121"/>
    <mergeCell ref="L121:O121"/>
    <mergeCell ref="P121:S121"/>
    <mergeCell ref="T121:W121"/>
    <mergeCell ref="L117:O117"/>
    <mergeCell ref="P117:S117"/>
    <mergeCell ref="H118:K118"/>
    <mergeCell ref="L118:O118"/>
    <mergeCell ref="P118:S118"/>
    <mergeCell ref="T116:W116"/>
    <mergeCell ref="C117:G117"/>
    <mergeCell ref="T117:W117"/>
    <mergeCell ref="H117:K117"/>
    <mergeCell ref="H114:K114"/>
    <mergeCell ref="L114:O114"/>
    <mergeCell ref="P114:S114"/>
    <mergeCell ref="T114:W114"/>
    <mergeCell ref="C114:G114"/>
    <mergeCell ref="C116:G116"/>
    <mergeCell ref="H116:K116"/>
    <mergeCell ref="L116:O116"/>
    <mergeCell ref="P116:S116"/>
    <mergeCell ref="C115:G115"/>
    <mergeCell ref="H115:K115"/>
    <mergeCell ref="L115:O115"/>
    <mergeCell ref="P115:S115"/>
    <mergeCell ref="T115:W115"/>
    <mergeCell ref="C45:G45"/>
    <mergeCell ref="C46:G46"/>
    <mergeCell ref="H46:K46"/>
    <mergeCell ref="H47:K47"/>
    <mergeCell ref="H49:K49"/>
    <mergeCell ref="H51:K51"/>
    <mergeCell ref="H53:K53"/>
    <mergeCell ref="H54:K54"/>
    <mergeCell ref="C51:G51"/>
    <mergeCell ref="C49:G49"/>
    <mergeCell ref="C47:G47"/>
    <mergeCell ref="C50:G50"/>
    <mergeCell ref="C48:G48"/>
    <mergeCell ref="H48:K48"/>
    <mergeCell ref="C52:G52"/>
    <mergeCell ref="L113:O113"/>
    <mergeCell ref="H52:K52"/>
    <mergeCell ref="T51:W51"/>
    <mergeCell ref="T52:W52"/>
    <mergeCell ref="T53:W53"/>
    <mergeCell ref="T54:W54"/>
    <mergeCell ref="L52:O52"/>
    <mergeCell ref="P52:S52"/>
    <mergeCell ref="H45:K45"/>
    <mergeCell ref="L45:O45"/>
    <mergeCell ref="P45:S45"/>
    <mergeCell ref="T45:W45"/>
    <mergeCell ref="H90:K90"/>
    <mergeCell ref="L90:O90"/>
    <mergeCell ref="P90:S90"/>
    <mergeCell ref="T90:W90"/>
    <mergeCell ref="L3:N3"/>
    <mergeCell ref="T18:W18"/>
    <mergeCell ref="L53:O53"/>
    <mergeCell ref="P53:S53"/>
    <mergeCell ref="L54:O54"/>
    <mergeCell ref="P54:S54"/>
    <mergeCell ref="L47:O47"/>
    <mergeCell ref="L48:O48"/>
    <mergeCell ref="L49:O49"/>
    <mergeCell ref="L50:O50"/>
    <mergeCell ref="L51:O51"/>
    <mergeCell ref="P47:S47"/>
    <mergeCell ref="P48:S48"/>
    <mergeCell ref="P49:S49"/>
    <mergeCell ref="P50:S50"/>
    <mergeCell ref="P51:S51"/>
    <mergeCell ref="T47:W47"/>
    <mergeCell ref="T48:W48"/>
    <mergeCell ref="T49:W49"/>
    <mergeCell ref="T50:W50"/>
  </mergeCells>
  <conditionalFormatting sqref="AA28:AB30 AA31:AA39">
    <cfRule type="expression" dxfId="12" priority="13">
      <formula>AND($I28="",$I27="",$C28=2)</formula>
    </cfRule>
    <cfRule type="expression" dxfId="11" priority="14">
      <formula>AND($I28="",$I27="",$C28=5)</formula>
    </cfRule>
    <cfRule type="expression" dxfId="10" priority="15">
      <formula>AND($I28="",$I27="",$C28=8)</formula>
    </cfRule>
    <cfRule type="expression" dxfId="9" priority="16">
      <formula>AND($I28="",$I27="",$C28=11)</formula>
    </cfRule>
  </conditionalFormatting>
  <conditionalFormatting sqref="AB31">
    <cfRule type="expression" dxfId="8" priority="33">
      <formula>AND($I31="",#REF!="",$C31=2)</formula>
    </cfRule>
    <cfRule type="expression" dxfId="7" priority="34">
      <formula>AND($I31="",#REF!="",$C31=5)</formula>
    </cfRule>
    <cfRule type="expression" dxfId="6" priority="35">
      <formula>AND($I31="",#REF!="",$C31=8)</formula>
    </cfRule>
    <cfRule type="expression" dxfId="5" priority="36">
      <formula>AND($I31="",#REF!="",$C31=11)</formula>
    </cfRule>
  </conditionalFormatting>
  <conditionalFormatting sqref="AB32:AB39">
    <cfRule type="expression" dxfId="4" priority="37">
      <formula>AND($I32="",$I62="",$C32=2)</formula>
    </cfRule>
    <cfRule type="expression" dxfId="3" priority="38">
      <formula>AND($I32="",$I62="",$C32=5)</formula>
    </cfRule>
    <cfRule type="expression" dxfId="2" priority="39">
      <formula>AND($I32="",$I62="",$C32=8)</formula>
    </cfRule>
    <cfRule type="expression" dxfId="1" priority="40">
      <formula>AND($I32="",$I62="",$C32=11)</formula>
    </cfRule>
  </conditionalFormatting>
  <dataValidations count="1">
    <dataValidation type="list" allowBlank="1" showInputMessage="1" showErrorMessage="1" sqref="O3" xr:uid="{A1C15806-23D6-4E31-919A-C55E861A455B}">
      <formula1>"Fornecedor 1,Fornecedor 2,Fornecedor 3"</formula1>
    </dataValidation>
  </dataValidations>
  <hyperlinks>
    <hyperlink ref="P22" r:id="rId1" xr:uid="{00000000-0004-0000-0100-000001000000}"/>
    <hyperlink ref="L22" r:id="rId2" display="aliancafundacoes@aliancajtm.com" xr:uid="{00000000-0004-0000-0100-000000000000}"/>
  </hyperlinks>
  <printOptions horizontalCentered="1"/>
  <pageMargins left="0.23622047244094491" right="0.23622047244094491" top="0.35433070866141736" bottom="0.74803149606299213" header="0.31496062992125984" footer="0.31496062992125984"/>
  <pageSetup paperSize="9" scale="45" fitToHeight="0"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4195C810-EDCC-4203-9E83-5101FCFE4962}">
          <x14:formula1>
            <xm:f>'CADASTRO DAS OBRAS'!$A$2:$A$7</xm:f>
          </x14:formula1>
          <xm:sqref>D21</xm:sqref>
        </x14:dataValidation>
        <x14:dataValidation type="list" allowBlank="1" showInputMessage="1" showErrorMessage="1" xr:uid="{A32B533F-94C5-4276-9F5F-0135CBE3DE01}">
          <x14:formula1>
            <xm:f>'CADASTRO DAS OBRAS'!$B$60:$B$62</xm:f>
          </x14:formula1>
          <xm:sqref>L56:W56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4">
    <pageSetUpPr fitToPage="1"/>
  </sheetPr>
  <dimension ref="A1:Z24"/>
  <sheetViews>
    <sheetView showGridLines="0" view="pageBreakPreview" zoomScale="55" zoomScaleNormal="70" zoomScaleSheetLayoutView="100" zoomScalePageLayoutView="25" workbookViewId="0">
      <selection activeCell="H14" sqref="H14"/>
    </sheetView>
  </sheetViews>
  <sheetFormatPr defaultColWidth="14.44140625" defaultRowHeight="15" customHeight="1" x14ac:dyDescent="0.3"/>
  <cols>
    <col min="1" max="1" width="3" customWidth="1"/>
    <col min="2" max="2" width="23" customWidth="1"/>
    <col min="3" max="3" width="106.44140625" customWidth="1"/>
    <col min="4" max="15" width="14.109375" customWidth="1"/>
    <col min="16" max="16" width="15.77734375" customWidth="1"/>
    <col min="17" max="17" width="16.21875" bestFit="1" customWidth="1"/>
    <col min="18" max="18" width="14.5546875" bestFit="1" customWidth="1"/>
    <col min="19" max="19" width="17.109375" bestFit="1" customWidth="1"/>
    <col min="20" max="20" width="18.6640625" customWidth="1"/>
    <col min="21" max="21" width="8.6640625" customWidth="1"/>
    <col min="22" max="22" width="11.33203125" hidden="1" customWidth="1"/>
    <col min="23" max="25" width="8.6640625" hidden="1" customWidth="1"/>
    <col min="26" max="26" width="14.44140625" hidden="1" customWidth="1"/>
  </cols>
  <sheetData>
    <row r="1" spans="1:25" ht="15" customHeight="1" x14ac:dyDescent="0.3">
      <c r="W1" s="290" t="s">
        <v>526</v>
      </c>
      <c r="X1" s="290" t="s">
        <v>527</v>
      </c>
      <c r="Y1" s="290" t="s">
        <v>528</v>
      </c>
    </row>
    <row r="2" spans="1:25" ht="29.25" customHeight="1" x14ac:dyDescent="0.3">
      <c r="B2" s="785"/>
      <c r="C2" s="788" t="s">
        <v>263</v>
      </c>
      <c r="D2" s="724"/>
      <c r="E2" s="649"/>
      <c r="F2" s="649"/>
      <c r="G2" s="724"/>
      <c r="H2" s="724"/>
      <c r="I2" s="724"/>
      <c r="J2" s="724"/>
      <c r="K2" s="724"/>
      <c r="L2" s="724"/>
      <c r="M2" s="724"/>
      <c r="N2" s="724"/>
      <c r="O2" s="724"/>
      <c r="P2" s="724"/>
      <c r="Q2" s="724"/>
      <c r="R2" s="725"/>
      <c r="S2" s="731" t="s">
        <v>1</v>
      </c>
      <c r="T2" s="583"/>
      <c r="V2" s="321" t="s">
        <v>344</v>
      </c>
      <c r="W2" s="273">
        <f>MONTH('QUADRO DE CONCORRENCIA'!H53)</f>
        <v>5</v>
      </c>
      <c r="X2" s="273">
        <f>YEAR('QUADRO DE CONCORRENCIA'!H53)</f>
        <v>2025</v>
      </c>
      <c r="Y2" s="273">
        <f>IF(X2=2024,W2,12+W2)</f>
        <v>17</v>
      </c>
    </row>
    <row r="3" spans="1:25" ht="42" customHeight="1" x14ac:dyDescent="0.3">
      <c r="B3" s="786"/>
      <c r="C3" s="726"/>
      <c r="D3" s="684"/>
      <c r="E3" s="684"/>
      <c r="F3" s="684"/>
      <c r="G3" s="684"/>
      <c r="H3" s="684"/>
      <c r="I3" s="684"/>
      <c r="J3" s="684"/>
      <c r="K3" s="684"/>
      <c r="L3" s="684"/>
      <c r="M3" s="684"/>
      <c r="N3" s="684"/>
      <c r="O3" s="684"/>
      <c r="P3" s="684"/>
      <c r="Q3" s="684"/>
      <c r="R3" s="727"/>
      <c r="S3" s="789" t="s">
        <v>2</v>
      </c>
      <c r="T3" s="653"/>
      <c r="V3" s="321" t="s">
        <v>343</v>
      </c>
      <c r="W3" s="273">
        <f>MONTH('QUADRO DE CONCORRENCIA'!H54)</f>
        <v>9</v>
      </c>
      <c r="X3" s="273">
        <f>YEAR('QUADRO DE CONCORRENCIA'!H54)</f>
        <v>2025</v>
      </c>
      <c r="Y3" s="273">
        <f>IF(X3=2024,W3,12+W3)</f>
        <v>21</v>
      </c>
    </row>
    <row r="4" spans="1:25" ht="24" customHeight="1" x14ac:dyDescent="0.3">
      <c r="B4" s="787"/>
      <c r="C4" s="728"/>
      <c r="D4" s="729"/>
      <c r="E4" s="638"/>
      <c r="F4" s="638"/>
      <c r="G4" s="729"/>
      <c r="H4" s="729"/>
      <c r="I4" s="729"/>
      <c r="J4" s="729"/>
      <c r="K4" s="729"/>
      <c r="L4" s="729"/>
      <c r="M4" s="729"/>
      <c r="N4" s="729"/>
      <c r="O4" s="729"/>
      <c r="P4" s="729"/>
      <c r="Q4" s="729"/>
      <c r="R4" s="730"/>
      <c r="S4" s="734" t="s">
        <v>3</v>
      </c>
      <c r="T4" s="735"/>
      <c r="V4" s="274"/>
    </row>
    <row r="5" spans="1:25" ht="4.5" customHeight="1" x14ac:dyDescent="0.3">
      <c r="B5" s="790"/>
      <c r="C5" s="729"/>
      <c r="D5" s="729"/>
      <c r="E5" s="638"/>
      <c r="F5" s="638"/>
      <c r="G5" s="729"/>
      <c r="H5" s="729"/>
      <c r="I5" s="729"/>
      <c r="J5" s="729"/>
      <c r="K5" s="729"/>
      <c r="L5" s="729"/>
      <c r="M5" s="729"/>
      <c r="N5" s="729"/>
      <c r="O5" s="729"/>
      <c r="P5" s="729"/>
      <c r="Q5" s="729"/>
      <c r="R5" s="729"/>
      <c r="S5" s="729"/>
      <c r="T5" s="729"/>
    </row>
    <row r="6" spans="1:25" ht="4.5" customHeight="1" x14ac:dyDescent="0.3">
      <c r="B6" s="98"/>
      <c r="C6" s="99"/>
      <c r="D6" s="99"/>
      <c r="E6" s="320"/>
      <c r="F6" s="320"/>
      <c r="G6" s="99"/>
      <c r="H6" s="99"/>
      <c r="I6" s="99"/>
      <c r="J6" s="99"/>
      <c r="K6" s="99"/>
      <c r="L6" s="99"/>
      <c r="M6" s="99"/>
      <c r="N6" s="99"/>
      <c r="O6" s="100"/>
      <c r="P6" s="99"/>
      <c r="Q6" s="101"/>
      <c r="R6" s="101"/>
      <c r="S6" s="101"/>
      <c r="T6" s="101"/>
    </row>
    <row r="7" spans="1:25" ht="4.5" customHeight="1" x14ac:dyDescent="0.3">
      <c r="B7" s="790"/>
      <c r="C7" s="729"/>
      <c r="D7" s="729"/>
      <c r="E7" s="638"/>
      <c r="F7" s="638"/>
      <c r="G7" s="729"/>
      <c r="H7" s="729"/>
      <c r="I7" s="729"/>
      <c r="J7" s="729"/>
      <c r="K7" s="729"/>
      <c r="L7" s="729"/>
      <c r="M7" s="729"/>
      <c r="N7" s="729"/>
      <c r="O7" s="729"/>
      <c r="P7" s="729"/>
      <c r="Q7" s="679"/>
      <c r="R7" s="679"/>
      <c r="S7" s="679"/>
      <c r="T7" s="679"/>
    </row>
    <row r="8" spans="1:25" ht="30" customHeight="1" x14ac:dyDescent="0.35">
      <c r="B8" s="314" t="s">
        <v>5</v>
      </c>
      <c r="C8" s="762" t="str">
        <f>BD!C2</f>
        <v>FERREIRA E MARTINS</v>
      </c>
      <c r="D8" s="763"/>
      <c r="E8" s="763"/>
      <c r="F8" s="763"/>
      <c r="G8" s="764"/>
      <c r="H8" s="777" t="s">
        <v>264</v>
      </c>
      <c r="I8" s="591"/>
      <c r="J8" s="782">
        <f>BD!J2</f>
        <v>69622.725000000006</v>
      </c>
      <c r="K8" s="591"/>
      <c r="L8" s="308" t="s">
        <v>18</v>
      </c>
      <c r="M8" s="309" t="str">
        <f>BD!E2</f>
        <v>EDIMO</v>
      </c>
      <c r="N8" s="310"/>
      <c r="O8" s="777" t="s">
        <v>523</v>
      </c>
      <c r="P8" s="590"/>
      <c r="Q8" s="779">
        <f>'QUADRO DE CONCORRENCIA'!H53</f>
        <v>45778</v>
      </c>
      <c r="R8" s="780"/>
      <c r="S8" s="780"/>
      <c r="T8" s="781"/>
    </row>
    <row r="9" spans="1:25" ht="30" customHeight="1" x14ac:dyDescent="0.35">
      <c r="B9" s="311" t="s">
        <v>157</v>
      </c>
      <c r="C9" s="765" t="str">
        <f>BD!A2</f>
        <v>49.740.042/0001-58</v>
      </c>
      <c r="D9" s="766"/>
      <c r="E9" s="766"/>
      <c r="F9" s="766"/>
      <c r="G9" s="767"/>
      <c r="H9" s="778" t="s">
        <v>7</v>
      </c>
      <c r="I9" s="591"/>
      <c r="J9" s="770">
        <f>'QUADRO DE CONCORRENCIA'!F20</f>
        <v>45471</v>
      </c>
      <c r="K9" s="771"/>
      <c r="L9" s="312" t="s">
        <v>13</v>
      </c>
      <c r="M9" s="309" t="str">
        <f>BD!S2</f>
        <v>11 99269 5723</v>
      </c>
      <c r="N9" s="310"/>
      <c r="O9" s="777" t="s">
        <v>522</v>
      </c>
      <c r="P9" s="591"/>
      <c r="Q9" s="779" cm="1">
        <f t="array" ref="Q9">_xlfn.IFS(C10='CADASTRO DAS OBRAS'!A2,'CADASTRO DAS OBRAS'!O2,C10='CADASTRO DAS OBRAS'!A3,'CADASTRO DAS OBRAS'!O3,C10='CADASTRO DAS OBRAS'!A4,'CADASTRO DAS OBRAS'!O4,C10='CADASTRO DAS OBRAS'!A5,'CADASTRO DAS OBRAS'!O5,C10='CADASTRO DAS OBRAS'!A6,'CADASTRO DAS OBRAS'!O6,C10='CADASTRO DAS OBRAS'!A7,'CADASTRO DAS OBRAS'!O7)</f>
        <v>46022</v>
      </c>
      <c r="R9" s="780"/>
      <c r="S9" s="780"/>
      <c r="T9" s="781"/>
    </row>
    <row r="10" spans="1:25" ht="30" customHeight="1" x14ac:dyDescent="0.3">
      <c r="B10" s="307" t="s">
        <v>10</v>
      </c>
      <c r="C10" s="768" t="str">
        <f>BD!B2</f>
        <v>KANSAS</v>
      </c>
      <c r="D10" s="769"/>
      <c r="E10" s="769"/>
      <c r="F10" s="769"/>
      <c r="G10" s="769"/>
      <c r="H10" s="102"/>
      <c r="I10" s="323"/>
      <c r="J10" s="323"/>
      <c r="K10" s="323"/>
      <c r="L10" s="323"/>
      <c r="M10" s="323"/>
      <c r="N10" s="323"/>
      <c r="O10" s="760"/>
      <c r="P10" s="760"/>
      <c r="Q10" s="760"/>
      <c r="R10" s="760"/>
      <c r="S10" s="760"/>
      <c r="T10" s="761"/>
    </row>
    <row r="11" spans="1:25" ht="30" customHeight="1" x14ac:dyDescent="0.3">
      <c r="B11" s="772" t="str">
        <f>'QUADRO DE CONCORRENCIA'!D8</f>
        <v>CONTROLE TECNOLÓGICO</v>
      </c>
      <c r="C11" s="773"/>
      <c r="D11" s="774" t="s">
        <v>265</v>
      </c>
      <c r="E11" s="775"/>
      <c r="F11" s="775"/>
      <c r="G11" s="775"/>
      <c r="H11" s="775"/>
      <c r="I11" s="776" t="s">
        <v>342</v>
      </c>
      <c r="J11" s="776"/>
      <c r="K11" s="776"/>
      <c r="L11" s="776"/>
      <c r="M11" s="776"/>
      <c r="N11" s="776"/>
      <c r="O11" s="776"/>
      <c r="P11" s="776"/>
      <c r="Q11" s="776"/>
      <c r="R11" s="776"/>
      <c r="S11" s="776"/>
      <c r="T11" s="776"/>
    </row>
    <row r="12" spans="1:25" ht="30" customHeight="1" x14ac:dyDescent="0.35">
      <c r="B12" s="791" t="s">
        <v>266</v>
      </c>
      <c r="C12" s="591"/>
      <c r="D12" s="313" t="s">
        <v>274</v>
      </c>
      <c r="E12" s="313" t="s">
        <v>275</v>
      </c>
      <c r="F12" s="313" t="s">
        <v>276</v>
      </c>
      <c r="G12" s="313" t="s">
        <v>277</v>
      </c>
      <c r="H12" s="313" t="s">
        <v>278</v>
      </c>
      <c r="I12" s="316" t="s">
        <v>267</v>
      </c>
      <c r="J12" s="316" t="s">
        <v>268</v>
      </c>
      <c r="K12" s="316" t="s">
        <v>269</v>
      </c>
      <c r="L12" s="316" t="s">
        <v>270</v>
      </c>
      <c r="M12" s="316" t="s">
        <v>271</v>
      </c>
      <c r="N12" s="316" t="s">
        <v>272</v>
      </c>
      <c r="O12" s="316" t="s">
        <v>273</v>
      </c>
      <c r="P12" s="316" t="s">
        <v>274</v>
      </c>
      <c r="Q12" s="316" t="s">
        <v>275</v>
      </c>
      <c r="R12" s="316" t="s">
        <v>276</v>
      </c>
      <c r="S12" s="316" t="s">
        <v>277</v>
      </c>
      <c r="T12" s="316" t="s">
        <v>278</v>
      </c>
    </row>
    <row r="13" spans="1:25" ht="4.5" customHeight="1" x14ac:dyDescent="0.35">
      <c r="B13" s="792"/>
      <c r="C13" s="793"/>
      <c r="D13" s="793"/>
      <c r="E13" s="590"/>
      <c r="F13" s="590"/>
      <c r="G13" s="793"/>
      <c r="H13" s="793"/>
      <c r="I13" s="793"/>
      <c r="J13" s="793"/>
      <c r="K13" s="793"/>
      <c r="L13" s="793"/>
      <c r="M13" s="793"/>
      <c r="N13" s="793"/>
      <c r="O13" s="793"/>
      <c r="P13" s="793"/>
      <c r="Q13" s="793"/>
      <c r="R13" s="793"/>
      <c r="S13" s="793"/>
      <c r="T13" s="591"/>
    </row>
    <row r="14" spans="1:25" ht="34.5" customHeight="1" x14ac:dyDescent="0.4">
      <c r="A14" s="104"/>
      <c r="B14" s="783" t="str">
        <f>'QUADRO DE CONCORRENCIA'!D8</f>
        <v>CONTROLE TECNOLÓGICO</v>
      </c>
      <c r="C14" s="784"/>
      <c r="D14" s="322">
        <v>8</v>
      </c>
      <c r="E14" s="322">
        <v>9</v>
      </c>
      <c r="F14" s="322">
        <v>10</v>
      </c>
      <c r="G14" s="322">
        <v>11</v>
      </c>
      <c r="H14" s="322">
        <v>12</v>
      </c>
      <c r="I14" s="322">
        <f>IF(AND(X3=2025,W3&gt;=1),13,0)</f>
        <v>13</v>
      </c>
      <c r="J14" s="322">
        <f>IF(AND(X3=2025,W3&gt;=2),14,0)</f>
        <v>14</v>
      </c>
      <c r="K14" s="322">
        <f>IF(AND(X3=2025,W3&gt;=3),15,0)</f>
        <v>15</v>
      </c>
      <c r="L14" s="322">
        <f>IF(AND(X3=2025,W3&gt;=4),16,0)</f>
        <v>16</v>
      </c>
      <c r="M14" s="322">
        <f>IF(AND(X3=2025,W3&gt;=5),17,0)</f>
        <v>17</v>
      </c>
      <c r="N14" s="322">
        <f>IF(AND(X3=2025,W3&gt;=6),18,0)</f>
        <v>18</v>
      </c>
      <c r="O14" s="322">
        <f>IF(AND(X3=2025,W3&gt;=7),19,0)</f>
        <v>19</v>
      </c>
      <c r="P14" s="322">
        <f>IF(AND(X3=2025,W3&gt;=8),20,0)</f>
        <v>20</v>
      </c>
      <c r="Q14" s="322">
        <f>IF(AND(X3=2025,W3&gt;=9),21,0)</f>
        <v>21</v>
      </c>
      <c r="R14" s="322">
        <f>IF(AND(X3=2025,W3&gt;=10),22,0)</f>
        <v>0</v>
      </c>
      <c r="S14" s="322">
        <f>IF(AND(X3=2025,W3&gt;=11),23,0)</f>
        <v>0</v>
      </c>
      <c r="T14" s="322">
        <f>IF(AND(X3=2025,W3&gt;=12),24,0)</f>
        <v>0</v>
      </c>
      <c r="U14" s="104"/>
      <c r="V14" s="104"/>
      <c r="W14" s="104"/>
      <c r="X14" s="104"/>
      <c r="Y14" s="104"/>
    </row>
    <row r="15" spans="1:25" ht="15" customHeight="1" x14ac:dyDescent="0.35">
      <c r="B15" s="257"/>
      <c r="C15" s="257"/>
      <c r="D15" s="257"/>
      <c r="E15" s="257"/>
      <c r="F15" s="257"/>
      <c r="G15" s="257"/>
      <c r="H15" s="257"/>
      <c r="I15" s="257"/>
      <c r="J15" s="257"/>
      <c r="K15" s="257"/>
      <c r="L15" s="257"/>
      <c r="M15" s="257"/>
      <c r="N15" s="257"/>
      <c r="O15" s="257"/>
      <c r="P15" s="257"/>
      <c r="Q15" s="257"/>
      <c r="R15" s="257"/>
      <c r="S15" s="257"/>
      <c r="T15" s="257"/>
    </row>
    <row r="16" spans="1:25" ht="15" customHeight="1" x14ac:dyDescent="0.35">
      <c r="B16" s="257"/>
      <c r="C16" s="257"/>
      <c r="D16" s="257"/>
      <c r="E16" s="257"/>
      <c r="F16" s="257"/>
      <c r="G16" s="257"/>
      <c r="H16" s="257"/>
      <c r="I16" s="257"/>
      <c r="J16" s="257"/>
      <c r="K16" s="257"/>
      <c r="L16" s="257"/>
      <c r="M16" s="257"/>
      <c r="N16" s="257"/>
      <c r="O16" s="257"/>
      <c r="P16" s="257"/>
      <c r="Q16" s="257"/>
      <c r="R16" s="257"/>
      <c r="S16" s="257"/>
      <c r="T16" s="257"/>
    </row>
    <row r="17" spans="2:20" ht="15" customHeight="1" x14ac:dyDescent="0.35">
      <c r="B17" s="257"/>
      <c r="C17" s="257"/>
      <c r="D17" s="257"/>
      <c r="E17" s="257"/>
      <c r="F17" s="257"/>
      <c r="G17" s="257"/>
      <c r="H17" s="257"/>
      <c r="I17" s="257"/>
      <c r="J17" s="257"/>
      <c r="K17" s="257"/>
      <c r="L17" s="257"/>
      <c r="M17" s="257"/>
      <c r="N17" s="257"/>
      <c r="O17" s="257"/>
      <c r="P17" s="257"/>
      <c r="Q17" s="257"/>
      <c r="R17" s="257"/>
      <c r="S17" s="257"/>
      <c r="T17" s="257"/>
    </row>
    <row r="18" spans="2:20" ht="15" customHeight="1" x14ac:dyDescent="0.35">
      <c r="B18" s="257"/>
      <c r="C18" s="257"/>
      <c r="D18" s="257"/>
      <c r="E18" s="257"/>
      <c r="F18" s="257"/>
      <c r="G18" s="257"/>
      <c r="H18" s="257"/>
      <c r="I18" s="257"/>
      <c r="J18" s="257"/>
      <c r="K18" s="257"/>
      <c r="L18" s="257"/>
      <c r="M18" s="257"/>
      <c r="N18" s="257"/>
      <c r="O18" s="257"/>
      <c r="P18" s="257"/>
      <c r="Q18" s="257"/>
      <c r="R18" s="257"/>
      <c r="S18" s="257"/>
      <c r="T18" s="257"/>
    </row>
    <row r="19" spans="2:20" ht="15" customHeight="1" x14ac:dyDescent="0.35">
      <c r="B19" s="257"/>
      <c r="C19" s="257"/>
      <c r="D19" s="257"/>
      <c r="E19" s="257"/>
      <c r="F19" s="257"/>
      <c r="G19" s="257"/>
      <c r="H19" s="257"/>
      <c r="I19" s="257"/>
      <c r="J19" s="257"/>
      <c r="K19" s="257"/>
      <c r="L19" s="257"/>
      <c r="M19" s="257"/>
      <c r="N19" s="257"/>
      <c r="O19" s="257"/>
      <c r="P19" s="257"/>
      <c r="Q19" s="257"/>
      <c r="R19" s="257"/>
      <c r="S19" s="257"/>
      <c r="T19" s="257"/>
    </row>
    <row r="20" spans="2:20" ht="15" customHeight="1" x14ac:dyDescent="0.35">
      <c r="B20" s="257"/>
      <c r="C20" s="257"/>
      <c r="D20" s="257"/>
      <c r="E20" s="257"/>
      <c r="F20" s="257"/>
      <c r="G20" s="257"/>
      <c r="H20" s="257"/>
      <c r="I20" s="257"/>
      <c r="J20" s="257"/>
      <c r="K20" s="257"/>
      <c r="L20" s="257"/>
      <c r="M20" s="257"/>
      <c r="N20" s="257"/>
      <c r="O20" s="257"/>
      <c r="P20" s="257"/>
      <c r="Q20" s="257"/>
      <c r="R20" s="257"/>
      <c r="S20" s="257"/>
      <c r="T20" s="257"/>
    </row>
    <row r="21" spans="2:20" ht="15" customHeight="1" x14ac:dyDescent="0.35">
      <c r="B21" s="257"/>
      <c r="C21" s="257"/>
      <c r="D21" s="257"/>
      <c r="E21" s="257"/>
      <c r="F21" s="257"/>
      <c r="G21" s="257"/>
      <c r="H21" s="257"/>
      <c r="I21" s="257"/>
      <c r="J21" s="257"/>
      <c r="K21" s="257"/>
      <c r="L21" s="257"/>
      <c r="M21" s="257"/>
      <c r="N21" s="257"/>
      <c r="O21" s="257"/>
      <c r="P21" s="257"/>
      <c r="Q21" s="257"/>
      <c r="R21" s="257"/>
      <c r="S21" s="257"/>
      <c r="T21" s="257"/>
    </row>
    <row r="22" spans="2:20" ht="15" customHeight="1" x14ac:dyDescent="0.35">
      <c r="B22" s="257"/>
      <c r="C22" s="257"/>
      <c r="D22" s="257"/>
      <c r="E22" s="257"/>
      <c r="F22" s="257"/>
      <c r="G22" s="257"/>
      <c r="H22" s="257"/>
      <c r="I22" s="257"/>
      <c r="J22" s="257"/>
      <c r="K22" s="257"/>
      <c r="L22" s="257"/>
      <c r="M22" s="257"/>
      <c r="N22" s="257"/>
      <c r="O22" s="257"/>
      <c r="P22" s="257"/>
      <c r="Q22" s="257"/>
      <c r="R22" s="257"/>
      <c r="S22" s="257"/>
      <c r="T22" s="257"/>
    </row>
    <row r="23" spans="2:20" ht="15" customHeight="1" x14ac:dyDescent="0.35">
      <c r="B23" s="257"/>
      <c r="C23" s="257"/>
      <c r="D23" s="257"/>
      <c r="E23" s="257"/>
      <c r="F23" s="257"/>
      <c r="G23" s="509"/>
      <c r="H23" s="509"/>
      <c r="I23" s="257"/>
      <c r="J23" s="257"/>
      <c r="K23" s="257"/>
      <c r="L23" s="257"/>
      <c r="M23" s="257"/>
      <c r="N23" s="257"/>
      <c r="O23" s="257"/>
      <c r="P23" s="257"/>
      <c r="Q23" s="257"/>
      <c r="R23" s="257"/>
      <c r="S23" s="257"/>
      <c r="T23" s="257"/>
    </row>
    <row r="24" spans="2:20" ht="15" customHeight="1" x14ac:dyDescent="0.35">
      <c r="B24" s="257"/>
      <c r="C24" s="257"/>
      <c r="D24" s="257"/>
      <c r="E24" s="257"/>
      <c r="F24" s="257"/>
      <c r="G24" s="509"/>
      <c r="H24" s="509"/>
      <c r="I24" s="257"/>
      <c r="J24" s="257"/>
      <c r="K24" s="257"/>
      <c r="L24" s="257"/>
      <c r="M24" s="257"/>
      <c r="N24" s="257"/>
      <c r="O24" s="257"/>
      <c r="P24" s="257"/>
      <c r="Q24" s="257"/>
      <c r="R24" s="257"/>
      <c r="S24" s="257"/>
      <c r="T24" s="257"/>
    </row>
  </sheetData>
  <mergeCells count="26">
    <mergeCell ref="B5:T5"/>
    <mergeCell ref="B7:T7"/>
    <mergeCell ref="B12:C12"/>
    <mergeCell ref="B13:T13"/>
    <mergeCell ref="H8:I8"/>
    <mergeCell ref="B2:B4"/>
    <mergeCell ref="C2:R4"/>
    <mergeCell ref="S2:T2"/>
    <mergeCell ref="S3:T3"/>
    <mergeCell ref="S4:T4"/>
    <mergeCell ref="G23:H24"/>
    <mergeCell ref="O10:T10"/>
    <mergeCell ref="C8:G8"/>
    <mergeCell ref="C9:G9"/>
    <mergeCell ref="C10:G10"/>
    <mergeCell ref="J9:K9"/>
    <mergeCell ref="B11:C11"/>
    <mergeCell ref="D11:H11"/>
    <mergeCell ref="I11:T11"/>
    <mergeCell ref="O8:P8"/>
    <mergeCell ref="H9:I9"/>
    <mergeCell ref="Q8:T8"/>
    <mergeCell ref="Q9:T9"/>
    <mergeCell ref="O9:P9"/>
    <mergeCell ref="J8:K8"/>
    <mergeCell ref="B14:C14"/>
  </mergeCells>
  <phoneticPr fontId="59" type="noConversion"/>
  <conditionalFormatting sqref="D14:T14">
    <cfRule type="cellIs" dxfId="0" priority="1" operator="between">
      <formula>$Y$2</formula>
      <formula>$Y$3</formula>
    </cfRule>
  </conditionalFormatting>
  <printOptions horizontalCentered="1"/>
  <pageMargins left="0.51181102362204722" right="0.51181102362204722" top="0.78740157480314965" bottom="0.78740157480314965" header="0" footer="0"/>
  <pageSetup paperSize="9" scale="35" orientation="landscape" r:id="rId1"/>
  <headerFooter>
    <oddFooter>&amp;L&amp;14&amp;D&amp;R&amp;14&amp;F</oddFooter>
  </headerFooter>
  <ignoredErrors>
    <ignoredError sqref="D11:T11"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5">
    <pageSetUpPr fitToPage="1"/>
  </sheetPr>
  <dimension ref="B1:G36"/>
  <sheetViews>
    <sheetView showGridLines="0" view="pageBreakPreview" zoomScale="60" zoomScaleNormal="85" workbookViewId="0">
      <selection activeCell="D24" sqref="D24"/>
    </sheetView>
  </sheetViews>
  <sheetFormatPr defaultColWidth="14.44140625" defaultRowHeight="15" customHeight="1" x14ac:dyDescent="0.3"/>
  <cols>
    <col min="2" max="2" width="9.109375" style="144" customWidth="1"/>
    <col min="3" max="3" width="11.88671875" style="148" customWidth="1"/>
    <col min="4" max="4" width="215.6640625" style="144" customWidth="1"/>
    <col min="5" max="5" width="36.33203125" style="144" customWidth="1"/>
    <col min="6" max="7" width="8.88671875" style="144"/>
    <col min="8" max="18" width="8.88671875" customWidth="1"/>
  </cols>
  <sheetData>
    <row r="1" spans="2:7" ht="15" customHeight="1" x14ac:dyDescent="0.3">
      <c r="B1" s="142"/>
      <c r="C1" s="143"/>
      <c r="D1" s="142"/>
      <c r="E1" s="142"/>
    </row>
    <row r="2" spans="2:7" ht="24.75" customHeight="1" x14ac:dyDescent="0.3">
      <c r="B2" s="803"/>
      <c r="C2" s="806" t="s">
        <v>345</v>
      </c>
      <c r="D2" s="807"/>
      <c r="E2" s="145" t="s">
        <v>346</v>
      </c>
    </row>
    <row r="3" spans="2:7" ht="30.75" customHeight="1" x14ac:dyDescent="0.3">
      <c r="B3" s="804"/>
      <c r="C3" s="808"/>
      <c r="D3" s="809"/>
      <c r="E3" s="146" t="s">
        <v>347</v>
      </c>
    </row>
    <row r="4" spans="2:7" ht="30.75" customHeight="1" x14ac:dyDescent="0.3">
      <c r="B4" s="804"/>
      <c r="C4" s="808"/>
      <c r="D4" s="809"/>
      <c r="E4" s="146" t="s">
        <v>348</v>
      </c>
    </row>
    <row r="5" spans="2:7" ht="30" customHeight="1" x14ac:dyDescent="0.3">
      <c r="B5" s="805"/>
      <c r="C5" s="810"/>
      <c r="D5" s="811"/>
      <c r="E5" s="147" t="s">
        <v>349</v>
      </c>
    </row>
    <row r="6" spans="2:7" ht="4.5" customHeight="1" x14ac:dyDescent="0.3">
      <c r="B6" s="141"/>
      <c r="E6" s="149"/>
    </row>
    <row r="7" spans="2:7" ht="4.5" customHeight="1" x14ac:dyDescent="0.3">
      <c r="B7" s="150"/>
      <c r="C7" s="151"/>
      <c r="D7" s="151"/>
      <c r="E7" s="152"/>
    </row>
    <row r="8" spans="2:7" ht="4.5" customHeight="1" x14ac:dyDescent="0.3">
      <c r="B8" s="153"/>
      <c r="E8" s="149"/>
    </row>
    <row r="9" spans="2:7" ht="39.75" customHeight="1" x14ac:dyDescent="0.3">
      <c r="B9" s="794" t="s">
        <v>154</v>
      </c>
      <c r="C9" s="796" t="s">
        <v>350</v>
      </c>
      <c r="D9" s="154" t="s">
        <v>351</v>
      </c>
      <c r="E9" s="155"/>
      <c r="F9" s="156"/>
      <c r="G9" s="156"/>
    </row>
    <row r="10" spans="2:7" ht="39.75" customHeight="1" x14ac:dyDescent="0.3">
      <c r="B10" s="795"/>
      <c r="C10" s="812"/>
      <c r="D10" s="154" t="s">
        <v>352</v>
      </c>
      <c r="E10" s="155"/>
      <c r="F10" s="156"/>
      <c r="G10" s="156"/>
    </row>
    <row r="11" spans="2:7" ht="39.75" customHeight="1" x14ac:dyDescent="0.3">
      <c r="B11" s="795"/>
      <c r="C11" s="812"/>
      <c r="D11" s="154" t="s">
        <v>353</v>
      </c>
      <c r="E11" s="155"/>
      <c r="F11" s="156"/>
      <c r="G11" s="156"/>
    </row>
    <row r="12" spans="2:7" ht="39.75" customHeight="1" x14ac:dyDescent="0.3">
      <c r="B12" s="795"/>
      <c r="C12" s="812"/>
      <c r="D12" s="154" t="s">
        <v>354</v>
      </c>
      <c r="E12" s="155"/>
      <c r="F12" s="156"/>
      <c r="G12" s="156"/>
    </row>
    <row r="13" spans="2:7" ht="39.75" customHeight="1" x14ac:dyDescent="0.3">
      <c r="B13" s="795"/>
      <c r="C13" s="812"/>
      <c r="D13" s="154" t="s">
        <v>355</v>
      </c>
      <c r="E13" s="155"/>
      <c r="F13" s="156"/>
      <c r="G13" s="156"/>
    </row>
    <row r="14" spans="2:7" ht="39.75" customHeight="1" x14ac:dyDescent="0.3">
      <c r="B14" s="795"/>
      <c r="C14" s="812"/>
      <c r="D14" s="154" t="s">
        <v>356</v>
      </c>
      <c r="E14" s="155"/>
      <c r="F14" s="156"/>
      <c r="G14" s="156"/>
    </row>
    <row r="15" spans="2:7" ht="39.75" customHeight="1" x14ac:dyDescent="0.3">
      <c r="B15" s="795"/>
      <c r="C15" s="796" t="s">
        <v>357</v>
      </c>
      <c r="D15" s="798" t="s">
        <v>358</v>
      </c>
      <c r="E15" s="799"/>
      <c r="F15" s="156"/>
      <c r="G15" s="156"/>
    </row>
    <row r="16" spans="2:7" ht="39.75" customHeight="1" x14ac:dyDescent="0.3">
      <c r="B16" s="795"/>
      <c r="C16" s="797"/>
      <c r="D16" s="157" t="s">
        <v>359</v>
      </c>
      <c r="E16" s="155"/>
      <c r="F16" s="156"/>
      <c r="G16" s="156"/>
    </row>
    <row r="17" spans="2:7" ht="39.75" customHeight="1" x14ac:dyDescent="0.3">
      <c r="B17" s="795"/>
      <c r="C17" s="797"/>
      <c r="D17" s="154" t="s">
        <v>360</v>
      </c>
      <c r="E17" s="155"/>
      <c r="F17" s="156"/>
      <c r="G17" s="156"/>
    </row>
    <row r="18" spans="2:7" ht="39.75" customHeight="1" x14ac:dyDescent="0.3">
      <c r="B18" s="795"/>
      <c r="C18" s="800"/>
      <c r="D18" s="154" t="s">
        <v>361</v>
      </c>
      <c r="E18" s="155"/>
      <c r="F18" s="156"/>
      <c r="G18" s="156"/>
    </row>
    <row r="19" spans="2:7" ht="9" customHeight="1" x14ac:dyDescent="0.3">
      <c r="B19" s="158"/>
      <c r="C19" s="159"/>
      <c r="D19" s="160"/>
      <c r="E19" s="161"/>
    </row>
    <row r="20" spans="2:7" ht="39" customHeight="1" x14ac:dyDescent="0.3">
      <c r="B20" s="794" t="s">
        <v>362</v>
      </c>
      <c r="C20" s="796" t="s">
        <v>357</v>
      </c>
      <c r="D20" s="157" t="s">
        <v>363</v>
      </c>
      <c r="E20" s="155"/>
      <c r="F20" s="156"/>
      <c r="G20" s="156"/>
    </row>
    <row r="21" spans="2:7" ht="51" customHeight="1" x14ac:dyDescent="0.3">
      <c r="B21" s="795"/>
      <c r="C21" s="797"/>
      <c r="D21" s="798" t="s">
        <v>364</v>
      </c>
      <c r="E21" s="799"/>
      <c r="F21" s="156"/>
      <c r="G21" s="156"/>
    </row>
    <row r="22" spans="2:7" ht="51" customHeight="1" x14ac:dyDescent="0.3">
      <c r="B22" s="795"/>
      <c r="C22" s="797"/>
      <c r="D22" s="157" t="s">
        <v>365</v>
      </c>
      <c r="E22" s="155"/>
      <c r="F22" s="156"/>
      <c r="G22" s="156"/>
    </row>
    <row r="23" spans="2:7" ht="51" customHeight="1" x14ac:dyDescent="0.3">
      <c r="B23" s="795"/>
      <c r="C23" s="797"/>
      <c r="D23" s="157" t="s">
        <v>366</v>
      </c>
      <c r="E23" s="155"/>
      <c r="F23" s="156"/>
      <c r="G23" s="156"/>
    </row>
    <row r="24" spans="2:7" ht="51" customHeight="1" x14ac:dyDescent="0.3">
      <c r="B24" s="795"/>
      <c r="C24" s="797"/>
      <c r="D24" s="157" t="s">
        <v>367</v>
      </c>
      <c r="E24" s="155"/>
      <c r="F24" s="156"/>
      <c r="G24" s="156"/>
    </row>
    <row r="25" spans="2:7" ht="51" customHeight="1" x14ac:dyDescent="0.3">
      <c r="B25" s="795"/>
      <c r="C25" s="797"/>
      <c r="D25" s="157" t="s">
        <v>368</v>
      </c>
      <c r="E25" s="155"/>
      <c r="F25" s="156"/>
      <c r="G25" s="156"/>
    </row>
    <row r="26" spans="2:7" ht="51" customHeight="1" x14ac:dyDescent="0.3">
      <c r="B26" s="795"/>
      <c r="C26" s="796" t="s">
        <v>369</v>
      </c>
      <c r="D26" s="157" t="s">
        <v>370</v>
      </c>
      <c r="E26" s="155"/>
      <c r="F26" s="156"/>
      <c r="G26" s="156"/>
    </row>
    <row r="27" spans="2:7" ht="51" customHeight="1" x14ac:dyDescent="0.3">
      <c r="B27" s="795"/>
      <c r="C27" s="800"/>
      <c r="D27" s="801" t="s">
        <v>371</v>
      </c>
      <c r="E27" s="802"/>
      <c r="F27" s="156"/>
      <c r="G27" s="156"/>
    </row>
    <row r="28" spans="2:7" ht="15" customHeight="1" x14ac:dyDescent="0.3">
      <c r="B28" s="158"/>
      <c r="C28" s="159"/>
      <c r="D28" s="160"/>
      <c r="E28" s="161"/>
    </row>
    <row r="29" spans="2:7" ht="42" customHeight="1" x14ac:dyDescent="0.3">
      <c r="B29" s="816" t="s">
        <v>372</v>
      </c>
      <c r="C29" s="796" t="s">
        <v>373</v>
      </c>
      <c r="D29" s="798" t="s">
        <v>374</v>
      </c>
      <c r="E29" s="799"/>
      <c r="F29" s="156"/>
      <c r="G29" s="156"/>
    </row>
    <row r="30" spans="2:7" ht="42" customHeight="1" x14ac:dyDescent="0.3">
      <c r="B30" s="817"/>
      <c r="C30" s="800"/>
      <c r="D30" s="157" t="s">
        <v>375</v>
      </c>
      <c r="E30" s="155"/>
      <c r="F30" s="156"/>
      <c r="G30" s="156"/>
    </row>
    <row r="31" spans="2:7" ht="42" customHeight="1" x14ac:dyDescent="0.3">
      <c r="B31" s="817"/>
      <c r="C31" s="797" t="s">
        <v>376</v>
      </c>
      <c r="D31" s="157" t="s">
        <v>377</v>
      </c>
      <c r="E31" s="155"/>
      <c r="F31" s="156"/>
      <c r="G31" s="156"/>
    </row>
    <row r="32" spans="2:7" ht="42" customHeight="1" x14ac:dyDescent="0.3">
      <c r="B32" s="817"/>
      <c r="C32" s="797"/>
      <c r="D32" s="798" t="s">
        <v>378</v>
      </c>
      <c r="E32" s="799"/>
      <c r="F32" s="156"/>
      <c r="G32" s="156"/>
    </row>
    <row r="33" spans="2:7" ht="42" customHeight="1" x14ac:dyDescent="0.3">
      <c r="B33" s="817"/>
      <c r="C33" s="797"/>
      <c r="D33" s="818" t="s">
        <v>379</v>
      </c>
      <c r="E33" s="819"/>
      <c r="F33" s="156"/>
      <c r="G33" s="156"/>
    </row>
    <row r="34" spans="2:7" ht="42" customHeight="1" x14ac:dyDescent="0.3">
      <c r="B34" s="817"/>
      <c r="C34" s="797"/>
      <c r="D34" s="820" t="s">
        <v>380</v>
      </c>
      <c r="E34" s="821"/>
      <c r="F34" s="156"/>
      <c r="G34" s="156"/>
    </row>
    <row r="35" spans="2:7" ht="42" customHeight="1" thickBot="1" x14ac:dyDescent="0.35">
      <c r="B35" s="817"/>
      <c r="C35" s="797"/>
      <c r="D35" s="162" t="s">
        <v>381</v>
      </c>
      <c r="E35" s="163"/>
      <c r="F35" s="156"/>
      <c r="G35" s="156"/>
    </row>
    <row r="36" spans="2:7" ht="137.4" customHeight="1" x14ac:dyDescent="0.3">
      <c r="B36" s="164" t="s">
        <v>256</v>
      </c>
      <c r="C36" s="813" t="s">
        <v>382</v>
      </c>
      <c r="D36" s="814"/>
      <c r="E36" s="815"/>
    </row>
  </sheetData>
  <mergeCells count="19">
    <mergeCell ref="C36:E36"/>
    <mergeCell ref="B29:B35"/>
    <mergeCell ref="C29:C30"/>
    <mergeCell ref="D29:E29"/>
    <mergeCell ref="C31:C35"/>
    <mergeCell ref="D32:E32"/>
    <mergeCell ref="D33:E33"/>
    <mergeCell ref="D34:E34"/>
    <mergeCell ref="B2:B5"/>
    <mergeCell ref="C2:D5"/>
    <mergeCell ref="B9:B18"/>
    <mergeCell ref="C9:C14"/>
    <mergeCell ref="C15:C18"/>
    <mergeCell ref="D15:E15"/>
    <mergeCell ref="B20:B27"/>
    <mergeCell ref="C20:C25"/>
    <mergeCell ref="D21:E21"/>
    <mergeCell ref="C26:C27"/>
    <mergeCell ref="D27:E27"/>
  </mergeCells>
  <conditionalFormatting sqref="E16:E18 E9:E14">
    <cfRule type="iconSet" priority="2">
      <iconSet iconSet="3Symbols" showValue="0">
        <cfvo type="percent" val="0"/>
        <cfvo type="num" val="0"/>
        <cfvo type="num" val="1"/>
      </iconSet>
    </cfRule>
  </conditionalFormatting>
  <conditionalFormatting sqref="E20">
    <cfRule type="iconSet" priority="1">
      <iconSet iconSet="3Symbols" showValue="0">
        <cfvo type="percent" val="0"/>
        <cfvo type="num" val="0"/>
        <cfvo type="num" val="1"/>
      </iconSet>
    </cfRule>
  </conditionalFormatting>
  <conditionalFormatting sqref="E22:E26">
    <cfRule type="iconSet" priority="3">
      <iconSet iconSet="3Symbols" showValue="0">
        <cfvo type="percent" val="0"/>
        <cfvo type="num" val="0"/>
        <cfvo type="num" val="1"/>
      </iconSet>
    </cfRule>
  </conditionalFormatting>
  <conditionalFormatting sqref="E35 E30:E31">
    <cfRule type="iconSet" priority="4">
      <iconSet iconSet="3Symbols" showValue="0">
        <cfvo type="percent" val="0"/>
        <cfvo type="num" val="0"/>
        <cfvo type="num" val="1"/>
      </iconSet>
    </cfRule>
  </conditionalFormatting>
  <printOptions horizontalCentered="1"/>
  <pageMargins left="0.25" right="0.25" top="0.75" bottom="0.75" header="0.3" footer="0.3"/>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pageSetUpPr fitToPage="1"/>
  </sheetPr>
  <dimension ref="B2:K139"/>
  <sheetViews>
    <sheetView showGridLines="0" zoomScale="55" zoomScaleNormal="55" workbookViewId="0">
      <selection activeCell="C26" sqref="C26:J26"/>
    </sheetView>
  </sheetViews>
  <sheetFormatPr defaultColWidth="14.44140625" defaultRowHeight="15" customHeight="1" x14ac:dyDescent="0.3"/>
  <cols>
    <col min="1" max="1" width="2.44140625" customWidth="1"/>
    <col min="2" max="2" width="20.6640625" customWidth="1"/>
    <col min="3" max="3" width="39.5546875" customWidth="1"/>
    <col min="4" max="6" width="26.44140625" customWidth="1"/>
    <col min="7" max="7" width="19.44140625" customWidth="1"/>
    <col min="8" max="8" width="41.5546875" customWidth="1"/>
    <col min="9" max="10" width="50.6640625" customWidth="1"/>
    <col min="11" max="11" width="40.6640625" customWidth="1"/>
    <col min="12" max="26" width="9.33203125" customWidth="1"/>
  </cols>
  <sheetData>
    <row r="2" spans="2:11" ht="36" customHeight="1" x14ac:dyDescent="0.3">
      <c r="B2" s="833"/>
      <c r="C2" s="834" t="s">
        <v>0</v>
      </c>
      <c r="D2" s="724"/>
      <c r="E2" s="724"/>
      <c r="F2" s="724"/>
      <c r="G2" s="724"/>
      <c r="H2" s="724"/>
      <c r="I2" s="724"/>
      <c r="J2" s="725"/>
      <c r="K2" s="2" t="s">
        <v>1</v>
      </c>
    </row>
    <row r="3" spans="2:11" ht="36" customHeight="1" x14ac:dyDescent="0.3">
      <c r="B3" s="786"/>
      <c r="C3" s="726"/>
      <c r="D3" s="684"/>
      <c r="E3" s="684"/>
      <c r="F3" s="684"/>
      <c r="G3" s="684"/>
      <c r="H3" s="684"/>
      <c r="I3" s="684"/>
      <c r="J3" s="727"/>
      <c r="K3" s="3" t="s">
        <v>2</v>
      </c>
    </row>
    <row r="4" spans="2:11" ht="24.75" customHeight="1" x14ac:dyDescent="0.3">
      <c r="B4" s="787"/>
      <c r="C4" s="728"/>
      <c r="D4" s="729"/>
      <c r="E4" s="729"/>
      <c r="F4" s="729"/>
      <c r="G4" s="729"/>
      <c r="H4" s="729"/>
      <c r="I4" s="729"/>
      <c r="J4" s="730"/>
      <c r="K4" s="4" t="s">
        <v>3</v>
      </c>
    </row>
    <row r="5" spans="2:11" ht="4.5" customHeight="1" x14ac:dyDescent="0.3">
      <c r="B5" s="5"/>
      <c r="C5" s="1"/>
      <c r="D5" s="1"/>
      <c r="E5" s="1"/>
      <c r="F5" s="1"/>
      <c r="G5" s="1"/>
      <c r="H5" s="1"/>
      <c r="I5" s="1"/>
      <c r="J5" s="1"/>
      <c r="K5" s="6"/>
    </row>
    <row r="6" spans="2:11" ht="4.5" customHeight="1" x14ac:dyDescent="0.3">
      <c r="B6" s="7"/>
      <c r="C6" s="8"/>
      <c r="D6" s="8"/>
      <c r="E6" s="8"/>
      <c r="F6" s="8"/>
      <c r="G6" s="8"/>
      <c r="H6" s="8"/>
      <c r="I6" s="8"/>
      <c r="J6" s="8"/>
      <c r="K6" s="9"/>
    </row>
    <row r="7" spans="2:11" ht="4.5" customHeight="1" x14ac:dyDescent="0.3">
      <c r="B7" s="10"/>
      <c r="C7" s="1"/>
      <c r="D7" s="1"/>
      <c r="E7" s="1"/>
      <c r="F7" s="1"/>
      <c r="G7" s="1"/>
      <c r="H7" s="1"/>
      <c r="I7" s="1"/>
      <c r="J7" s="1"/>
      <c r="K7" s="6"/>
    </row>
    <row r="8" spans="2:11" ht="30" customHeight="1" x14ac:dyDescent="0.3">
      <c r="B8" s="11" t="s">
        <v>4</v>
      </c>
      <c r="C8" s="12"/>
      <c r="D8" s="13"/>
      <c r="E8" s="13"/>
      <c r="F8" s="13"/>
      <c r="G8" s="13"/>
      <c r="H8" s="14"/>
      <c r="I8" s="15" t="s">
        <v>5</v>
      </c>
      <c r="J8" s="16"/>
      <c r="K8" s="835" t="s">
        <v>6</v>
      </c>
    </row>
    <row r="9" spans="2:11" ht="30" customHeight="1" x14ac:dyDescent="0.3">
      <c r="B9" s="17" t="s">
        <v>7</v>
      </c>
      <c r="C9" s="18"/>
      <c r="D9" s="19"/>
      <c r="E9" s="19"/>
      <c r="F9" s="19"/>
      <c r="G9" s="19"/>
      <c r="H9" s="20"/>
      <c r="I9" s="11" t="s">
        <v>8</v>
      </c>
      <c r="J9" s="21" t="s">
        <v>9</v>
      </c>
      <c r="K9" s="786"/>
    </row>
    <row r="10" spans="2:11" ht="30" customHeight="1" x14ac:dyDescent="0.3">
      <c r="B10" s="11" t="s">
        <v>10</v>
      </c>
      <c r="C10" s="22" t="s">
        <v>11</v>
      </c>
      <c r="D10" s="23" t="s">
        <v>7</v>
      </c>
      <c r="E10" s="24">
        <v>45324</v>
      </c>
      <c r="F10" s="836"/>
      <c r="G10" s="725"/>
      <c r="H10" s="26" t="s">
        <v>12</v>
      </c>
      <c r="I10" s="27" t="s">
        <v>13</v>
      </c>
      <c r="J10" s="28" t="s">
        <v>14</v>
      </c>
      <c r="K10" s="786"/>
    </row>
    <row r="11" spans="2:11" ht="30" customHeight="1" x14ac:dyDescent="0.3">
      <c r="B11" s="11" t="s">
        <v>15</v>
      </c>
      <c r="C11" s="29" t="s">
        <v>16</v>
      </c>
      <c r="D11" s="30"/>
      <c r="E11" s="31"/>
      <c r="F11" s="728"/>
      <c r="G11" s="730"/>
      <c r="H11" s="32" t="s">
        <v>17</v>
      </c>
      <c r="I11" s="11" t="s">
        <v>18</v>
      </c>
      <c r="J11" s="33"/>
      <c r="K11" s="787"/>
    </row>
    <row r="12" spans="2:11" ht="36" customHeight="1" x14ac:dyDescent="0.3">
      <c r="B12" s="34"/>
      <c r="C12" s="35"/>
      <c r="D12" s="35"/>
      <c r="E12" s="35"/>
      <c r="F12" s="35"/>
      <c r="G12" s="36"/>
      <c r="H12" s="837" t="s">
        <v>19</v>
      </c>
      <c r="I12" s="640"/>
      <c r="J12" s="640"/>
      <c r="K12" s="583"/>
    </row>
    <row r="13" spans="2:11" ht="36" customHeight="1" x14ac:dyDescent="0.3">
      <c r="B13" s="38" t="s">
        <v>20</v>
      </c>
      <c r="C13" s="824" t="s">
        <v>21</v>
      </c>
      <c r="D13" s="640"/>
      <c r="E13" s="640"/>
      <c r="F13" s="583"/>
      <c r="G13" s="38" t="s">
        <v>22</v>
      </c>
      <c r="H13" s="38" t="s">
        <v>23</v>
      </c>
      <c r="I13" s="38" t="s">
        <v>24</v>
      </c>
      <c r="J13" s="38" t="s">
        <v>25</v>
      </c>
      <c r="K13" s="38" t="s">
        <v>26</v>
      </c>
    </row>
    <row r="14" spans="2:11" ht="45" customHeight="1" x14ac:dyDescent="0.3">
      <c r="B14" s="25">
        <v>1</v>
      </c>
      <c r="C14" s="828" t="s">
        <v>27</v>
      </c>
      <c r="D14" s="640"/>
      <c r="E14" s="640"/>
      <c r="F14" s="583"/>
      <c r="G14" s="39" t="s">
        <v>28</v>
      </c>
      <c r="H14" s="40">
        <v>56</v>
      </c>
      <c r="I14" s="41"/>
      <c r="J14" s="41"/>
      <c r="K14" s="42">
        <f t="shared" ref="K14:K20" si="0">H14*(I14+J14)</f>
        <v>0</v>
      </c>
    </row>
    <row r="15" spans="2:11" ht="45" customHeight="1" x14ac:dyDescent="0.3">
      <c r="B15" s="25">
        <v>2</v>
      </c>
      <c r="C15" s="828" t="s">
        <v>29</v>
      </c>
      <c r="D15" s="640"/>
      <c r="E15" s="640"/>
      <c r="F15" s="583"/>
      <c r="G15" s="39" t="s">
        <v>28</v>
      </c>
      <c r="H15" s="40">
        <v>76</v>
      </c>
      <c r="I15" s="41"/>
      <c r="J15" s="41"/>
      <c r="K15" s="42">
        <f t="shared" si="0"/>
        <v>0</v>
      </c>
    </row>
    <row r="16" spans="2:11" ht="45" customHeight="1" x14ac:dyDescent="0.3">
      <c r="B16" s="25">
        <v>3</v>
      </c>
      <c r="C16" s="828" t="s">
        <v>30</v>
      </c>
      <c r="D16" s="640"/>
      <c r="E16" s="640"/>
      <c r="F16" s="583"/>
      <c r="G16" s="39" t="s">
        <v>28</v>
      </c>
      <c r="H16" s="40">
        <v>65</v>
      </c>
      <c r="I16" s="41"/>
      <c r="J16" s="41"/>
      <c r="K16" s="42">
        <f t="shared" si="0"/>
        <v>0</v>
      </c>
    </row>
    <row r="17" spans="2:11" ht="45" customHeight="1" x14ac:dyDescent="0.3">
      <c r="B17" s="25">
        <v>4</v>
      </c>
      <c r="C17" s="828" t="s">
        <v>31</v>
      </c>
      <c r="D17" s="640"/>
      <c r="E17" s="640"/>
      <c r="F17" s="583"/>
      <c r="G17" s="39" t="s">
        <v>28</v>
      </c>
      <c r="H17" s="40">
        <v>4</v>
      </c>
      <c r="I17" s="41"/>
      <c r="J17" s="41"/>
      <c r="K17" s="42">
        <f t="shared" si="0"/>
        <v>0</v>
      </c>
    </row>
    <row r="18" spans="2:11" ht="45" customHeight="1" x14ac:dyDescent="0.3">
      <c r="B18" s="25">
        <v>5</v>
      </c>
      <c r="C18" s="828" t="s">
        <v>32</v>
      </c>
      <c r="D18" s="640"/>
      <c r="E18" s="640"/>
      <c r="F18" s="583"/>
      <c r="G18" s="39" t="s">
        <v>28</v>
      </c>
      <c r="H18" s="40">
        <v>6</v>
      </c>
      <c r="I18" s="41"/>
      <c r="J18" s="41"/>
      <c r="K18" s="42">
        <f t="shared" si="0"/>
        <v>0</v>
      </c>
    </row>
    <row r="19" spans="2:11" ht="56.25" customHeight="1" x14ac:dyDescent="0.3">
      <c r="B19" s="25">
        <v>6</v>
      </c>
      <c r="C19" s="829" t="s">
        <v>33</v>
      </c>
      <c r="D19" s="640"/>
      <c r="E19" s="640"/>
      <c r="F19" s="583"/>
      <c r="G19" s="39" t="s">
        <v>28</v>
      </c>
      <c r="H19" s="40">
        <v>34</v>
      </c>
      <c r="I19" s="41"/>
      <c r="J19" s="41"/>
      <c r="K19" s="42">
        <f t="shared" si="0"/>
        <v>0</v>
      </c>
    </row>
    <row r="20" spans="2:11" ht="45" customHeight="1" x14ac:dyDescent="0.3">
      <c r="B20" s="25"/>
      <c r="C20" s="829"/>
      <c r="D20" s="640"/>
      <c r="E20" s="640"/>
      <c r="F20" s="583"/>
      <c r="G20" s="39" t="s">
        <v>34</v>
      </c>
      <c r="H20" s="43">
        <v>861.7</v>
      </c>
      <c r="I20" s="41"/>
      <c r="J20" s="41"/>
      <c r="K20" s="42">
        <f t="shared" si="0"/>
        <v>0</v>
      </c>
    </row>
    <row r="21" spans="2:11" ht="36" customHeight="1" x14ac:dyDescent="0.3">
      <c r="B21" s="830" t="s">
        <v>35</v>
      </c>
      <c r="C21" s="640"/>
      <c r="D21" s="640"/>
      <c r="E21" s="640"/>
      <c r="F21" s="640"/>
      <c r="G21" s="640"/>
      <c r="H21" s="640"/>
      <c r="I21" s="640"/>
      <c r="J21" s="583"/>
      <c r="K21" s="44">
        <f>SUM(K14:K20)</f>
        <v>0</v>
      </c>
    </row>
    <row r="22" spans="2:11" ht="4.5" customHeight="1" x14ac:dyDescent="0.3">
      <c r="B22" s="7"/>
      <c r="C22" s="8"/>
      <c r="D22" s="8"/>
      <c r="E22" s="8"/>
      <c r="F22" s="8"/>
      <c r="G22" s="8"/>
      <c r="H22" s="8"/>
      <c r="I22" s="8"/>
      <c r="J22" s="8"/>
      <c r="K22" s="9"/>
    </row>
    <row r="23" spans="2:11" ht="36" customHeight="1" x14ac:dyDescent="0.3">
      <c r="B23" s="824" t="s">
        <v>36</v>
      </c>
      <c r="C23" s="640"/>
      <c r="D23" s="640"/>
      <c r="E23" s="640"/>
      <c r="F23" s="640"/>
      <c r="G23" s="640"/>
      <c r="H23" s="640"/>
      <c r="I23" s="640"/>
      <c r="J23" s="583"/>
      <c r="K23" s="38" t="s">
        <v>37</v>
      </c>
    </row>
    <row r="24" spans="2:11" ht="60" customHeight="1" x14ac:dyDescent="0.3">
      <c r="B24" s="25">
        <v>1</v>
      </c>
      <c r="C24" s="831" t="s">
        <v>38</v>
      </c>
      <c r="D24" s="640"/>
      <c r="E24" s="640"/>
      <c r="F24" s="640"/>
      <c r="G24" s="640"/>
      <c r="H24" s="640"/>
      <c r="I24" s="640"/>
      <c r="J24" s="583"/>
      <c r="K24" s="45"/>
    </row>
    <row r="25" spans="2:11" ht="60" customHeight="1" x14ac:dyDescent="0.3">
      <c r="B25" s="25">
        <v>2</v>
      </c>
      <c r="C25" s="823" t="s">
        <v>39</v>
      </c>
      <c r="D25" s="640"/>
      <c r="E25" s="640"/>
      <c r="F25" s="640"/>
      <c r="G25" s="640"/>
      <c r="H25" s="640"/>
      <c r="I25" s="640"/>
      <c r="J25" s="583"/>
      <c r="K25" s="45"/>
    </row>
    <row r="26" spans="2:11" ht="60" customHeight="1" x14ac:dyDescent="0.3">
      <c r="B26" s="25">
        <v>3</v>
      </c>
      <c r="C26" s="832" t="s">
        <v>40</v>
      </c>
      <c r="D26" s="640"/>
      <c r="E26" s="640"/>
      <c r="F26" s="640"/>
      <c r="G26" s="640"/>
      <c r="H26" s="640"/>
      <c r="I26" s="640"/>
      <c r="J26" s="583"/>
      <c r="K26" s="45"/>
    </row>
    <row r="27" spans="2:11" ht="60" customHeight="1" x14ac:dyDescent="0.3">
      <c r="B27" s="25">
        <v>4</v>
      </c>
      <c r="C27" s="823" t="s">
        <v>41</v>
      </c>
      <c r="D27" s="640"/>
      <c r="E27" s="640"/>
      <c r="F27" s="640"/>
      <c r="G27" s="640"/>
      <c r="H27" s="640"/>
      <c r="I27" s="640"/>
      <c r="J27" s="583"/>
      <c r="K27" s="45"/>
    </row>
    <row r="28" spans="2:11" ht="60" customHeight="1" x14ac:dyDescent="0.3">
      <c r="B28" s="25">
        <v>5</v>
      </c>
      <c r="C28" s="823" t="s">
        <v>42</v>
      </c>
      <c r="D28" s="640"/>
      <c r="E28" s="640"/>
      <c r="F28" s="640"/>
      <c r="G28" s="640"/>
      <c r="H28" s="640"/>
      <c r="I28" s="640"/>
      <c r="J28" s="583"/>
      <c r="K28" s="45"/>
    </row>
    <row r="29" spans="2:11" ht="60" customHeight="1" x14ac:dyDescent="0.3">
      <c r="B29" s="25">
        <v>6</v>
      </c>
      <c r="C29" s="823" t="s">
        <v>43</v>
      </c>
      <c r="D29" s="640"/>
      <c r="E29" s="640"/>
      <c r="F29" s="640"/>
      <c r="G29" s="640"/>
      <c r="H29" s="640"/>
      <c r="I29" s="640"/>
      <c r="J29" s="583"/>
      <c r="K29" s="45"/>
    </row>
    <row r="30" spans="2:11" ht="60" customHeight="1" x14ac:dyDescent="0.3">
      <c r="B30" s="25">
        <v>7</v>
      </c>
      <c r="C30" s="823" t="s">
        <v>44</v>
      </c>
      <c r="D30" s="640"/>
      <c r="E30" s="640"/>
      <c r="F30" s="640"/>
      <c r="G30" s="640"/>
      <c r="H30" s="640"/>
      <c r="I30" s="640"/>
      <c r="J30" s="583"/>
      <c r="K30" s="45"/>
    </row>
    <row r="31" spans="2:11" ht="60" customHeight="1" x14ac:dyDescent="0.3">
      <c r="B31" s="25">
        <v>8</v>
      </c>
      <c r="C31" s="823" t="s">
        <v>45</v>
      </c>
      <c r="D31" s="640"/>
      <c r="E31" s="640"/>
      <c r="F31" s="640"/>
      <c r="G31" s="640"/>
      <c r="H31" s="640"/>
      <c r="I31" s="640"/>
      <c r="J31" s="583"/>
      <c r="K31" s="45"/>
    </row>
    <row r="32" spans="2:11" ht="60" customHeight="1" x14ac:dyDescent="0.3">
      <c r="B32" s="25">
        <v>9</v>
      </c>
      <c r="C32" s="823" t="s">
        <v>46</v>
      </c>
      <c r="D32" s="640"/>
      <c r="E32" s="640"/>
      <c r="F32" s="640"/>
      <c r="G32" s="640"/>
      <c r="H32" s="640"/>
      <c r="I32" s="640"/>
      <c r="J32" s="583"/>
      <c r="K32" s="45"/>
    </row>
    <row r="33" spans="2:11" ht="60" customHeight="1" x14ac:dyDescent="0.3">
      <c r="B33" s="25">
        <v>10</v>
      </c>
      <c r="C33" s="823" t="s">
        <v>47</v>
      </c>
      <c r="D33" s="640"/>
      <c r="E33" s="640"/>
      <c r="F33" s="640"/>
      <c r="G33" s="640"/>
      <c r="H33" s="640"/>
      <c r="I33" s="640"/>
      <c r="J33" s="583"/>
      <c r="K33" s="45"/>
    </row>
    <row r="34" spans="2:11" ht="60" customHeight="1" x14ac:dyDescent="0.3">
      <c r="B34" s="25">
        <v>11</v>
      </c>
      <c r="C34" s="823" t="s">
        <v>48</v>
      </c>
      <c r="D34" s="640"/>
      <c r="E34" s="640"/>
      <c r="F34" s="640"/>
      <c r="G34" s="640"/>
      <c r="H34" s="640"/>
      <c r="I34" s="640"/>
      <c r="J34" s="583"/>
      <c r="K34" s="45"/>
    </row>
    <row r="35" spans="2:11" ht="60" customHeight="1" x14ac:dyDescent="0.3">
      <c r="B35" s="25">
        <v>12</v>
      </c>
      <c r="C35" s="823" t="s">
        <v>49</v>
      </c>
      <c r="D35" s="640"/>
      <c r="E35" s="640"/>
      <c r="F35" s="640"/>
      <c r="G35" s="640"/>
      <c r="H35" s="640"/>
      <c r="I35" s="640"/>
      <c r="J35" s="583"/>
      <c r="K35" s="45"/>
    </row>
    <row r="36" spans="2:11" ht="4.5" customHeight="1" x14ac:dyDescent="0.3">
      <c r="B36" s="7"/>
      <c r="C36" s="8"/>
      <c r="D36" s="8"/>
      <c r="E36" s="8"/>
      <c r="F36" s="8"/>
      <c r="G36" s="8"/>
      <c r="H36" s="8"/>
      <c r="I36" s="8"/>
      <c r="J36" s="8"/>
      <c r="K36" s="9"/>
    </row>
    <row r="37" spans="2:11" ht="36" customHeight="1" x14ac:dyDescent="0.3">
      <c r="B37" s="824" t="s">
        <v>50</v>
      </c>
      <c r="C37" s="640"/>
      <c r="D37" s="640"/>
      <c r="E37" s="640"/>
      <c r="F37" s="640"/>
      <c r="G37" s="640"/>
      <c r="H37" s="640"/>
      <c r="I37" s="640"/>
      <c r="J37" s="640"/>
      <c r="K37" s="583"/>
    </row>
    <row r="38" spans="2:11" ht="36" customHeight="1" x14ac:dyDescent="0.3">
      <c r="B38" s="825" t="s">
        <v>51</v>
      </c>
      <c r="C38" s="724"/>
      <c r="D38" s="724"/>
      <c r="E38" s="724"/>
      <c r="F38" s="724"/>
      <c r="G38" s="724"/>
      <c r="H38" s="724"/>
      <c r="I38" s="724"/>
      <c r="J38" s="724"/>
      <c r="K38" s="725"/>
    </row>
    <row r="39" spans="2:11" ht="23.25" customHeight="1" x14ac:dyDescent="0.3">
      <c r="B39" s="726"/>
      <c r="C39" s="684"/>
      <c r="D39" s="684"/>
      <c r="E39" s="684"/>
      <c r="F39" s="684"/>
      <c r="G39" s="684"/>
      <c r="H39" s="684"/>
      <c r="I39" s="684"/>
      <c r="J39" s="684"/>
      <c r="K39" s="727"/>
    </row>
    <row r="40" spans="2:11" ht="60" customHeight="1" x14ac:dyDescent="0.3">
      <c r="B40" s="826"/>
      <c r="C40" s="687"/>
      <c r="D40" s="687"/>
      <c r="E40" s="687"/>
      <c r="F40" s="687"/>
      <c r="G40" s="687"/>
      <c r="H40" s="687"/>
      <c r="I40" s="687"/>
      <c r="J40" s="687"/>
      <c r="K40" s="827"/>
    </row>
    <row r="41" spans="2:11" ht="4.5" customHeight="1" x14ac:dyDescent="0.3">
      <c r="B41" s="7"/>
      <c r="C41" s="8"/>
      <c r="D41" s="8"/>
      <c r="E41" s="8"/>
      <c r="F41" s="8"/>
      <c r="G41" s="8"/>
      <c r="H41" s="8"/>
      <c r="I41" s="8"/>
      <c r="J41" s="8"/>
      <c r="K41" s="9"/>
    </row>
    <row r="42" spans="2:11" ht="36" customHeight="1" x14ac:dyDescent="0.3">
      <c r="B42" s="824" t="s">
        <v>52</v>
      </c>
      <c r="C42" s="640"/>
      <c r="D42" s="640"/>
      <c r="E42" s="640"/>
      <c r="F42" s="640"/>
      <c r="G42" s="640"/>
      <c r="H42" s="640"/>
      <c r="I42" s="640"/>
      <c r="J42" s="640"/>
      <c r="K42" s="583"/>
    </row>
    <row r="43" spans="2:11" ht="36" customHeight="1" x14ac:dyDescent="0.3">
      <c r="B43" s="825" t="s">
        <v>53</v>
      </c>
      <c r="C43" s="724"/>
      <c r="D43" s="724"/>
      <c r="E43" s="724"/>
      <c r="F43" s="724"/>
      <c r="G43" s="724"/>
      <c r="H43" s="724"/>
      <c r="I43" s="724"/>
      <c r="J43" s="724"/>
      <c r="K43" s="725"/>
    </row>
    <row r="44" spans="2:11" ht="23.25" customHeight="1" x14ac:dyDescent="0.3">
      <c r="B44" s="726"/>
      <c r="C44" s="684"/>
      <c r="D44" s="684"/>
      <c r="E44" s="684"/>
      <c r="F44" s="684"/>
      <c r="G44" s="684"/>
      <c r="H44" s="684"/>
      <c r="I44" s="684"/>
      <c r="J44" s="684"/>
      <c r="K44" s="727"/>
    </row>
    <row r="45" spans="2:11" ht="60" customHeight="1" x14ac:dyDescent="0.3">
      <c r="B45" s="826"/>
      <c r="C45" s="687"/>
      <c r="D45" s="687"/>
      <c r="E45" s="687"/>
      <c r="F45" s="687"/>
      <c r="G45" s="687"/>
      <c r="H45" s="687"/>
      <c r="I45" s="687"/>
      <c r="J45" s="687"/>
      <c r="K45" s="827"/>
    </row>
    <row r="46" spans="2:11" ht="4.5" customHeight="1" x14ac:dyDescent="0.3">
      <c r="B46" s="7"/>
      <c r="C46" s="8"/>
      <c r="D46" s="8"/>
      <c r="E46" s="8"/>
      <c r="F46" s="8"/>
      <c r="G46" s="8"/>
      <c r="H46" s="8"/>
      <c r="I46" s="8"/>
      <c r="J46" s="8"/>
      <c r="K46" s="9"/>
    </row>
    <row r="47" spans="2:11" ht="36" customHeight="1" x14ac:dyDescent="0.3">
      <c r="B47" s="824" t="s">
        <v>54</v>
      </c>
      <c r="C47" s="640"/>
      <c r="D47" s="640"/>
      <c r="E47" s="640"/>
      <c r="F47" s="640"/>
      <c r="G47" s="640"/>
      <c r="H47" s="640"/>
      <c r="I47" s="640"/>
      <c r="J47" s="640"/>
      <c r="K47" s="583"/>
    </row>
    <row r="48" spans="2:11" ht="36" customHeight="1" x14ac:dyDescent="0.3">
      <c r="B48" s="46" t="s">
        <v>55</v>
      </c>
      <c r="C48" s="47" t="s">
        <v>56</v>
      </c>
      <c r="D48" s="48"/>
      <c r="E48" s="48"/>
      <c r="F48" s="48"/>
      <c r="G48" s="48"/>
      <c r="H48" s="48"/>
      <c r="I48" s="48"/>
      <c r="J48" s="48"/>
      <c r="K48" s="49"/>
    </row>
    <row r="49" spans="2:11" ht="36" customHeight="1" x14ac:dyDescent="0.3">
      <c r="B49" s="46" t="s">
        <v>57</v>
      </c>
      <c r="C49" s="47" t="s">
        <v>58</v>
      </c>
      <c r="D49" s="48"/>
      <c r="E49" s="48"/>
      <c r="F49" s="48"/>
      <c r="G49" s="48"/>
      <c r="H49" s="48"/>
      <c r="I49" s="48"/>
      <c r="J49" s="48"/>
      <c r="K49" s="49"/>
    </row>
    <row r="50" spans="2:11" ht="36" customHeight="1" x14ac:dyDescent="0.3">
      <c r="B50" s="46" t="s">
        <v>59</v>
      </c>
      <c r="C50" s="47" t="s">
        <v>60</v>
      </c>
      <c r="D50" s="48"/>
      <c r="E50" s="48"/>
      <c r="F50" s="48"/>
      <c r="G50" s="48"/>
      <c r="H50" s="48"/>
      <c r="I50" s="48"/>
      <c r="J50" s="48"/>
      <c r="K50" s="49"/>
    </row>
    <row r="51" spans="2:11" ht="36" customHeight="1" x14ac:dyDescent="0.3">
      <c r="B51" s="46" t="s">
        <v>61</v>
      </c>
      <c r="C51" s="47" t="s">
        <v>62</v>
      </c>
      <c r="D51" s="48"/>
      <c r="E51" s="48"/>
      <c r="F51" s="48"/>
      <c r="G51" s="48"/>
      <c r="H51" s="48"/>
      <c r="I51" s="48"/>
      <c r="J51" s="48"/>
      <c r="K51" s="49"/>
    </row>
    <row r="52" spans="2:11" ht="36" customHeight="1" x14ac:dyDescent="0.3">
      <c r="B52" s="46" t="s">
        <v>63</v>
      </c>
      <c r="C52" s="47" t="s">
        <v>64</v>
      </c>
      <c r="D52" s="48"/>
      <c r="E52" s="48"/>
      <c r="F52" s="48"/>
      <c r="G52" s="48"/>
      <c r="H52" s="48"/>
      <c r="I52" s="48"/>
      <c r="J52" s="48"/>
      <c r="K52" s="49"/>
    </row>
    <row r="53" spans="2:11" ht="36" customHeight="1" x14ac:dyDescent="0.3">
      <c r="B53" s="46" t="s">
        <v>65</v>
      </c>
      <c r="C53" s="47" t="s">
        <v>66</v>
      </c>
      <c r="D53" s="48"/>
      <c r="E53" s="48"/>
      <c r="F53" s="48"/>
      <c r="G53" s="48"/>
      <c r="H53" s="48"/>
      <c r="I53" s="48"/>
      <c r="J53" s="48"/>
      <c r="K53" s="49"/>
    </row>
    <row r="54" spans="2:11" ht="36" customHeight="1" x14ac:dyDescent="0.3">
      <c r="B54" s="46" t="s">
        <v>67</v>
      </c>
      <c r="C54" s="47" t="s">
        <v>68</v>
      </c>
      <c r="D54" s="48"/>
      <c r="E54" s="48"/>
      <c r="F54" s="48"/>
      <c r="G54" s="48"/>
      <c r="H54" s="48"/>
      <c r="I54" s="48"/>
      <c r="J54" s="48"/>
      <c r="K54" s="49"/>
    </row>
    <row r="55" spans="2:11" ht="36" customHeight="1" x14ac:dyDescent="0.3">
      <c r="B55" s="46" t="s">
        <v>69</v>
      </c>
      <c r="C55" s="47" t="s">
        <v>70</v>
      </c>
      <c r="D55" s="48"/>
      <c r="E55" s="48"/>
      <c r="F55" s="48"/>
      <c r="G55" s="48"/>
      <c r="H55" s="48"/>
      <c r="I55" s="48"/>
      <c r="J55" s="48"/>
      <c r="K55" s="49"/>
    </row>
    <row r="56" spans="2:11" ht="36" customHeight="1" x14ac:dyDescent="0.3">
      <c r="B56" s="46" t="s">
        <v>71</v>
      </c>
      <c r="C56" s="47" t="s">
        <v>72</v>
      </c>
      <c r="D56" s="48"/>
      <c r="E56" s="48"/>
      <c r="F56" s="48"/>
      <c r="G56" s="48"/>
      <c r="H56" s="48"/>
      <c r="I56" s="48"/>
      <c r="J56" s="48"/>
      <c r="K56" s="49"/>
    </row>
    <row r="57" spans="2:11" ht="36" customHeight="1" x14ac:dyDescent="0.3">
      <c r="B57" s="46" t="s">
        <v>73</v>
      </c>
      <c r="C57" s="47" t="s">
        <v>74</v>
      </c>
      <c r="D57" s="48"/>
      <c r="E57" s="48"/>
      <c r="F57" s="48"/>
      <c r="G57" s="48"/>
      <c r="H57" s="48"/>
      <c r="I57" s="48"/>
      <c r="J57" s="48"/>
      <c r="K57" s="49"/>
    </row>
    <row r="58" spans="2:11" ht="36" customHeight="1" x14ac:dyDescent="0.3">
      <c r="B58" s="46" t="s">
        <v>75</v>
      </c>
      <c r="C58" s="47" t="s">
        <v>76</v>
      </c>
      <c r="D58" s="48"/>
      <c r="E58" s="48"/>
      <c r="F58" s="48"/>
      <c r="G58" s="48"/>
      <c r="H58" s="48"/>
      <c r="I58" s="48"/>
      <c r="J58" s="48"/>
      <c r="K58" s="49"/>
    </row>
    <row r="59" spans="2:11" ht="36" customHeight="1" x14ac:dyDescent="0.3">
      <c r="B59" s="46" t="s">
        <v>77</v>
      </c>
      <c r="C59" s="47" t="s">
        <v>78</v>
      </c>
      <c r="D59" s="48"/>
      <c r="E59" s="48"/>
      <c r="F59" s="48"/>
      <c r="G59" s="48"/>
      <c r="H59" s="48"/>
      <c r="I59" s="48"/>
      <c r="J59" s="48"/>
      <c r="K59" s="49"/>
    </row>
    <row r="60" spans="2:11" ht="36" customHeight="1" x14ac:dyDescent="0.3">
      <c r="B60" s="46" t="s">
        <v>79</v>
      </c>
      <c r="C60" s="47" t="s">
        <v>80</v>
      </c>
      <c r="D60" s="48"/>
      <c r="E60" s="48"/>
      <c r="F60" s="48"/>
      <c r="G60" s="48"/>
      <c r="H60" s="48"/>
      <c r="I60" s="48"/>
      <c r="J60" s="48"/>
      <c r="K60" s="49"/>
    </row>
    <row r="61" spans="2:11" ht="36" customHeight="1" x14ac:dyDescent="0.3">
      <c r="B61" s="46" t="s">
        <v>81</v>
      </c>
      <c r="C61" s="47" t="s">
        <v>82</v>
      </c>
      <c r="D61" s="48"/>
      <c r="E61" s="48"/>
      <c r="F61" s="48"/>
      <c r="G61" s="48"/>
      <c r="H61" s="48"/>
      <c r="I61" s="48"/>
      <c r="J61" s="48"/>
      <c r="K61" s="49"/>
    </row>
    <row r="62" spans="2:11" ht="36" customHeight="1" x14ac:dyDescent="0.3">
      <c r="B62" s="46" t="s">
        <v>83</v>
      </c>
      <c r="C62" s="47" t="s">
        <v>84</v>
      </c>
      <c r="D62" s="48"/>
      <c r="E62" s="48"/>
      <c r="F62" s="48"/>
      <c r="G62" s="48"/>
      <c r="H62" s="48"/>
      <c r="I62" s="48"/>
      <c r="J62" s="48"/>
      <c r="K62" s="49"/>
    </row>
    <row r="63" spans="2:11" ht="36" customHeight="1" x14ac:dyDescent="0.3">
      <c r="B63" s="46" t="s">
        <v>85</v>
      </c>
      <c r="C63" s="47" t="s">
        <v>86</v>
      </c>
      <c r="D63" s="48"/>
      <c r="E63" s="48"/>
      <c r="F63" s="48"/>
      <c r="G63" s="48"/>
      <c r="H63" s="48"/>
      <c r="I63" s="48"/>
      <c r="J63" s="48"/>
      <c r="K63" s="49"/>
    </row>
    <row r="64" spans="2:11" ht="36" customHeight="1" x14ac:dyDescent="0.3">
      <c r="B64" s="46" t="s">
        <v>87</v>
      </c>
      <c r="C64" s="47" t="s">
        <v>88</v>
      </c>
      <c r="D64" s="48"/>
      <c r="E64" s="48"/>
      <c r="F64" s="48"/>
      <c r="G64" s="48"/>
      <c r="H64" s="48"/>
      <c r="I64" s="48"/>
      <c r="J64" s="48"/>
      <c r="K64" s="49"/>
    </row>
    <row r="66" spans="2:11" ht="36" customHeight="1" x14ac:dyDescent="0.3">
      <c r="B66" s="824" t="s">
        <v>89</v>
      </c>
      <c r="C66" s="640"/>
      <c r="D66" s="640"/>
      <c r="E66" s="640"/>
      <c r="F66" s="640"/>
      <c r="G66" s="640"/>
      <c r="H66" s="640"/>
      <c r="I66" s="640"/>
      <c r="J66" s="640"/>
      <c r="K66" s="583"/>
    </row>
    <row r="67" spans="2:11" ht="54.75" customHeight="1" x14ac:dyDescent="0.3">
      <c r="B67" s="50">
        <v>1</v>
      </c>
      <c r="C67" s="822" t="s">
        <v>90</v>
      </c>
      <c r="D67" s="640"/>
      <c r="E67" s="640"/>
      <c r="F67" s="640"/>
      <c r="G67" s="640"/>
      <c r="H67" s="640"/>
      <c r="I67" s="640"/>
      <c r="J67" s="640"/>
      <c r="K67" s="583"/>
    </row>
    <row r="68" spans="2:11" ht="54.75" customHeight="1" x14ac:dyDescent="0.3">
      <c r="B68" s="51">
        <v>2</v>
      </c>
      <c r="C68" s="822" t="s">
        <v>91</v>
      </c>
      <c r="D68" s="640"/>
      <c r="E68" s="640"/>
      <c r="F68" s="640"/>
      <c r="G68" s="640"/>
      <c r="H68" s="640"/>
      <c r="I68" s="640"/>
      <c r="J68" s="640"/>
      <c r="K68" s="583"/>
    </row>
    <row r="69" spans="2:11" ht="54.75" customHeight="1" x14ac:dyDescent="0.3">
      <c r="B69" s="50">
        <v>3</v>
      </c>
      <c r="C69" s="822" t="s">
        <v>92</v>
      </c>
      <c r="D69" s="640"/>
      <c r="E69" s="640"/>
      <c r="F69" s="640"/>
      <c r="G69" s="640"/>
      <c r="H69" s="640"/>
      <c r="I69" s="640"/>
      <c r="J69" s="640"/>
      <c r="K69" s="583"/>
    </row>
    <row r="70" spans="2:11" ht="54.75" customHeight="1" x14ac:dyDescent="0.3">
      <c r="B70" s="51">
        <v>4</v>
      </c>
      <c r="C70" s="822" t="s">
        <v>93</v>
      </c>
      <c r="D70" s="640"/>
      <c r="E70" s="640"/>
      <c r="F70" s="640"/>
      <c r="G70" s="640"/>
      <c r="H70" s="640"/>
      <c r="I70" s="640"/>
      <c r="J70" s="640"/>
      <c r="K70" s="583"/>
    </row>
    <row r="71" spans="2:11" ht="54.75" customHeight="1" x14ac:dyDescent="0.3">
      <c r="B71" s="50">
        <v>5</v>
      </c>
      <c r="C71" s="822" t="s">
        <v>94</v>
      </c>
      <c r="D71" s="640"/>
      <c r="E71" s="640"/>
      <c r="F71" s="640"/>
      <c r="G71" s="640"/>
      <c r="H71" s="640"/>
      <c r="I71" s="640"/>
      <c r="J71" s="640"/>
      <c r="K71" s="583"/>
    </row>
    <row r="72" spans="2:11" ht="54.75" customHeight="1" x14ac:dyDescent="0.3">
      <c r="B72" s="51">
        <v>6</v>
      </c>
      <c r="C72" s="822" t="s">
        <v>95</v>
      </c>
      <c r="D72" s="640"/>
      <c r="E72" s="640"/>
      <c r="F72" s="640"/>
      <c r="G72" s="640"/>
      <c r="H72" s="640"/>
      <c r="I72" s="640"/>
      <c r="J72" s="640"/>
      <c r="K72" s="583"/>
    </row>
    <row r="73" spans="2:11" ht="54.75" customHeight="1" x14ac:dyDescent="0.3">
      <c r="B73" s="50">
        <v>7</v>
      </c>
      <c r="C73" s="822" t="s">
        <v>96</v>
      </c>
      <c r="D73" s="640"/>
      <c r="E73" s="640"/>
      <c r="F73" s="640"/>
      <c r="G73" s="640"/>
      <c r="H73" s="640"/>
      <c r="I73" s="640"/>
      <c r="J73" s="640"/>
      <c r="K73" s="583"/>
    </row>
    <row r="74" spans="2:11" ht="81" customHeight="1" x14ac:dyDescent="0.3">
      <c r="B74" s="51">
        <v>8</v>
      </c>
      <c r="C74" s="822" t="s">
        <v>97</v>
      </c>
      <c r="D74" s="640"/>
      <c r="E74" s="640"/>
      <c r="F74" s="640"/>
      <c r="G74" s="640"/>
      <c r="H74" s="640"/>
      <c r="I74" s="640"/>
      <c r="J74" s="640"/>
      <c r="K74" s="583"/>
    </row>
    <row r="75" spans="2:11" ht="78" customHeight="1" x14ac:dyDescent="0.3">
      <c r="B75" s="50">
        <v>9</v>
      </c>
      <c r="C75" s="822" t="s">
        <v>98</v>
      </c>
      <c r="D75" s="640"/>
      <c r="E75" s="640"/>
      <c r="F75" s="640"/>
      <c r="G75" s="640"/>
      <c r="H75" s="640"/>
      <c r="I75" s="640"/>
      <c r="J75" s="640"/>
      <c r="K75" s="583"/>
    </row>
    <row r="76" spans="2:11" ht="54.75" customHeight="1" x14ac:dyDescent="0.3">
      <c r="B76" s="51">
        <v>10</v>
      </c>
      <c r="C76" s="823" t="s">
        <v>99</v>
      </c>
      <c r="D76" s="640"/>
      <c r="E76" s="640"/>
      <c r="F76" s="640"/>
      <c r="G76" s="640"/>
      <c r="H76" s="640"/>
      <c r="I76" s="640"/>
      <c r="J76" s="640"/>
      <c r="K76" s="583"/>
    </row>
    <row r="77" spans="2:11" ht="54.75" customHeight="1" x14ac:dyDescent="0.3">
      <c r="B77" s="50">
        <v>11</v>
      </c>
      <c r="C77" s="823" t="s">
        <v>100</v>
      </c>
      <c r="D77" s="640"/>
      <c r="E77" s="640"/>
      <c r="F77" s="640"/>
      <c r="G77" s="640"/>
      <c r="H77" s="640"/>
      <c r="I77" s="640"/>
      <c r="J77" s="640"/>
      <c r="K77" s="583"/>
    </row>
    <row r="78" spans="2:11" ht="54.75" customHeight="1" x14ac:dyDescent="0.3">
      <c r="B78" s="51">
        <v>12</v>
      </c>
      <c r="C78" s="822" t="s">
        <v>101</v>
      </c>
      <c r="D78" s="640"/>
      <c r="E78" s="640"/>
      <c r="F78" s="640"/>
      <c r="G78" s="640"/>
      <c r="H78" s="640"/>
      <c r="I78" s="640"/>
      <c r="J78" s="640"/>
      <c r="K78" s="583"/>
    </row>
    <row r="79" spans="2:11" ht="54.75" customHeight="1" x14ac:dyDescent="0.3">
      <c r="B79" s="50">
        <v>13</v>
      </c>
      <c r="C79" s="822" t="s">
        <v>102</v>
      </c>
      <c r="D79" s="640"/>
      <c r="E79" s="640"/>
      <c r="F79" s="640"/>
      <c r="G79" s="640"/>
      <c r="H79" s="640"/>
      <c r="I79" s="640"/>
      <c r="J79" s="640"/>
      <c r="K79" s="583"/>
    </row>
    <row r="80" spans="2:11" ht="54.75" customHeight="1" x14ac:dyDescent="0.3">
      <c r="B80" s="51">
        <v>14</v>
      </c>
      <c r="C80" s="823" t="s">
        <v>103</v>
      </c>
      <c r="D80" s="640"/>
      <c r="E80" s="640"/>
      <c r="F80" s="640"/>
      <c r="G80" s="640"/>
      <c r="H80" s="640"/>
      <c r="I80" s="640"/>
      <c r="J80" s="640"/>
      <c r="K80" s="583"/>
    </row>
    <row r="81" spans="2:11" ht="54.75" customHeight="1" x14ac:dyDescent="0.3">
      <c r="B81" s="50">
        <v>15</v>
      </c>
      <c r="C81" s="822" t="s">
        <v>104</v>
      </c>
      <c r="D81" s="640"/>
      <c r="E81" s="640"/>
      <c r="F81" s="640"/>
      <c r="G81" s="640"/>
      <c r="H81" s="640"/>
      <c r="I81" s="640"/>
      <c r="J81" s="640"/>
      <c r="K81" s="583"/>
    </row>
    <row r="82" spans="2:11" ht="54.75" customHeight="1" x14ac:dyDescent="0.3">
      <c r="B82" s="51">
        <v>16</v>
      </c>
      <c r="C82" s="822" t="s">
        <v>105</v>
      </c>
      <c r="D82" s="640"/>
      <c r="E82" s="640"/>
      <c r="F82" s="640"/>
      <c r="G82" s="640"/>
      <c r="H82" s="640"/>
      <c r="I82" s="640"/>
      <c r="J82" s="640"/>
      <c r="K82" s="583"/>
    </row>
    <row r="83" spans="2:11" ht="54.75" customHeight="1" x14ac:dyDescent="0.3">
      <c r="B83" s="50">
        <v>17</v>
      </c>
      <c r="C83" s="822" t="s">
        <v>103</v>
      </c>
      <c r="D83" s="640"/>
      <c r="E83" s="640"/>
      <c r="F83" s="640"/>
      <c r="G83" s="640"/>
      <c r="H83" s="640"/>
      <c r="I83" s="640"/>
      <c r="J83" s="640"/>
      <c r="K83" s="583"/>
    </row>
    <row r="84" spans="2:11" ht="84" customHeight="1" x14ac:dyDescent="0.3">
      <c r="B84" s="51">
        <v>18</v>
      </c>
      <c r="C84" s="822" t="s">
        <v>106</v>
      </c>
      <c r="D84" s="640"/>
      <c r="E84" s="640"/>
      <c r="F84" s="640"/>
      <c r="G84" s="640"/>
      <c r="H84" s="640"/>
      <c r="I84" s="640"/>
      <c r="J84" s="640"/>
      <c r="K84" s="583"/>
    </row>
    <row r="85" spans="2:11" ht="54.75" customHeight="1" x14ac:dyDescent="0.3">
      <c r="B85" s="50">
        <v>19</v>
      </c>
      <c r="C85" s="823" t="s">
        <v>107</v>
      </c>
      <c r="D85" s="640"/>
      <c r="E85" s="640"/>
      <c r="F85" s="640"/>
      <c r="G85" s="640"/>
      <c r="H85" s="640"/>
      <c r="I85" s="640"/>
      <c r="J85" s="640"/>
      <c r="K85" s="583"/>
    </row>
    <row r="86" spans="2:11" ht="54.75" customHeight="1" x14ac:dyDescent="0.3">
      <c r="B86" s="51">
        <v>20</v>
      </c>
      <c r="C86" s="823" t="s">
        <v>108</v>
      </c>
      <c r="D86" s="640"/>
      <c r="E86" s="640"/>
      <c r="F86" s="640"/>
      <c r="G86" s="640"/>
      <c r="H86" s="640"/>
      <c r="I86" s="640"/>
      <c r="J86" s="640"/>
      <c r="K86" s="583"/>
    </row>
    <row r="87" spans="2:11" ht="54.75" customHeight="1" x14ac:dyDescent="0.3">
      <c r="B87" s="50">
        <v>21</v>
      </c>
      <c r="C87" s="822" t="s">
        <v>109</v>
      </c>
      <c r="D87" s="640"/>
      <c r="E87" s="640"/>
      <c r="F87" s="640"/>
      <c r="G87" s="640"/>
      <c r="H87" s="640"/>
      <c r="I87" s="640"/>
      <c r="J87" s="640"/>
      <c r="K87" s="583"/>
    </row>
    <row r="88" spans="2:11" ht="54.75" customHeight="1" x14ac:dyDescent="0.3">
      <c r="B88" s="51">
        <v>22</v>
      </c>
      <c r="C88" s="822" t="s">
        <v>110</v>
      </c>
      <c r="D88" s="640"/>
      <c r="E88" s="640"/>
      <c r="F88" s="640"/>
      <c r="G88" s="640"/>
      <c r="H88" s="640"/>
      <c r="I88" s="640"/>
      <c r="J88" s="640"/>
      <c r="K88" s="583"/>
    </row>
    <row r="89" spans="2:11" ht="54.75" customHeight="1" x14ac:dyDescent="0.3">
      <c r="B89" s="50">
        <v>23</v>
      </c>
      <c r="C89" s="823" t="s">
        <v>111</v>
      </c>
      <c r="D89" s="640"/>
      <c r="E89" s="640"/>
      <c r="F89" s="640"/>
      <c r="G89" s="640"/>
      <c r="H89" s="640"/>
      <c r="I89" s="640"/>
      <c r="J89" s="640"/>
      <c r="K89" s="583"/>
    </row>
    <row r="90" spans="2:11" ht="54.75" customHeight="1" x14ac:dyDescent="0.3">
      <c r="B90" s="51">
        <v>24</v>
      </c>
      <c r="C90" s="822" t="s">
        <v>112</v>
      </c>
      <c r="D90" s="640"/>
      <c r="E90" s="640"/>
      <c r="F90" s="640"/>
      <c r="G90" s="640"/>
      <c r="H90" s="640"/>
      <c r="I90" s="640"/>
      <c r="J90" s="640"/>
      <c r="K90" s="583"/>
    </row>
    <row r="91" spans="2:11" ht="54.75" customHeight="1" x14ac:dyDescent="0.3">
      <c r="B91" s="50">
        <v>25</v>
      </c>
      <c r="C91" s="822" t="s">
        <v>113</v>
      </c>
      <c r="D91" s="640"/>
      <c r="E91" s="640"/>
      <c r="F91" s="640"/>
      <c r="G91" s="640"/>
      <c r="H91" s="640"/>
      <c r="I91" s="640"/>
      <c r="J91" s="640"/>
      <c r="K91" s="583"/>
    </row>
    <row r="92" spans="2:11" ht="54.75" customHeight="1" x14ac:dyDescent="0.3">
      <c r="B92" s="51">
        <v>26</v>
      </c>
      <c r="C92" s="823" t="s">
        <v>114</v>
      </c>
      <c r="D92" s="640"/>
      <c r="E92" s="640"/>
      <c r="F92" s="640"/>
      <c r="G92" s="640"/>
      <c r="H92" s="640"/>
      <c r="I92" s="640"/>
      <c r="J92" s="640"/>
      <c r="K92" s="583"/>
    </row>
    <row r="93" spans="2:11" ht="54.75" customHeight="1" x14ac:dyDescent="0.3">
      <c r="B93" s="50">
        <v>27</v>
      </c>
      <c r="C93" s="822" t="s">
        <v>115</v>
      </c>
      <c r="D93" s="640"/>
      <c r="E93" s="640"/>
      <c r="F93" s="640"/>
      <c r="G93" s="640"/>
      <c r="H93" s="640"/>
      <c r="I93" s="640"/>
      <c r="J93" s="640"/>
      <c r="K93" s="583"/>
    </row>
    <row r="94" spans="2:11" ht="54.75" customHeight="1" x14ac:dyDescent="0.3">
      <c r="B94" s="51">
        <v>28</v>
      </c>
      <c r="C94" s="822" t="s">
        <v>116</v>
      </c>
      <c r="D94" s="640"/>
      <c r="E94" s="640"/>
      <c r="F94" s="640"/>
      <c r="G94" s="640"/>
      <c r="H94" s="640"/>
      <c r="I94" s="640"/>
      <c r="J94" s="640"/>
      <c r="K94" s="583"/>
    </row>
    <row r="95" spans="2:11" ht="54.75" customHeight="1" x14ac:dyDescent="0.3">
      <c r="B95" s="50">
        <v>29</v>
      </c>
      <c r="C95" s="823" t="s">
        <v>117</v>
      </c>
      <c r="D95" s="640"/>
      <c r="E95" s="640"/>
      <c r="F95" s="640"/>
      <c r="G95" s="640"/>
      <c r="H95" s="640"/>
      <c r="I95" s="640"/>
      <c r="J95" s="640"/>
      <c r="K95" s="583"/>
    </row>
    <row r="96" spans="2:11" ht="54.75" customHeight="1" x14ac:dyDescent="0.3">
      <c r="B96" s="51">
        <v>30</v>
      </c>
      <c r="C96" s="823" t="s">
        <v>118</v>
      </c>
      <c r="D96" s="640"/>
      <c r="E96" s="640"/>
      <c r="F96" s="640"/>
      <c r="G96" s="640"/>
      <c r="H96" s="640"/>
      <c r="I96" s="640"/>
      <c r="J96" s="640"/>
      <c r="K96" s="583"/>
    </row>
    <row r="97" spans="2:11" ht="81" customHeight="1" x14ac:dyDescent="0.3">
      <c r="B97" s="50">
        <v>31</v>
      </c>
      <c r="C97" s="822" t="s">
        <v>119</v>
      </c>
      <c r="D97" s="640"/>
      <c r="E97" s="640"/>
      <c r="F97" s="640"/>
      <c r="G97" s="640"/>
      <c r="H97" s="640"/>
      <c r="I97" s="640"/>
      <c r="J97" s="640"/>
      <c r="K97" s="583"/>
    </row>
    <row r="98" spans="2:11" ht="54.75" customHeight="1" x14ac:dyDescent="0.3">
      <c r="B98" s="51">
        <v>32</v>
      </c>
      <c r="C98" s="822" t="s">
        <v>120</v>
      </c>
      <c r="D98" s="640"/>
      <c r="E98" s="640"/>
      <c r="F98" s="640"/>
      <c r="G98" s="640"/>
      <c r="H98" s="640"/>
      <c r="I98" s="640"/>
      <c r="J98" s="640"/>
      <c r="K98" s="583"/>
    </row>
    <row r="99" spans="2:11" ht="54.75" customHeight="1" x14ac:dyDescent="0.3">
      <c r="B99" s="50">
        <v>33</v>
      </c>
      <c r="C99" s="822" t="s">
        <v>121</v>
      </c>
      <c r="D99" s="640"/>
      <c r="E99" s="640"/>
      <c r="F99" s="640"/>
      <c r="G99" s="640"/>
      <c r="H99" s="640"/>
      <c r="I99" s="640"/>
      <c r="J99" s="640"/>
      <c r="K99" s="583"/>
    </row>
    <row r="100" spans="2:11" ht="54.75" customHeight="1" x14ac:dyDescent="0.3">
      <c r="B100" s="51">
        <v>34</v>
      </c>
      <c r="C100" s="822" t="s">
        <v>122</v>
      </c>
      <c r="D100" s="640"/>
      <c r="E100" s="640"/>
      <c r="F100" s="640"/>
      <c r="G100" s="640"/>
      <c r="H100" s="640"/>
      <c r="I100" s="640"/>
      <c r="J100" s="640"/>
      <c r="K100" s="583"/>
    </row>
    <row r="101" spans="2:11" ht="54.75" customHeight="1" x14ac:dyDescent="0.3">
      <c r="B101" s="50">
        <v>35</v>
      </c>
      <c r="C101" s="822" t="s">
        <v>123</v>
      </c>
      <c r="D101" s="640"/>
      <c r="E101" s="640"/>
      <c r="F101" s="640"/>
      <c r="G101" s="640"/>
      <c r="H101" s="640"/>
      <c r="I101" s="640"/>
      <c r="J101" s="640"/>
      <c r="K101" s="583"/>
    </row>
    <row r="102" spans="2:11" ht="54.75" customHeight="1" x14ac:dyDescent="0.3">
      <c r="B102" s="51">
        <v>36</v>
      </c>
      <c r="C102" s="822" t="s">
        <v>124</v>
      </c>
      <c r="D102" s="640"/>
      <c r="E102" s="640"/>
      <c r="F102" s="640"/>
      <c r="G102" s="640"/>
      <c r="H102" s="640"/>
      <c r="I102" s="640"/>
      <c r="J102" s="640"/>
      <c r="K102" s="583"/>
    </row>
    <row r="103" spans="2:11" ht="54.75" customHeight="1" x14ac:dyDescent="0.3">
      <c r="B103" s="50">
        <v>37</v>
      </c>
      <c r="C103" s="822" t="s">
        <v>125</v>
      </c>
      <c r="D103" s="640"/>
      <c r="E103" s="640"/>
      <c r="F103" s="640"/>
      <c r="G103" s="640"/>
      <c r="H103" s="640"/>
      <c r="I103" s="640"/>
      <c r="J103" s="640"/>
      <c r="K103" s="583"/>
    </row>
    <row r="104" spans="2:11" ht="54.75" customHeight="1" x14ac:dyDescent="0.3">
      <c r="B104" s="51">
        <v>38</v>
      </c>
      <c r="C104" s="823" t="s">
        <v>126</v>
      </c>
      <c r="D104" s="640"/>
      <c r="E104" s="640"/>
      <c r="F104" s="640"/>
      <c r="G104" s="640"/>
      <c r="H104" s="640"/>
      <c r="I104" s="640"/>
      <c r="J104" s="640"/>
      <c r="K104" s="583"/>
    </row>
    <row r="105" spans="2:11" ht="54.75" customHeight="1" x14ac:dyDescent="0.3">
      <c r="B105" s="50">
        <v>39</v>
      </c>
      <c r="C105" s="823" t="s">
        <v>127</v>
      </c>
      <c r="D105" s="640"/>
      <c r="E105" s="640"/>
      <c r="F105" s="640"/>
      <c r="G105" s="640"/>
      <c r="H105" s="640"/>
      <c r="I105" s="640"/>
      <c r="J105" s="640"/>
      <c r="K105" s="583"/>
    </row>
    <row r="106" spans="2:11" ht="54.75" customHeight="1" x14ac:dyDescent="0.3">
      <c r="B106" s="51">
        <v>40</v>
      </c>
      <c r="C106" s="823" t="s">
        <v>128</v>
      </c>
      <c r="D106" s="640"/>
      <c r="E106" s="640"/>
      <c r="F106" s="640"/>
      <c r="G106" s="640"/>
      <c r="H106" s="640"/>
      <c r="I106" s="640"/>
      <c r="J106" s="640"/>
      <c r="K106" s="583"/>
    </row>
    <row r="107" spans="2:11" ht="4.5" customHeight="1" x14ac:dyDescent="0.3">
      <c r="B107" s="7"/>
      <c r="C107" s="8"/>
      <c r="D107" s="8"/>
      <c r="E107" s="8"/>
      <c r="F107" s="8"/>
      <c r="G107" s="8"/>
      <c r="H107" s="8"/>
      <c r="I107" s="8"/>
      <c r="J107" s="8"/>
      <c r="K107" s="9"/>
    </row>
    <row r="108" spans="2:11" ht="36" customHeight="1" x14ac:dyDescent="0.3">
      <c r="B108" s="824" t="s">
        <v>129</v>
      </c>
      <c r="C108" s="640"/>
      <c r="D108" s="640"/>
      <c r="E108" s="640"/>
      <c r="F108" s="640"/>
      <c r="G108" s="640"/>
      <c r="H108" s="640"/>
      <c r="I108" s="640"/>
      <c r="J108" s="640"/>
      <c r="K108" s="583"/>
    </row>
    <row r="109" spans="2:11" ht="36" customHeight="1" x14ac:dyDescent="0.3">
      <c r="B109" s="839" t="s">
        <v>130</v>
      </c>
      <c r="C109" s="640"/>
      <c r="D109" s="640"/>
      <c r="E109" s="640"/>
      <c r="F109" s="640"/>
      <c r="G109" s="640"/>
      <c r="H109" s="640"/>
      <c r="I109" s="583"/>
      <c r="J109" s="842" t="s">
        <v>131</v>
      </c>
      <c r="K109" s="583"/>
    </row>
    <row r="110" spans="2:11" ht="36" customHeight="1" x14ac:dyDescent="0.3">
      <c r="B110" s="839" t="s">
        <v>132</v>
      </c>
      <c r="C110" s="640"/>
      <c r="D110" s="640"/>
      <c r="E110" s="640"/>
      <c r="F110" s="640"/>
      <c r="G110" s="640"/>
      <c r="H110" s="640"/>
      <c r="I110" s="583"/>
      <c r="J110" s="841" t="s">
        <v>133</v>
      </c>
      <c r="K110" s="583"/>
    </row>
    <row r="111" spans="2:11" ht="36" customHeight="1" x14ac:dyDescent="0.3">
      <c r="B111" s="839" t="s">
        <v>134</v>
      </c>
      <c r="C111" s="640"/>
      <c r="D111" s="640"/>
      <c r="E111" s="640"/>
      <c r="F111" s="640"/>
      <c r="G111" s="640"/>
      <c r="H111" s="640"/>
      <c r="I111" s="583"/>
      <c r="J111" s="842" t="s">
        <v>135</v>
      </c>
      <c r="K111" s="583"/>
    </row>
    <row r="112" spans="2:11" ht="36" customHeight="1" x14ac:dyDescent="0.3">
      <c r="B112" s="839" t="s">
        <v>136</v>
      </c>
      <c r="C112" s="640"/>
      <c r="D112" s="640"/>
      <c r="E112" s="640"/>
      <c r="F112" s="640"/>
      <c r="G112" s="640"/>
      <c r="H112" s="640"/>
      <c r="I112" s="583"/>
      <c r="J112" s="841" t="s">
        <v>137</v>
      </c>
      <c r="K112" s="583"/>
    </row>
    <row r="113" spans="2:11" ht="36" customHeight="1" x14ac:dyDescent="0.3">
      <c r="B113" s="839" t="s">
        <v>138</v>
      </c>
      <c r="C113" s="640"/>
      <c r="D113" s="640"/>
      <c r="E113" s="640"/>
      <c r="F113" s="640"/>
      <c r="G113" s="640"/>
      <c r="H113" s="640"/>
      <c r="I113" s="583"/>
      <c r="J113" s="841" t="s">
        <v>139</v>
      </c>
      <c r="K113" s="583"/>
    </row>
    <row r="114" spans="2:11" ht="36" customHeight="1" x14ac:dyDescent="0.3">
      <c r="B114" s="839" t="s">
        <v>140</v>
      </c>
      <c r="C114" s="640"/>
      <c r="D114" s="640"/>
      <c r="E114" s="640"/>
      <c r="F114" s="640"/>
      <c r="G114" s="640"/>
      <c r="H114" s="640"/>
      <c r="I114" s="583"/>
      <c r="J114" s="845" t="s">
        <v>141</v>
      </c>
      <c r="K114" s="583"/>
    </row>
    <row r="115" spans="2:11" ht="36" customHeight="1" x14ac:dyDescent="0.3">
      <c r="B115" s="839" t="s">
        <v>142</v>
      </c>
      <c r="C115" s="640"/>
      <c r="D115" s="640"/>
      <c r="E115" s="640"/>
      <c r="F115" s="640"/>
      <c r="G115" s="640"/>
      <c r="H115" s="640"/>
      <c r="I115" s="583"/>
      <c r="J115" s="841" t="s">
        <v>143</v>
      </c>
      <c r="K115" s="583"/>
    </row>
    <row r="116" spans="2:11" ht="36" customHeight="1" x14ac:dyDescent="0.3">
      <c r="B116" s="839" t="s">
        <v>144</v>
      </c>
      <c r="C116" s="640"/>
      <c r="D116" s="640"/>
      <c r="E116" s="640"/>
      <c r="F116" s="640"/>
      <c r="G116" s="640"/>
      <c r="H116" s="640"/>
      <c r="I116" s="583"/>
      <c r="J116" s="842" t="s">
        <v>145</v>
      </c>
      <c r="K116" s="583"/>
    </row>
    <row r="117" spans="2:11" ht="4.5" customHeight="1" x14ac:dyDescent="0.3">
      <c r="B117" s="53"/>
      <c r="C117" s="54"/>
      <c r="D117" s="54"/>
      <c r="E117" s="54"/>
      <c r="F117" s="54"/>
      <c r="G117" s="54"/>
      <c r="H117" s="54"/>
      <c r="I117" s="54"/>
      <c r="J117" s="54"/>
      <c r="K117" s="55"/>
    </row>
    <row r="118" spans="2:11" ht="36" customHeight="1" x14ac:dyDescent="0.3">
      <c r="B118" s="824" t="s">
        <v>146</v>
      </c>
      <c r="C118" s="640"/>
      <c r="D118" s="640"/>
      <c r="E118" s="640"/>
      <c r="F118" s="640"/>
      <c r="G118" s="640"/>
      <c r="H118" s="640"/>
      <c r="I118" s="640"/>
      <c r="J118" s="640"/>
      <c r="K118" s="583"/>
    </row>
    <row r="119" spans="2:11" ht="36" customHeight="1" x14ac:dyDescent="0.3">
      <c r="B119" s="839" t="s">
        <v>147</v>
      </c>
      <c r="C119" s="640"/>
      <c r="D119" s="640"/>
      <c r="E119" s="640"/>
      <c r="F119" s="640"/>
      <c r="G119" s="640"/>
      <c r="H119" s="640"/>
      <c r="I119" s="583"/>
      <c r="J119" s="840" t="s">
        <v>148</v>
      </c>
      <c r="K119" s="583"/>
    </row>
    <row r="120" spans="2:11" ht="36" customHeight="1" x14ac:dyDescent="0.3">
      <c r="B120" s="839" t="s">
        <v>149</v>
      </c>
      <c r="C120" s="640"/>
      <c r="D120" s="640"/>
      <c r="E120" s="640"/>
      <c r="F120" s="640"/>
      <c r="G120" s="640"/>
      <c r="H120" s="640"/>
      <c r="I120" s="583"/>
      <c r="J120" s="840" t="s">
        <v>150</v>
      </c>
      <c r="K120" s="583"/>
    </row>
    <row r="121" spans="2:11" ht="36" customHeight="1" x14ac:dyDescent="0.3">
      <c r="B121" s="839" t="s">
        <v>151</v>
      </c>
      <c r="C121" s="640"/>
      <c r="D121" s="640"/>
      <c r="E121" s="640"/>
      <c r="F121" s="640"/>
      <c r="G121" s="640"/>
      <c r="H121" s="640"/>
      <c r="I121" s="583"/>
      <c r="J121" s="840" t="s">
        <v>152</v>
      </c>
      <c r="K121" s="583"/>
    </row>
    <row r="122" spans="2:11" ht="4.5" customHeight="1" x14ac:dyDescent="0.3">
      <c r="B122" s="7"/>
      <c r="C122" s="8"/>
      <c r="D122" s="8"/>
      <c r="E122" s="8"/>
      <c r="F122" s="8"/>
      <c r="G122" s="8"/>
      <c r="H122" s="8"/>
      <c r="I122" s="8"/>
      <c r="J122" s="8"/>
      <c r="K122" s="9"/>
    </row>
    <row r="123" spans="2:11" ht="36" customHeight="1" x14ac:dyDescent="0.3">
      <c r="B123" s="824" t="s">
        <v>153</v>
      </c>
      <c r="C123" s="640"/>
      <c r="D123" s="640"/>
      <c r="E123" s="640"/>
      <c r="F123" s="640"/>
      <c r="G123" s="640"/>
      <c r="H123" s="640"/>
      <c r="I123" s="640"/>
      <c r="J123" s="640"/>
      <c r="K123" s="583"/>
    </row>
    <row r="124" spans="2:11" ht="36" customHeight="1" x14ac:dyDescent="0.3">
      <c r="B124" s="824" t="s">
        <v>154</v>
      </c>
      <c r="C124" s="640"/>
      <c r="D124" s="640"/>
      <c r="E124" s="640"/>
      <c r="F124" s="640"/>
      <c r="G124" s="640"/>
      <c r="H124" s="583"/>
      <c r="I124" s="824" t="s">
        <v>155</v>
      </c>
      <c r="J124" s="640"/>
      <c r="K124" s="583"/>
    </row>
    <row r="125" spans="2:11" ht="36" customHeight="1" x14ac:dyDescent="0.3">
      <c r="B125" s="56" t="s">
        <v>5</v>
      </c>
      <c r="C125" s="26"/>
      <c r="D125" s="57"/>
      <c r="E125" s="57"/>
      <c r="F125" s="57"/>
      <c r="G125" s="57"/>
      <c r="H125" s="26"/>
      <c r="I125" s="56" t="s">
        <v>5</v>
      </c>
      <c r="J125" s="26"/>
      <c r="K125" s="58" t="s">
        <v>156</v>
      </c>
    </row>
    <row r="126" spans="2:11" ht="36" customHeight="1" x14ac:dyDescent="0.3">
      <c r="B126" s="56" t="s">
        <v>157</v>
      </c>
      <c r="C126" s="26"/>
      <c r="D126" s="57"/>
      <c r="E126" s="57"/>
      <c r="F126" s="57"/>
      <c r="G126" s="57"/>
      <c r="H126" s="26"/>
      <c r="I126" s="56" t="s">
        <v>157</v>
      </c>
      <c r="J126" s="26"/>
      <c r="K126" s="59" t="s">
        <v>158</v>
      </c>
    </row>
    <row r="127" spans="2:11" ht="36" customHeight="1" x14ac:dyDescent="0.3">
      <c r="B127" s="56" t="s">
        <v>159</v>
      </c>
      <c r="C127" s="26"/>
      <c r="D127" s="57"/>
      <c r="E127" s="57"/>
      <c r="F127" s="57"/>
      <c r="G127" s="57"/>
      <c r="H127" s="26"/>
      <c r="I127" s="56" t="s">
        <v>160</v>
      </c>
      <c r="J127" s="26"/>
      <c r="K127" s="59" t="s">
        <v>161</v>
      </c>
    </row>
    <row r="128" spans="2:11" ht="36" customHeight="1" x14ac:dyDescent="0.3">
      <c r="B128" s="56" t="s">
        <v>15</v>
      </c>
      <c r="C128" s="26"/>
      <c r="D128" s="57"/>
      <c r="E128" s="57"/>
      <c r="F128" s="57"/>
      <c r="G128" s="57"/>
      <c r="H128" s="26"/>
      <c r="I128" s="56" t="s">
        <v>15</v>
      </c>
      <c r="J128" s="26"/>
      <c r="K128" s="60" t="s">
        <v>162</v>
      </c>
    </row>
    <row r="129" spans="2:11" ht="36" customHeight="1" x14ac:dyDescent="0.3">
      <c r="B129" s="56" t="s">
        <v>163</v>
      </c>
      <c r="C129" s="26"/>
      <c r="D129" s="57"/>
      <c r="E129" s="57"/>
      <c r="F129" s="57"/>
      <c r="G129" s="57"/>
      <c r="H129" s="26"/>
      <c r="I129" s="56" t="s">
        <v>164</v>
      </c>
      <c r="J129" s="26"/>
      <c r="K129" s="59" t="s">
        <v>165</v>
      </c>
    </row>
    <row r="130" spans="2:11" ht="36" customHeight="1" x14ac:dyDescent="0.3">
      <c r="B130" s="56" t="s">
        <v>166</v>
      </c>
      <c r="C130" s="26"/>
      <c r="D130" s="57"/>
      <c r="E130" s="57"/>
      <c r="F130" s="57"/>
      <c r="G130" s="57"/>
      <c r="H130" s="26"/>
      <c r="I130" s="56" t="s">
        <v>163</v>
      </c>
      <c r="J130" s="26"/>
      <c r="K130" s="59" t="s">
        <v>167</v>
      </c>
    </row>
    <row r="131" spans="2:11" ht="36" customHeight="1" x14ac:dyDescent="0.3">
      <c r="B131" s="56" t="s">
        <v>8</v>
      </c>
      <c r="C131" s="26"/>
      <c r="D131" s="57"/>
      <c r="E131" s="57"/>
      <c r="F131" s="57"/>
      <c r="G131" s="57"/>
      <c r="H131" s="26"/>
      <c r="I131" s="56" t="s">
        <v>166</v>
      </c>
      <c r="J131" s="26"/>
      <c r="K131" s="61" t="s">
        <v>161</v>
      </c>
    </row>
    <row r="132" spans="2:11" ht="36" customHeight="1" x14ac:dyDescent="0.3">
      <c r="B132" s="56" t="s">
        <v>13</v>
      </c>
      <c r="C132" s="26"/>
      <c r="D132" s="57"/>
      <c r="E132" s="57"/>
      <c r="F132" s="57"/>
      <c r="G132" s="57"/>
      <c r="H132" s="26"/>
      <c r="I132" s="56" t="s">
        <v>8</v>
      </c>
      <c r="J132" s="26"/>
      <c r="K132" s="62" t="s">
        <v>168</v>
      </c>
    </row>
    <row r="133" spans="2:11" ht="36" customHeight="1" x14ac:dyDescent="0.3">
      <c r="B133" s="56" t="s">
        <v>169</v>
      </c>
      <c r="C133" s="26"/>
      <c r="D133" s="57"/>
      <c r="E133" s="57"/>
      <c r="F133" s="57"/>
      <c r="G133" s="57"/>
      <c r="H133" s="26"/>
      <c r="I133" s="56" t="s">
        <v>13</v>
      </c>
      <c r="J133" s="26"/>
      <c r="K133" s="59" t="s">
        <v>170</v>
      </c>
    </row>
    <row r="134" spans="2:11" ht="4.5" customHeight="1" x14ac:dyDescent="0.3">
      <c r="B134" s="7"/>
      <c r="C134" s="8"/>
      <c r="D134" s="8"/>
      <c r="E134" s="8"/>
      <c r="F134" s="8"/>
      <c r="G134" s="8"/>
      <c r="H134" s="8"/>
      <c r="I134" s="8"/>
      <c r="J134" s="8"/>
      <c r="K134" s="9"/>
    </row>
    <row r="135" spans="2:11" ht="36" customHeight="1" x14ac:dyDescent="0.3">
      <c r="B135" s="824" t="s">
        <v>171</v>
      </c>
      <c r="C135" s="640"/>
      <c r="D135" s="640"/>
      <c r="E135" s="640"/>
      <c r="F135" s="640"/>
      <c r="G135" s="640"/>
      <c r="H135" s="640"/>
      <c r="I135" s="640"/>
      <c r="J135" s="640"/>
      <c r="K135" s="583"/>
    </row>
    <row r="136" spans="2:11" ht="189.75" customHeight="1" x14ac:dyDescent="0.3">
      <c r="B136" s="843" t="s">
        <v>172</v>
      </c>
      <c r="C136" s="640"/>
      <c r="D136" s="640"/>
      <c r="E136" s="640"/>
      <c r="F136" s="640"/>
      <c r="G136" s="640"/>
      <c r="H136" s="642"/>
      <c r="I136" s="844" t="s">
        <v>173</v>
      </c>
      <c r="J136" s="640"/>
      <c r="K136" s="583"/>
    </row>
    <row r="137" spans="2:11" ht="4.5" customHeight="1" x14ac:dyDescent="0.3">
      <c r="B137" s="7"/>
      <c r="C137" s="8"/>
      <c r="D137" s="8"/>
      <c r="E137" s="8"/>
      <c r="F137" s="8"/>
      <c r="G137" s="8"/>
      <c r="H137" s="8"/>
      <c r="I137" s="8"/>
      <c r="J137" s="8"/>
      <c r="K137" s="9"/>
    </row>
    <row r="138" spans="2:11" ht="36" customHeight="1" x14ac:dyDescent="0.3">
      <c r="B138" s="824" t="s">
        <v>174</v>
      </c>
      <c r="C138" s="640"/>
      <c r="D138" s="640"/>
      <c r="E138" s="640"/>
      <c r="F138" s="640"/>
      <c r="G138" s="640"/>
      <c r="H138" s="640"/>
      <c r="I138" s="640"/>
      <c r="J138" s="640"/>
      <c r="K138" s="583"/>
    </row>
    <row r="139" spans="2:11" ht="299.25" customHeight="1" x14ac:dyDescent="0.3">
      <c r="B139" s="838"/>
      <c r="C139" s="640"/>
      <c r="D139" s="640"/>
      <c r="E139" s="640"/>
      <c r="F139" s="640"/>
      <c r="G139" s="640"/>
      <c r="H139" s="640"/>
      <c r="I139" s="640"/>
      <c r="J139" s="640"/>
      <c r="K139" s="583"/>
    </row>
  </sheetData>
  <mergeCells count="105">
    <mergeCell ref="C83:K83"/>
    <mergeCell ref="C84:K84"/>
    <mergeCell ref="C85:K85"/>
    <mergeCell ref="C86:K86"/>
    <mergeCell ref="C87:K87"/>
    <mergeCell ref="C88:K88"/>
    <mergeCell ref="C89:K89"/>
    <mergeCell ref="C90:K90"/>
    <mergeCell ref="C91:K91"/>
    <mergeCell ref="C92:K92"/>
    <mergeCell ref="C93:K93"/>
    <mergeCell ref="C94:K94"/>
    <mergeCell ref="C95:K95"/>
    <mergeCell ref="C96:K96"/>
    <mergeCell ref="C97:K97"/>
    <mergeCell ref="C98:K98"/>
    <mergeCell ref="C99:K99"/>
    <mergeCell ref="C100:K100"/>
    <mergeCell ref="C101:K101"/>
    <mergeCell ref="C102:K102"/>
    <mergeCell ref="C103:K103"/>
    <mergeCell ref="C104:K104"/>
    <mergeCell ref="C105:K105"/>
    <mergeCell ref="C106:K106"/>
    <mergeCell ref="B108:K108"/>
    <mergeCell ref="B109:I109"/>
    <mergeCell ref="J109:K109"/>
    <mergeCell ref="J110:K110"/>
    <mergeCell ref="B110:I110"/>
    <mergeCell ref="B111:I111"/>
    <mergeCell ref="J111:K111"/>
    <mergeCell ref="B112:I112"/>
    <mergeCell ref="J112:K112"/>
    <mergeCell ref="B113:I113"/>
    <mergeCell ref="J113:K113"/>
    <mergeCell ref="B114:I114"/>
    <mergeCell ref="J114:K114"/>
    <mergeCell ref="B115:I115"/>
    <mergeCell ref="J115:K115"/>
    <mergeCell ref="B116:I116"/>
    <mergeCell ref="J116:K116"/>
    <mergeCell ref="B118:K118"/>
    <mergeCell ref="B124:H124"/>
    <mergeCell ref="I124:K124"/>
    <mergeCell ref="B135:K135"/>
    <mergeCell ref="B136:H136"/>
    <mergeCell ref="I136:K136"/>
    <mergeCell ref="B138:K138"/>
    <mergeCell ref="B139:K139"/>
    <mergeCell ref="B119:I119"/>
    <mergeCell ref="J119:K119"/>
    <mergeCell ref="B120:I120"/>
    <mergeCell ref="J120:K120"/>
    <mergeCell ref="B121:I121"/>
    <mergeCell ref="J121:K121"/>
    <mergeCell ref="B123:K123"/>
    <mergeCell ref="B2:B4"/>
    <mergeCell ref="C2:J4"/>
    <mergeCell ref="K8:K11"/>
    <mergeCell ref="F10:G11"/>
    <mergeCell ref="H12:K12"/>
    <mergeCell ref="C13:F13"/>
    <mergeCell ref="C14:F14"/>
    <mergeCell ref="C15:F15"/>
    <mergeCell ref="C16:F16"/>
    <mergeCell ref="C17:F17"/>
    <mergeCell ref="C18:F18"/>
    <mergeCell ref="C19:F19"/>
    <mergeCell ref="C20:F20"/>
    <mergeCell ref="B21:J21"/>
    <mergeCell ref="B23:J23"/>
    <mergeCell ref="C24:J24"/>
    <mergeCell ref="C25:J25"/>
    <mergeCell ref="C26:J26"/>
    <mergeCell ref="C27:J27"/>
    <mergeCell ref="C28:J28"/>
    <mergeCell ref="C29:J29"/>
    <mergeCell ref="C30:J30"/>
    <mergeCell ref="C31:J31"/>
    <mergeCell ref="C32:J32"/>
    <mergeCell ref="C33:J33"/>
    <mergeCell ref="C34:J34"/>
    <mergeCell ref="C35:J35"/>
    <mergeCell ref="B37:K37"/>
    <mergeCell ref="B38:K40"/>
    <mergeCell ref="B42:K42"/>
    <mergeCell ref="B43:K45"/>
    <mergeCell ref="B47:K47"/>
    <mergeCell ref="B66:K66"/>
    <mergeCell ref="C67:K67"/>
    <mergeCell ref="C68:K68"/>
    <mergeCell ref="C69:K69"/>
    <mergeCell ref="C79:K79"/>
    <mergeCell ref="C80:K80"/>
    <mergeCell ref="C81:K81"/>
    <mergeCell ref="C82:K82"/>
    <mergeCell ref="C70:K70"/>
    <mergeCell ref="C71:K71"/>
    <mergeCell ref="C72:K72"/>
    <mergeCell ref="C73:K73"/>
    <mergeCell ref="C74:K74"/>
    <mergeCell ref="C75:K75"/>
    <mergeCell ref="C76:K76"/>
    <mergeCell ref="C77:K77"/>
    <mergeCell ref="C78:K78"/>
  </mergeCells>
  <hyperlinks>
    <hyperlink ref="J9" r:id="rId1" xr:uid="{00000000-0004-0000-0000-000000000000}"/>
    <hyperlink ref="K132" r:id="rId2" xr:uid="{00000000-0004-0000-0000-000001000000}"/>
  </hyperlinks>
  <printOptions horizontalCentered="1"/>
  <pageMargins left="0.23622047244094491" right="0.23622047244094491" top="0.74803149606299213" bottom="0.74803149606299213" header="0" footer="0"/>
  <pageSetup paperSize="8" fitToHeight="0" orientation="portrait"/>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3">
    <pageSetUpPr fitToPage="1"/>
  </sheetPr>
  <dimension ref="B2:K12"/>
  <sheetViews>
    <sheetView showGridLines="0" workbookViewId="0">
      <selection activeCell="A2" sqref="A2:AF9"/>
    </sheetView>
  </sheetViews>
  <sheetFormatPr defaultColWidth="14.44140625" defaultRowHeight="15" customHeight="1" x14ac:dyDescent="0.3"/>
  <cols>
    <col min="1" max="1" width="2.109375" customWidth="1"/>
    <col min="2" max="2" width="20.6640625" customWidth="1"/>
    <col min="3" max="3" width="11" customWidth="1"/>
    <col min="4" max="7" width="12" customWidth="1"/>
    <col min="8" max="8" width="25.88671875" customWidth="1"/>
    <col min="9" max="9" width="12" customWidth="1"/>
    <col min="10" max="10" width="18.109375" customWidth="1"/>
    <col min="11" max="11" width="33.5546875" customWidth="1"/>
    <col min="12" max="26" width="11" customWidth="1"/>
  </cols>
  <sheetData>
    <row r="2" spans="2:11" ht="31.5" customHeight="1" x14ac:dyDescent="0.3">
      <c r="B2" s="848"/>
      <c r="C2" s="849" t="s">
        <v>257</v>
      </c>
      <c r="D2" s="724"/>
      <c r="E2" s="724"/>
      <c r="F2" s="724"/>
      <c r="G2" s="724"/>
      <c r="H2" s="724"/>
      <c r="I2" s="725"/>
      <c r="J2" s="731" t="s">
        <v>1</v>
      </c>
      <c r="K2" s="583"/>
    </row>
    <row r="3" spans="2:11" ht="30.75" customHeight="1" x14ac:dyDescent="0.3">
      <c r="B3" s="786"/>
      <c r="C3" s="726"/>
      <c r="D3" s="684"/>
      <c r="E3" s="684"/>
      <c r="F3" s="684"/>
      <c r="G3" s="684"/>
      <c r="H3" s="684"/>
      <c r="I3" s="727"/>
      <c r="J3" s="789" t="s">
        <v>258</v>
      </c>
      <c r="K3" s="653"/>
    </row>
    <row r="4" spans="2:11" ht="33" customHeight="1" x14ac:dyDescent="0.3">
      <c r="B4" s="787"/>
      <c r="C4" s="728"/>
      <c r="D4" s="729"/>
      <c r="E4" s="729"/>
      <c r="F4" s="729"/>
      <c r="G4" s="729"/>
      <c r="H4" s="729"/>
      <c r="I4" s="730"/>
      <c r="J4" s="734" t="s">
        <v>3</v>
      </c>
      <c r="K4" s="735"/>
    </row>
    <row r="5" spans="2:11" ht="4.5" customHeight="1" x14ac:dyDescent="0.3">
      <c r="B5" s="64"/>
      <c r="C5" s="37"/>
      <c r="D5" s="37"/>
      <c r="E5" s="37"/>
      <c r="F5" s="37"/>
      <c r="G5" s="37"/>
      <c r="H5" s="37"/>
      <c r="I5" s="37"/>
      <c r="J5" s="37"/>
      <c r="K5" s="63"/>
    </row>
    <row r="6" spans="2:11" ht="4.5" customHeight="1" x14ac:dyDescent="0.3">
      <c r="B6" s="7"/>
      <c r="C6" s="8"/>
      <c r="D6" s="8"/>
      <c r="E6" s="8"/>
      <c r="F6" s="8"/>
      <c r="G6" s="8"/>
      <c r="H6" s="8"/>
      <c r="I6" s="8"/>
      <c r="J6" s="8"/>
      <c r="K6" s="9"/>
    </row>
    <row r="7" spans="2:11" ht="4.5" customHeight="1" x14ac:dyDescent="0.3">
      <c r="B7" s="69"/>
      <c r="C7" s="37"/>
      <c r="D7" s="37"/>
      <c r="E7" s="37"/>
      <c r="F7" s="37"/>
      <c r="G7" s="37"/>
      <c r="H7" s="37"/>
      <c r="I7" s="37"/>
      <c r="J7" s="37"/>
      <c r="K7" s="63"/>
    </row>
    <row r="8" spans="2:11" ht="30" customHeight="1" x14ac:dyDescent="0.3">
      <c r="B8" s="846" t="s">
        <v>259</v>
      </c>
      <c r="C8" s="583"/>
      <c r="D8" s="847"/>
      <c r="E8" s="640"/>
      <c r="F8" s="640"/>
      <c r="G8" s="640"/>
      <c r="H8" s="640"/>
      <c r="I8" s="640"/>
      <c r="J8" s="640"/>
      <c r="K8" s="583"/>
    </row>
    <row r="9" spans="2:11" ht="4.5" customHeight="1" x14ac:dyDescent="0.3">
      <c r="B9" s="69"/>
      <c r="C9" s="37"/>
      <c r="D9" s="37"/>
      <c r="E9" s="37"/>
      <c r="F9" s="37"/>
      <c r="G9" s="37"/>
      <c r="H9" s="37"/>
      <c r="I9" s="37"/>
      <c r="J9" s="37"/>
      <c r="K9" s="63"/>
    </row>
    <row r="10" spans="2:11" ht="4.5" customHeight="1" x14ac:dyDescent="0.3">
      <c r="B10" s="7"/>
      <c r="C10" s="8"/>
      <c r="D10" s="8"/>
      <c r="E10" s="8"/>
      <c r="F10" s="8"/>
      <c r="G10" s="8"/>
      <c r="H10" s="8"/>
      <c r="I10" s="8"/>
      <c r="J10" s="8"/>
      <c r="K10" s="9"/>
    </row>
    <row r="11" spans="2:11" ht="4.5" customHeight="1" x14ac:dyDescent="0.3">
      <c r="B11" s="69"/>
      <c r="C11" s="37"/>
      <c r="D11" s="37"/>
      <c r="E11" s="37"/>
      <c r="F11" s="37"/>
      <c r="G11" s="37"/>
      <c r="H11" s="37"/>
      <c r="I11" s="37"/>
      <c r="J11" s="37"/>
      <c r="K11" s="63"/>
    </row>
    <row r="12" spans="2:11" ht="24.75" customHeight="1" x14ac:dyDescent="0.3">
      <c r="B12" s="97" t="s">
        <v>20</v>
      </c>
      <c r="C12" s="845" t="s">
        <v>195</v>
      </c>
      <c r="D12" s="640"/>
      <c r="E12" s="640"/>
      <c r="F12" s="640"/>
      <c r="G12" s="640"/>
      <c r="H12" s="583"/>
      <c r="I12" s="97" t="s">
        <v>260</v>
      </c>
      <c r="J12" s="97" t="s">
        <v>261</v>
      </c>
      <c r="K12" s="97" t="s">
        <v>262</v>
      </c>
    </row>
  </sheetData>
  <mergeCells count="8">
    <mergeCell ref="B8:C8"/>
    <mergeCell ref="D8:K8"/>
    <mergeCell ref="C12:H12"/>
    <mergeCell ref="B2:B4"/>
    <mergeCell ref="C2:I4"/>
    <mergeCell ref="J2:K2"/>
    <mergeCell ref="J3:K3"/>
    <mergeCell ref="J4:K4"/>
  </mergeCells>
  <printOptions horizontalCentered="1"/>
  <pageMargins left="0.23622047244094491" right="0.23622047244094491" top="0.74803149606299213" bottom="0.74803149606299213" header="0" footer="0"/>
  <pageSetup paperSize="8"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1BB1C-8185-4841-AF84-56EE0A2E2419}">
  <sheetPr codeName="Planilha8"/>
  <dimension ref="A1:U7"/>
  <sheetViews>
    <sheetView topLeftCell="H1" workbookViewId="0">
      <selection activeCell="N2" sqref="N2"/>
    </sheetView>
  </sheetViews>
  <sheetFormatPr defaultRowHeight="14.4" x14ac:dyDescent="0.3"/>
  <cols>
    <col min="1" max="1" width="17.77734375" bestFit="1" customWidth="1"/>
    <col min="2" max="2" width="17.77734375" customWidth="1"/>
    <col min="3" max="3" width="34.109375" bestFit="1" customWidth="1"/>
    <col min="4" max="4" width="30.5546875" customWidth="1"/>
    <col min="5" max="5" width="22.109375" bestFit="1" customWidth="1"/>
    <col min="7" max="7" width="12" bestFit="1" customWidth="1"/>
    <col min="8" max="8" width="10.5546875" bestFit="1" customWidth="1"/>
    <col min="9" max="9" width="46.88671875" bestFit="1" customWidth="1"/>
    <col min="10" max="10" width="14" bestFit="1" customWidth="1"/>
    <col min="11" max="11" width="12.88671875" bestFit="1" customWidth="1"/>
    <col min="12" max="12" width="10.6640625" bestFit="1" customWidth="1"/>
    <col min="13" max="13" width="16" bestFit="1" customWidth="1"/>
    <col min="14" max="14" width="10.88671875" bestFit="1" customWidth="1"/>
    <col min="15" max="15" width="20.77734375" bestFit="1" customWidth="1"/>
    <col min="16" max="16" width="10.6640625" bestFit="1" customWidth="1"/>
    <col min="17" max="17" width="34.88671875" bestFit="1" customWidth="1"/>
    <col min="18" max="20" width="10.6640625" bestFit="1" customWidth="1"/>
    <col min="21" max="21" width="26.88671875" bestFit="1" customWidth="1"/>
  </cols>
  <sheetData>
    <row r="1" spans="1:21" x14ac:dyDescent="0.3">
      <c r="A1" t="s">
        <v>279</v>
      </c>
      <c r="B1" s="115" t="s">
        <v>302</v>
      </c>
      <c r="C1" s="117" t="s">
        <v>154</v>
      </c>
      <c r="D1" t="s">
        <v>289</v>
      </c>
      <c r="E1" s="117" t="s">
        <v>290</v>
      </c>
      <c r="F1" t="s">
        <v>291</v>
      </c>
      <c r="G1" t="s">
        <v>292</v>
      </c>
      <c r="H1" t="s">
        <v>293</v>
      </c>
      <c r="I1" t="s">
        <v>20</v>
      </c>
      <c r="J1" t="s">
        <v>207</v>
      </c>
      <c r="K1" t="s">
        <v>294</v>
      </c>
      <c r="L1" t="s">
        <v>295</v>
      </c>
      <c r="M1" t="s">
        <v>296</v>
      </c>
      <c r="N1" t="s">
        <v>297</v>
      </c>
      <c r="O1" s="117" t="s">
        <v>310</v>
      </c>
      <c r="P1" t="s">
        <v>298</v>
      </c>
      <c r="Q1" s="117" t="s">
        <v>317</v>
      </c>
      <c r="R1" s="114" t="s">
        <v>215</v>
      </c>
      <c r="S1" t="s">
        <v>300</v>
      </c>
      <c r="T1" t="s">
        <v>299</v>
      </c>
      <c r="U1" t="s">
        <v>301</v>
      </c>
    </row>
    <row r="2" spans="1:21" x14ac:dyDescent="0.3">
      <c r="A2" t="str">
        <f>'QUADRO DE CONCORRENCIA'!H10</f>
        <v>49.740.042/0001-58</v>
      </c>
      <c r="B2" t="str">
        <f>'QUADRO DE CONCORRENCIA'!D21</f>
        <v>KANSAS</v>
      </c>
      <c r="C2" t="str">
        <f>'QUADRO DE CONCORRENCIA'!H9</f>
        <v>FERREIRA E MARTINS</v>
      </c>
      <c r="D2" t="str">
        <f>'QUADRO DE CONCORRENCIA'!H11</f>
        <v>Eugenio Sans</v>
      </c>
      <c r="E2" t="str">
        <f>'QUADRO DE CONCORRENCIA'!H20</f>
        <v>EDIMO</v>
      </c>
      <c r="F2" t="str">
        <f>'QUADRO DE CONCORRENCIA'!H17</f>
        <v>47888963x</v>
      </c>
      <c r="G2">
        <f>'QUADRO DE CONCORRENCIA'!H18</f>
        <v>42736411862</v>
      </c>
      <c r="H2" s="110">
        <f>'QUADRO DE CONCORRENCIA'!F20</f>
        <v>45471</v>
      </c>
      <c r="I2" t="str">
        <f>'QUADRO DE CONCORRENCIA'!D8</f>
        <v>CONTROLE TECNOLÓGICO</v>
      </c>
      <c r="J2" s="112">
        <f>'QUADRO DE CONCORRENCIA'!H40</f>
        <v>69622.725000000006</v>
      </c>
      <c r="K2" s="112">
        <f>'QUADRO DE CONCORRENCIA'!H47</f>
        <v>27849.090000000004</v>
      </c>
      <c r="L2" s="113">
        <f>'QUADRO DE CONCORRENCIA'!H46</f>
        <v>0.4</v>
      </c>
      <c r="M2" s="112">
        <f>'QUADRO DE CONCORRENCIA'!H49</f>
        <v>13924.545000000002</v>
      </c>
      <c r="N2" s="113">
        <f>'QUADRO DE CONCORRENCIA'!H48</f>
        <v>0.2</v>
      </c>
      <c r="O2" s="112">
        <f>'QUADRO DE CONCORRENCIA'!H51</f>
        <v>27849.090000000004</v>
      </c>
      <c r="P2" s="113">
        <f>'QUADRO DE CONCORRENCIA'!H50</f>
        <v>0.4</v>
      </c>
      <c r="Q2" t="str">
        <f>'QUADRO DE CONCORRENCIA'!H45</f>
        <v>MEDIÇÕES MENSAIS</v>
      </c>
      <c r="R2" s="114" t="str">
        <f>'QUADRO DE CONCORRENCIA'!H56</f>
        <v>REAJUSTE APÓS 12 MESES - INCC</v>
      </c>
      <c r="S2" t="str">
        <f>'QUADRO DE CONCORRENCIA'!H21</f>
        <v>11 99269 5723</v>
      </c>
      <c r="T2" t="str">
        <f>'QUADRO DE CONCORRENCIA'!H22</f>
        <v>fm.fundacoes@gmail.com</v>
      </c>
      <c r="U2" s="111">
        <v>45426</v>
      </c>
    </row>
    <row r="6" spans="1:21" x14ac:dyDescent="0.3">
      <c r="G6" s="121"/>
    </row>
    <row r="7" spans="1:21" x14ac:dyDescent="0.3">
      <c r="G7" s="121"/>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BD89A-4065-40DE-9368-E9E012ADDAD7}">
  <sheetPr codeName="Planilha7"/>
  <dimension ref="A1:S65"/>
  <sheetViews>
    <sheetView topLeftCell="A40" workbookViewId="0">
      <selection activeCell="B65" sqref="B65"/>
    </sheetView>
  </sheetViews>
  <sheetFormatPr defaultRowHeight="14.4" x14ac:dyDescent="0.3"/>
  <cols>
    <col min="1" max="1" width="14.6640625" bestFit="1" customWidth="1"/>
    <col min="2" max="2" width="35.5546875" bestFit="1" customWidth="1"/>
    <col min="3" max="3" width="29.33203125" customWidth="1"/>
    <col min="4" max="4" width="27.6640625" bestFit="1" customWidth="1"/>
    <col min="5" max="5" width="27.44140625" bestFit="1" customWidth="1"/>
    <col min="6" max="6" width="29.33203125" customWidth="1"/>
    <col min="7" max="7" width="19.33203125" bestFit="1" customWidth="1"/>
    <col min="8" max="8" width="19.109375" bestFit="1" customWidth="1"/>
    <col min="9" max="9" width="29.33203125" customWidth="1"/>
    <col min="10" max="10" width="26.21875" bestFit="1" customWidth="1"/>
    <col min="11" max="11" width="27.44140625" bestFit="1" customWidth="1"/>
    <col min="12" max="12" width="29.33203125" customWidth="1"/>
    <col min="13" max="13" width="18.5546875" bestFit="1" customWidth="1"/>
    <col min="14" max="14" width="19.109375" bestFit="1" customWidth="1"/>
    <col min="15" max="15" width="29.33203125" customWidth="1"/>
    <col min="17" max="17" width="19.109375" bestFit="1" customWidth="1"/>
    <col min="18" max="18" width="29.33203125" customWidth="1"/>
  </cols>
  <sheetData>
    <row r="1" spans="1:17" x14ac:dyDescent="0.3">
      <c r="A1" s="177" t="s">
        <v>439</v>
      </c>
      <c r="B1" s="177" t="s">
        <v>451</v>
      </c>
      <c r="C1" s="177" t="s">
        <v>450</v>
      </c>
      <c r="D1" s="177" t="s">
        <v>440</v>
      </c>
      <c r="E1" s="177" t="s">
        <v>441</v>
      </c>
      <c r="F1" s="177" t="s">
        <v>442</v>
      </c>
      <c r="G1" s="177" t="s">
        <v>443</v>
      </c>
      <c r="H1" s="177" t="s">
        <v>444</v>
      </c>
      <c r="I1" s="177" t="s">
        <v>445</v>
      </c>
      <c r="J1" s="177" t="s">
        <v>446</v>
      </c>
      <c r="K1" s="177" t="s">
        <v>447</v>
      </c>
      <c r="L1" s="177" t="s">
        <v>448</v>
      </c>
      <c r="M1" s="177" t="s">
        <v>449</v>
      </c>
      <c r="O1" s="290" t="s">
        <v>521</v>
      </c>
      <c r="Q1" s="290"/>
    </row>
    <row r="2" spans="1:17" x14ac:dyDescent="0.3">
      <c r="A2" t="s">
        <v>406</v>
      </c>
      <c r="B2" s="177" t="s">
        <v>425</v>
      </c>
      <c r="C2" s="268" t="s">
        <v>395</v>
      </c>
      <c r="D2" t="s">
        <v>156</v>
      </c>
      <c r="E2" t="s">
        <v>397</v>
      </c>
      <c r="F2" t="s">
        <v>398</v>
      </c>
      <c r="G2" t="s">
        <v>399</v>
      </c>
      <c r="H2" t="s">
        <v>400</v>
      </c>
      <c r="I2" t="s">
        <v>402</v>
      </c>
      <c r="J2" t="s">
        <v>397</v>
      </c>
      <c r="K2" t="s">
        <v>398</v>
      </c>
      <c r="L2" t="s">
        <v>399</v>
      </c>
      <c r="M2" t="s">
        <v>400</v>
      </c>
      <c r="O2" s="315">
        <v>46022</v>
      </c>
    </row>
    <row r="3" spans="1:17" x14ac:dyDescent="0.3">
      <c r="A3" t="s">
        <v>403</v>
      </c>
      <c r="B3" s="177" t="s">
        <v>409</v>
      </c>
      <c r="C3" s="268" t="s">
        <v>472</v>
      </c>
      <c r="D3" s="177" t="s">
        <v>410</v>
      </c>
      <c r="E3" s="177" t="s">
        <v>411</v>
      </c>
      <c r="F3" s="177" t="s">
        <v>398</v>
      </c>
      <c r="G3" s="177" t="s">
        <v>399</v>
      </c>
      <c r="H3" s="177" t="s">
        <v>412</v>
      </c>
      <c r="I3" s="177" t="s">
        <v>413</v>
      </c>
      <c r="J3" s="177" t="s">
        <v>411</v>
      </c>
      <c r="K3" s="177" t="s">
        <v>398</v>
      </c>
      <c r="L3" s="177" t="s">
        <v>399</v>
      </c>
      <c r="M3" s="177" t="s">
        <v>412</v>
      </c>
      <c r="O3" s="315">
        <v>46234</v>
      </c>
    </row>
    <row r="4" spans="1:17" x14ac:dyDescent="0.3">
      <c r="A4" t="s">
        <v>404</v>
      </c>
      <c r="B4" s="177" t="s">
        <v>415</v>
      </c>
      <c r="C4" s="268" t="s">
        <v>473</v>
      </c>
      <c r="D4" s="177" t="s">
        <v>417</v>
      </c>
      <c r="E4" s="177" t="s">
        <v>418</v>
      </c>
      <c r="F4" s="177" t="s">
        <v>398</v>
      </c>
      <c r="G4" s="177" t="s">
        <v>399</v>
      </c>
      <c r="H4" s="177" t="s">
        <v>419</v>
      </c>
      <c r="I4" s="177" t="s">
        <v>413</v>
      </c>
      <c r="J4" s="177" t="s">
        <v>418</v>
      </c>
      <c r="K4" s="177" t="s">
        <v>398</v>
      </c>
      <c r="L4" s="177" t="s">
        <v>399</v>
      </c>
      <c r="M4" s="177" t="s">
        <v>419</v>
      </c>
      <c r="O4" s="315" t="s">
        <v>524</v>
      </c>
    </row>
    <row r="5" spans="1:17" x14ac:dyDescent="0.3">
      <c r="A5" t="s">
        <v>405</v>
      </c>
      <c r="B5" s="231" t="s">
        <v>470</v>
      </c>
      <c r="C5" s="268" t="s">
        <v>474</v>
      </c>
      <c r="D5" s="231" t="s">
        <v>423</v>
      </c>
      <c r="E5" s="231" t="s">
        <v>422</v>
      </c>
      <c r="F5" s="177" t="s">
        <v>398</v>
      </c>
      <c r="G5" s="177" t="s">
        <v>399</v>
      </c>
      <c r="H5" s="177" t="s">
        <v>424</v>
      </c>
      <c r="I5" s="177" t="s">
        <v>413</v>
      </c>
      <c r="J5" s="231" t="s">
        <v>422</v>
      </c>
      <c r="K5" s="177" t="s">
        <v>398</v>
      </c>
      <c r="L5" s="177" t="s">
        <v>399</v>
      </c>
      <c r="M5" s="177" t="s">
        <v>424</v>
      </c>
      <c r="O5" s="315">
        <v>45900</v>
      </c>
    </row>
    <row r="6" spans="1:17" x14ac:dyDescent="0.3">
      <c r="A6" t="s">
        <v>426</v>
      </c>
      <c r="B6" s="177" t="s">
        <v>427</v>
      </c>
      <c r="C6" s="268" t="s">
        <v>475</v>
      </c>
      <c r="D6" s="231" t="s">
        <v>467</v>
      </c>
      <c r="E6" s="231" t="s">
        <v>469</v>
      </c>
      <c r="F6" s="177" t="s">
        <v>398</v>
      </c>
      <c r="G6" s="177" t="s">
        <v>399</v>
      </c>
      <c r="H6" s="177" t="s">
        <v>432</v>
      </c>
      <c r="I6" s="177" t="s">
        <v>413</v>
      </c>
      <c r="J6" s="231" t="s">
        <v>469</v>
      </c>
      <c r="K6" s="177" t="s">
        <v>398</v>
      </c>
      <c r="L6" s="177" t="s">
        <v>399</v>
      </c>
      <c r="M6" s="177" t="s">
        <v>432</v>
      </c>
      <c r="O6" s="315">
        <v>46022</v>
      </c>
    </row>
    <row r="7" spans="1:17" x14ac:dyDescent="0.3">
      <c r="A7" t="s">
        <v>407</v>
      </c>
      <c r="B7" s="177" t="s">
        <v>434</v>
      </c>
      <c r="C7" s="268" t="s">
        <v>476</v>
      </c>
      <c r="D7" s="231" t="s">
        <v>435</v>
      </c>
      <c r="E7" s="231" t="s">
        <v>468</v>
      </c>
      <c r="F7" s="177" t="s">
        <v>398</v>
      </c>
      <c r="G7" s="177" t="s">
        <v>399</v>
      </c>
      <c r="H7" s="177" t="s">
        <v>437</v>
      </c>
      <c r="I7" s="177" t="s">
        <v>413</v>
      </c>
      <c r="J7" s="231" t="s">
        <v>468</v>
      </c>
      <c r="K7" s="177" t="s">
        <v>398</v>
      </c>
      <c r="L7" s="177" t="s">
        <v>399</v>
      </c>
      <c r="M7" s="177" t="s">
        <v>437</v>
      </c>
      <c r="O7" s="315">
        <v>46234</v>
      </c>
    </row>
    <row r="22" spans="2:19" x14ac:dyDescent="0.3">
      <c r="B22" s="229" t="s">
        <v>393</v>
      </c>
      <c r="C22" s="230" t="s">
        <v>406</v>
      </c>
      <c r="D22" s="177" t="s">
        <v>161</v>
      </c>
      <c r="E22" s="229" t="s">
        <v>393</v>
      </c>
      <c r="F22" s="230" t="s">
        <v>403</v>
      </c>
      <c r="G22" s="177" t="s">
        <v>161</v>
      </c>
      <c r="H22" s="229" t="s">
        <v>393</v>
      </c>
      <c r="I22" s="230" t="s">
        <v>404</v>
      </c>
      <c r="J22" s="177" t="s">
        <v>161</v>
      </c>
      <c r="K22" s="229" t="s">
        <v>393</v>
      </c>
      <c r="L22" s="230" t="s">
        <v>405</v>
      </c>
      <c r="M22" s="177" t="s">
        <v>161</v>
      </c>
      <c r="N22" s="229" t="s">
        <v>393</v>
      </c>
      <c r="O22" s="230" t="s">
        <v>426</v>
      </c>
      <c r="P22" s="177" t="s">
        <v>161</v>
      </c>
      <c r="Q22" s="229" t="s">
        <v>393</v>
      </c>
      <c r="R22" s="230" t="s">
        <v>407</v>
      </c>
      <c r="S22" s="177" t="s">
        <v>161</v>
      </c>
    </row>
    <row r="23" spans="2:19" ht="14.4" customHeight="1" x14ac:dyDescent="0.3">
      <c r="B23" s="229" t="s">
        <v>328</v>
      </c>
      <c r="C23" s="228" t="s">
        <v>395</v>
      </c>
      <c r="D23" s="177" t="s">
        <v>161</v>
      </c>
      <c r="E23" s="229" t="s">
        <v>328</v>
      </c>
      <c r="F23" s="228" t="s">
        <v>408</v>
      </c>
      <c r="G23" s="177" t="s">
        <v>161</v>
      </c>
      <c r="H23" s="229" t="s">
        <v>328</v>
      </c>
      <c r="I23" s="267" t="s">
        <v>414</v>
      </c>
      <c r="J23" s="177" t="s">
        <v>161</v>
      </c>
      <c r="K23" s="229" t="s">
        <v>328</v>
      </c>
      <c r="L23" s="267" t="s">
        <v>420</v>
      </c>
      <c r="M23" s="177" t="s">
        <v>161</v>
      </c>
      <c r="N23" s="229" t="s">
        <v>328</v>
      </c>
      <c r="O23" s="337" t="s">
        <v>544</v>
      </c>
      <c r="P23" s="177" t="s">
        <v>161</v>
      </c>
      <c r="Q23" s="229" t="s">
        <v>328</v>
      </c>
      <c r="R23" s="267" t="s">
        <v>433</v>
      </c>
      <c r="S23" s="177" t="s">
        <v>161</v>
      </c>
    </row>
    <row r="24" spans="2:19" x14ac:dyDescent="0.3">
      <c r="B24" s="229" t="s">
        <v>394</v>
      </c>
      <c r="C24" s="177" t="s">
        <v>425</v>
      </c>
      <c r="D24" s="177" t="s">
        <v>161</v>
      </c>
      <c r="E24" s="229" t="s">
        <v>394</v>
      </c>
      <c r="F24" s="177" t="s">
        <v>409</v>
      </c>
      <c r="G24" s="177" t="s">
        <v>161</v>
      </c>
      <c r="H24" s="229" t="s">
        <v>394</v>
      </c>
      <c r="I24" s="177" t="s">
        <v>415</v>
      </c>
      <c r="J24" s="177" t="s">
        <v>161</v>
      </c>
      <c r="K24" s="229" t="s">
        <v>394</v>
      </c>
      <c r="L24" s="177" t="s">
        <v>421</v>
      </c>
      <c r="M24" s="177" t="s">
        <v>161</v>
      </c>
      <c r="N24" s="229" t="s">
        <v>394</v>
      </c>
      <c r="O24" s="177" t="s">
        <v>427</v>
      </c>
      <c r="P24" s="177" t="s">
        <v>161</v>
      </c>
      <c r="Q24" s="229" t="s">
        <v>394</v>
      </c>
      <c r="R24" s="177" t="s">
        <v>434</v>
      </c>
      <c r="S24" s="177" t="s">
        <v>161</v>
      </c>
    </row>
    <row r="25" spans="2:19" x14ac:dyDescent="0.3">
      <c r="B25" s="229"/>
      <c r="C25" s="177"/>
      <c r="D25" s="177"/>
      <c r="E25" s="229"/>
      <c r="F25" s="177"/>
      <c r="G25" s="177"/>
      <c r="H25" s="229"/>
      <c r="I25" s="177"/>
      <c r="J25" s="177"/>
      <c r="K25" s="229"/>
      <c r="L25" s="177"/>
      <c r="M25" s="177"/>
      <c r="N25" s="229"/>
      <c r="O25" s="177"/>
      <c r="P25" s="177"/>
      <c r="Q25" s="229"/>
      <c r="R25" s="177"/>
      <c r="S25" s="177"/>
    </row>
    <row r="26" spans="2:19" x14ac:dyDescent="0.3">
      <c r="B26" s="229" t="s">
        <v>416</v>
      </c>
      <c r="D26" s="177" t="s">
        <v>161</v>
      </c>
      <c r="E26" s="229" t="s">
        <v>416</v>
      </c>
      <c r="G26" s="177" t="s">
        <v>161</v>
      </c>
      <c r="H26" s="229" t="s">
        <v>416</v>
      </c>
      <c r="J26" s="177" t="s">
        <v>161</v>
      </c>
      <c r="K26" s="229" t="s">
        <v>416</v>
      </c>
      <c r="M26" s="177" t="s">
        <v>161</v>
      </c>
      <c r="N26" s="229" t="s">
        <v>416</v>
      </c>
      <c r="P26" s="177" t="s">
        <v>161</v>
      </c>
      <c r="Q26" s="229" t="s">
        <v>416</v>
      </c>
      <c r="S26" s="177" t="s">
        <v>161</v>
      </c>
    </row>
    <row r="27" spans="2:19" ht="14.4" customHeight="1" x14ac:dyDescent="0.3">
      <c r="B27" t="s">
        <v>322</v>
      </c>
      <c r="C27" t="s">
        <v>156</v>
      </c>
      <c r="D27" s="177" t="s">
        <v>161</v>
      </c>
      <c r="E27" t="s">
        <v>322</v>
      </c>
      <c r="F27" s="177" t="s">
        <v>410</v>
      </c>
      <c r="G27" s="177" t="s">
        <v>161</v>
      </c>
      <c r="H27" t="s">
        <v>322</v>
      </c>
      <c r="I27" s="177" t="s">
        <v>417</v>
      </c>
      <c r="J27" s="177" t="s">
        <v>161</v>
      </c>
      <c r="K27" t="s">
        <v>322</v>
      </c>
      <c r="L27" s="177" t="s">
        <v>423</v>
      </c>
      <c r="M27" s="177" t="s">
        <v>161</v>
      </c>
      <c r="N27" t="s">
        <v>322</v>
      </c>
      <c r="O27" s="177" t="s">
        <v>428</v>
      </c>
      <c r="P27" s="177" t="s">
        <v>161</v>
      </c>
      <c r="Q27" t="s">
        <v>322</v>
      </c>
      <c r="R27" s="177" t="s">
        <v>435</v>
      </c>
      <c r="S27" s="177" t="s">
        <v>161</v>
      </c>
    </row>
    <row r="28" spans="2:19" x14ac:dyDescent="0.3">
      <c r="B28" t="s">
        <v>323</v>
      </c>
      <c r="C28" t="s">
        <v>397</v>
      </c>
      <c r="D28" s="177" t="s">
        <v>161</v>
      </c>
      <c r="E28" t="s">
        <v>323</v>
      </c>
      <c r="F28" s="177" t="s">
        <v>411</v>
      </c>
      <c r="G28" s="177" t="s">
        <v>161</v>
      </c>
      <c r="H28" t="s">
        <v>323</v>
      </c>
      <c r="I28" s="177" t="s">
        <v>418</v>
      </c>
      <c r="J28" s="177" t="s">
        <v>161</v>
      </c>
      <c r="K28" t="s">
        <v>323</v>
      </c>
      <c r="L28" s="177" t="s">
        <v>422</v>
      </c>
      <c r="M28" s="177" t="s">
        <v>161</v>
      </c>
      <c r="N28" t="s">
        <v>323</v>
      </c>
      <c r="O28" s="177" t="s">
        <v>429</v>
      </c>
      <c r="P28" s="177" t="s">
        <v>161</v>
      </c>
      <c r="Q28" t="s">
        <v>323</v>
      </c>
      <c r="R28" s="177" t="s">
        <v>438</v>
      </c>
      <c r="S28" s="177" t="s">
        <v>161</v>
      </c>
    </row>
    <row r="29" spans="2:19" ht="14.4" customHeight="1" x14ac:dyDescent="0.3">
      <c r="B29" t="s">
        <v>324</v>
      </c>
      <c r="C29" t="s">
        <v>398</v>
      </c>
      <c r="D29" s="177" t="s">
        <v>161</v>
      </c>
      <c r="E29" t="s">
        <v>324</v>
      </c>
      <c r="F29" s="177" t="s">
        <v>398</v>
      </c>
      <c r="G29" s="177" t="s">
        <v>161</v>
      </c>
      <c r="H29" t="s">
        <v>324</v>
      </c>
      <c r="I29" s="177" t="s">
        <v>398</v>
      </c>
      <c r="J29" s="177" t="s">
        <v>161</v>
      </c>
      <c r="K29" t="s">
        <v>324</v>
      </c>
      <c r="L29" s="177" t="s">
        <v>398</v>
      </c>
      <c r="M29" s="177" t="s">
        <v>161</v>
      </c>
      <c r="N29" t="s">
        <v>324</v>
      </c>
      <c r="O29" s="177" t="s">
        <v>430</v>
      </c>
      <c r="P29" s="177" t="s">
        <v>161</v>
      </c>
      <c r="Q29" t="s">
        <v>324</v>
      </c>
      <c r="R29" s="177" t="s">
        <v>436</v>
      </c>
      <c r="S29" s="177" t="s">
        <v>161</v>
      </c>
    </row>
    <row r="30" spans="2:19" ht="14.4" customHeight="1" x14ac:dyDescent="0.3">
      <c r="D30" s="177"/>
      <c r="F30" s="177"/>
      <c r="G30" s="177"/>
      <c r="I30" s="177"/>
      <c r="J30" s="177"/>
      <c r="L30" s="177"/>
      <c r="M30" s="177"/>
      <c r="N30" t="s">
        <v>545</v>
      </c>
      <c r="O30" s="338" t="s">
        <v>546</v>
      </c>
      <c r="P30" s="177"/>
      <c r="R30" s="177"/>
      <c r="S30" s="177"/>
    </row>
    <row r="31" spans="2:19" ht="14.4" customHeight="1" x14ac:dyDescent="0.3">
      <c r="D31" s="177"/>
      <c r="F31" s="177"/>
      <c r="G31" s="177"/>
      <c r="I31" s="177"/>
      <c r="J31" s="177"/>
      <c r="L31" s="177"/>
      <c r="M31" s="177"/>
      <c r="N31" t="s">
        <v>547</v>
      </c>
      <c r="O31" s="338" t="s">
        <v>548</v>
      </c>
      <c r="P31" s="177"/>
      <c r="R31" s="177"/>
      <c r="S31" s="177"/>
    </row>
    <row r="32" spans="2:19" ht="14.4" customHeight="1" x14ac:dyDescent="0.3">
      <c r="D32" s="177"/>
      <c r="F32" s="177"/>
      <c r="G32" s="177"/>
      <c r="I32" s="177"/>
      <c r="J32" s="177"/>
      <c r="L32" s="177"/>
      <c r="M32" s="177"/>
      <c r="N32" t="s">
        <v>157</v>
      </c>
      <c r="O32" s="338" t="s">
        <v>549</v>
      </c>
      <c r="P32" s="177"/>
      <c r="R32" s="177"/>
      <c r="S32" s="177"/>
    </row>
    <row r="33" spans="2:19" ht="14.4" customHeight="1" x14ac:dyDescent="0.3">
      <c r="D33" s="177"/>
      <c r="F33" s="177"/>
      <c r="G33" s="177"/>
      <c r="I33" s="177"/>
      <c r="J33" s="177"/>
      <c r="L33" s="177"/>
      <c r="M33" s="177"/>
      <c r="N33" t="s">
        <v>550</v>
      </c>
      <c r="O33" s="338" t="s">
        <v>551</v>
      </c>
      <c r="P33" s="177"/>
      <c r="R33" s="177"/>
      <c r="S33" s="177"/>
    </row>
    <row r="34" spans="2:19" ht="14.4" customHeight="1" x14ac:dyDescent="0.3">
      <c r="D34" s="177"/>
      <c r="F34" s="177"/>
      <c r="G34" s="177"/>
      <c r="I34" s="177"/>
      <c r="J34" s="177"/>
      <c r="L34" s="177"/>
      <c r="M34" s="177"/>
      <c r="N34" t="s">
        <v>552</v>
      </c>
      <c r="O34" s="339" t="s">
        <v>561</v>
      </c>
      <c r="P34" s="177"/>
      <c r="R34" s="177"/>
      <c r="S34" s="177"/>
    </row>
    <row r="35" spans="2:19" ht="14.4" customHeight="1" x14ac:dyDescent="0.3">
      <c r="D35" s="177"/>
      <c r="F35" s="177"/>
      <c r="G35" s="177"/>
      <c r="I35" s="177"/>
      <c r="J35" s="177"/>
      <c r="L35" s="177"/>
      <c r="M35" s="177"/>
      <c r="N35" t="s">
        <v>553</v>
      </c>
      <c r="O35" s="339" t="s">
        <v>562</v>
      </c>
      <c r="P35" s="177"/>
      <c r="R35" s="177"/>
      <c r="S35" s="177"/>
    </row>
    <row r="36" spans="2:19" ht="14.4" customHeight="1" x14ac:dyDescent="0.3">
      <c r="D36" s="177"/>
      <c r="F36" s="177"/>
      <c r="G36" s="177"/>
      <c r="I36" s="177"/>
      <c r="J36" s="177"/>
      <c r="L36" s="177"/>
      <c r="M36" s="177"/>
      <c r="N36" t="s">
        <v>281</v>
      </c>
      <c r="O36" s="343">
        <v>12345678</v>
      </c>
      <c r="P36" s="177"/>
      <c r="R36" s="177"/>
      <c r="S36" s="177"/>
    </row>
    <row r="37" spans="2:19" ht="14.4" customHeight="1" x14ac:dyDescent="0.3">
      <c r="D37" s="177"/>
      <c r="F37" s="177"/>
      <c r="G37" s="177"/>
      <c r="I37" s="177"/>
      <c r="J37" s="177"/>
      <c r="L37" s="177"/>
      <c r="M37" s="177"/>
      <c r="N37" t="s">
        <v>282</v>
      </c>
      <c r="O37" s="343">
        <v>12345678</v>
      </c>
      <c r="P37" s="177"/>
      <c r="R37" s="177"/>
      <c r="S37" s="177"/>
    </row>
    <row r="38" spans="2:19" x14ac:dyDescent="0.3">
      <c r="B38" t="s">
        <v>325</v>
      </c>
      <c r="C38" t="s">
        <v>399</v>
      </c>
      <c r="D38" s="177" t="s">
        <v>161</v>
      </c>
      <c r="E38" t="s">
        <v>325</v>
      </c>
      <c r="F38" s="177" t="s">
        <v>399</v>
      </c>
      <c r="G38" s="177" t="s">
        <v>161</v>
      </c>
      <c r="H38" t="s">
        <v>325</v>
      </c>
      <c r="I38" s="177" t="s">
        <v>399</v>
      </c>
      <c r="J38" s="177" t="s">
        <v>161</v>
      </c>
      <c r="K38" t="s">
        <v>325</v>
      </c>
      <c r="L38" s="177" t="s">
        <v>399</v>
      </c>
      <c r="M38" s="177" t="s">
        <v>161</v>
      </c>
      <c r="N38" t="s">
        <v>325</v>
      </c>
      <c r="O38" s="177" t="s">
        <v>431</v>
      </c>
      <c r="P38" s="177" t="s">
        <v>161</v>
      </c>
      <c r="Q38" t="s">
        <v>325</v>
      </c>
      <c r="R38" s="177" t="s">
        <v>431</v>
      </c>
      <c r="S38" s="177" t="s">
        <v>161</v>
      </c>
    </row>
    <row r="39" spans="2:19" ht="14.4" customHeight="1" x14ac:dyDescent="0.3">
      <c r="B39" t="s">
        <v>326</v>
      </c>
      <c r="C39" t="s">
        <v>400</v>
      </c>
      <c r="D39" s="177" t="s">
        <v>161</v>
      </c>
      <c r="E39" t="s">
        <v>326</v>
      </c>
      <c r="F39" s="177" t="s">
        <v>412</v>
      </c>
      <c r="G39" s="177" t="s">
        <v>161</v>
      </c>
      <c r="H39" t="s">
        <v>326</v>
      </c>
      <c r="I39" s="177" t="s">
        <v>419</v>
      </c>
      <c r="J39" s="177" t="s">
        <v>161</v>
      </c>
      <c r="K39" t="s">
        <v>326</v>
      </c>
      <c r="L39" s="177" t="s">
        <v>424</v>
      </c>
      <c r="M39" s="177" t="s">
        <v>161</v>
      </c>
      <c r="N39" t="s">
        <v>326</v>
      </c>
      <c r="O39" s="177" t="s">
        <v>432</v>
      </c>
      <c r="P39" s="177" t="s">
        <v>161</v>
      </c>
      <c r="Q39" t="s">
        <v>326</v>
      </c>
      <c r="R39" t="s">
        <v>437</v>
      </c>
      <c r="S39" s="177" t="s">
        <v>161</v>
      </c>
    </row>
    <row r="40" spans="2:19" ht="14.4" customHeight="1" x14ac:dyDescent="0.3">
      <c r="B40" s="229" t="s">
        <v>401</v>
      </c>
      <c r="D40" s="177" t="s">
        <v>161</v>
      </c>
      <c r="E40" s="229" t="s">
        <v>401</v>
      </c>
      <c r="F40" s="177"/>
      <c r="G40" s="177" t="s">
        <v>161</v>
      </c>
      <c r="H40" s="229" t="s">
        <v>401</v>
      </c>
      <c r="J40" s="177" t="s">
        <v>161</v>
      </c>
      <c r="K40" s="229" t="s">
        <v>401</v>
      </c>
      <c r="M40" s="177" t="s">
        <v>161</v>
      </c>
      <c r="N40" s="229" t="s">
        <v>401</v>
      </c>
      <c r="O40" s="177"/>
      <c r="P40" s="177" t="s">
        <v>161</v>
      </c>
      <c r="Q40" s="229" t="s">
        <v>401</v>
      </c>
      <c r="S40" s="177" t="s">
        <v>161</v>
      </c>
    </row>
    <row r="41" spans="2:19" ht="14.4" customHeight="1" x14ac:dyDescent="0.3">
      <c r="B41" t="s">
        <v>322</v>
      </c>
      <c r="C41" t="s">
        <v>402</v>
      </c>
      <c r="D41" s="177" t="s">
        <v>161</v>
      </c>
      <c r="E41" t="s">
        <v>322</v>
      </c>
      <c r="F41" s="177" t="s">
        <v>413</v>
      </c>
      <c r="G41" s="177" t="s">
        <v>161</v>
      </c>
      <c r="H41" t="s">
        <v>322</v>
      </c>
      <c r="I41" s="177" t="s">
        <v>413</v>
      </c>
      <c r="J41" s="177" t="s">
        <v>161</v>
      </c>
      <c r="K41" t="s">
        <v>322</v>
      </c>
      <c r="L41" s="177" t="s">
        <v>413</v>
      </c>
      <c r="M41" s="177" t="s">
        <v>161</v>
      </c>
      <c r="N41" t="s">
        <v>322</v>
      </c>
      <c r="O41" s="177" t="s">
        <v>413</v>
      </c>
      <c r="P41" s="177" t="s">
        <v>161</v>
      </c>
      <c r="Q41" t="s">
        <v>322</v>
      </c>
      <c r="R41" s="177" t="s">
        <v>413</v>
      </c>
      <c r="S41" s="177" t="s">
        <v>161</v>
      </c>
    </row>
    <row r="42" spans="2:19" x14ac:dyDescent="0.3">
      <c r="B42" t="s">
        <v>323</v>
      </c>
      <c r="C42" t="s">
        <v>397</v>
      </c>
      <c r="D42" s="177" t="s">
        <v>161</v>
      </c>
      <c r="E42" t="s">
        <v>323</v>
      </c>
      <c r="F42" s="177" t="s">
        <v>411</v>
      </c>
      <c r="G42" s="177" t="s">
        <v>161</v>
      </c>
      <c r="H42" t="s">
        <v>323</v>
      </c>
      <c r="I42" s="177" t="s">
        <v>418</v>
      </c>
      <c r="J42" s="177" t="s">
        <v>161</v>
      </c>
      <c r="K42" t="s">
        <v>323</v>
      </c>
      <c r="L42" s="177" t="s">
        <v>422</v>
      </c>
      <c r="M42" s="177" t="s">
        <v>161</v>
      </c>
      <c r="N42" t="s">
        <v>323</v>
      </c>
      <c r="O42" s="177" t="s">
        <v>429</v>
      </c>
      <c r="P42" s="177" t="s">
        <v>161</v>
      </c>
      <c r="Q42" t="s">
        <v>323</v>
      </c>
      <c r="R42" s="177" t="s">
        <v>438</v>
      </c>
      <c r="S42" s="177" t="s">
        <v>161</v>
      </c>
    </row>
    <row r="43" spans="2:19" ht="14.4" customHeight="1" x14ac:dyDescent="0.3">
      <c r="B43" t="s">
        <v>324</v>
      </c>
      <c r="C43" t="s">
        <v>398</v>
      </c>
      <c r="D43" s="177" t="s">
        <v>161</v>
      </c>
      <c r="E43" t="s">
        <v>324</v>
      </c>
      <c r="F43" s="177" t="s">
        <v>398</v>
      </c>
      <c r="G43" s="177" t="s">
        <v>161</v>
      </c>
      <c r="H43" t="s">
        <v>324</v>
      </c>
      <c r="I43" s="177" t="s">
        <v>398</v>
      </c>
      <c r="J43" s="177" t="s">
        <v>161</v>
      </c>
      <c r="K43" t="s">
        <v>324</v>
      </c>
      <c r="L43" s="177" t="s">
        <v>398</v>
      </c>
      <c r="M43" s="177" t="s">
        <v>161</v>
      </c>
      <c r="N43" t="s">
        <v>324</v>
      </c>
      <c r="O43" s="177" t="s">
        <v>398</v>
      </c>
      <c r="P43" s="177" t="s">
        <v>161</v>
      </c>
      <c r="Q43" t="s">
        <v>324</v>
      </c>
      <c r="R43" s="177" t="s">
        <v>398</v>
      </c>
      <c r="S43" s="177" t="s">
        <v>161</v>
      </c>
    </row>
    <row r="44" spans="2:19" x14ac:dyDescent="0.3">
      <c r="B44" t="s">
        <v>325</v>
      </c>
      <c r="C44" t="s">
        <v>399</v>
      </c>
      <c r="D44" s="177" t="s">
        <v>161</v>
      </c>
      <c r="E44" t="s">
        <v>325</v>
      </c>
      <c r="F44" s="177" t="s">
        <v>399</v>
      </c>
      <c r="G44" s="177" t="s">
        <v>161</v>
      </c>
      <c r="H44" t="s">
        <v>325</v>
      </c>
      <c r="I44" s="177" t="s">
        <v>399</v>
      </c>
      <c r="J44" s="177" t="s">
        <v>161</v>
      </c>
      <c r="K44" t="s">
        <v>325</v>
      </c>
      <c r="L44" s="177" t="s">
        <v>399</v>
      </c>
      <c r="M44" s="177" t="s">
        <v>161</v>
      </c>
      <c r="N44" t="s">
        <v>325</v>
      </c>
      <c r="O44" s="177" t="s">
        <v>399</v>
      </c>
      <c r="P44" s="177" t="s">
        <v>161</v>
      </c>
      <c r="Q44" t="s">
        <v>325</v>
      </c>
      <c r="R44" s="177" t="s">
        <v>399</v>
      </c>
      <c r="S44" s="177" t="s">
        <v>161</v>
      </c>
    </row>
    <row r="45" spans="2:19" ht="14.4" customHeight="1" x14ac:dyDescent="0.3">
      <c r="B45" t="s">
        <v>326</v>
      </c>
      <c r="C45" t="s">
        <v>400</v>
      </c>
      <c r="D45" s="177" t="s">
        <v>161</v>
      </c>
      <c r="E45" t="s">
        <v>326</v>
      </c>
      <c r="F45" s="177" t="s">
        <v>412</v>
      </c>
      <c r="G45" s="177" t="s">
        <v>161</v>
      </c>
      <c r="H45" t="s">
        <v>326</v>
      </c>
      <c r="I45" s="177" t="s">
        <v>419</v>
      </c>
      <c r="J45" s="177" t="s">
        <v>161</v>
      </c>
      <c r="K45" t="s">
        <v>326</v>
      </c>
      <c r="L45" s="177" t="s">
        <v>424</v>
      </c>
      <c r="M45" s="177" t="s">
        <v>161</v>
      </c>
      <c r="N45" t="s">
        <v>326</v>
      </c>
      <c r="O45" s="177" t="s">
        <v>432</v>
      </c>
      <c r="P45" s="177" t="s">
        <v>161</v>
      </c>
      <c r="Q45" t="s">
        <v>326</v>
      </c>
      <c r="R45" t="s">
        <v>437</v>
      </c>
      <c r="S45" s="177" t="s">
        <v>161</v>
      </c>
    </row>
    <row r="46" spans="2:19" x14ac:dyDescent="0.3">
      <c r="J46" s="177"/>
      <c r="O46" s="177"/>
    </row>
    <row r="60" spans="2:3" x14ac:dyDescent="0.3">
      <c r="B60" s="330" t="s">
        <v>535</v>
      </c>
      <c r="C60" t="str">
        <f>UPPER(B60)</f>
        <v xml:space="preserve">FIXO E IRREAJUSTÁVEL </v>
      </c>
    </row>
    <row r="61" spans="2:3" x14ac:dyDescent="0.3">
      <c r="B61" s="330" t="s">
        <v>536</v>
      </c>
      <c r="C61" t="str">
        <f>UPPER(B61)</f>
        <v xml:space="preserve">REAJUSTE APÓS 12 MESES - DISSÍDIO </v>
      </c>
    </row>
    <row r="62" spans="2:3" x14ac:dyDescent="0.3">
      <c r="B62" s="330" t="s">
        <v>537</v>
      </c>
      <c r="C62" t="str">
        <f>UPPER(B62)</f>
        <v>REAJUSTE APÓS 12 MESES - INCC</v>
      </c>
    </row>
    <row r="64" spans="2:3" x14ac:dyDescent="0.3">
      <c r="B64" t="s">
        <v>573</v>
      </c>
    </row>
    <row r="65" spans="2:2" x14ac:dyDescent="0.3">
      <c r="B65" t="s">
        <v>234</v>
      </c>
    </row>
  </sheetData>
  <hyperlinks>
    <hyperlink ref="F39" r:id="rId1" xr:uid="{96585054-36C9-477F-A356-E0B88CA3CC60}"/>
    <hyperlink ref="F45" r:id="rId2" xr:uid="{9E697829-3FB0-4C71-A7AF-A8C28013ED99}"/>
    <hyperlink ref="I39" r:id="rId3" xr:uid="{249C8E9C-07F6-4B59-B0BB-4EF5EA6BBCA6}"/>
    <hyperlink ref="I45" r:id="rId4" xr:uid="{A20329D9-E89C-4F5F-8BB2-33903066A722}"/>
    <hyperlink ref="L39" r:id="rId5" xr:uid="{FB29D65B-F23A-4F69-A545-5EC727CBAF8A}"/>
    <hyperlink ref="L45" r:id="rId6" xr:uid="{D86EA9AA-5D56-469D-A6CC-619815FBE5B1}"/>
    <hyperlink ref="O39" r:id="rId7" xr:uid="{AF3E85E2-5169-4ECA-A13D-2D5F2DC0C612}"/>
    <hyperlink ref="O45" r:id="rId8" xr:uid="{5DD5053F-B769-4ED5-B49F-837CE367305E}"/>
    <hyperlink ref="R39" r:id="rId9" xr:uid="{16B01C21-4EAB-4DD1-8D0C-9059B39136A6}"/>
    <hyperlink ref="R45" r:id="rId10" xr:uid="{038171D2-882E-4A22-9AD9-401EDD7FA799}"/>
    <hyperlink ref="H3" r:id="rId11" xr:uid="{D1C8527D-8918-4C66-963A-E6766AF41895}"/>
    <hyperlink ref="M3" r:id="rId12" xr:uid="{D834B9F6-231D-465A-A20B-C5C044405117}"/>
    <hyperlink ref="H4" r:id="rId13" xr:uid="{EA0D4E8B-6BA6-4AB0-B357-973233664411}"/>
    <hyperlink ref="M4" r:id="rId14" xr:uid="{901863F9-E3BC-4D9C-8F3D-C9A0F6E22757}"/>
    <hyperlink ref="M7" r:id="rId15" xr:uid="{0C467C8F-9D03-4989-A703-3F419D391D9C}"/>
    <hyperlink ref="M6" r:id="rId16" xr:uid="{6E595DA2-F721-495E-8E46-5946B59D1B5B}"/>
    <hyperlink ref="M5" r:id="rId17" xr:uid="{75C740C9-B16A-4515-869D-E7F814784916}"/>
    <hyperlink ref="H7" r:id="rId18" xr:uid="{A851E7FF-B3A9-4BAA-86BE-5159E6FA8DBF}"/>
    <hyperlink ref="H6" r:id="rId19" xr:uid="{0E9BC4DC-45B2-4C9C-BA3B-C050B4C5ABCA}"/>
    <hyperlink ref="H5" r:id="rId20" xr:uid="{B711103A-4650-478F-9EC8-EE8AC5511A35}"/>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CC3EB-4F35-4C46-8E1A-6DC5117A162A}">
  <sheetPr codeName="Planilha9">
    <pageSetUpPr fitToPage="1"/>
  </sheetPr>
  <dimension ref="A1:E36"/>
  <sheetViews>
    <sheetView showGridLines="0" view="pageBreakPreview" zoomScale="48" zoomScaleNormal="80" zoomScaleSheetLayoutView="80" zoomScalePageLayoutView="140" workbookViewId="0">
      <selection activeCell="D29" sqref="D29:E29"/>
    </sheetView>
  </sheetViews>
  <sheetFormatPr defaultColWidth="8.88671875" defaultRowHeight="14.4" x14ac:dyDescent="0.3"/>
  <cols>
    <col min="1" max="1" width="2.33203125" style="354" customWidth="1"/>
    <col min="2" max="2" width="9.109375" style="354" customWidth="1"/>
    <col min="3" max="3" width="11.88671875" style="356" customWidth="1"/>
    <col min="4" max="4" width="200.6640625" style="354" customWidth="1"/>
    <col min="5" max="5" width="51.33203125" style="354" customWidth="1"/>
    <col min="6" max="16384" width="8.88671875" style="354"/>
  </cols>
  <sheetData>
    <row r="1" spans="1:5" x14ac:dyDescent="0.3">
      <c r="A1" s="351"/>
      <c r="B1" s="352"/>
      <c r="C1" s="353"/>
      <c r="D1" s="352"/>
      <c r="E1" s="352"/>
    </row>
    <row r="2" spans="1:5" ht="24.9" customHeight="1" x14ac:dyDescent="0.3">
      <c r="A2" s="355"/>
      <c r="B2" s="868"/>
      <c r="C2" s="871" t="s">
        <v>345</v>
      </c>
      <c r="D2" s="872"/>
      <c r="E2" s="145" t="s">
        <v>346</v>
      </c>
    </row>
    <row r="3" spans="1:5" ht="18" x14ac:dyDescent="0.3">
      <c r="A3" s="355"/>
      <c r="B3" s="869"/>
      <c r="C3" s="873"/>
      <c r="D3" s="874"/>
      <c r="E3" s="146" t="s">
        <v>567</v>
      </c>
    </row>
    <row r="4" spans="1:5" ht="18" x14ac:dyDescent="0.3">
      <c r="A4" s="355"/>
      <c r="B4" s="869"/>
      <c r="C4" s="873"/>
      <c r="D4" s="874"/>
      <c r="E4" s="146" t="s">
        <v>568</v>
      </c>
    </row>
    <row r="5" spans="1:5" ht="30" customHeight="1" x14ac:dyDescent="0.3">
      <c r="A5" s="355"/>
      <c r="B5" s="870"/>
      <c r="C5" s="875"/>
      <c r="D5" s="876"/>
      <c r="E5" s="147" t="s">
        <v>569</v>
      </c>
    </row>
    <row r="6" spans="1:5" ht="5.0999999999999996" customHeight="1" x14ac:dyDescent="0.3">
      <c r="A6" s="355"/>
      <c r="B6" s="351"/>
      <c r="E6" s="357"/>
    </row>
    <row r="7" spans="1:5" ht="5.0999999999999996" customHeight="1" x14ac:dyDescent="0.3">
      <c r="A7" s="355"/>
      <c r="B7" s="358"/>
      <c r="C7" s="359"/>
      <c r="D7" s="359"/>
      <c r="E7" s="360"/>
    </row>
    <row r="8" spans="1:5" ht="5.0999999999999996" customHeight="1" x14ac:dyDescent="0.3">
      <c r="A8" s="355"/>
      <c r="B8" s="361"/>
      <c r="E8" s="357"/>
    </row>
    <row r="9" spans="1:5" s="366" customFormat="1" ht="39.9" customHeight="1" x14ac:dyDescent="0.3">
      <c r="A9" s="362"/>
      <c r="B9" s="855" t="s">
        <v>154</v>
      </c>
      <c r="C9" s="857" t="s">
        <v>350</v>
      </c>
      <c r="D9" s="364" t="s">
        <v>351</v>
      </c>
      <c r="E9" s="365"/>
    </row>
    <row r="10" spans="1:5" s="366" customFormat="1" ht="39.9" customHeight="1" x14ac:dyDescent="0.3">
      <c r="A10" s="362"/>
      <c r="B10" s="856"/>
      <c r="C10" s="877"/>
      <c r="D10" s="364" t="s">
        <v>352</v>
      </c>
      <c r="E10" s="365"/>
    </row>
    <row r="11" spans="1:5" s="366" customFormat="1" ht="39.9" customHeight="1" x14ac:dyDescent="0.3">
      <c r="A11" s="362"/>
      <c r="B11" s="856"/>
      <c r="C11" s="877"/>
      <c r="D11" s="364" t="s">
        <v>353</v>
      </c>
      <c r="E11" s="365"/>
    </row>
    <row r="12" spans="1:5" s="366" customFormat="1" ht="39.9" customHeight="1" x14ac:dyDescent="0.3">
      <c r="A12" s="362"/>
      <c r="B12" s="856"/>
      <c r="C12" s="877"/>
      <c r="D12" s="364" t="s">
        <v>354</v>
      </c>
      <c r="E12" s="365"/>
    </row>
    <row r="13" spans="1:5" s="366" customFormat="1" ht="39.9" customHeight="1" x14ac:dyDescent="0.3">
      <c r="A13" s="362"/>
      <c r="B13" s="856"/>
      <c r="C13" s="877"/>
      <c r="D13" s="364" t="s">
        <v>355</v>
      </c>
      <c r="E13" s="365"/>
    </row>
    <row r="14" spans="1:5" s="366" customFormat="1" ht="39.9" customHeight="1" x14ac:dyDescent="0.3">
      <c r="A14" s="362"/>
      <c r="B14" s="856"/>
      <c r="C14" s="877"/>
      <c r="D14" s="364" t="s">
        <v>356</v>
      </c>
      <c r="E14" s="365"/>
    </row>
    <row r="15" spans="1:5" s="366" customFormat="1" ht="39.9" customHeight="1" x14ac:dyDescent="0.3">
      <c r="A15" s="362"/>
      <c r="B15" s="856"/>
      <c r="C15" s="857" t="s">
        <v>357</v>
      </c>
      <c r="D15" s="859" t="s">
        <v>358</v>
      </c>
      <c r="E15" s="860"/>
    </row>
    <row r="16" spans="1:5" s="366" customFormat="1" ht="39.9" customHeight="1" x14ac:dyDescent="0.3">
      <c r="A16" s="362"/>
      <c r="B16" s="856"/>
      <c r="C16" s="858"/>
      <c r="D16" s="367" t="s">
        <v>359</v>
      </c>
      <c r="E16" s="365"/>
    </row>
    <row r="17" spans="1:5" s="366" customFormat="1" ht="39.9" customHeight="1" x14ac:dyDescent="0.3">
      <c r="A17" s="362"/>
      <c r="B17" s="856"/>
      <c r="C17" s="858"/>
      <c r="D17" s="364" t="s">
        <v>360</v>
      </c>
      <c r="E17" s="365"/>
    </row>
    <row r="18" spans="1:5" s="366" customFormat="1" ht="39.9" customHeight="1" x14ac:dyDescent="0.3">
      <c r="A18" s="362"/>
      <c r="B18" s="856"/>
      <c r="C18" s="858"/>
      <c r="D18" s="364" t="s">
        <v>361</v>
      </c>
      <c r="E18" s="365"/>
    </row>
    <row r="19" spans="1:5" s="366" customFormat="1" ht="39.9" customHeight="1" x14ac:dyDescent="0.3">
      <c r="A19" s="362"/>
      <c r="B19" s="856"/>
      <c r="C19" s="865"/>
      <c r="D19" s="364" t="s">
        <v>570</v>
      </c>
      <c r="E19" s="365"/>
    </row>
    <row r="20" spans="1:5" ht="4.5" customHeight="1" x14ac:dyDescent="0.3">
      <c r="A20" s="355"/>
      <c r="B20" s="368"/>
      <c r="C20" s="369"/>
      <c r="D20" s="370"/>
      <c r="E20" s="371"/>
    </row>
    <row r="21" spans="1:5" s="366" customFormat="1" ht="39.9" customHeight="1" x14ac:dyDescent="0.3">
      <c r="A21" s="362"/>
      <c r="B21" s="855" t="s">
        <v>362</v>
      </c>
      <c r="C21" s="857" t="s">
        <v>357</v>
      </c>
      <c r="D21" s="367" t="s">
        <v>363</v>
      </c>
      <c r="E21" s="365"/>
    </row>
    <row r="22" spans="1:5" s="366" customFormat="1" ht="39.9" customHeight="1" x14ac:dyDescent="0.3">
      <c r="A22" s="362"/>
      <c r="B22" s="856"/>
      <c r="C22" s="858"/>
      <c r="D22" s="859" t="s">
        <v>364</v>
      </c>
      <c r="E22" s="860"/>
    </row>
    <row r="23" spans="1:5" s="366" customFormat="1" ht="39.9" customHeight="1" x14ac:dyDescent="0.3">
      <c r="A23" s="362"/>
      <c r="B23" s="856"/>
      <c r="C23" s="858"/>
      <c r="D23" s="367" t="s">
        <v>365</v>
      </c>
      <c r="E23" s="365"/>
    </row>
    <row r="24" spans="1:5" s="366" customFormat="1" ht="39.9" customHeight="1" x14ac:dyDescent="0.3">
      <c r="A24" s="362"/>
      <c r="B24" s="856"/>
      <c r="C24" s="858"/>
      <c r="D24" s="367" t="s">
        <v>366</v>
      </c>
      <c r="E24" s="365"/>
    </row>
    <row r="25" spans="1:5" s="366" customFormat="1" ht="39.9" customHeight="1" x14ac:dyDescent="0.3">
      <c r="A25" s="362"/>
      <c r="B25" s="856"/>
      <c r="C25" s="858"/>
      <c r="D25" s="367" t="s">
        <v>367</v>
      </c>
      <c r="E25" s="365"/>
    </row>
    <row r="26" spans="1:5" s="366" customFormat="1" ht="39.9" customHeight="1" x14ac:dyDescent="0.3">
      <c r="A26" s="362"/>
      <c r="B26" s="856"/>
      <c r="C26" s="858"/>
      <c r="D26" s="367" t="s">
        <v>368</v>
      </c>
      <c r="E26" s="365"/>
    </row>
    <row r="27" spans="1:5" s="366" customFormat="1" ht="99" customHeight="1" x14ac:dyDescent="0.3">
      <c r="A27" s="362"/>
      <c r="B27" s="856"/>
      <c r="C27" s="363" t="s">
        <v>571</v>
      </c>
      <c r="D27" s="861" t="s">
        <v>572</v>
      </c>
      <c r="E27" s="862"/>
    </row>
    <row r="28" spans="1:5" ht="5.0999999999999996" customHeight="1" x14ac:dyDescent="0.3">
      <c r="A28" s="355"/>
      <c r="B28" s="368"/>
      <c r="C28" s="369"/>
      <c r="D28" s="370"/>
      <c r="E28" s="371"/>
    </row>
    <row r="29" spans="1:5" s="366" customFormat="1" ht="39.9" customHeight="1" x14ac:dyDescent="0.3">
      <c r="A29" s="362"/>
      <c r="B29" s="863" t="s">
        <v>372</v>
      </c>
      <c r="C29" s="857" t="s">
        <v>373</v>
      </c>
      <c r="D29" s="859" t="s">
        <v>374</v>
      </c>
      <c r="E29" s="860"/>
    </row>
    <row r="30" spans="1:5" s="366" customFormat="1" ht="60" customHeight="1" x14ac:dyDescent="0.3">
      <c r="A30" s="362"/>
      <c r="B30" s="864"/>
      <c r="C30" s="865"/>
      <c r="D30" s="367" t="s">
        <v>375</v>
      </c>
      <c r="E30" s="365"/>
    </row>
    <row r="31" spans="1:5" s="366" customFormat="1" ht="39.9" customHeight="1" x14ac:dyDescent="0.3">
      <c r="A31" s="362"/>
      <c r="B31" s="864"/>
      <c r="C31" s="858" t="s">
        <v>376</v>
      </c>
      <c r="D31" s="367" t="s">
        <v>377</v>
      </c>
      <c r="E31" s="365"/>
    </row>
    <row r="32" spans="1:5" s="366" customFormat="1" ht="39.9" customHeight="1" x14ac:dyDescent="0.3">
      <c r="A32" s="362"/>
      <c r="B32" s="864"/>
      <c r="C32" s="858"/>
      <c r="D32" s="859" t="s">
        <v>378</v>
      </c>
      <c r="E32" s="860"/>
    </row>
    <row r="33" spans="1:5" s="366" customFormat="1" ht="36" customHeight="1" x14ac:dyDescent="0.3">
      <c r="A33" s="362"/>
      <c r="B33" s="864"/>
      <c r="C33" s="858"/>
      <c r="D33" s="866" t="s">
        <v>379</v>
      </c>
      <c r="E33" s="867"/>
    </row>
    <row r="34" spans="1:5" s="366" customFormat="1" ht="69.75" customHeight="1" x14ac:dyDescent="0.3">
      <c r="A34" s="362"/>
      <c r="B34" s="864"/>
      <c r="C34" s="858"/>
      <c r="D34" s="850" t="s">
        <v>380</v>
      </c>
      <c r="E34" s="851"/>
    </row>
    <row r="35" spans="1:5" s="366" customFormat="1" ht="39.9" customHeight="1" thickBot="1" x14ac:dyDescent="0.35">
      <c r="A35" s="362"/>
      <c r="B35" s="864"/>
      <c r="C35" s="858"/>
      <c r="D35" s="372" t="s">
        <v>381</v>
      </c>
      <c r="E35" s="373"/>
    </row>
    <row r="36" spans="1:5" ht="147.75" customHeight="1" x14ac:dyDescent="0.3">
      <c r="B36" s="374" t="s">
        <v>256</v>
      </c>
      <c r="C36" s="852" t="s">
        <v>382</v>
      </c>
      <c r="D36" s="853"/>
      <c r="E36" s="854"/>
    </row>
  </sheetData>
  <mergeCells count="18">
    <mergeCell ref="B2:B5"/>
    <mergeCell ref="C2:D5"/>
    <mergeCell ref="B9:B19"/>
    <mergeCell ref="C9:C14"/>
    <mergeCell ref="C15:C19"/>
    <mergeCell ref="D15:E15"/>
    <mergeCell ref="D34:E34"/>
    <mergeCell ref="C36:E36"/>
    <mergeCell ref="B21:B27"/>
    <mergeCell ref="C21:C26"/>
    <mergeCell ref="D22:E22"/>
    <mergeCell ref="D27:E27"/>
    <mergeCell ref="B29:B35"/>
    <mergeCell ref="C29:C30"/>
    <mergeCell ref="D29:E29"/>
    <mergeCell ref="C31:C35"/>
    <mergeCell ref="D32:E32"/>
    <mergeCell ref="D33:E33"/>
  </mergeCells>
  <conditionalFormatting sqref="E16:E19 E9:E14">
    <cfRule type="iconSet" priority="2">
      <iconSet iconSet="3Symbols" showValue="0">
        <cfvo type="percent" val="0"/>
        <cfvo type="num" val="0"/>
        <cfvo type="num" val="1"/>
      </iconSet>
    </cfRule>
  </conditionalFormatting>
  <conditionalFormatting sqref="E21">
    <cfRule type="iconSet" priority="1">
      <iconSet iconSet="3Symbols" showValue="0">
        <cfvo type="percent" val="0"/>
        <cfvo type="num" val="0"/>
        <cfvo type="num" val="1"/>
      </iconSet>
    </cfRule>
  </conditionalFormatting>
  <conditionalFormatting sqref="E23:E26">
    <cfRule type="iconSet" priority="3">
      <iconSet iconSet="3Symbols" showValue="0">
        <cfvo type="percent" val="0"/>
        <cfvo type="num" val="0"/>
        <cfvo type="num" val="1"/>
      </iconSet>
    </cfRule>
  </conditionalFormatting>
  <conditionalFormatting sqref="E35 E30:E31">
    <cfRule type="iconSet" priority="4">
      <iconSet iconSet="3Symbols" showValue="0">
        <cfvo type="percent" val="0"/>
        <cfvo type="num" val="0"/>
        <cfvo type="num" val="1"/>
      </iconSet>
    </cfRule>
  </conditionalFormatting>
  <printOptions horizontalCentered="1"/>
  <pageMargins left="0.23622047244094491" right="0.23622047244094491" top="0.74803149606299213" bottom="0.74803149606299213" header="0.31496062992125984" footer="0.31496062992125984"/>
  <pageSetup paperSize="9" scale="36" fitToHeight="0"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7</vt:i4>
      </vt:variant>
    </vt:vector>
  </HeadingPairs>
  <TitlesOfParts>
    <vt:vector size="16" baseType="lpstr">
      <vt:lpstr>CONTRATO</vt:lpstr>
      <vt:lpstr>QUADRO DE CONCORRENCIA</vt:lpstr>
      <vt:lpstr>CRONOGRAMA</vt:lpstr>
      <vt:lpstr>QUALIFICACAO</vt:lpstr>
      <vt:lpstr>PROPOSTA COMERCIAL MAT+MDO</vt:lpstr>
      <vt:lpstr>MEMORIA DE CÁLCULO</vt:lpstr>
      <vt:lpstr>BD</vt:lpstr>
      <vt:lpstr>CADASTRO DAS OBRAS</vt:lpstr>
      <vt:lpstr>CHECKLIST</vt:lpstr>
      <vt:lpstr>CHECKLIST!Area_de_impressao</vt:lpstr>
      <vt:lpstr>CONTRATO!Area_de_impressao</vt:lpstr>
      <vt:lpstr>CRONOGRAMA!Area_de_impressao</vt:lpstr>
      <vt:lpstr>'QUADRO DE CONCORRENCIA'!Area_de_impressao</vt:lpstr>
      <vt:lpstr>QUALIFICACAO!Area_de_impressao</vt:lpstr>
      <vt:lpstr>CHECKLIST!Titulos_de_impressao</vt:lpstr>
      <vt:lpstr>'QUADRO DE CONCORRENCIA'!Titulos_de_impressao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Pamela Santos</dc:creator>
  <cp:lastModifiedBy>João Martins</cp:lastModifiedBy>
  <cp:lastPrinted>2025-08-21T15:49:33Z</cp:lastPrinted>
  <dcterms:created xsi:type="dcterms:W3CDTF">2024-01-09T14:33:23Z</dcterms:created>
  <dcterms:modified xsi:type="dcterms:W3CDTF">2025-08-26T17:16:22Z</dcterms:modified>
</cp:coreProperties>
</file>