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eclipse-workspace\project-parkeersimulator\Documentatie\Eindverslag\"/>
    </mc:Choice>
  </mc:AlternateContent>
  <bookViews>
    <workbookView xWindow="0" yWindow="0" windowWidth="38400" windowHeight="12288" xr2:uid="{00000000-000D-0000-FFFF-FFFF00000000}"/>
  </bookViews>
  <sheets>
    <sheet name="Invullen" sheetId="1" r:id="rId1"/>
    <sheet name="Instructies" sheetId="2" r:id="rId2"/>
  </sheets>
  <calcPr calcId="171027"/>
</workbook>
</file>

<file path=xl/calcChain.xml><?xml version="1.0" encoding="utf-8"?>
<calcChain xmlns="http://schemas.openxmlformats.org/spreadsheetml/2006/main">
  <c r="I12" i="1" l="1"/>
  <c r="I13" i="1" s="1"/>
  <c r="I17" i="1" l="1"/>
  <c r="I15" i="1"/>
  <c r="B29" i="1"/>
  <c r="B28" i="1"/>
  <c r="B27" i="1"/>
  <c r="B26" i="1"/>
  <c r="B25" i="1"/>
  <c r="B24" i="1"/>
  <c r="H12" i="1" l="1"/>
  <c r="G12" i="1"/>
  <c r="F12" i="1"/>
  <c r="E12" i="1"/>
  <c r="D12" i="1"/>
  <c r="G3" i="1"/>
  <c r="F3" i="1"/>
  <c r="E3" i="1"/>
  <c r="H13" i="1" l="1"/>
  <c r="H15" i="1"/>
  <c r="D13" i="1"/>
  <c r="D15" i="1"/>
  <c r="G13" i="1"/>
  <c r="G15" i="1"/>
  <c r="F13" i="1"/>
  <c r="F15" i="1"/>
  <c r="E13" i="1"/>
  <c r="E15" i="1"/>
  <c r="H17" i="1" l="1"/>
  <c r="D17" i="1"/>
  <c r="F17" i="1"/>
  <c r="G17" i="1"/>
  <c r="M4" i="1"/>
  <c r="E17" i="1"/>
  <c r="C15" i="1"/>
  <c r="I18" i="1" s="1"/>
  <c r="G18" i="1" l="1"/>
  <c r="H18" i="1"/>
  <c r="Q17" i="1" s="1"/>
  <c r="D18" i="1"/>
  <c r="M17" i="1" s="1"/>
  <c r="R17" i="1"/>
  <c r="E18" i="1"/>
  <c r="N17" i="1" s="1"/>
  <c r="F18" i="1"/>
  <c r="O17" i="1" s="1"/>
  <c r="P17" i="1" l="1"/>
  <c r="M18" i="1" s="1"/>
  <c r="M19" i="1" s="1"/>
  <c r="I19" i="1" s="1"/>
  <c r="I21" i="1" s="1"/>
  <c r="D19" i="1" l="1"/>
  <c r="D21" i="1" s="1"/>
  <c r="C24" i="1" s="1"/>
  <c r="E24" i="1" s="1"/>
  <c r="E19" i="1"/>
  <c r="E21" i="1" s="1"/>
  <c r="C25" i="1" s="1"/>
  <c r="E25" i="1" s="1"/>
  <c r="F19" i="1"/>
  <c r="F21" i="1" s="1"/>
  <c r="C26" i="1" s="1"/>
  <c r="E26" i="1" s="1"/>
  <c r="C29" i="1"/>
  <c r="E29" i="1" s="1"/>
  <c r="G19" i="1"/>
  <c r="G21" i="1" s="1"/>
  <c r="C27" i="1" s="1"/>
  <c r="E27" i="1" s="1"/>
  <c r="H19" i="1"/>
  <c r="H21" i="1" s="1"/>
  <c r="C28" i="1" s="1"/>
  <c r="E28" i="1" s="1"/>
</calcChain>
</file>

<file path=xl/sharedStrings.xml><?xml version="1.0" encoding="utf-8"?>
<sst xmlns="http://schemas.openxmlformats.org/spreadsheetml/2006/main" count="53" uniqueCount="46">
  <si>
    <t>aantal deelnemers =</t>
  </si>
  <si>
    <t>maximale verschuiving =</t>
  </si>
  <si>
    <t>TOTAAL per persoon</t>
  </si>
  <si>
    <t>GEMIDDELDE van een persoon</t>
  </si>
  <si>
    <t>GEMIDDELDE van de groep</t>
  </si>
  <si>
    <t>VERSCHIL tov GEMIDDELDE van de groep</t>
  </si>
  <si>
    <t>ABS(verschil)</t>
  </si>
  <si>
    <t>som =</t>
  </si>
  <si>
    <t>BONUS/MALUS (na normering en afronden)</t>
  </si>
  <si>
    <t>correctiefaktor =</t>
  </si>
  <si>
    <t>geeft aan =&gt;</t>
  </si>
  <si>
    <t>Groepscijfer</t>
  </si>
  <si>
    <t>VERSCHIL(%) tov Eigen GEMIDDELDE van de groep</t>
  </si>
  <si>
    <t>Totaal:</t>
  </si>
  <si>
    <t>Gemiddelde v/d groep zonder de eigen cijfers:</t>
  </si>
  <si>
    <t>Eindcijfer studenten</t>
  </si>
  <si>
    <t>Invullen:</t>
  </si>
  <si>
    <t>Kolom B4:B9</t>
  </si>
  <si>
    <t>Namen van de projectgroep deelnemers</t>
  </si>
  <si>
    <t>Cel M3</t>
  </si>
  <si>
    <t>Aantal deelnemers</t>
  </si>
  <si>
    <t>Cel K7</t>
  </si>
  <si>
    <t>Cijfer van de gehele groep</t>
  </si>
  <si>
    <t>Cijfers:</t>
  </si>
  <si>
    <t>Resultaten:</t>
  </si>
  <si>
    <t>Resultaten van de deelnemers</t>
  </si>
  <si>
    <t>Werking:</t>
  </si>
  <si>
    <t>Voor elke student wordt op basis van de cijfers die door de andere leden van de groep zijn gegeven zijn of haar score volgens de groep bepaald.</t>
  </si>
  <si>
    <t>Op basis van de afwijking van dit cijfer tov het gemiddelde cijfer dat de andere leden hebben gegeven wordt de correctie naar het totale gemiddelde cijfer bepaald.</t>
  </si>
  <si>
    <t>Deze afwijking wordt vervolgens omgerekend naar een afwijking op het door de docent gegeven cijfer voor de groep.</t>
  </si>
  <si>
    <t>De cijfers die de studenten aan elkaar geven zijn op basis van de bijdrage aan het product en de inzet voor de groep.</t>
  </si>
  <si>
    <t>De docent vraagt aan alle deelnemers om een cijfer te geven aan de overige deelnemers aan de groep.</t>
  </si>
  <si>
    <t>Kolom D4:I9</t>
  </si>
  <si>
    <t>Cijfers die de studenten aan elkaar geven</t>
  </si>
  <si>
    <t>Peer-review</t>
  </si>
  <si>
    <t>Correctie</t>
  </si>
  <si>
    <t>Eindcijfer</t>
  </si>
  <si>
    <t>Kolom D24:D29</t>
  </si>
  <si>
    <t>Individuele correcties van de docent</t>
  </si>
  <si>
    <t xml:space="preserve">Kolom E24:E29 </t>
  </si>
  <si>
    <t>Mike</t>
  </si>
  <si>
    <t>Kerwin</t>
  </si>
  <si>
    <t>Joeri</t>
  </si>
  <si>
    <t>Ben</t>
  </si>
  <si>
    <t>Jelle</t>
  </si>
  <si>
    <t>Groep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</si>
</sst>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 applyProtection="1">
      <alignment vertical="center"/>
      <protection locked="0"/>
    </xf>
    <xf numFmtId="0" fontId="0" fillId="3" borderId="1" xfId="0" applyFont="1" applyFill="1" applyBorder="1" applyAlignment="1" applyProtection="1">
      <alignment horizontal="center" vertical="center"/>
      <protection locked="0"/>
    </xf>
    <xf numFmtId="0" fontId="0" fillId="2" borderId="1" xfId="0" applyFont="1" applyFill="1" applyBorder="1" applyAlignment="1" applyProtection="1">
      <alignment horizontal="center" vertical="center"/>
      <protection locked="0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0" xfId="0" applyFont="1" applyFill="1"/>
    <xf numFmtId="164" fontId="0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164" fontId="0" fillId="5" borderId="0" xfId="0" applyNumberFormat="1" applyFont="1" applyFill="1" applyAlignment="1">
      <alignment vertical="center"/>
    </xf>
    <xf numFmtId="0" fontId="0" fillId="0" borderId="0" xfId="0" applyFont="1" applyBorder="1"/>
    <xf numFmtId="165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0" fillId="0" borderId="0" xfId="0" applyNumberFormat="1" applyFont="1"/>
    <xf numFmtId="164" fontId="0" fillId="0" borderId="0" xfId="0" applyNumberFormat="1" applyFont="1" applyAlignment="1">
      <alignment horizontal="left" vertical="center"/>
    </xf>
    <xf numFmtId="2" fontId="3" fillId="4" borderId="0" xfId="0" applyNumberFormat="1" applyFon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6" borderId="2" xfId="0" applyFont="1" applyFill="1" applyBorder="1"/>
    <xf numFmtId="0" fontId="0" fillId="2" borderId="3" xfId="0" applyFont="1" applyFill="1" applyBorder="1"/>
    <xf numFmtId="165" fontId="0" fillId="6" borderId="4" xfId="0" applyNumberFormat="1" applyFont="1" applyFill="1" applyBorder="1"/>
    <xf numFmtId="165" fontId="0" fillId="6" borderId="5" xfId="0" applyNumberFormat="1" applyFont="1" applyFill="1" applyBorder="1"/>
    <xf numFmtId="165" fontId="0" fillId="6" borderId="6" xfId="0" applyNumberFormat="1" applyFont="1" applyFill="1" applyBorder="1"/>
    <xf numFmtId="0" fontId="0" fillId="6" borderId="7" xfId="0" applyFont="1" applyFill="1" applyBorder="1"/>
    <xf numFmtId="0" fontId="0" fillId="6" borderId="9" xfId="0" applyFont="1" applyFill="1" applyBorder="1"/>
    <xf numFmtId="165" fontId="0" fillId="2" borderId="1" xfId="0" applyNumberFormat="1" applyFont="1" applyFill="1" applyBorder="1"/>
    <xf numFmtId="165" fontId="0" fillId="2" borderId="11" xfId="0" applyNumberFormat="1" applyFont="1" applyFill="1" applyBorder="1"/>
    <xf numFmtId="0" fontId="0" fillId="6" borderId="12" xfId="0" applyFont="1" applyFill="1" applyBorder="1"/>
    <xf numFmtId="165" fontId="0" fillId="2" borderId="13" xfId="0" applyNumberFormat="1" applyFont="1" applyFill="1" applyBorder="1"/>
    <xf numFmtId="0" fontId="0" fillId="7" borderId="4" xfId="0" applyFont="1" applyFill="1" applyBorder="1"/>
    <xf numFmtId="0" fontId="0" fillId="7" borderId="5" xfId="0" applyFont="1" applyFill="1" applyBorder="1"/>
    <xf numFmtId="0" fontId="0" fillId="7" borderId="6" xfId="0" applyFont="1" applyFill="1" applyBorder="1"/>
    <xf numFmtId="0" fontId="0" fillId="8" borderId="13" xfId="0" applyFont="1" applyFill="1" applyBorder="1"/>
    <xf numFmtId="0" fontId="0" fillId="8" borderId="1" xfId="0" applyFont="1" applyFill="1" applyBorder="1"/>
    <xf numFmtId="0" fontId="0" fillId="8" borderId="11" xfId="0" applyFont="1" applyFill="1" applyBorder="1"/>
    <xf numFmtId="165" fontId="5" fillId="4" borderId="14" xfId="0" applyNumberFormat="1" applyFont="1" applyFill="1" applyBorder="1"/>
    <xf numFmtId="165" fontId="5" fillId="4" borderId="8" xfId="0" applyNumberFormat="1" applyFont="1" applyFill="1" applyBorder="1"/>
    <xf numFmtId="165" fontId="5" fillId="4" borderId="10" xfId="0" applyNumberFormat="1" applyFont="1" applyFill="1" applyBorder="1"/>
    <xf numFmtId="0" fontId="2" fillId="4" borderId="0" xfId="0" applyFont="1" applyFill="1" applyAlignment="1">
      <alignment horizontal="lef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K10" sqref="K10"/>
    </sheetView>
  </sheetViews>
  <sheetFormatPr defaultRowHeight="14.4" x14ac:dyDescent="0.3"/>
  <cols>
    <col min="1" max="1" width="16.109375" style="3" customWidth="1"/>
    <col min="2" max="2" width="14" style="3" customWidth="1"/>
    <col min="3" max="3" width="14.109375" style="3" customWidth="1"/>
    <col min="4" max="9" width="10.21875" style="3" customWidth="1"/>
    <col min="10" max="10" width="5.109375" style="3" customWidth="1"/>
    <col min="11" max="11" width="13.33203125" style="3" customWidth="1"/>
    <col min="12" max="12" width="11.6640625" style="3" customWidth="1"/>
    <col min="13" max="13" width="5.77734375" style="24" customWidth="1"/>
    <col min="14" max="18" width="5.77734375" style="3" customWidth="1"/>
    <col min="19" max="16384" width="8.88671875" style="3"/>
  </cols>
  <sheetData>
    <row r="1" spans="1:18" ht="30.6" customHeight="1" x14ac:dyDescent="0.3">
      <c r="A1" s="26" t="s">
        <v>45</v>
      </c>
      <c r="B1" s="14"/>
      <c r="C1" s="15"/>
      <c r="D1" s="15"/>
      <c r="E1" s="1"/>
      <c r="F1" s="1"/>
      <c r="G1" s="1"/>
      <c r="H1" s="1"/>
      <c r="I1" s="1"/>
      <c r="J1" s="2"/>
      <c r="K1" s="2"/>
      <c r="L1" s="2"/>
      <c r="M1" s="1"/>
      <c r="N1" s="2"/>
      <c r="O1" s="2"/>
      <c r="P1" s="2"/>
      <c r="Q1" s="2"/>
      <c r="R1" s="2"/>
    </row>
    <row r="2" spans="1:18" x14ac:dyDescent="0.3">
      <c r="B2" s="2"/>
      <c r="C2" s="16"/>
      <c r="D2" s="1"/>
      <c r="E2" s="1"/>
      <c r="F2" s="1"/>
      <c r="G2" s="1"/>
      <c r="H2" s="1"/>
      <c r="I2" s="1"/>
      <c r="J2" s="2"/>
      <c r="L2" s="2"/>
      <c r="N2" s="2"/>
      <c r="O2" s="2"/>
      <c r="P2" s="2"/>
      <c r="Q2" s="2"/>
      <c r="R2" s="2"/>
    </row>
    <row r="3" spans="1:18" ht="15.6" x14ac:dyDescent="0.3">
      <c r="B3" s="4"/>
      <c r="C3" s="4"/>
      <c r="D3" s="5" t="s">
        <v>44</v>
      </c>
      <c r="E3" s="5" t="str">
        <f>B5</f>
        <v>Ben</v>
      </c>
      <c r="F3" s="5" t="str">
        <f>B6</f>
        <v>Joeri</v>
      </c>
      <c r="G3" s="5" t="str">
        <f>B7</f>
        <v>Kerwin</v>
      </c>
      <c r="H3" s="5" t="s">
        <v>40</v>
      </c>
      <c r="I3" s="5"/>
      <c r="J3" s="2"/>
      <c r="K3" s="51" t="s">
        <v>0</v>
      </c>
      <c r="L3" s="51"/>
      <c r="M3" s="25">
        <v>5</v>
      </c>
      <c r="N3" s="2"/>
      <c r="O3" s="2"/>
      <c r="P3" s="2"/>
      <c r="Q3" s="2"/>
      <c r="R3" s="2"/>
    </row>
    <row r="4" spans="1:18" ht="15.6" x14ac:dyDescent="0.3">
      <c r="B4" s="6" t="s">
        <v>44</v>
      </c>
      <c r="C4" s="5" t="s">
        <v>10</v>
      </c>
      <c r="D4" s="7"/>
      <c r="E4" s="8">
        <v>8</v>
      </c>
      <c r="F4" s="8">
        <v>8</v>
      </c>
      <c r="G4" s="8">
        <v>8</v>
      </c>
      <c r="H4" s="8">
        <v>8</v>
      </c>
      <c r="I4" s="8"/>
      <c r="J4" s="2"/>
      <c r="K4" s="51" t="s">
        <v>1</v>
      </c>
      <c r="L4" s="51"/>
      <c r="M4" s="29">
        <f>(MAX(D13:I13)-MIN(D13:I13))/2</f>
        <v>0.25</v>
      </c>
      <c r="N4" s="2"/>
      <c r="O4" s="2"/>
      <c r="P4" s="2"/>
      <c r="Q4" s="2"/>
      <c r="R4" s="2"/>
    </row>
    <row r="5" spans="1:18" ht="15" thickBot="1" x14ac:dyDescent="0.35">
      <c r="B5" s="6" t="s">
        <v>43</v>
      </c>
      <c r="C5" s="5" t="s">
        <v>10</v>
      </c>
      <c r="D5" s="8">
        <v>8</v>
      </c>
      <c r="E5" s="7"/>
      <c r="F5" s="8">
        <v>8</v>
      </c>
      <c r="G5" s="8">
        <v>8</v>
      </c>
      <c r="H5" s="8">
        <v>8.5</v>
      </c>
      <c r="I5" s="8"/>
      <c r="J5" s="2"/>
      <c r="N5" s="2"/>
      <c r="O5" s="2"/>
      <c r="P5" s="2"/>
      <c r="Q5" s="2"/>
      <c r="R5" s="2"/>
    </row>
    <row r="6" spans="1:18" ht="15" thickBot="1" x14ac:dyDescent="0.35">
      <c r="B6" s="6" t="s">
        <v>42</v>
      </c>
      <c r="C6" s="5" t="s">
        <v>10</v>
      </c>
      <c r="D6" s="8">
        <v>8</v>
      </c>
      <c r="E6" s="8">
        <v>8</v>
      </c>
      <c r="F6" s="7"/>
      <c r="G6" s="8">
        <v>8</v>
      </c>
      <c r="H6" s="8">
        <v>8</v>
      </c>
      <c r="I6" s="8"/>
      <c r="J6" s="2"/>
      <c r="K6" s="31" t="s">
        <v>11</v>
      </c>
      <c r="L6" s="2"/>
      <c r="M6" s="1"/>
      <c r="N6" s="2"/>
      <c r="O6" s="2"/>
      <c r="P6" s="2"/>
      <c r="Q6" s="2"/>
      <c r="R6" s="2"/>
    </row>
    <row r="7" spans="1:18" ht="15" thickBot="1" x14ac:dyDescent="0.35">
      <c r="B7" s="6" t="s">
        <v>41</v>
      </c>
      <c r="C7" s="5" t="s">
        <v>10</v>
      </c>
      <c r="D7" s="8">
        <v>8</v>
      </c>
      <c r="E7" s="8">
        <v>8</v>
      </c>
      <c r="F7" s="8">
        <v>9</v>
      </c>
      <c r="G7" s="7"/>
      <c r="H7" s="8">
        <v>8</v>
      </c>
      <c r="I7" s="8"/>
      <c r="J7" s="2"/>
      <c r="K7" s="32">
        <v>7</v>
      </c>
      <c r="L7" s="2"/>
      <c r="M7" s="1"/>
      <c r="N7" s="2"/>
      <c r="O7" s="2"/>
      <c r="P7" s="2"/>
      <c r="Q7" s="2"/>
      <c r="R7" s="2"/>
    </row>
    <row r="8" spans="1:18" x14ac:dyDescent="0.3">
      <c r="B8" s="6" t="s">
        <v>40</v>
      </c>
      <c r="C8" s="5" t="s">
        <v>10</v>
      </c>
      <c r="D8" s="8">
        <v>8.5</v>
      </c>
      <c r="E8" s="8">
        <v>8.5</v>
      </c>
      <c r="F8" s="8">
        <v>9</v>
      </c>
      <c r="G8" s="8">
        <v>8</v>
      </c>
      <c r="H8" s="7"/>
      <c r="I8" s="8"/>
      <c r="J8" s="2"/>
      <c r="K8" s="2"/>
      <c r="L8" s="2"/>
      <c r="M8" s="1"/>
      <c r="N8" s="2"/>
      <c r="O8" s="2"/>
      <c r="P8" s="2"/>
      <c r="Q8" s="2"/>
      <c r="R8" s="2"/>
    </row>
    <row r="9" spans="1:18" x14ac:dyDescent="0.3">
      <c r="B9" s="6"/>
      <c r="C9" s="5" t="s">
        <v>10</v>
      </c>
      <c r="D9" s="8"/>
      <c r="E9" s="8"/>
      <c r="F9" s="8"/>
      <c r="G9" s="8"/>
      <c r="H9" s="8"/>
      <c r="I9" s="7"/>
      <c r="J9" s="2"/>
      <c r="K9" s="2"/>
      <c r="L9" s="2"/>
      <c r="M9" s="1"/>
      <c r="N9" s="2"/>
      <c r="O9" s="2"/>
      <c r="P9" s="2"/>
      <c r="Q9" s="2"/>
      <c r="R9" s="2"/>
    </row>
    <row r="10" spans="1:18" x14ac:dyDescent="0.3">
      <c r="B10" s="2"/>
      <c r="C10" s="2"/>
      <c r="D10" s="9"/>
      <c r="E10" s="9"/>
      <c r="F10" s="9"/>
      <c r="G10" s="9"/>
      <c r="H10" s="9"/>
      <c r="I10" s="9"/>
      <c r="J10" s="2"/>
      <c r="K10" s="2"/>
      <c r="L10" s="2"/>
      <c r="M10" s="1"/>
      <c r="N10" s="2"/>
      <c r="O10" s="2"/>
      <c r="P10" s="2"/>
      <c r="Q10" s="2"/>
      <c r="R10" s="2"/>
    </row>
    <row r="11" spans="1:18" x14ac:dyDescent="0.3">
      <c r="B11" s="2"/>
      <c r="C11" s="2"/>
      <c r="D11" s="9"/>
      <c r="E11" s="9"/>
      <c r="F11" s="9"/>
      <c r="G11" s="9"/>
      <c r="H11" s="9"/>
      <c r="I11" s="9"/>
      <c r="J11" s="2"/>
      <c r="K11" s="2"/>
      <c r="L11" s="2"/>
      <c r="M11" s="1"/>
      <c r="N11" s="2"/>
      <c r="O11" s="2"/>
      <c r="P11" s="2"/>
      <c r="Q11" s="2"/>
      <c r="R11" s="2"/>
    </row>
    <row r="12" spans="1:18" x14ac:dyDescent="0.3">
      <c r="A12" s="2" t="s">
        <v>2</v>
      </c>
      <c r="C12" s="2"/>
      <c r="D12" s="9">
        <f>SUM(D4:D11)-D4</f>
        <v>32.5</v>
      </c>
      <c r="E12" s="9">
        <f>SUM(E4:E11)-E5</f>
        <v>32.5</v>
      </c>
      <c r="F12" s="9">
        <f>SUM(F4:F11)-F6</f>
        <v>34</v>
      </c>
      <c r="G12" s="9">
        <f>SUM(G4:G11)-G7</f>
        <v>32</v>
      </c>
      <c r="H12" s="9">
        <f>SUM(H4:H11)-H8</f>
        <v>32.5</v>
      </c>
      <c r="I12" s="9">
        <f>SUM(I4:I11)-I9</f>
        <v>0</v>
      </c>
      <c r="J12" s="2"/>
      <c r="K12" s="10"/>
      <c r="L12" s="10"/>
      <c r="M12" s="1"/>
      <c r="N12" s="2"/>
      <c r="O12" s="2"/>
      <c r="P12" s="2"/>
      <c r="Q12" s="2"/>
      <c r="R12" s="2"/>
    </row>
    <row r="13" spans="1:18" x14ac:dyDescent="0.3">
      <c r="A13" s="2" t="s">
        <v>3</v>
      </c>
      <c r="C13" s="2"/>
      <c r="D13" s="11">
        <f>IF(D12&gt;0,D12/($M$3-1),"")</f>
        <v>8.125</v>
      </c>
      <c r="E13" s="11">
        <f>IF(E12&gt;0,E12/($M$3-1),"")</f>
        <v>8.125</v>
      </c>
      <c r="F13" s="11">
        <f>IF(F12&gt;0,F12/($M$3-1),"")</f>
        <v>8.5</v>
      </c>
      <c r="G13" s="11">
        <f>IF(G12&gt;0,G12/($M$3-1),"")</f>
        <v>8</v>
      </c>
      <c r="H13" s="11">
        <f>IF(H12&gt;0,H12/($M$3-1),"")</f>
        <v>8.125</v>
      </c>
      <c r="I13" s="11" t="str">
        <f t="shared" ref="I13" si="0">IF(I12&gt;0,I12/($M$3-1),"")</f>
        <v/>
      </c>
      <c r="J13" s="2"/>
      <c r="K13" s="10"/>
      <c r="L13" s="10"/>
      <c r="M13" s="1"/>
      <c r="N13" s="2"/>
      <c r="O13" s="2"/>
      <c r="P13" s="2"/>
      <c r="Q13" s="2"/>
      <c r="R13" s="2"/>
    </row>
    <row r="14" spans="1:18" x14ac:dyDescent="0.3">
      <c r="B14" s="2"/>
      <c r="C14" s="2" t="s">
        <v>13</v>
      </c>
      <c r="D14" s="28" t="s">
        <v>14</v>
      </c>
      <c r="E14" s="9"/>
      <c r="F14" s="9"/>
      <c r="G14" s="9"/>
      <c r="H14" s="1"/>
      <c r="I14" s="1"/>
      <c r="J14" s="2"/>
      <c r="K14" s="10"/>
      <c r="L14" s="10"/>
      <c r="M14" s="9"/>
      <c r="N14" s="2"/>
      <c r="O14" s="2"/>
      <c r="P14" s="2"/>
      <c r="Q14" s="2"/>
      <c r="R14" s="2"/>
    </row>
    <row r="15" spans="1:18" x14ac:dyDescent="0.3">
      <c r="A15" s="2" t="s">
        <v>4</v>
      </c>
      <c r="C15" s="11">
        <f>AVERAGE(D13:K13)</f>
        <v>8.1750000000000007</v>
      </c>
      <c r="D15" s="11">
        <f>IF(D12&gt;0,AVERAGE(D5:I9),"")</f>
        <v>8.21875</v>
      </c>
      <c r="E15" s="11">
        <f>IF(E12&gt;0,AVERAGE(D4:I4,D6:I9),"")</f>
        <v>8.1875</v>
      </c>
      <c r="F15" s="11">
        <f>IF(F12&gt;0,AVERAGE(D4:I5,D7:I9),"")</f>
        <v>8.21875</v>
      </c>
      <c r="G15" s="11">
        <f>IF(G12&gt;0,AVERAGE(D4:I6,D8:I9),"")</f>
        <v>8.15625</v>
      </c>
      <c r="H15" s="1">
        <f>IF(H12&gt;0,AVERAGE(D4:I7,D9:I9),"")</f>
        <v>8.09375</v>
      </c>
      <c r="I15" s="1" t="str">
        <f>IF(I12&gt;0,AVERAGE(D4:I8),"")</f>
        <v/>
      </c>
      <c r="J15" s="2"/>
      <c r="K15" s="10"/>
      <c r="L15" s="10"/>
      <c r="M15" s="9"/>
      <c r="N15" s="2"/>
      <c r="O15" s="2"/>
      <c r="P15" s="2"/>
      <c r="Q15" s="2"/>
      <c r="R15" s="2"/>
    </row>
    <row r="16" spans="1:18" x14ac:dyDescent="0.3">
      <c r="B16" s="2"/>
      <c r="C16" s="12"/>
      <c r="D16" s="11"/>
      <c r="E16" s="11"/>
      <c r="F16" s="11"/>
      <c r="G16" s="11"/>
      <c r="H16" s="1"/>
      <c r="I16" s="1"/>
      <c r="J16" s="2"/>
      <c r="K16" s="10"/>
      <c r="L16" s="10"/>
      <c r="M16" s="11"/>
      <c r="N16" s="2"/>
      <c r="O16" s="2"/>
      <c r="P16" s="2"/>
      <c r="Q16" s="2"/>
      <c r="R16" s="2"/>
    </row>
    <row r="17" spans="1:18" x14ac:dyDescent="0.3">
      <c r="A17" s="2" t="s">
        <v>12</v>
      </c>
      <c r="C17" s="12"/>
      <c r="D17" s="11">
        <f>IF(D12&gt;0,(D13-D15)/D15,0)</f>
        <v>-1.1406844106463879E-2</v>
      </c>
      <c r="E17" s="11">
        <f t="shared" ref="E17:I17" si="1">IF(E12&gt;0,(E13-E15)/E15,0)</f>
        <v>-7.6335877862595417E-3</v>
      </c>
      <c r="F17" s="11">
        <f t="shared" si="1"/>
        <v>3.4220532319391636E-2</v>
      </c>
      <c r="G17" s="11">
        <f t="shared" si="1"/>
        <v>-1.9157088122605363E-2</v>
      </c>
      <c r="H17" s="11">
        <f t="shared" si="1"/>
        <v>3.8610038610038611E-3</v>
      </c>
      <c r="I17" s="11">
        <f t="shared" si="1"/>
        <v>0</v>
      </c>
      <c r="J17" s="2"/>
      <c r="K17" s="17" t="s">
        <v>6</v>
      </c>
      <c r="L17" s="18"/>
      <c r="M17" s="19">
        <f t="shared" ref="M17:R17" si="2">ABS(D18)</f>
        <v>9.3250950570342217E-2</v>
      </c>
      <c r="N17" s="19">
        <f t="shared" si="2"/>
        <v>6.2404580152671758E-2</v>
      </c>
      <c r="O17" s="19">
        <f t="shared" si="2"/>
        <v>0.27975285171102665</v>
      </c>
      <c r="P17" s="19">
        <f t="shared" si="2"/>
        <v>0.15660919540229884</v>
      </c>
      <c r="Q17" s="19">
        <f t="shared" si="2"/>
        <v>3.1563706563706564E-2</v>
      </c>
      <c r="R17" s="19">
        <f t="shared" si="2"/>
        <v>0</v>
      </c>
    </row>
    <row r="18" spans="1:18" x14ac:dyDescent="0.3">
      <c r="A18" s="3" t="s">
        <v>5</v>
      </c>
      <c r="B18" s="2"/>
      <c r="C18" s="2"/>
      <c r="D18" s="9">
        <f>D17*$C$15</f>
        <v>-9.3250950570342217E-2</v>
      </c>
      <c r="E18" s="9">
        <f t="shared" ref="E18:I18" si="3">E17*$C$15</f>
        <v>-6.2404580152671758E-2</v>
      </c>
      <c r="F18" s="9">
        <f t="shared" si="3"/>
        <v>0.27975285171102665</v>
      </c>
      <c r="G18" s="9">
        <f t="shared" si="3"/>
        <v>-0.15660919540229884</v>
      </c>
      <c r="H18" s="9">
        <f t="shared" si="3"/>
        <v>3.1563706563706564E-2</v>
      </c>
      <c r="I18" s="9">
        <f t="shared" si="3"/>
        <v>0</v>
      </c>
      <c r="J18" s="2"/>
      <c r="K18" s="17" t="s">
        <v>7</v>
      </c>
      <c r="L18" s="18"/>
      <c r="M18" s="19">
        <f>SUM(M17:U17)/2</f>
        <v>0.311790642200023</v>
      </c>
      <c r="N18" s="20"/>
      <c r="O18" s="20"/>
      <c r="P18" s="20"/>
      <c r="Q18" s="20"/>
      <c r="R18" s="20"/>
    </row>
    <row r="19" spans="1:18" x14ac:dyDescent="0.3">
      <c r="A19" s="13" t="s">
        <v>8</v>
      </c>
      <c r="B19" s="22"/>
      <c r="C19" s="13"/>
      <c r="D19" s="23">
        <f>D18*$M$4/$M19</f>
        <v>-7.477048534262852E-2</v>
      </c>
      <c r="E19" s="23">
        <f>E18*$M$4/$M19</f>
        <v>-5.0037245916313741E-2</v>
      </c>
      <c r="F19" s="23">
        <f>F18*$M$4/$M19</f>
        <v>0.22431145602788558</v>
      </c>
      <c r="G19" s="23">
        <f>G18*$M$4/$M19</f>
        <v>-0.1255723987555</v>
      </c>
      <c r="H19" s="23">
        <f>H18*$M$4/$M19</f>
        <v>2.53084139576722E-2</v>
      </c>
      <c r="I19" s="23">
        <f t="shared" ref="I19" si="4">I18*$M$4/$M19</f>
        <v>0</v>
      </c>
      <c r="J19" s="2"/>
      <c r="K19" s="21" t="s">
        <v>9</v>
      </c>
      <c r="L19" s="18"/>
      <c r="M19" s="19">
        <f>IF(M18&lt;$M$4,$M$4,M18)</f>
        <v>0.311790642200023</v>
      </c>
      <c r="N19" s="20"/>
      <c r="O19" s="20"/>
      <c r="P19" s="20"/>
      <c r="Q19" s="20"/>
      <c r="R19" s="20"/>
    </row>
    <row r="20" spans="1:18" ht="15" thickBot="1" x14ac:dyDescent="0.35">
      <c r="B20" s="13"/>
      <c r="D20" s="1"/>
      <c r="E20" s="1"/>
      <c r="F20" s="1"/>
      <c r="G20" s="1"/>
      <c r="H20" s="1"/>
      <c r="I20" s="1"/>
      <c r="J20" s="2"/>
      <c r="K20" s="2"/>
      <c r="L20" s="2"/>
      <c r="M20" s="1"/>
      <c r="N20" s="2"/>
      <c r="O20" s="2"/>
      <c r="P20" s="2"/>
      <c r="Q20" s="2"/>
      <c r="R20" s="2"/>
    </row>
    <row r="21" spans="1:18" ht="15" thickBot="1" x14ac:dyDescent="0.35">
      <c r="A21" s="30" t="s">
        <v>15</v>
      </c>
      <c r="D21" s="33">
        <f>MAX(1,MIN(10,$K$7+D19))</f>
        <v>6.9252295146573717</v>
      </c>
      <c r="E21" s="34">
        <f>MAX(1,MIN(10,$K$7+E19))</f>
        <v>6.9499627540836864</v>
      </c>
      <c r="F21" s="34">
        <f>MAX(1,MIN(10,$K$7+F19))</f>
        <v>7.2243114560278858</v>
      </c>
      <c r="G21" s="34">
        <f>MAX(1,MIN(10,$K$7+G19))</f>
        <v>6.8744276012445003</v>
      </c>
      <c r="H21" s="34">
        <f>MAX(1,MIN(10,$K$7+H19))</f>
        <v>7.0253084139576725</v>
      </c>
      <c r="I21" s="35">
        <f t="shared" ref="I21" si="5">MAX(1,MIN(10,$K$7+I19))</f>
        <v>7</v>
      </c>
      <c r="K21" s="27"/>
    </row>
    <row r="22" spans="1:18" ht="15" thickBot="1" x14ac:dyDescent="0.35"/>
    <row r="23" spans="1:18" ht="15" thickBot="1" x14ac:dyDescent="0.35">
      <c r="B23" s="42" t="s">
        <v>23</v>
      </c>
      <c r="C23" s="43" t="s">
        <v>34</v>
      </c>
      <c r="D23" s="43" t="s">
        <v>35</v>
      </c>
      <c r="E23" s="44" t="s">
        <v>36</v>
      </c>
    </row>
    <row r="24" spans="1:18" x14ac:dyDescent="0.3">
      <c r="B24" s="40" t="str">
        <f>B4</f>
        <v>Jelle</v>
      </c>
      <c r="C24" s="41">
        <f>D21</f>
        <v>6.9252295146573717</v>
      </c>
      <c r="D24" s="45"/>
      <c r="E24" s="48">
        <f>C24+D24</f>
        <v>6.9252295146573717</v>
      </c>
    </row>
    <row r="25" spans="1:18" x14ac:dyDescent="0.3">
      <c r="B25" s="36" t="str">
        <f t="shared" ref="B25:B29" si="6">B5</f>
        <v>Ben</v>
      </c>
      <c r="C25" s="38">
        <f>E21</f>
        <v>6.9499627540836864</v>
      </c>
      <c r="D25" s="46"/>
      <c r="E25" s="49">
        <f t="shared" ref="E25:E29" si="7">C25+D25</f>
        <v>6.9499627540836864</v>
      </c>
    </row>
    <row r="26" spans="1:18" x14ac:dyDescent="0.3">
      <c r="B26" s="36" t="str">
        <f t="shared" si="6"/>
        <v>Joeri</v>
      </c>
      <c r="C26" s="38">
        <f>F21</f>
        <v>7.2243114560278858</v>
      </c>
      <c r="D26" s="46"/>
      <c r="E26" s="49">
        <f t="shared" si="7"/>
        <v>7.2243114560278858</v>
      </c>
    </row>
    <row r="27" spans="1:18" x14ac:dyDescent="0.3">
      <c r="B27" s="36" t="str">
        <f t="shared" si="6"/>
        <v>Kerwin</v>
      </c>
      <c r="C27" s="38">
        <f>G21</f>
        <v>6.8744276012445003</v>
      </c>
      <c r="D27" s="46"/>
      <c r="E27" s="49">
        <f t="shared" si="7"/>
        <v>6.8744276012445003</v>
      </c>
    </row>
    <row r="28" spans="1:18" x14ac:dyDescent="0.3">
      <c r="B28" s="36" t="str">
        <f t="shared" si="6"/>
        <v>Mike</v>
      </c>
      <c r="C28" s="38">
        <f>H21</f>
        <v>7.0253084139576725</v>
      </c>
      <c r="D28" s="46"/>
      <c r="E28" s="49">
        <f t="shared" si="7"/>
        <v>7.0253084139576725</v>
      </c>
    </row>
    <row r="29" spans="1:18" ht="15" thickBot="1" x14ac:dyDescent="0.35">
      <c r="B29" s="37">
        <f t="shared" si="6"/>
        <v>0</v>
      </c>
      <c r="C29" s="39">
        <f>I21</f>
        <v>7</v>
      </c>
      <c r="D29" s="47"/>
      <c r="E29" s="50">
        <f t="shared" si="7"/>
        <v>7</v>
      </c>
    </row>
    <row r="30" spans="1:18" ht="15" thickTop="1" x14ac:dyDescent="0.3"/>
  </sheetData>
  <mergeCells count="2">
    <mergeCell ref="K3:L3"/>
    <mergeCell ref="K4:L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A9" sqref="A9"/>
    </sheetView>
  </sheetViews>
  <sheetFormatPr defaultRowHeight="14.4" x14ac:dyDescent="0.3"/>
  <cols>
    <col min="1" max="1" width="14" bestFit="1" customWidth="1"/>
  </cols>
  <sheetData>
    <row r="1" spans="1:2" x14ac:dyDescent="0.3">
      <c r="A1" t="s">
        <v>16</v>
      </c>
    </row>
    <row r="2" spans="1:2" x14ac:dyDescent="0.3">
      <c r="A2" t="s">
        <v>17</v>
      </c>
      <c r="B2" t="s">
        <v>18</v>
      </c>
    </row>
    <row r="3" spans="1:2" x14ac:dyDescent="0.3">
      <c r="A3" t="s">
        <v>19</v>
      </c>
      <c r="B3" t="s">
        <v>20</v>
      </c>
    </row>
    <row r="4" spans="1:2" x14ac:dyDescent="0.3">
      <c r="A4" t="s">
        <v>21</v>
      </c>
      <c r="B4" t="s">
        <v>22</v>
      </c>
    </row>
    <row r="5" spans="1:2" x14ac:dyDescent="0.3">
      <c r="A5" t="s">
        <v>32</v>
      </c>
      <c r="B5" t="s">
        <v>33</v>
      </c>
    </row>
    <row r="6" spans="1:2" x14ac:dyDescent="0.3">
      <c r="A6" t="s">
        <v>37</v>
      </c>
      <c r="B6" t="s">
        <v>38</v>
      </c>
    </row>
    <row r="8" spans="1:2" x14ac:dyDescent="0.3">
      <c r="A8" t="s">
        <v>24</v>
      </c>
    </row>
    <row r="9" spans="1:2" x14ac:dyDescent="0.3">
      <c r="A9" t="s">
        <v>39</v>
      </c>
      <c r="B9" t="s">
        <v>25</v>
      </c>
    </row>
    <row r="11" spans="1:2" x14ac:dyDescent="0.3">
      <c r="A11" t="s">
        <v>26</v>
      </c>
    </row>
    <row r="12" spans="1:2" x14ac:dyDescent="0.3">
      <c r="A12" t="s">
        <v>31</v>
      </c>
    </row>
    <row r="13" spans="1:2" x14ac:dyDescent="0.3">
      <c r="A13" t="s">
        <v>30</v>
      </c>
    </row>
    <row r="15" spans="1:2" x14ac:dyDescent="0.3">
      <c r="A15" t="s">
        <v>27</v>
      </c>
    </row>
    <row r="16" spans="1:2" x14ac:dyDescent="0.3">
      <c r="A16" t="s">
        <v>28</v>
      </c>
    </row>
    <row r="17" spans="1:1" x14ac:dyDescent="0.3">
      <c r="A17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Invullen</vt:lpstr>
      <vt:lpstr>Instructies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Mike Dijkstra</cp:lastModifiedBy>
  <dcterms:created xsi:type="dcterms:W3CDTF">2014-09-28T11:45:34Z</dcterms:created>
  <dcterms:modified xsi:type="dcterms:W3CDTF">2018-02-01T21:59:25Z</dcterms:modified>
</cp:coreProperties>
</file>