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empat belajar\Manufacturing+Downtime\"/>
    </mc:Choice>
  </mc:AlternateContent>
  <xr:revisionPtr revIDLastSave="0" documentId="13_ncr:1_{1ECE172D-BF4A-4145-9CB7-28FC32B80A86}" xr6:coauthVersionLast="47" xr6:coauthVersionMax="47" xr10:uidLastSave="{00000000-0000-0000-0000-000000000000}"/>
  <bookViews>
    <workbookView xWindow="-110" yWindow="-110" windowWidth="21820" windowHeight="13900" firstSheet="5" activeTab="8" xr2:uid="{8FF62ED8-A67E-423F-8325-F23DB684777C}"/>
  </bookViews>
  <sheets>
    <sheet name="Sheet4" sheetId="15" r:id="rId1"/>
    <sheet name="tbl_productivity" sheetId="11" r:id="rId2"/>
    <sheet name="Line productivity" sheetId="1" r:id="rId3"/>
    <sheet name="Products" sheetId="8" r:id="rId4"/>
    <sheet name="tbl_factors" sheetId="10" r:id="rId5"/>
    <sheet name="Downtime factors" sheetId="3" r:id="rId6"/>
    <sheet name="Sheet3" sheetId="14" r:id="rId7"/>
    <sheet name="Sheet2" sheetId="13" r:id="rId8"/>
    <sheet name="Sheet1" sheetId="12" r:id="rId9"/>
    <sheet name="Downtime_Long" sheetId="9" r:id="rId10"/>
    <sheet name="Line downtime" sheetId="2" r:id="rId11"/>
  </sheets>
  <definedNames>
    <definedName name="_xlnm._FilterDatabase" localSheetId="5" hidden="1">'Downtime factors'!$A$1:$C$13</definedName>
    <definedName name="_xlnm._FilterDatabase" localSheetId="2" hidden="1">'Line productivity'!$A$1:$F$39</definedName>
    <definedName name="ExternalData_1" localSheetId="9" hidden="1">Downtime_Long!$A$1:$I$62</definedName>
    <definedName name="ExternalData_1" localSheetId="4" hidden="1">tbl_factors!$A$1:$C$13</definedName>
    <definedName name="ExternalData_1" localSheetId="1" hidden="1">tbl_productivity!$A$1:$G$39</definedName>
  </definedNames>
  <calcPr calcId="191029"/>
  <pivotCaches>
    <pivotCache cacheId="0" r:id="rId12"/>
    <pivotCache cacheId="1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3" l="1" a="1"/>
  <c r="G4" i="13" s="1"/>
  <c r="F4" i="13" a="1"/>
  <c r="F4" i="13" s="1"/>
  <c r="F3" i="15"/>
  <c r="H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I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C1417A-E77D-4CD8-8816-9C78053D3AFF}" keepAlive="1" name="Query - tbl_downtime_wide" description="Connection to the 'tbl_downtime_wide' query in the workbook." type="5" refreshedVersion="8" background="1" saveData="1">
    <dbPr connection="Provider=Microsoft.Mashup.OleDb.1;Data Source=$Workbook$;Location=tbl_downtime_wide;Extended Properties=&quot;&quot;" command="SELECT * FROM [tbl_downtime_wide]"/>
  </connection>
  <connection id="2" xr16:uid="{A0273933-8BFA-4F2F-9D1D-370752CEF4EA}" keepAlive="1" name="Query - tbl_factors" description="Connection to the 'tbl_factors' query in the workbook." type="5" refreshedVersion="8" background="1" saveData="1">
    <dbPr connection="Provider=Microsoft.Mashup.OleDb.1;Data Source=$Workbook$;Location=tbl_factors;Extended Properties=&quot;&quot;" command="SELECT * FROM [tbl_factors]"/>
  </connection>
  <connection id="3" xr16:uid="{EACDFAB5-FA6E-442A-A3FB-F249D042F201}" keepAlive="1" name="Query - tbl_productivity" description="Connection to the 'tbl_productivity' query in the workbook." type="5" refreshedVersion="8" background="1" saveData="1">
    <dbPr connection="Provider=Microsoft.Mashup.OleDb.1;Data Source=$Workbook$;Location=tbl_productivity;Extended Properties=&quot;&quot;" command="SELECT * FROM [tbl_productivity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<sst xmlns="http://schemas.openxmlformats.org/spreadsheetml/2006/main" count="547" uniqueCount="68">
  <si>
    <t>Date</t>
  </si>
  <si>
    <t>Product</t>
  </si>
  <si>
    <t>Batch</t>
  </si>
  <si>
    <t>Operator</t>
  </si>
  <si>
    <t>Start Time</t>
  </si>
  <si>
    <t>End Time</t>
  </si>
  <si>
    <t>Factor</t>
  </si>
  <si>
    <t>Operator Error</t>
  </si>
  <si>
    <t>Batch change</t>
  </si>
  <si>
    <t>Machine adjustment</t>
  </si>
  <si>
    <t>Product spill</t>
  </si>
  <si>
    <t>Label switch</t>
  </si>
  <si>
    <t>Machine failure</t>
  </si>
  <si>
    <t>Batch coding error</t>
  </si>
  <si>
    <t>Inventory shortage</t>
  </si>
  <si>
    <t>Conveyor belt jam</t>
  </si>
  <si>
    <t>Other</t>
  </si>
  <si>
    <t>Emergency stop</t>
  </si>
  <si>
    <t>Calibration error</t>
  </si>
  <si>
    <t>Labeling error</t>
  </si>
  <si>
    <t>No</t>
  </si>
  <si>
    <t>Yes</t>
  </si>
  <si>
    <t>Description</t>
  </si>
  <si>
    <t>OR-600</t>
  </si>
  <si>
    <t>LE-600</t>
  </si>
  <si>
    <t>CO-600</t>
  </si>
  <si>
    <t>DC-600</t>
  </si>
  <si>
    <t>RB-600</t>
  </si>
  <si>
    <t>CO-2L</t>
  </si>
  <si>
    <t>Flavor</t>
  </si>
  <si>
    <t>Size</t>
  </si>
  <si>
    <t>Orange</t>
  </si>
  <si>
    <t>Lemon lime</t>
  </si>
  <si>
    <t>Cola</t>
  </si>
  <si>
    <t>Diet Cola</t>
  </si>
  <si>
    <t>Root Beer</t>
  </si>
  <si>
    <t>2 L</t>
  </si>
  <si>
    <t>600 ml</t>
  </si>
  <si>
    <t>Min batch time</t>
  </si>
  <si>
    <t>Charlie</t>
  </si>
  <si>
    <t>Dee</t>
  </si>
  <si>
    <t>Dennis</t>
  </si>
  <si>
    <t>Mac</t>
  </si>
  <si>
    <t>Factor_1</t>
  </si>
  <si>
    <t>Factor_2</t>
  </si>
  <si>
    <t>Factor_3</t>
  </si>
  <si>
    <t>Factor_4</t>
  </si>
  <si>
    <t>Factor_5</t>
  </si>
  <si>
    <t>Factor_6</t>
  </si>
  <si>
    <t>Factor_8</t>
  </si>
  <si>
    <t>Factor_7</t>
  </si>
  <si>
    <t>Factor_9</t>
  </si>
  <si>
    <t>Factor_10</t>
  </si>
  <si>
    <t>Factor_11</t>
  </si>
  <si>
    <t>Factor_12</t>
  </si>
  <si>
    <t>Factor_Number</t>
  </si>
  <si>
    <t>Downtime_Minutes</t>
  </si>
  <si>
    <t>Total_Minutes</t>
  </si>
  <si>
    <t>Row Labels</t>
  </si>
  <si>
    <t>Grand Total</t>
  </si>
  <si>
    <t>Sum of Downtime_Minutes</t>
  </si>
  <si>
    <t>Min_Batch_Time</t>
  </si>
  <si>
    <t>Sum of Efisiensi</t>
  </si>
  <si>
    <t>Cola 2l</t>
  </si>
  <si>
    <t>Count of Downtime_Minutes2</t>
  </si>
  <si>
    <t>Avg Duration</t>
  </si>
  <si>
    <t>Faktor Non-Operator</t>
  </si>
  <si>
    <t>Kesalahan Operator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</si>
</sst>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yyyy\-mm\-dd;@"/>
    <numFmt numFmtId="165" formatCode="[$-F400]h:mm:ss\ AM/PM"/>
    <numFmt numFmtId="166" formatCode="0.00&quot;%&quot;"/>
    <numFmt numFmtId="167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1" fillId="2" borderId="0" xfId="0" applyFont="1" applyFill="1"/>
    <xf numFmtId="21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1" applyNumberFormat="1" applyFont="1"/>
  </cellXfs>
  <cellStyles count="2">
    <cellStyle name="Comma" xfId="1" builtinId="3"/>
    <cellStyle name="Normal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numFmt numFmtId="26" formatCode="hh:mm:ss"/>
    </dxf>
    <dxf>
      <numFmt numFmtId="26" formatCode="hh:mm:ss"/>
    </dxf>
    <dxf>
      <numFmt numFmtId="164" formatCode="yyyy\-mm\-dd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numFmt numFmtId="0" formatCode="General"/>
    </dxf>
    <dxf>
      <numFmt numFmtId="0" formatCode="General"/>
    </dxf>
    <dxf>
      <numFmt numFmtId="165" formatCode="[$-F400]h:mm:ss\ AM/PM"/>
    </dxf>
    <dxf>
      <numFmt numFmtId="165" formatCode="[$-F400]h:mm:ss\ AM/PM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colors>
    <mruColors>
      <color rgb="FFF2A541"/>
      <color rgb="FF70A1BD"/>
      <color rgb="FF0C3255"/>
      <color rgb="FF0B2E4F"/>
      <color rgb="FF1560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microsoft.com/office/2023/09/relationships/Python" Target="pytho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2" Type="http://schemas.microsoft.com/office/2011/relationships/chartColorStyle" Target="colors1.xml"/><Relationship Id="rId1" Type="http://schemas.microsoft.com/office/2011/relationships/chartStyle" Target="style1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[Manufacturing_Line_Productivity.xlsx]Sheet4!PivotTable1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400" b="0" i="0" u="none" strike="noStrike" baseline="0"/>
              <a:t>Efisiensi per Produk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381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2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</c:pivotFmt>
      <c:pivotFmt>
        <c:idx val="3"/>
        <c:spPr>
          <a:blipFill>
            <a:blip xmlns:r="http://schemas.openxmlformats.org/officeDocument/2006/relationships" r:embed="rId3"/>
            <a:stretch>
              <a:fillRect/>
            </a:stretch>
          </a:blipFill>
          <a:ln w="38100">
            <a:noFill/>
          </a:ln>
          <a:effectLst/>
        </c:spPr>
      </c:pivotFmt>
      <c:pivotFmt>
        <c:idx val="4"/>
        <c:spPr>
          <a:blipFill>
            <a:blip xmlns:r="http://schemas.openxmlformats.org/officeDocument/2006/relationships" r:embed="rId4"/>
            <a:stretch>
              <a:fillRect/>
            </a:stretch>
          </a:blipFill>
          <a:ln w="38100">
            <a:noFill/>
          </a:ln>
          <a:effectLst/>
        </c:spPr>
      </c:pivotFmt>
      <c:pivotFmt>
        <c:idx val="5"/>
        <c:spPr>
          <a:blipFill>
            <a:blip xmlns:r="http://schemas.openxmlformats.org/officeDocument/2006/relationships" r:embed="rId5"/>
            <a:stretch>
              <a:fillRect/>
            </a:stretch>
          </a:blipFill>
          <a:ln w="38100">
            <a:noFill/>
          </a:ln>
          <a:effectLst/>
        </c:spPr>
      </c:pivotFmt>
      <c:pivotFmt>
        <c:idx val="6"/>
        <c:spPr>
          <a:blipFill>
            <a:blip xmlns:r="http://schemas.openxmlformats.org/officeDocument/2006/relationships" r:embed="rId6"/>
            <a:stretch>
              <a:fillRect/>
            </a:stretch>
          </a:blipFill>
          <a:ln w="38100">
            <a:noFill/>
          </a:ln>
          <a:effectLst/>
        </c:spPr>
      </c:pivotFmt>
      <c:pivotFmt>
        <c:idx val="7"/>
        <c:spPr>
          <a:blipFill>
            <a:blip xmlns:r="http://schemas.openxmlformats.org/officeDocument/2006/relationships" r:embed="rId7"/>
            <a:stretch>
              <a:fillRect/>
            </a:stretch>
          </a:blipFill>
          <a:ln w="38100">
            <a:noFill/>
          </a:ln>
          <a:effectLst/>
        </c:spPr>
      </c:pivotFmt>
      <c:pivotFmt>
        <c:idx val="8"/>
        <c:spPr>
          <a:blipFill>
            <a:blip xmlns:r="http://schemas.openxmlformats.org/officeDocument/2006/relationships" r:embed="rId8"/>
            <a:stretch>
              <a:fillRect/>
            </a:stretch>
          </a:blipFill>
          <a:ln w="38100"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38100"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 w="38100">
                <a:noFill/>
              </a:ln>
              <a:effectLst/>
            </c:spPr>
            <c:pictureOptions>
              <c:pictureFormat val="stretch"/>
            </c:pictureOptions>
            <c:extLst>
              <c:ext xmlns:c16="http://schemas.microsoft.com/office/drawing/2014/chart" uri="{C3380CC4-5D6E-409C-BE32-E72D297353CC}">
                <c16:uniqueId val="{00000002-4BAA-4923-BFD0-A907D06F7258}"/>
              </c:ext>
            </c:extLst>
          </c:dPt>
          <c:dPt>
            <c:idx val="1"/>
            <c:invertIfNegative val="0"/>
            <c:bubble3D val="0"/>
            <c:spPr>
              <a:blipFill>
                <a:blip xmlns:r="http://schemas.openxmlformats.org/officeDocument/2006/relationships" r:embed="rId6"/>
                <a:stretch>
                  <a:fillRect/>
                </a:stretch>
              </a:blipFill>
              <a:ln w="381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BAA-4923-BFD0-A907D06F7258}"/>
              </c:ext>
            </c:extLst>
          </c:dPt>
          <c:dPt>
            <c:idx val="2"/>
            <c:invertIfNegative val="0"/>
            <c:bubble3D val="0"/>
            <c:spPr>
              <a:blipFill>
                <a:blip xmlns:r="http://schemas.openxmlformats.org/officeDocument/2006/relationships" r:embed="rId8"/>
                <a:stretch>
                  <a:fillRect/>
                </a:stretch>
              </a:blipFill>
              <a:ln w="381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4BAA-4923-BFD0-A907D06F7258}"/>
              </c:ext>
            </c:extLst>
          </c:dPt>
          <c:dPt>
            <c:idx val="3"/>
            <c:invertIfNegative val="0"/>
            <c:bubble3D val="0"/>
            <c:spPr>
              <a:blipFill>
                <a:blip xmlns:r="http://schemas.openxmlformats.org/officeDocument/2006/relationships" r:embed="rId5"/>
                <a:stretch>
                  <a:fillRect/>
                </a:stretch>
              </a:blipFill>
              <a:ln w="38100">
                <a:noFill/>
              </a:ln>
              <a:effectLst/>
            </c:spPr>
            <c:pictureOptions>
              <c:pictureFormat val="stretch"/>
            </c:pictureOptions>
            <c:extLst>
              <c:ext xmlns:c16="http://schemas.microsoft.com/office/drawing/2014/chart" uri="{C3380CC4-5D6E-409C-BE32-E72D297353CC}">
                <c16:uniqueId val="{00000007-4B07-4E07-94C4-60FF40815A68}"/>
              </c:ext>
            </c:extLst>
          </c:dPt>
          <c:dPt>
            <c:idx val="4"/>
            <c:invertIfNegative val="0"/>
            <c:bubble3D val="0"/>
            <c:spPr>
              <a:blipFill>
                <a:blip xmlns:r="http://schemas.openxmlformats.org/officeDocument/2006/relationships" r:embed="rId7"/>
                <a:stretch>
                  <a:fillRect/>
                </a:stretch>
              </a:blipFill>
              <a:ln w="38100">
                <a:noFill/>
              </a:ln>
              <a:effectLst/>
            </c:spPr>
            <c:pictureOptions>
              <c:pictureFormat val="stretch"/>
            </c:pictureOptions>
            <c:extLst>
              <c:ext xmlns:c16="http://schemas.microsoft.com/office/drawing/2014/chart" uri="{C3380CC4-5D6E-409C-BE32-E72D297353CC}">
                <c16:uniqueId val="{00000006-4BAA-4923-BFD0-A907D06F7258}"/>
              </c:ext>
            </c:extLst>
          </c:dPt>
          <c:dPt>
            <c:idx val="5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 w="381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BAA-4923-BFD0-A907D06F72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2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Sheet4!$A$4:$A$10</c:f>
              <c:strCache>
                <c:ptCount val="6"/>
                <c:pt idx="0">
                  <c:v>Orange</c:v>
                </c:pt>
                <c:pt idx="1">
                  <c:v>Root Beer</c:v>
                </c:pt>
                <c:pt idx="2">
                  <c:v>Cola 2l</c:v>
                </c:pt>
                <c:pt idx="3">
                  <c:v>Cola</c:v>
                </c:pt>
                <c:pt idx="4">
                  <c:v>Diet Cola</c:v>
                </c:pt>
                <c:pt idx="5">
                  <c:v>Lemon lime</c:v>
                </c:pt>
              </c:strCache>
            </c:strRef>
          </c:cat>
          <c:val>
            <c:numRef>
              <c:f>Sheet4!$B$4:$B$10</c:f>
              <c:numCache>
                <c:formatCode>0.00"%"</c:formatCode>
                <c:ptCount val="6"/>
                <c:pt idx="0">
                  <c:v>44.444444444444443</c:v>
                </c:pt>
                <c:pt idx="1">
                  <c:v>61.946902654867252</c:v>
                </c:pt>
                <c:pt idx="2">
                  <c:v>63.885267275097782</c:v>
                </c:pt>
                <c:pt idx="3">
                  <c:v>64.562410329985653</c:v>
                </c:pt>
                <c:pt idx="4">
                  <c:v>67.605633802816897</c:v>
                </c:pt>
                <c:pt idx="5">
                  <c:v>68.052930056710764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AA-4923-BFD0-A907D06F7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3689759"/>
        <c:axId val="402985903"/>
      </c:barChart>
      <c:catAx>
        <c:axId val="181368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02985903"/>
        <c:crosses val="autoZero"/>
        <c:auto val="1"/>
        <c:lblAlgn val="ctr"/>
        <c:lblOffset val="100"/>
        <c:noMultiLvlLbl val="0"/>
      </c:catAx>
      <c:valAx>
        <c:axId val="4029859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&quot;%&quot;" sourceLinked="1"/>
        <c:majorTickMark val="none"/>
        <c:minorTickMark val="none"/>
        <c:tickLblPos val="nextTo"/>
        <c:crossAx val="1813689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[Manufacturing_Line_Productivity.xlsx]Sheet3!PivotTable3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FDA-4677-B33B-D5DC2BDD40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DA-4677-B33B-D5DC2BDD40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Sheet3!$A$4:$A$6</c:f>
              <c:strCache>
                <c:ptCount val="2"/>
                <c:pt idx="0">
                  <c:v>Faktor Non-Operator</c:v>
                </c:pt>
                <c:pt idx="1">
                  <c:v>Kesalahan Operator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612</c:v>
                </c:pt>
                <c:pt idx="1">
                  <c:v>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A-4677-B33B-D5DC2BDD4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dirty="0">
                <a:solidFill>
                  <a:srgbClr val="1A2430"/>
                </a:solidFill>
                <a:latin typeface="Calibri" pitchFamily="34" charset="0"/>
                <a:ea typeface="Calibri" pitchFamily="34" charset="-122"/>
                <a:cs typeface="Calibri" pitchFamily="34" charset="-120"/>
              </a:rPr>
              <a:t>Rata-rata Durasi per Insiden (menit)</a:t>
            </a:r>
            <a:endParaRPr lang="en-US" sz="1400" b="0" dirty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Sheet2!$G$3</c:f>
              <c:strCache>
                <c:ptCount val="1"/>
                <c:pt idx="0">
                  <c:v>Avg Duration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2A5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C12-4270-92F5-9E083A2CCA70}"/>
              </c:ext>
            </c:extLst>
          </c:dPt>
          <c:dPt>
            <c:idx val="3"/>
            <c:invertIfNegative val="0"/>
            <c:bubble3D val="0"/>
            <c:spPr>
              <a:solidFill>
                <a:srgbClr val="F2A5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C12-4270-92F5-9E083A2CCA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Sheet2!$F$4:$F$7</c:f>
              <c:strCache>
                <c:ptCount val="4"/>
                <c:pt idx="0">
                  <c:v>Charlie</c:v>
                </c:pt>
                <c:pt idx="1">
                  <c:v>Dee</c:v>
                </c:pt>
                <c:pt idx="2">
                  <c:v>Mac</c:v>
                </c:pt>
                <c:pt idx="3">
                  <c:v>Dennis</c:v>
                </c:pt>
              </c:strCache>
            </c:strRef>
          </c:cat>
          <c:val>
            <c:numRef>
              <c:f>Sheet2!$G$4:$G$7</c:f>
              <c:numCache>
                <c:formatCode>0.0</c:formatCode>
                <c:ptCount val="4"/>
                <c:pt idx="0">
                  <c:v>22.588235294117649</c:v>
                </c:pt>
                <c:pt idx="1">
                  <c:v>19.473684210526315</c:v>
                </c:pt>
                <c:pt idx="2">
                  <c:v>25.53846153846154</c:v>
                </c:pt>
                <c:pt idx="3">
                  <c:v>25.166666666666668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2-4270-92F5-9E083A2CC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8336751"/>
        <c:axId val="402979183"/>
      </c:barChart>
      <c:catAx>
        <c:axId val="1818336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02979183"/>
        <c:crosses val="autoZero"/>
        <c:auto val="1"/>
        <c:lblAlgn val="ctr"/>
        <c:lblOffset val="100"/>
        <c:noMultiLvlLbl val="0"/>
      </c:catAx>
      <c:valAx>
        <c:axId val="40297918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crossAx val="1818336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[Manufacturing_Line_Productivity.xlsx]Sheet1!PivotTable1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Faktor</a:t>
            </a:r>
            <a:r>
              <a:rPr lang="en-US" baseline="0"/>
              <a:t> Downtime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2A541"/>
          </a:solidFill>
          <a:ln>
            <a:noFill/>
          </a:ln>
          <a:effectLst/>
        </c:spPr>
      </c:pivotFmt>
      <c:pivotFmt>
        <c:idx val="2"/>
        <c:spPr>
          <a:solidFill>
            <a:srgbClr val="F2A541"/>
          </a:solidFill>
          <a:ln>
            <a:noFill/>
          </a:ln>
          <a:effectLst/>
        </c:spPr>
      </c:pivotFmt>
      <c:pivotFmt>
        <c:idx val="3"/>
        <c:spPr>
          <a:solidFill>
            <a:srgbClr val="F2A54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2A5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90D-4596-A1D1-85156308C305}"/>
              </c:ext>
            </c:extLst>
          </c:dPt>
          <c:dPt>
            <c:idx val="1"/>
            <c:invertIfNegative val="0"/>
            <c:bubble3D val="0"/>
            <c:spPr>
              <a:solidFill>
                <a:srgbClr val="F2A5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90D-4596-A1D1-85156308C305}"/>
              </c:ext>
            </c:extLst>
          </c:dPt>
          <c:dPt>
            <c:idx val="2"/>
            <c:invertIfNegative val="0"/>
            <c:bubble3D val="0"/>
            <c:spPr>
              <a:solidFill>
                <a:srgbClr val="F2A5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90D-4596-A1D1-85156308C3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Sheet1!$A$4:$A$15</c:f>
              <c:strCache>
                <c:ptCount val="11"/>
                <c:pt idx="0">
                  <c:v>Machine adjustment</c:v>
                </c:pt>
                <c:pt idx="1">
                  <c:v>Machine failure</c:v>
                </c:pt>
                <c:pt idx="2">
                  <c:v>Inventory shortage</c:v>
                </c:pt>
                <c:pt idx="3">
                  <c:v>Batch change</c:v>
                </c:pt>
                <c:pt idx="4">
                  <c:v>Batch coding error</c:v>
                </c:pt>
                <c:pt idx="5">
                  <c:v>Other</c:v>
                </c:pt>
                <c:pt idx="6">
                  <c:v>Product spill</c:v>
                </c:pt>
                <c:pt idx="7">
                  <c:v>Calibration error</c:v>
                </c:pt>
                <c:pt idx="8">
                  <c:v>Labeling error</c:v>
                </c:pt>
                <c:pt idx="9">
                  <c:v>Label switch</c:v>
                </c:pt>
                <c:pt idx="10">
                  <c:v>Conveyor belt jam</c:v>
                </c:pt>
              </c:strCache>
            </c:strRef>
          </c:cat>
          <c:val>
            <c:numRef>
              <c:f>Sheet1!$B$4:$B$15</c:f>
              <c:numCache>
                <c:formatCode>General</c:formatCode>
                <c:ptCount val="11"/>
                <c:pt idx="0">
                  <c:v>332</c:v>
                </c:pt>
                <c:pt idx="1">
                  <c:v>254</c:v>
                </c:pt>
                <c:pt idx="2">
                  <c:v>225</c:v>
                </c:pt>
                <c:pt idx="3">
                  <c:v>160</c:v>
                </c:pt>
                <c:pt idx="4">
                  <c:v>145</c:v>
                </c:pt>
                <c:pt idx="5">
                  <c:v>74</c:v>
                </c:pt>
                <c:pt idx="6">
                  <c:v>57</c:v>
                </c:pt>
                <c:pt idx="7">
                  <c:v>49</c:v>
                </c:pt>
                <c:pt idx="8">
                  <c:v>42</c:v>
                </c:pt>
                <c:pt idx="9">
                  <c:v>33</c:v>
                </c:pt>
                <c:pt idx="1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0D-4596-A1D1-85156308C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18269007"/>
        <c:axId val="402973423"/>
      </c:barChart>
      <c:catAx>
        <c:axId val="1818269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02973423"/>
        <c:crosses val="autoZero"/>
        <c:auto val="1"/>
        <c:lblAlgn val="ctr"/>
        <c:lblOffset val="100"/>
        <c:noMultiLvlLbl val="0"/>
      </c:catAx>
      <c:valAx>
        <c:axId val="402973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18269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426008</xdr:colOff>
      <xdr:row>14</xdr:row>
      <xdr:rowOff>165475</xdr:rowOff>
    </xdr:from>
    <xdr:to>
      <xdr:col>7</xdr:col>
      <xdr:colOff>311150</xdr:colOff>
      <xdr:row>28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862C61-0610-DFF8-15BD-A890562D0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565150</xdr:colOff>
      <xdr:row>0</xdr:row>
      <xdr:rowOff>0</xdr:rowOff>
    </xdr:from>
    <xdr:to>
      <xdr:col>14</xdr:col>
      <xdr:colOff>457200</xdr:colOff>
      <xdr:row>19</xdr:row>
      <xdr:rowOff>12700</xdr:rowOff>
    </xdr:to>
    <xdr:sp macro="" textlink="$F$3">
      <xdr:nvSpPr>
        <xdr:cNvPr id="5" name="Rectangle: Rounded Corners 4">
          <a:extLst>
            <a:ext uri="{FF2B5EF4-FFF2-40B4-BE49-F238E27FC236}">
              <a16:creationId xmlns:a16="http://schemas.microsoft.com/office/drawing/2014/main" id="{E6AF36C4-AD83-F2B8-27EC-AAB631DD0990}"/>
            </a:ext>
          </a:extLst>
        </xdr:cNvPr>
        <xdr:cNvSpPr/>
      </xdr:nvSpPr>
      <xdr:spPr>
        <a:xfrm>
          <a:off x="7543800" y="0"/>
          <a:ext cx="2940050" cy="3511550"/>
        </a:xfrm>
        <a:prstGeom prst="roundRect">
          <a:avLst/>
        </a:prstGeom>
        <a:solidFill>
          <a:srgbClr val="0B2E4F">
            <a:alpha val="54902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DA2725A3-5BCC-488A-8FD3-D9A8569F3818}" type="TxLink">
            <a:rPr lang="en-US" sz="3000" b="0" i="0" u="none" strike="noStrike">
              <a:solidFill>
                <a:srgbClr val="F2A541"/>
              </a:solidFill>
              <a:latin typeface="Aptos Narrow"/>
            </a:rPr>
            <a:pPr algn="ctr"/>
            <a:t>64.02%</a:t>
          </a:fld>
          <a:endParaRPr lang="id-ID" sz="3000">
            <a:solidFill>
              <a:srgbClr val="F2A541"/>
            </a:solidFill>
          </a:endParaRPr>
        </a:p>
      </xdr:txBody>
    </xdr:sp>
    <xdr:clientData/>
  </xdr:twoCellAnchor>
  <xdr:twoCellAnchor>
    <xdr:from>
      <xdr:col>10</xdr:col>
      <xdr:colOff>535641</xdr:colOff>
      <xdr:row>4</xdr:row>
      <xdr:rowOff>64620</xdr:rowOff>
    </xdr:from>
    <xdr:to>
      <xdr:col>13</xdr:col>
      <xdr:colOff>418353</xdr:colOff>
      <xdr:row>6</xdr:row>
      <xdr:rowOff>90020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C0B7CD0-5EDC-110C-24F9-FD9D42FD35A0}"/>
            </a:ext>
          </a:extLst>
        </xdr:cNvPr>
        <xdr:cNvSpPr txBox="1"/>
      </xdr:nvSpPr>
      <xdr:spPr>
        <a:xfrm>
          <a:off x="8133229" y="811679"/>
          <a:ext cx="1720477" cy="398929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Efisiensi Lini Keseluruhan</a:t>
          </a:r>
          <a:endParaRPr lang="id-ID" sz="1100">
            <a:solidFill>
              <a:schemeClr val="bg1"/>
            </a:solidFill>
          </a:endParaRPr>
        </a:p>
      </xdr:txBody>
    </xdr:sp>
    <xdr:clientData/>
  </xdr:twoCellAnchor>
  <xdr:oneCellAnchor>
    <xdr:from>
      <xdr:col>10</xdr:col>
      <xdr:colOff>465418</xdr:colOff>
      <xdr:row>7</xdr:row>
      <xdr:rowOff>10085</xdr:rowOff>
    </xdr:from>
    <xdr:ext cx="1892300" cy="129791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64D5AC1-1BBB-3942-6452-1DE4C3CC4E2B}"/>
            </a:ext>
          </a:extLst>
        </xdr:cNvPr>
        <xdr:cNvSpPr txBox="1"/>
      </xdr:nvSpPr>
      <xdr:spPr>
        <a:xfrm>
          <a:off x="8063006" y="1317438"/>
          <a:ext cx="1892300" cy="1297919"/>
        </a:xfrm>
        <a:prstGeom prst="rect">
          <a:avLst/>
        </a:prstGeom>
        <a:solidFill>
          <a:schemeClr val="lt1">
            <a:alpha val="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 rtl="0" eaLnBrk="1" latinLnBrk="0" hangingPunct="1"/>
          <a:r>
            <a:rPr lang="en-US" sz="1100" b="1">
              <a:solidFill>
                <a:srgbClr val="F2A541"/>
              </a:solidFill>
              <a:effectLst/>
              <a:latin typeface="+mn-lt"/>
              <a:ea typeface="+mn-ea"/>
              <a:cs typeface="+mn-cs"/>
            </a:rPr>
            <a:t>2.470 menit</a:t>
          </a:r>
          <a:endParaRPr lang="id-ID" b="1">
            <a:solidFill>
              <a:srgbClr val="F2A541"/>
            </a:solidFill>
            <a:effectLst/>
          </a:endParaRPr>
        </a:p>
        <a:p>
          <a:pPr algn="ctr" rtl="0" eaLnBrk="1" latinLnBrk="0" hangingPunct="1"/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waktu standar minimum</a:t>
          </a:r>
          <a:endParaRPr lang="id-ID">
            <a:solidFill>
              <a:schemeClr val="bg1"/>
            </a:solidFill>
            <a:effectLst/>
          </a:endParaRPr>
        </a:p>
        <a:p>
          <a:pPr algn="ctr" rtl="0" eaLnBrk="1" latinLnBrk="0" hangingPunct="1"/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id-ID">
            <a:effectLst/>
          </a:endParaRPr>
        </a:p>
        <a:p>
          <a:pPr algn="ctr" rtl="0" eaLnBrk="1" latinLnBrk="0" hangingPunct="1"/>
          <a:r>
            <a:rPr lang="en-US" sz="11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3.858 menit</a:t>
          </a:r>
          <a:endParaRPr lang="id-ID">
            <a:solidFill>
              <a:schemeClr val="bg1"/>
            </a:solidFill>
            <a:effectLst/>
          </a:endParaRPr>
        </a:p>
        <a:p>
          <a:pPr algn="ctr" rtl="0" eaLnBrk="1" latinLnBrk="0" hangingPunct="1"/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waktu aktual produksi</a:t>
          </a:r>
          <a:endParaRPr lang="id-ID">
            <a:solidFill>
              <a:schemeClr val="bg1"/>
            </a:solidFill>
            <a:effectLst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id-ID">
            <a:effectLst/>
          </a:endParaRPr>
        </a:p>
        <a:p>
          <a:endParaRPr lang="id-ID" sz="1100"/>
        </a:p>
      </xdr:txBody>
    </xdr:sp>
    <xdr:clientData/>
  </xdr:oneCellAnchor>
  <xdr:twoCellAnchor>
    <xdr:from>
      <xdr:col>10</xdr:col>
      <xdr:colOff>42956</xdr:colOff>
      <xdr:row>14</xdr:row>
      <xdr:rowOff>61258</xdr:rowOff>
    </xdr:from>
    <xdr:to>
      <xdr:col>15</xdr:col>
      <xdr:colOff>55655</xdr:colOff>
      <xdr:row>17</xdr:row>
      <xdr:rowOff>118408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70D83A7-2BF9-B3E1-688F-5EEA06D55CF6}"/>
            </a:ext>
          </a:extLst>
        </xdr:cNvPr>
        <xdr:cNvSpPr txBox="1"/>
      </xdr:nvSpPr>
      <xdr:spPr>
        <a:xfrm>
          <a:off x="7640544" y="2675964"/>
          <a:ext cx="3075640" cy="617444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Lebih dari sepertiga waktu produksi terpakai melebihi standar minimum yang ditetapkan.</a:t>
          </a:r>
          <a:endParaRPr lang="id-ID">
            <a:solidFill>
              <a:schemeClr val="bg1"/>
            </a:solidFill>
            <a:effectLst/>
          </a:endParaRPr>
        </a:p>
        <a:p>
          <a:endParaRPr lang="id-ID" sz="1100"/>
        </a:p>
      </xdr:txBody>
    </xdr:sp>
    <xdr:clientData/>
  </xdr:twoCellAnchor>
  <xdr:twoCellAnchor>
    <xdr:from>
      <xdr:col>10</xdr:col>
      <xdr:colOff>534521</xdr:colOff>
      <xdr:row>6</xdr:row>
      <xdr:rowOff>69850</xdr:rowOff>
    </xdr:from>
    <xdr:to>
      <xdr:col>13</xdr:col>
      <xdr:colOff>404533</xdr:colOff>
      <xdr:row>6</xdr:row>
      <xdr:rowOff>82550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470EEA3C-01DB-740E-BD12-34ED5B51C7A0}"/>
            </a:ext>
          </a:extLst>
        </xdr:cNvPr>
        <xdr:cNvCxnSpPr/>
      </xdr:nvCxnSpPr>
      <xdr:spPr>
        <a:xfrm flipV="1">
          <a:off x="8132109" y="1190438"/>
          <a:ext cx="1707777" cy="1270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177800</xdr:colOff>
      <xdr:row>8</xdr:row>
      <xdr:rowOff>123825</xdr:rowOff>
    </xdr:from>
    <xdr:to>
      <xdr:col>6</xdr:col>
      <xdr:colOff>558800</xdr:colOff>
      <xdr:row>23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4134DFC-9A9E-8BF1-D67B-7B4487AF25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549275</xdr:colOff>
      <xdr:row>11</xdr:row>
      <xdr:rowOff>19050</xdr:rowOff>
    </xdr:from>
    <xdr:to>
      <xdr:col>11</xdr:col>
      <xdr:colOff>85725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DCC46E-E120-4FB8-74D2-947E3E4239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15</xdr:row>
      <xdr:rowOff>161925</xdr:rowOff>
    </xdr:from>
    <xdr:to>
      <xdr:col>5</xdr:col>
      <xdr:colOff>139700</xdr:colOff>
      <xdr:row>30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CF831B-BBFB-CD19-36E4-7E4F1629B9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yed Furqan" refreshedDate="46237.96672916667" createdVersion="8" refreshedVersion="8" minRefreshableVersion="3" recordCount="38" xr:uid="{B826ADE5-C123-412A-A015-C2D43BB50193}">
  <cacheSource type="worksheet">
    <worksheetSource name="tbl_productivity_1"/>
  </cacheSource>
  <cacheFields count="10">
    <cacheField name="Date" numFmtId="14">
      <sharedItems containsSemiMixedTypes="0" containsNonDate="0" containsDate="1" containsString="0" minDate="2024-08-29T00:00:00" maxDate="2024-09-04T00:00:00"/>
    </cacheField>
    <cacheField name="Product" numFmtId="0">
      <sharedItems/>
    </cacheField>
    <cacheField name="Batch" numFmtId="0">
      <sharedItems containsSemiMixedTypes="0" containsString="0" containsNumber="1" containsInteger="1" minValue="422111" maxValue="422148"/>
    </cacheField>
    <cacheField name="Operator" numFmtId="0">
      <sharedItems/>
    </cacheField>
    <cacheField name="Start Time" numFmtId="165">
      <sharedItems containsSemiMixedTypes="0" containsNonDate="0" containsDate="1" containsString="0" minDate="1899-12-30T01:00:00" maxDate="1899-12-30T22:55:00"/>
    </cacheField>
    <cacheField name="End Time" numFmtId="165">
      <sharedItems containsSemiMixedTypes="0" containsNonDate="0" containsDate="1" containsString="0" minDate="1899-12-30T01:05:00" maxDate="1899-12-30T23:29:00"/>
    </cacheField>
    <cacheField name="Total_Minutes" numFmtId="0">
      <sharedItems containsSemiMixedTypes="0" containsString="0" containsNumber="1" containsInteger="1" minValue="60" maxValue="205"/>
    </cacheField>
    <cacheField name="Min_Batch_Time" numFmtId="0">
      <sharedItems containsSemiMixedTypes="0" containsString="0" containsNumber="1" containsInteger="1" minValue="60" maxValue="98"/>
    </cacheField>
    <cacheField name="Flavor" numFmtId="0">
      <sharedItems count="6">
        <s v="Orange"/>
        <s v="Lemon lime"/>
        <s v="Cola"/>
        <s v="Diet Cola"/>
        <s v="Root Beer"/>
        <s v="Cola 2l"/>
      </sharedItems>
    </cacheField>
    <cacheField name="Efisiensi" numFmtId="0" formula="Min_Batch_Time/Total_Minutes*10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yed Furqan" refreshedDate="46237.966729513886" createdVersion="8" refreshedVersion="8" minRefreshableVersion="3" recordCount="61" xr:uid="{49DD1BF6-E867-4A62-AB77-3F3959CD24CE}">
  <cacheSource type="worksheet">
    <worksheetSource name="tbl_downtime_wide_1"/>
  </cacheSource>
  <cacheFields count="9">
    <cacheField name="Batch" numFmtId="0">
      <sharedItems containsSemiMixedTypes="0" containsString="0" containsNumber="1" containsInteger="1" minValue="422111" maxValue="422148"/>
    </cacheField>
    <cacheField name="Factor_Number" numFmtId="0">
      <sharedItems containsSemiMixedTypes="0" containsString="0" containsNumber="1" containsInteger="1" minValue="2" maxValue="12"/>
    </cacheField>
    <cacheField name="Downtime_Minutes" numFmtId="0">
      <sharedItems containsSemiMixedTypes="0" containsString="0" containsNumber="1" containsInteger="1" minValue="5" maxValue="60"/>
    </cacheField>
    <cacheField name="Description" numFmtId="0">
      <sharedItems count="11">
        <s v="Batch change"/>
        <s v="Machine failure"/>
        <s v="Batch coding error"/>
        <s v="Machine adjustment"/>
        <s v="Inventory shortage"/>
        <s v="Calibration error"/>
        <s v="Label switch"/>
        <s v="Other"/>
        <s v="Product spill"/>
        <s v="Conveyor belt jam"/>
        <s v="Labeling error"/>
      </sharedItems>
    </cacheField>
    <cacheField name="Operator Error" numFmtId="0">
      <sharedItems count="2">
        <s v="Yes"/>
        <s v="No"/>
      </sharedItems>
    </cacheField>
    <cacheField name="Date" numFmtId="14">
      <sharedItems containsSemiMixedTypes="0" containsNonDate="0" containsDate="1" containsString="0" minDate="2024-08-29T00:00:00" maxDate="2024-09-04T00:00:00"/>
    </cacheField>
    <cacheField name="Product" numFmtId="0">
      <sharedItems count="6">
        <s v="OR-600"/>
        <s v="LE-600"/>
        <s v="CO-600"/>
        <s v="DC-600"/>
        <s v="RB-600"/>
        <s v="CO-2L"/>
      </sharedItems>
    </cacheField>
    <cacheField name="Operator" numFmtId="0">
      <sharedItems count="4">
        <s v="Mac"/>
        <s v="Charlie"/>
        <s v="Dee"/>
        <s v="Dennis"/>
      </sharedItems>
    </cacheField>
    <cacheField name="Total_Minutes" numFmtId="0">
      <sharedItems containsSemiMixedTypes="0" containsString="0" containsNumber="1" containsInteger="1" minValue="67" maxValue="2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d v="2024-08-29T00:00:00"/>
    <s v="OR-600"/>
    <n v="422111"/>
    <s v="Mac"/>
    <d v="1899-12-30T11:50:00"/>
    <d v="1899-12-30T14:05:00"/>
    <n v="135"/>
    <n v="60"/>
    <x v="0"/>
  </r>
  <r>
    <d v="2024-08-29T00:00:00"/>
    <s v="LE-600"/>
    <n v="422112"/>
    <s v="Mac"/>
    <d v="1899-12-30T14:05:00"/>
    <d v="1899-12-30T15:45:00"/>
    <n v="100"/>
    <n v="60"/>
    <x v="1"/>
  </r>
  <r>
    <d v="2024-08-29T00:00:00"/>
    <s v="LE-600"/>
    <n v="422113"/>
    <s v="Mac"/>
    <d v="1899-12-30T15:45:00"/>
    <d v="1899-12-30T17:35:00"/>
    <n v="110"/>
    <n v="60"/>
    <x v="1"/>
  </r>
  <r>
    <d v="2024-08-29T00:00:00"/>
    <s v="LE-600"/>
    <n v="422114"/>
    <s v="Mac"/>
    <d v="1899-12-30T17:35:00"/>
    <d v="1899-12-30T19:15:00"/>
    <n v="100"/>
    <n v="60"/>
    <x v="1"/>
  </r>
  <r>
    <d v="2024-08-29T00:00:00"/>
    <s v="LE-600"/>
    <n v="422115"/>
    <s v="Charlie"/>
    <d v="1899-12-30T19:15:00"/>
    <d v="1899-12-30T20:39:00"/>
    <n v="84"/>
    <n v="60"/>
    <x v="1"/>
  </r>
  <r>
    <d v="2024-08-29T00:00:00"/>
    <s v="LE-600"/>
    <n v="422116"/>
    <s v="Charlie"/>
    <d v="1899-12-30T20:39:00"/>
    <d v="1899-12-30T21:39:00"/>
    <n v="60"/>
    <n v="60"/>
    <x v="1"/>
  </r>
  <r>
    <d v="2024-08-29T00:00:00"/>
    <s v="LE-600"/>
    <n v="422117"/>
    <s v="Charlie"/>
    <d v="1899-12-30T21:39:00"/>
    <d v="1899-12-30T22:54:00"/>
    <n v="75"/>
    <n v="60"/>
    <x v="1"/>
  </r>
  <r>
    <d v="2024-08-30T00:00:00"/>
    <s v="CO-600"/>
    <n v="422118"/>
    <s v="Dee"/>
    <d v="1899-12-30T04:05:00"/>
    <d v="1899-12-30T06:05:00"/>
    <n v="120"/>
    <n v="60"/>
    <x v="2"/>
  </r>
  <r>
    <d v="2024-08-30T00:00:00"/>
    <s v="CO-600"/>
    <n v="422119"/>
    <s v="Dee"/>
    <d v="1899-12-30T06:05:00"/>
    <d v="1899-12-30T07:30:00"/>
    <n v="85"/>
    <n v="60"/>
    <x v="2"/>
  </r>
  <r>
    <d v="2024-08-30T00:00:00"/>
    <s v="CO-600"/>
    <n v="422120"/>
    <s v="Dee"/>
    <d v="1899-12-30T07:30:00"/>
    <d v="1899-12-30T09:22:00"/>
    <n v="112"/>
    <n v="60"/>
    <x v="2"/>
  </r>
  <r>
    <d v="2024-08-30T00:00:00"/>
    <s v="CO-600"/>
    <n v="422121"/>
    <s v="Dennis"/>
    <d v="1899-12-30T09:22:00"/>
    <d v="1899-12-30T10:37:00"/>
    <n v="75"/>
    <n v="60"/>
    <x v="2"/>
  </r>
  <r>
    <d v="2024-08-30T00:00:00"/>
    <s v="CO-600"/>
    <n v="422122"/>
    <s v="Dennis"/>
    <d v="1899-12-30T10:37:00"/>
    <d v="1899-12-30T12:02:00"/>
    <n v="85"/>
    <n v="60"/>
    <x v="2"/>
  </r>
  <r>
    <d v="2024-08-30T00:00:00"/>
    <s v="CO-600"/>
    <n v="422123"/>
    <s v="Dennis"/>
    <d v="1899-12-30T12:02:00"/>
    <d v="1899-12-30T14:15:00"/>
    <n v="133"/>
    <n v="60"/>
    <x v="2"/>
  </r>
  <r>
    <d v="2024-08-30T00:00:00"/>
    <s v="CO-600"/>
    <n v="422124"/>
    <s v="Dennis"/>
    <d v="1899-12-30T14:15:00"/>
    <d v="1899-12-30T15:55:00"/>
    <n v="100"/>
    <n v="60"/>
    <x v="2"/>
  </r>
  <r>
    <d v="2024-08-30T00:00:00"/>
    <s v="CO-600"/>
    <n v="422125"/>
    <s v="Charlie"/>
    <d v="1899-12-30T15:55:00"/>
    <d v="1899-12-30T17:15:00"/>
    <n v="80"/>
    <n v="60"/>
    <x v="2"/>
  </r>
  <r>
    <d v="2024-08-30T00:00:00"/>
    <s v="CO-600"/>
    <n v="422126"/>
    <s v="Charlie"/>
    <d v="1899-12-30T17:15:00"/>
    <d v="1899-12-30T18:59:00"/>
    <n v="104"/>
    <n v="60"/>
    <x v="2"/>
  </r>
  <r>
    <d v="2024-08-30T00:00:00"/>
    <s v="CO-600"/>
    <n v="422127"/>
    <s v="Charlie"/>
    <d v="1899-12-30T18:59:00"/>
    <d v="1899-12-30T20:22:00"/>
    <n v="83"/>
    <n v="60"/>
    <x v="2"/>
  </r>
  <r>
    <d v="2024-08-30T00:00:00"/>
    <s v="CO-600"/>
    <n v="422128"/>
    <s v="Charlie"/>
    <d v="1899-12-30T20:22:00"/>
    <d v="1899-12-30T22:14:00"/>
    <n v="112"/>
    <n v="60"/>
    <x v="2"/>
  </r>
  <r>
    <d v="2024-08-30T00:00:00"/>
    <s v="CO-600"/>
    <n v="422129"/>
    <s v="Charlie"/>
    <d v="1899-12-30T22:14:00"/>
    <d v="1899-12-30T23:29:00"/>
    <n v="75"/>
    <n v="60"/>
    <x v="2"/>
  </r>
  <r>
    <d v="2024-08-31T00:00:00"/>
    <s v="CO-600"/>
    <n v="422130"/>
    <s v="Dee"/>
    <d v="1899-12-30T07:45:00"/>
    <d v="1899-12-30T09:05:00"/>
    <n v="80"/>
    <n v="60"/>
    <x v="2"/>
  </r>
  <r>
    <d v="2024-08-31T00:00:00"/>
    <s v="CO-600"/>
    <n v="422131"/>
    <s v="Dee"/>
    <d v="1899-12-30T09:05:00"/>
    <d v="1899-12-30T10:35:00"/>
    <n v="90"/>
    <n v="60"/>
    <x v="2"/>
  </r>
  <r>
    <d v="2024-08-31T00:00:00"/>
    <s v="CO-600"/>
    <n v="422132"/>
    <s v="Dee"/>
    <d v="1899-12-30T10:35:00"/>
    <d v="1899-12-30T11:35:00"/>
    <n v="60"/>
    <n v="60"/>
    <x v="2"/>
  </r>
  <r>
    <d v="2024-08-31T00:00:00"/>
    <s v="DC-600"/>
    <n v="422133"/>
    <s v="Dee"/>
    <d v="1899-12-30T11:35:00"/>
    <d v="1899-12-30T12:55:00"/>
    <n v="80"/>
    <n v="60"/>
    <x v="3"/>
  </r>
  <r>
    <d v="2024-08-31T00:00:00"/>
    <s v="DC-600"/>
    <n v="422134"/>
    <s v="Mac"/>
    <d v="1899-12-30T12:55:00"/>
    <d v="1899-12-30T14:45:00"/>
    <n v="110"/>
    <n v="60"/>
    <x v="3"/>
  </r>
  <r>
    <d v="2024-08-31T00:00:00"/>
    <s v="DC-600"/>
    <n v="422135"/>
    <s v="Mac"/>
    <d v="1899-12-30T14:45:00"/>
    <d v="1899-12-30T16:30:00"/>
    <n v="105"/>
    <n v="60"/>
    <x v="3"/>
  </r>
  <r>
    <d v="2024-08-31T00:00:00"/>
    <s v="DC-600"/>
    <n v="422136"/>
    <s v="Mac"/>
    <d v="1899-12-30T16:30:00"/>
    <d v="1899-12-30T17:30:00"/>
    <n v="60"/>
    <n v="60"/>
    <x v="3"/>
  </r>
  <r>
    <d v="2024-09-02T00:00:00"/>
    <s v="RB-600"/>
    <n v="422137"/>
    <s v="Dee"/>
    <d v="1899-12-30T01:00:00"/>
    <d v="1899-12-30T02:45:00"/>
    <n v="105"/>
    <n v="60"/>
    <x v="4"/>
  </r>
  <r>
    <d v="2024-09-02T00:00:00"/>
    <s v="RB-600"/>
    <n v="422138"/>
    <s v="Dee"/>
    <d v="1899-12-30T02:45:00"/>
    <d v="1899-12-30T04:05:00"/>
    <n v="80"/>
    <n v="60"/>
    <x v="4"/>
  </r>
  <r>
    <d v="2024-09-02T00:00:00"/>
    <s v="RB-600"/>
    <n v="422139"/>
    <s v="Dee"/>
    <d v="1899-12-30T04:05:00"/>
    <d v="1899-12-30T05:40:00"/>
    <n v="95"/>
    <n v="60"/>
    <x v="4"/>
  </r>
  <r>
    <d v="2024-09-02T00:00:00"/>
    <s v="RB-600"/>
    <n v="422140"/>
    <s v="Dee"/>
    <d v="1899-12-30T05:40:00"/>
    <d v="1899-12-30T07:43:00"/>
    <n v="123"/>
    <n v="60"/>
    <x v="4"/>
  </r>
  <r>
    <d v="2024-09-02T00:00:00"/>
    <s v="RB-600"/>
    <n v="422141"/>
    <s v="Dennis"/>
    <d v="1899-12-30T07:43:00"/>
    <d v="1899-12-30T08:50:00"/>
    <n v="67"/>
    <n v="60"/>
    <x v="4"/>
  </r>
  <r>
    <d v="2024-09-02T00:00:00"/>
    <s v="RB-600"/>
    <n v="422142"/>
    <s v="Dennis"/>
    <d v="1899-12-30T08:50:00"/>
    <d v="1899-12-30T10:20:00"/>
    <n v="90"/>
    <n v="60"/>
    <x v="4"/>
  </r>
  <r>
    <d v="2024-09-02T00:00:00"/>
    <s v="RB-600"/>
    <n v="422143"/>
    <s v="Dennis"/>
    <d v="1899-12-30T10:20:00"/>
    <d v="1899-12-30T12:18:00"/>
    <n v="118"/>
    <n v="60"/>
    <x v="4"/>
  </r>
  <r>
    <d v="2024-09-02T00:00:00"/>
    <s v="CO-2L"/>
    <n v="422144"/>
    <s v="Dennis"/>
    <d v="1899-12-30T12:18:00"/>
    <d v="1899-12-30T14:50:00"/>
    <n v="152"/>
    <n v="98"/>
    <x v="5"/>
  </r>
  <r>
    <d v="2024-09-02T00:00:00"/>
    <s v="CO-2L"/>
    <n v="422145"/>
    <s v="Charlie"/>
    <d v="1899-12-30T14:50:00"/>
    <d v="1899-12-30T16:50:00"/>
    <n v="120"/>
    <n v="98"/>
    <x v="5"/>
  </r>
  <r>
    <d v="2024-09-02T00:00:00"/>
    <s v="CO-2L"/>
    <n v="422146"/>
    <s v="Charlie"/>
    <d v="1899-12-30T16:50:00"/>
    <d v="1899-12-30T19:30:00"/>
    <n v="160"/>
    <n v="98"/>
    <x v="5"/>
  </r>
  <r>
    <d v="2024-09-02T00:00:00"/>
    <s v="CO-2L"/>
    <n v="422147"/>
    <s v="Charlie"/>
    <d v="1899-12-30T19:30:00"/>
    <d v="1899-12-30T22:55:00"/>
    <n v="205"/>
    <n v="98"/>
    <x v="5"/>
  </r>
  <r>
    <d v="2024-09-03T00:00:00"/>
    <s v="CO-2L"/>
    <n v="422148"/>
    <s v="Mac"/>
    <d v="1899-12-30T22:55:00"/>
    <d v="1899-12-30T01:05:00"/>
    <n v="130"/>
    <n v="98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n v="422111"/>
    <n v="2"/>
    <n v="60"/>
    <x v="0"/>
    <x v="0"/>
    <d v="2024-08-29T00:00:00"/>
    <x v="0"/>
    <x v="0"/>
    <n v="135"/>
  </r>
  <r>
    <n v="422111"/>
    <n v="7"/>
    <n v="15"/>
    <x v="1"/>
    <x v="1"/>
    <d v="2024-08-29T00:00:00"/>
    <x v="0"/>
    <x v="0"/>
    <n v="135"/>
  </r>
  <r>
    <n v="422112"/>
    <n v="2"/>
    <n v="20"/>
    <x v="0"/>
    <x v="0"/>
    <d v="2024-08-29T00:00:00"/>
    <x v="1"/>
    <x v="0"/>
    <n v="100"/>
  </r>
  <r>
    <n v="422112"/>
    <n v="8"/>
    <n v="20"/>
    <x v="2"/>
    <x v="0"/>
    <d v="2024-08-29T00:00:00"/>
    <x v="1"/>
    <x v="0"/>
    <n v="100"/>
  </r>
  <r>
    <n v="422113"/>
    <n v="2"/>
    <n v="50"/>
    <x v="0"/>
    <x v="0"/>
    <d v="2024-08-29T00:00:00"/>
    <x v="1"/>
    <x v="0"/>
    <n v="110"/>
  </r>
  <r>
    <n v="422117"/>
    <n v="2"/>
    <n v="10"/>
    <x v="0"/>
    <x v="0"/>
    <d v="2024-08-29T00:00:00"/>
    <x v="1"/>
    <x v="1"/>
    <n v="75"/>
  </r>
  <r>
    <n v="422117"/>
    <n v="6"/>
    <n v="5"/>
    <x v="3"/>
    <x v="0"/>
    <d v="2024-08-29T00:00:00"/>
    <x v="1"/>
    <x v="1"/>
    <n v="75"/>
  </r>
  <r>
    <n v="422114"/>
    <n v="4"/>
    <n v="25"/>
    <x v="4"/>
    <x v="1"/>
    <d v="2024-08-29T00:00:00"/>
    <x v="1"/>
    <x v="0"/>
    <n v="100"/>
  </r>
  <r>
    <n v="422114"/>
    <n v="6"/>
    <n v="15"/>
    <x v="3"/>
    <x v="0"/>
    <d v="2024-08-29T00:00:00"/>
    <x v="1"/>
    <x v="0"/>
    <n v="100"/>
  </r>
  <r>
    <n v="422115"/>
    <n v="10"/>
    <n v="24"/>
    <x v="5"/>
    <x v="0"/>
    <d v="2024-08-29T00:00:00"/>
    <x v="1"/>
    <x v="1"/>
    <n v="84"/>
  </r>
  <r>
    <n v="422118"/>
    <n v="7"/>
    <n v="16"/>
    <x v="1"/>
    <x v="1"/>
    <d v="2024-08-30T00:00:00"/>
    <x v="2"/>
    <x v="2"/>
    <n v="120"/>
  </r>
  <r>
    <n v="422118"/>
    <n v="6"/>
    <n v="14"/>
    <x v="3"/>
    <x v="0"/>
    <d v="2024-08-30T00:00:00"/>
    <x v="2"/>
    <x v="2"/>
    <n v="120"/>
  </r>
  <r>
    <n v="422118"/>
    <n v="11"/>
    <n v="10"/>
    <x v="6"/>
    <x v="0"/>
    <d v="2024-08-30T00:00:00"/>
    <x v="2"/>
    <x v="2"/>
    <n v="120"/>
  </r>
  <r>
    <n v="422118"/>
    <n v="12"/>
    <n v="20"/>
    <x v="7"/>
    <x v="1"/>
    <d v="2024-08-30T00:00:00"/>
    <x v="2"/>
    <x v="2"/>
    <n v="120"/>
  </r>
  <r>
    <n v="422119"/>
    <n v="4"/>
    <n v="25"/>
    <x v="4"/>
    <x v="1"/>
    <d v="2024-08-30T00:00:00"/>
    <x v="2"/>
    <x v="2"/>
    <n v="85"/>
  </r>
  <r>
    <n v="422120"/>
    <n v="4"/>
    <n v="20"/>
    <x v="4"/>
    <x v="1"/>
    <d v="2024-08-30T00:00:00"/>
    <x v="2"/>
    <x v="2"/>
    <n v="112"/>
  </r>
  <r>
    <n v="422120"/>
    <n v="5"/>
    <n v="15"/>
    <x v="8"/>
    <x v="0"/>
    <d v="2024-08-30T00:00:00"/>
    <x v="2"/>
    <x v="2"/>
    <n v="112"/>
  </r>
  <r>
    <n v="422120"/>
    <n v="9"/>
    <n v="17"/>
    <x v="9"/>
    <x v="1"/>
    <d v="2024-08-30T00:00:00"/>
    <x v="2"/>
    <x v="2"/>
    <n v="112"/>
  </r>
  <r>
    <n v="422121"/>
    <n v="7"/>
    <n v="15"/>
    <x v="1"/>
    <x v="1"/>
    <d v="2024-08-30T00:00:00"/>
    <x v="2"/>
    <x v="3"/>
    <n v="75"/>
  </r>
  <r>
    <n v="422122"/>
    <n v="7"/>
    <n v="25"/>
    <x v="1"/>
    <x v="1"/>
    <d v="2024-08-30T00:00:00"/>
    <x v="2"/>
    <x v="3"/>
    <n v="85"/>
  </r>
  <r>
    <n v="422123"/>
    <n v="4"/>
    <n v="43"/>
    <x v="4"/>
    <x v="1"/>
    <d v="2024-08-30T00:00:00"/>
    <x v="2"/>
    <x v="3"/>
    <n v="133"/>
  </r>
  <r>
    <n v="422123"/>
    <n v="7"/>
    <n v="30"/>
    <x v="1"/>
    <x v="1"/>
    <d v="2024-08-30T00:00:00"/>
    <x v="2"/>
    <x v="3"/>
    <n v="133"/>
  </r>
  <r>
    <n v="422124"/>
    <n v="5"/>
    <n v="20"/>
    <x v="8"/>
    <x v="0"/>
    <d v="2024-08-30T00:00:00"/>
    <x v="2"/>
    <x v="3"/>
    <n v="100"/>
  </r>
  <r>
    <n v="422124"/>
    <n v="6"/>
    <n v="20"/>
    <x v="3"/>
    <x v="0"/>
    <d v="2024-08-30T00:00:00"/>
    <x v="2"/>
    <x v="3"/>
    <n v="100"/>
  </r>
  <r>
    <n v="422125"/>
    <n v="11"/>
    <n v="10"/>
    <x v="6"/>
    <x v="0"/>
    <d v="2024-08-30T00:00:00"/>
    <x v="2"/>
    <x v="1"/>
    <n v="80"/>
  </r>
  <r>
    <n v="422125"/>
    <n v="12"/>
    <n v="10"/>
    <x v="7"/>
    <x v="1"/>
    <d v="2024-08-30T00:00:00"/>
    <x v="2"/>
    <x v="1"/>
    <n v="80"/>
  </r>
  <r>
    <n v="422126"/>
    <n v="8"/>
    <n v="44"/>
    <x v="2"/>
    <x v="0"/>
    <d v="2024-08-30T00:00:00"/>
    <x v="2"/>
    <x v="1"/>
    <n v="104"/>
  </r>
  <r>
    <n v="422127"/>
    <n v="6"/>
    <n v="23"/>
    <x v="3"/>
    <x v="0"/>
    <d v="2024-08-30T00:00:00"/>
    <x v="2"/>
    <x v="1"/>
    <n v="83"/>
  </r>
  <r>
    <n v="422128"/>
    <n v="5"/>
    <n v="22"/>
    <x v="8"/>
    <x v="0"/>
    <d v="2024-08-30T00:00:00"/>
    <x v="2"/>
    <x v="1"/>
    <n v="112"/>
  </r>
  <r>
    <n v="422128"/>
    <n v="7"/>
    <n v="30"/>
    <x v="1"/>
    <x v="1"/>
    <d v="2024-08-30T00:00:00"/>
    <x v="2"/>
    <x v="1"/>
    <n v="112"/>
  </r>
  <r>
    <n v="422129"/>
    <n v="12"/>
    <n v="15"/>
    <x v="7"/>
    <x v="1"/>
    <d v="2024-08-30T00:00:00"/>
    <x v="2"/>
    <x v="1"/>
    <n v="75"/>
  </r>
  <r>
    <n v="422130"/>
    <n v="2"/>
    <n v="20"/>
    <x v="0"/>
    <x v="0"/>
    <d v="2024-08-31T00:00:00"/>
    <x v="2"/>
    <x v="2"/>
    <n v="80"/>
  </r>
  <r>
    <n v="422131"/>
    <n v="4"/>
    <n v="20"/>
    <x v="4"/>
    <x v="1"/>
    <d v="2024-08-31T00:00:00"/>
    <x v="2"/>
    <x v="2"/>
    <n v="90"/>
  </r>
  <r>
    <n v="422131"/>
    <n v="10"/>
    <n v="10"/>
    <x v="5"/>
    <x v="0"/>
    <d v="2024-08-31T00:00:00"/>
    <x v="2"/>
    <x v="2"/>
    <n v="90"/>
  </r>
  <r>
    <n v="422133"/>
    <n v="7"/>
    <n v="20"/>
    <x v="1"/>
    <x v="1"/>
    <d v="2024-08-31T00:00:00"/>
    <x v="3"/>
    <x v="2"/>
    <n v="80"/>
  </r>
  <r>
    <n v="422134"/>
    <n v="7"/>
    <n v="30"/>
    <x v="1"/>
    <x v="1"/>
    <d v="2024-08-31T00:00:00"/>
    <x v="3"/>
    <x v="0"/>
    <n v="110"/>
  </r>
  <r>
    <n v="422134"/>
    <n v="8"/>
    <n v="20"/>
    <x v="2"/>
    <x v="0"/>
    <d v="2024-08-31T00:00:00"/>
    <x v="3"/>
    <x v="0"/>
    <n v="110"/>
  </r>
  <r>
    <n v="422135"/>
    <n v="4"/>
    <n v="30"/>
    <x v="4"/>
    <x v="1"/>
    <d v="2024-08-31T00:00:00"/>
    <x v="3"/>
    <x v="0"/>
    <n v="105"/>
  </r>
  <r>
    <n v="422135"/>
    <n v="12"/>
    <n v="15"/>
    <x v="7"/>
    <x v="1"/>
    <d v="2024-08-31T00:00:00"/>
    <x v="3"/>
    <x v="0"/>
    <n v="105"/>
  </r>
  <r>
    <n v="422137"/>
    <n v="8"/>
    <n v="30"/>
    <x v="2"/>
    <x v="0"/>
    <d v="2024-09-02T00:00:00"/>
    <x v="4"/>
    <x v="2"/>
    <n v="105"/>
  </r>
  <r>
    <n v="422137"/>
    <n v="10"/>
    <n v="15"/>
    <x v="5"/>
    <x v="0"/>
    <d v="2024-09-02T00:00:00"/>
    <x v="4"/>
    <x v="2"/>
    <n v="105"/>
  </r>
  <r>
    <n v="422138"/>
    <n v="3"/>
    <n v="20"/>
    <x v="10"/>
    <x v="1"/>
    <d v="2024-09-02T00:00:00"/>
    <x v="4"/>
    <x v="2"/>
    <n v="80"/>
  </r>
  <r>
    <n v="422139"/>
    <n v="4"/>
    <n v="20"/>
    <x v="4"/>
    <x v="1"/>
    <d v="2024-09-02T00:00:00"/>
    <x v="4"/>
    <x v="2"/>
    <n v="95"/>
  </r>
  <r>
    <n v="422139"/>
    <n v="6"/>
    <n v="15"/>
    <x v="3"/>
    <x v="0"/>
    <d v="2024-09-02T00:00:00"/>
    <x v="4"/>
    <x v="2"/>
    <n v="95"/>
  </r>
  <r>
    <n v="422140"/>
    <n v="6"/>
    <n v="50"/>
    <x v="3"/>
    <x v="0"/>
    <d v="2024-09-02T00:00:00"/>
    <x v="4"/>
    <x v="2"/>
    <n v="123"/>
  </r>
  <r>
    <n v="422140"/>
    <n v="11"/>
    <n v="13"/>
    <x v="6"/>
    <x v="0"/>
    <d v="2024-09-02T00:00:00"/>
    <x v="4"/>
    <x v="2"/>
    <n v="123"/>
  </r>
  <r>
    <n v="422141"/>
    <n v="12"/>
    <n v="7"/>
    <x v="7"/>
    <x v="1"/>
    <d v="2024-09-02T00:00:00"/>
    <x v="4"/>
    <x v="3"/>
    <n v="67"/>
  </r>
  <r>
    <n v="422142"/>
    <n v="6"/>
    <n v="30"/>
    <x v="3"/>
    <x v="0"/>
    <d v="2024-09-02T00:00:00"/>
    <x v="4"/>
    <x v="3"/>
    <n v="90"/>
  </r>
  <r>
    <n v="422143"/>
    <n v="6"/>
    <n v="40"/>
    <x v="3"/>
    <x v="0"/>
    <d v="2024-09-02T00:00:00"/>
    <x v="4"/>
    <x v="3"/>
    <n v="118"/>
  </r>
  <r>
    <n v="422143"/>
    <n v="7"/>
    <n v="18"/>
    <x v="1"/>
    <x v="1"/>
    <d v="2024-09-02T00:00:00"/>
    <x v="4"/>
    <x v="3"/>
    <n v="118"/>
  </r>
  <r>
    <n v="422144"/>
    <n v="6"/>
    <n v="30"/>
    <x v="3"/>
    <x v="0"/>
    <d v="2024-09-02T00:00:00"/>
    <x v="5"/>
    <x v="3"/>
    <n v="152"/>
  </r>
  <r>
    <n v="422144"/>
    <n v="8"/>
    <n v="24"/>
    <x v="2"/>
    <x v="0"/>
    <d v="2024-09-02T00:00:00"/>
    <x v="5"/>
    <x v="3"/>
    <n v="152"/>
  </r>
  <r>
    <n v="422145"/>
    <n v="3"/>
    <n v="22"/>
    <x v="10"/>
    <x v="1"/>
    <d v="2024-09-02T00:00:00"/>
    <x v="5"/>
    <x v="1"/>
    <n v="120"/>
  </r>
  <r>
    <n v="422146"/>
    <n v="6"/>
    <n v="30"/>
    <x v="3"/>
    <x v="0"/>
    <d v="2024-09-02T00:00:00"/>
    <x v="5"/>
    <x v="1"/>
    <n v="160"/>
  </r>
  <r>
    <n v="422146"/>
    <n v="7"/>
    <n v="25"/>
    <x v="1"/>
    <x v="1"/>
    <d v="2024-09-02T00:00:00"/>
    <x v="5"/>
    <x v="1"/>
    <n v="160"/>
  </r>
  <r>
    <n v="422146"/>
    <n v="12"/>
    <n v="7"/>
    <x v="7"/>
    <x v="1"/>
    <d v="2024-09-02T00:00:00"/>
    <x v="5"/>
    <x v="1"/>
    <n v="160"/>
  </r>
  <r>
    <n v="422147"/>
    <n v="4"/>
    <n v="17"/>
    <x v="4"/>
    <x v="1"/>
    <d v="2024-09-02T00:00:00"/>
    <x v="5"/>
    <x v="1"/>
    <n v="205"/>
  </r>
  <r>
    <n v="422147"/>
    <n v="6"/>
    <n v="60"/>
    <x v="3"/>
    <x v="0"/>
    <d v="2024-09-02T00:00:00"/>
    <x v="5"/>
    <x v="1"/>
    <n v="205"/>
  </r>
  <r>
    <n v="422147"/>
    <n v="7"/>
    <n v="30"/>
    <x v="1"/>
    <x v="1"/>
    <d v="2024-09-02T00:00:00"/>
    <x v="5"/>
    <x v="1"/>
    <n v="205"/>
  </r>
  <r>
    <n v="422148"/>
    <n v="4"/>
    <n v="25"/>
    <x v="4"/>
    <x v="1"/>
    <d v="2024-09-03T00:00:00"/>
    <x v="5"/>
    <x v="0"/>
    <n v="130"/>
  </r>
  <r>
    <n v="422148"/>
    <n v="8"/>
    <n v="7"/>
    <x v="2"/>
    <x v="0"/>
    <d v="2024-09-03T00:00:00"/>
    <x v="5"/>
    <x v="0"/>
    <n v="1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43977D-6D42-4BB8-9343-B83C2D1949D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B10" firstHeaderRow="1" firstDataRow="1" firstDataCol="1"/>
  <pivotFields count="10">
    <pivotField numFmtId="14" showAll="0"/>
    <pivotField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5" showAll="0"/>
    <pivotField numFmtId="165" showAll="0"/>
    <pivotField showAll="0"/>
    <pivotField showAll="0"/>
    <pivotField axis="axisRow" showAll="0" sortType="ascending">
      <items count="7">
        <item x="2"/>
        <item x="3"/>
        <item x="1"/>
        <item x="0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dragToRow="0" dragToCol="0" dragToPage="0" showAll="0" defaultSubtotal="0"/>
  </pivotFields>
  <rowFields count="1">
    <field x="8"/>
  </rowFields>
  <rowItems count="7">
    <i>
      <x v="3"/>
    </i>
    <i>
      <x v="4"/>
    </i>
    <i>
      <x v="5"/>
    </i>
    <i>
      <x/>
    </i>
    <i>
      <x v="1"/>
    </i>
    <i>
      <x v="2"/>
    </i>
    <i t="grand">
      <x/>
    </i>
  </rowItems>
  <colItems count="1">
    <i/>
  </colItems>
  <dataFields count="1">
    <dataField name="Sum of Efisiensi" fld="9" baseField="0" baseItem="0" numFmtId="166"/>
  </dataFields>
  <chartFormats count="7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7F8765-C924-417F-8990-E5142FA9B681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6" firstHeaderRow="1" firstDataRow="1" firstDataCol="1"/>
  <pivotFields count="9">
    <pivotField showAll="0"/>
    <pivotField showAll="0"/>
    <pivotField dataField="1" showAll="0"/>
    <pivotField showAll="0">
      <items count="12">
        <item x="0"/>
        <item x="2"/>
        <item x="5"/>
        <item x="9"/>
        <item x="4"/>
        <item x="6"/>
        <item x="10"/>
        <item x="3"/>
        <item x="1"/>
        <item x="7"/>
        <item x="8"/>
        <item t="default"/>
      </items>
    </pivotField>
    <pivotField axis="axisRow" showAll="0">
      <items count="3">
        <item n="Faktor Non-Operator" x="1"/>
        <item n="Kesalahan Operator" x="0"/>
        <item t="default"/>
      </items>
    </pivotField>
    <pivotField numFmtId="14" showAll="0"/>
    <pivotField showAll="0">
      <items count="7">
        <item x="5"/>
        <item x="2"/>
        <item x="3"/>
        <item x="1"/>
        <item x="0"/>
        <item x="4"/>
        <item t="default"/>
      </items>
    </pivotField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Downtime_Minutes" fld="2" baseField="0" baseItem="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5966A0-F8AC-4B00-98D2-3807F912D74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C8" firstHeaderRow="0" firstDataRow="1" firstDataCol="1"/>
  <pivotFields count="9">
    <pivotField showAll="0"/>
    <pivotField showAll="0"/>
    <pivotField dataField="1" showAll="0"/>
    <pivotField showAll="0"/>
    <pivotField showAll="0"/>
    <pivotField numFmtId="14" showAll="0"/>
    <pivotField showAll="0"/>
    <pivotField axis="axisRow" showAll="0" sortType="descending">
      <items count="5"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7"/>
  </rowFields>
  <rowItems count="5">
    <i>
      <x/>
    </i>
    <i>
      <x v="1"/>
    </i>
    <i>
      <x v="3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owntime_Minutes" fld="2" baseField="0" baseItem="0"/>
    <dataField name="Count of Downtime_Minutes2" fld="2" subtotal="count" baseField="7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C8DBA0-3B15-423D-B571-7747C03A8C4D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5" firstHeaderRow="1" firstDataRow="1" firstDataCol="1"/>
  <pivotFields count="9">
    <pivotField showAll="0"/>
    <pivotField showAll="0"/>
    <pivotField dataField="1" showAll="0"/>
    <pivotField axis="axisRow" showAll="0" sortType="descending">
      <items count="12">
        <item x="0"/>
        <item x="2"/>
        <item x="5"/>
        <item x="9"/>
        <item x="4"/>
        <item x="6"/>
        <item x="10"/>
        <item x="3"/>
        <item x="1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/>
    <pivotField showAll="0"/>
    <pivotField showAll="0"/>
  </pivotFields>
  <rowFields count="1">
    <field x="3"/>
  </rowFields>
  <rowItems count="12">
    <i>
      <x v="7"/>
    </i>
    <i>
      <x v="8"/>
    </i>
    <i>
      <x v="4"/>
    </i>
    <i>
      <x/>
    </i>
    <i>
      <x v="1"/>
    </i>
    <i>
      <x v="9"/>
    </i>
    <i>
      <x v="10"/>
    </i>
    <i>
      <x v="2"/>
    </i>
    <i>
      <x v="6"/>
    </i>
    <i>
      <x v="5"/>
    </i>
    <i>
      <x v="3"/>
    </i>
    <i t="grand">
      <x/>
    </i>
  </rowItems>
  <colItems count="1">
    <i/>
  </colItems>
  <dataFields count="1">
    <dataField name="Sum of Downtime_Minutes" fld="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2BA7F76-2E7C-440D-A801-004F67C9A9F8}" autoFormatId="16" applyNumberFormats="0" applyBorderFormats="0" applyFontFormats="0" applyPatternFormats="0" applyAlignmentFormats="0" applyWidthHeightFormats="0">
  <queryTableRefresh nextId="10" unboundColumnsRight="2">
    <queryTableFields count="9">
      <queryTableField id="1" name="Date" tableColumnId="1"/>
      <queryTableField id="2" name="Product" tableColumnId="2"/>
      <queryTableField id="3" name="Batch" tableColumnId="3"/>
      <queryTableField id="4" name="Operator" tableColumnId="4"/>
      <queryTableField id="5" name="Start Time" tableColumnId="5"/>
      <queryTableField id="6" name="End Time" tableColumnId="6"/>
      <queryTableField id="7" name="Total_Minutes" tableColumnId="7"/>
      <queryTableField id="8" dataBound="0" tableColumnId="8"/>
      <queryTableField id="9" dataBound="0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1A101FB-1566-4694-A71D-D5F1A0E4F464}" autoFormatId="16" applyNumberFormats="0" applyBorderFormats="0" applyFontFormats="0" applyPatternFormats="0" applyAlignmentFormats="0" applyWidthHeightFormats="0">
  <queryTableRefresh nextId="4">
    <queryTableFields count="3">
      <queryTableField id="1" name="Factor" tableColumnId="1"/>
      <queryTableField id="2" name="Description" tableColumnId="2"/>
      <queryTableField id="3" name="Operator Error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3A281D-6FE0-41D4-8B24-15325F520E40}" autoFormatId="16" applyNumberFormats="0" applyBorderFormats="0" applyFontFormats="0" applyPatternFormats="0" applyAlignmentFormats="0" applyWidthHeightFormats="0">
  <queryTableRefresh nextId="10">
    <queryTableFields count="9">
      <queryTableField id="1" name="Batch" tableColumnId="1"/>
      <queryTableField id="2" name="Factor_Number" tableColumnId="2"/>
      <queryTableField id="3" name="Downtime_Minutes" tableColumnId="3"/>
      <queryTableField id="4" name="Description" tableColumnId="4"/>
      <queryTableField id="5" name="Operator Error" tableColumnId="5"/>
      <queryTableField id="6" name="Date" tableColumnId="6"/>
      <queryTableField id="7" name="Product" tableColumnId="7"/>
      <queryTableField id="8" name="Operator" tableColumnId="8"/>
      <queryTableField id="9" name="Total_Minute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C3FE828-09EC-4B51-B116-F8DCDFCF5F9E}" name="tbl_productivity_1" displayName="tbl_productivity_1" ref="A1:I39" tableType="queryTable" totalsRowShown="0">
  <autoFilter ref="A1:I39" xr:uid="{0C3FE828-09EC-4B51-B116-F8DCDFCF5F9E}"/>
  <tableColumns count="9">
    <tableColumn id="1" xr3:uid="{E52123FA-91B4-49E8-B463-9C3886A076CA}" uniqueName="1" name="Date" queryTableFieldId="1" dataDxfId="20"/>
    <tableColumn id="2" xr3:uid="{F864BC80-7276-4F8E-83ED-7912E316D119}" uniqueName="2" name="Product" queryTableFieldId="2" dataDxfId="19"/>
    <tableColumn id="3" xr3:uid="{D223AF8A-97A5-48A0-9930-1C5EF483F023}" uniqueName="3" name="Batch" queryTableFieldId="3"/>
    <tableColumn id="4" xr3:uid="{DA75B1CE-7FD2-43D8-9B10-0758BC61CF20}" uniqueName="4" name="Operator" queryTableFieldId="4" dataDxfId="18"/>
    <tableColumn id="5" xr3:uid="{297F53A3-CFE4-4AF5-AF0F-F870CE790F14}" uniqueName="5" name="Start Time" queryTableFieldId="5" dataDxfId="17"/>
    <tableColumn id="6" xr3:uid="{CF87593F-0A4D-4D4A-A2F4-91FDB8B029F9}" uniqueName="6" name="End Time" queryTableFieldId="6" dataDxfId="16"/>
    <tableColumn id="7" xr3:uid="{C493EAAC-3635-4C5A-ABCC-9253B18ABEE5}" uniqueName="7" name="Total_Minutes" queryTableFieldId="7"/>
    <tableColumn id="8" xr3:uid="{75947663-168B-4803-9193-DD6A820AC560}" uniqueName="8" name="Min_Batch_Time" queryTableFieldId="8" dataDxfId="15">
      <calculatedColumnFormula>_xlfn.XLOOKUP(tbl_productivity_1[[#This Row],[Product]],products[Product],products[Min batch time])</calculatedColumnFormula>
    </tableColumn>
    <tableColumn id="9" xr3:uid="{6C13AE2F-51B3-490C-A822-E94E822D5380}" uniqueName="9" name="Flavor" queryTableFieldId="9" dataDxfId="14">
      <calculatedColumnFormula>_xlfn.XLOOKUP(tbl_productivity_1[[#This Row],[Product]],products[Product],products[Flavor])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338A770-4A8E-4162-9335-AAECFE0E7A7C}" name="tbl_productivity" displayName="tbl_productivity" ref="A1:F39" totalsRowShown="0" headerRowDxfId="13">
  <autoFilter ref="A1:F39" xr:uid="{5338A770-4A8E-4162-9335-AAECFE0E7A7C}"/>
  <tableColumns count="6">
    <tableColumn id="1" xr3:uid="{F34525F8-66FF-4E7C-9AFF-719ABB542A52}" name="Date" dataDxfId="12"/>
    <tableColumn id="2" xr3:uid="{A3B1F9C0-8B93-4D0F-A70B-085D43E4A3DB}" name="Product"/>
    <tableColumn id="3" xr3:uid="{469AB0AA-3DDD-4BD7-8670-66647B2670E8}" name="Batch"/>
    <tableColumn id="4" xr3:uid="{03254C9E-AB2A-41EA-922D-67E99011BCFC}" name="Operator"/>
    <tableColumn id="5" xr3:uid="{4F8B0D0C-8D68-4C74-B85A-C9BE69C5B3EF}" name="Start Time" dataDxfId="11"/>
    <tableColumn id="6" xr3:uid="{E5539C70-E287-4677-9E4F-53E43413691C}" name="End Time" dataDxfId="10"/>
  </tableColumns>
  <tableStyleInfo name="TableStyleLight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AFBDAB-1AA1-459E-8F75-0451E4AF509E}" name="products" displayName="products" ref="A1:D7" totalsRowShown="0" headerRowDxfId="9">
  <autoFilter ref="A1:D7" xr:uid="{18AFBDAB-1AA1-459E-8F75-0451E4AF509E}"/>
  <tableColumns count="4">
    <tableColumn id="1" xr3:uid="{24D60657-D35D-4F1B-9F7C-43D05247B49C}" name="Product"/>
    <tableColumn id="2" xr3:uid="{1251E06E-2226-4773-A67F-C68F93145069}" name="Flavor"/>
    <tableColumn id="3" xr3:uid="{3BB6428C-4A10-4CE9-9D86-0D3FB9198EA2}" name="Size"/>
    <tableColumn id="4" xr3:uid="{4083AABB-AF52-424B-9756-76683518BC41}" name="Min batch time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99DD9EE-254E-42BE-93D2-CE24D28B77BF}" name="tbl_factors_1" displayName="tbl_factors_1" ref="A1:C13" tableType="queryTable" totalsRowShown="0">
  <autoFilter ref="A1:C13" xr:uid="{199DD9EE-254E-42BE-93D2-CE24D28B77BF}"/>
  <tableColumns count="3">
    <tableColumn id="1" xr3:uid="{DA6977D5-714F-4948-8F6A-3DB1A894B495}" uniqueName="1" name="Factor" queryTableFieldId="1"/>
    <tableColumn id="2" xr3:uid="{5E9658BD-F2DE-409E-B736-729EE5CB914C}" uniqueName="2" name="Description" queryTableFieldId="2" dataDxfId="8"/>
    <tableColumn id="3" xr3:uid="{750873AA-33FE-4A51-92E4-42EDCE6F0B01}" uniqueName="3" name="Operator Error" queryTableFieldId="3" dataDxf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F374BFC-F280-4C1C-B519-EB77978688F2}" name="tbl_factors" displayName="tbl_factors" ref="A1:C13" totalsRowShown="0" headerRowDxfId="6">
  <autoFilter ref="A1:C13" xr:uid="{6F374BFC-F280-4C1C-B519-EB77978688F2}"/>
  <tableColumns count="3">
    <tableColumn id="1" xr3:uid="{9C83FB31-6C0F-4DA9-A0DF-6DEB3ACC930A}" name="Factor"/>
    <tableColumn id="2" xr3:uid="{DFB6837A-B74D-43EA-99B1-6E521D2B6F6B}" name="Description"/>
    <tableColumn id="3" xr3:uid="{C66C5D3D-42DE-488F-B22A-CF887FBF146D}" name="Operator Error"/>
  </tableColumns>
  <tableStyleInfo name="TableStyleLight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219999-BACF-43DB-9F38-C7F7A4482B3C}" name="tbl_downtime_wide_1" displayName="tbl_downtime_wide_1" ref="A1:I62" tableType="queryTable" totalsRowShown="0">
  <autoFilter ref="A1:I62" xr:uid="{68219999-BACF-43DB-9F38-C7F7A4482B3C}"/>
  <tableColumns count="9">
    <tableColumn id="1" xr3:uid="{F18EB4FB-CF22-411A-B922-36373EED825A}" uniqueName="1" name="Batch" queryTableFieldId="1"/>
    <tableColumn id="2" xr3:uid="{213D0179-E795-4403-8D95-D046AEA43395}" uniqueName="2" name="Factor_Number" queryTableFieldId="2"/>
    <tableColumn id="3" xr3:uid="{57AB942C-83B0-4C79-85FD-A720E5192C35}" uniqueName="3" name="Downtime_Minutes" queryTableFieldId="3"/>
    <tableColumn id="4" xr3:uid="{6CEE6269-967C-4D5F-A0F6-87A8D1C3C406}" uniqueName="4" name="Description" queryTableFieldId="4" dataDxfId="5"/>
    <tableColumn id="5" xr3:uid="{921B6D78-22A6-4B78-B9F0-9B1D475049BE}" uniqueName="5" name="Operator Error" queryTableFieldId="5" dataDxfId="4"/>
    <tableColumn id="6" xr3:uid="{FDB1EEF2-FE8F-4B85-8331-C211289921F8}" uniqueName="6" name="Date" queryTableFieldId="6" dataDxfId="3"/>
    <tableColumn id="7" xr3:uid="{CA89F333-3272-4C2B-8D16-A8F4D7B4BC84}" uniqueName="7" name="Product" queryTableFieldId="7" dataDxfId="2"/>
    <tableColumn id="8" xr3:uid="{AA856650-EDA2-4E39-896A-360A44C3B14E}" uniqueName="8" name="Operator" queryTableFieldId="8" dataDxfId="1"/>
    <tableColumn id="9" xr3:uid="{F60FBEE8-4F3C-4427-AE78-AF5346749E95}" uniqueName="9" name="Total_Minutes" queryTableField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273D5A-44F3-4A88-8990-EBB1DD6F7C6A}" name="tbl_downtime_wide" displayName="tbl_downtime_wide" ref="A1:M39" totalsRowShown="0" headerRowDxfId="0">
  <autoFilter ref="A1:M39" xr:uid="{F1273D5A-44F3-4A88-8990-EBB1DD6F7C6A}"/>
  <tableColumns count="13">
    <tableColumn id="1" xr3:uid="{3D1432FE-2339-4942-9F0C-585878831CE3}" name="Batch"/>
    <tableColumn id="2" xr3:uid="{2BFB2067-E264-4CEF-A35C-09DB3B9FDA06}" name="Factor_1"/>
    <tableColumn id="3" xr3:uid="{3A91C888-4260-427E-A7FF-9A9EA8F579B8}" name="Factor_2"/>
    <tableColumn id="4" xr3:uid="{28BD99DC-7047-4D43-B670-CD7EFAC8D4CB}" name="Factor_3"/>
    <tableColumn id="5" xr3:uid="{844CD81A-D183-44C2-A744-58116835F45E}" name="Factor_4"/>
    <tableColumn id="6" xr3:uid="{1B49C36F-1825-4191-9E35-3F6A685F5777}" name="Factor_5"/>
    <tableColumn id="7" xr3:uid="{B9059ED1-6E00-4DD4-90B2-DC46FDB586ED}" name="Factor_6"/>
    <tableColumn id="8" xr3:uid="{7F80D335-686A-4B34-801E-C59E7086294F}" name="Factor_7"/>
    <tableColumn id="9" xr3:uid="{AB566183-275E-4287-A250-48453A51D837}" name="Factor_8"/>
    <tableColumn id="10" xr3:uid="{226A9346-2A03-446C-929A-F93E7E0514FA}" name="Factor_9"/>
    <tableColumn id="11" xr3:uid="{A695397A-E6EF-4522-9D24-9675E1BE6C1E}" name="Factor_10"/>
    <tableColumn id="12" xr3:uid="{069FF810-AFA1-4305-B53C-2634610C25A7}" name="Factor_11"/>
    <tableColumn id="13" xr3:uid="{63ECA64B-46FC-4C88-9D74-8F08C229B2A2}" name="Factor_12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737C8-0C37-4BB1-A236-857417196F23}">
  <dimension ref="A3:F10"/>
  <sheetViews>
    <sheetView zoomScaleNormal="100" workbookViewId="0">
      <selection activeCell="N26" sqref="N26"/>
    </sheetView>
  </sheetViews>
  <sheetFormatPr defaultRowHeight="14.5" x14ac:dyDescent="0.35"/>
  <cols>
    <col min="1" max="1" width="13.1796875" bestFit="1" customWidth="1"/>
    <col min="2" max="2" width="14.54296875" bestFit="1" customWidth="1"/>
    <col min="3" max="4" width="14.26953125" bestFit="1" customWidth="1"/>
  </cols>
  <sheetData>
    <row r="3" spans="1:6" x14ac:dyDescent="0.35">
      <c r="A3" s="6" t="s">
        <v>58</v>
      </c>
      <c r="B3" t="s">
        <v>62</v>
      </c>
      <c r="F3" s="8">
        <f>B10</f>
        <v>64.022809745982386</v>
      </c>
    </row>
    <row r="4" spans="1:6" x14ac:dyDescent="0.35">
      <c r="A4" s="7" t="s">
        <v>31</v>
      </c>
      <c r="B4" s="8">
        <v>44.444444444444443</v>
      </c>
    </row>
    <row r="5" spans="1:6" x14ac:dyDescent="0.35">
      <c r="A5" s="7" t="s">
        <v>35</v>
      </c>
      <c r="B5" s="8">
        <v>61.946902654867252</v>
      </c>
    </row>
    <row r="6" spans="1:6" x14ac:dyDescent="0.35">
      <c r="A6" s="7" t="s">
        <v>63</v>
      </c>
      <c r="B6" s="8">
        <v>63.885267275097782</v>
      </c>
    </row>
    <row r="7" spans="1:6" x14ac:dyDescent="0.35">
      <c r="A7" s="7" t="s">
        <v>33</v>
      </c>
      <c r="B7" s="8">
        <v>64.562410329985653</v>
      </c>
    </row>
    <row r="8" spans="1:6" x14ac:dyDescent="0.35">
      <c r="A8" s="7" t="s">
        <v>34</v>
      </c>
      <c r="B8" s="8">
        <v>67.605633802816897</v>
      </c>
    </row>
    <row r="9" spans="1:6" x14ac:dyDescent="0.35">
      <c r="A9" s="7" t="s">
        <v>32</v>
      </c>
      <c r="B9" s="8">
        <v>68.052930056710764</v>
      </c>
    </row>
    <row r="10" spans="1:6" x14ac:dyDescent="0.35">
      <c r="A10" s="7" t="s">
        <v>59</v>
      </c>
      <c r="B10" s="8">
        <v>64.022809745982386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C1A19-E137-4B17-BBFF-1148A06D5C17}">
  <dimension ref="A1:I39"/>
  <sheetViews>
    <sheetView topLeftCell="A11" zoomScaleNormal="100" workbookViewId="0">
      <selection activeCell="I2" sqref="I2"/>
    </sheetView>
  </sheetViews>
  <sheetFormatPr defaultRowHeight="14.5" x14ac:dyDescent="0.35"/>
  <cols>
    <col min="1" max="1" width="10.08984375" style="5" bestFit="1" customWidth="1"/>
    <col min="2" max="2" width="9.6328125" bestFit="1" customWidth="1"/>
    <col min="3" max="3" width="7.90625" bestFit="1" customWidth="1"/>
    <col min="4" max="4" width="10.36328125" bestFit="1" customWidth="1"/>
    <col min="5" max="5" width="11.54296875" bestFit="1" customWidth="1"/>
    <col min="6" max="6" width="10.7265625" bestFit="1" customWidth="1"/>
    <col min="7" max="7" width="14.7265625" bestFit="1" customWidth="1"/>
    <col min="8" max="8" width="16.81640625" bestFit="1" customWidth="1"/>
    <col min="9" max="9" width="10.08984375" bestFit="1" customWidth="1"/>
  </cols>
  <sheetData>
    <row r="1" spans="1:9" x14ac:dyDescent="0.35">
      <c r="A1" s="5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57</v>
      </c>
      <c r="H1" t="s">
        <v>61</v>
      </c>
      <c r="I1" t="s">
        <v>29</v>
      </c>
    </row>
    <row r="2" spans="1:9" x14ac:dyDescent="0.35">
      <c r="A2" s="5">
        <v>45533</v>
      </c>
      <c r="B2" t="s">
        <v>23</v>
      </c>
      <c r="C2">
        <v>422111</v>
      </c>
      <c r="D2" t="s">
        <v>42</v>
      </c>
      <c r="E2" s="4">
        <v>0.49305555555555558</v>
      </c>
      <c r="F2" s="4">
        <v>0.58680555555555558</v>
      </c>
      <c r="G2">
        <v>135</v>
      </c>
      <c r="H2">
        <f>_xlfn.XLOOKUP(tbl_productivity_1[[#This Row],[Product]],products[Product],products[Min batch time])</f>
        <v>60</v>
      </c>
      <c r="I2" t="str">
        <f>_xlfn.XLOOKUP(tbl_productivity_1[[#This Row],[Product]],products[Product],products[Flavor])</f>
        <v>Orange</v>
      </c>
    </row>
    <row r="3" spans="1:9" x14ac:dyDescent="0.35">
      <c r="A3" s="5">
        <v>45533</v>
      </c>
      <c r="B3" t="s">
        <v>24</v>
      </c>
      <c r="C3">
        <v>422112</v>
      </c>
      <c r="D3" t="s">
        <v>42</v>
      </c>
      <c r="E3" s="4">
        <v>0.58680555555555558</v>
      </c>
      <c r="F3" s="4">
        <v>0.65625</v>
      </c>
      <c r="G3">
        <v>100</v>
      </c>
      <c r="H3">
        <f>_xlfn.XLOOKUP(tbl_productivity_1[[#This Row],[Product]],products[Product],products[Min batch time])</f>
        <v>60</v>
      </c>
      <c r="I3" t="str">
        <f>_xlfn.XLOOKUP(tbl_productivity_1[[#This Row],[Product]],products[Product],products[Flavor])</f>
        <v>Lemon lime</v>
      </c>
    </row>
    <row r="4" spans="1:9" x14ac:dyDescent="0.35">
      <c r="A4" s="5">
        <v>45533</v>
      </c>
      <c r="B4" t="s">
        <v>24</v>
      </c>
      <c r="C4">
        <v>422113</v>
      </c>
      <c r="D4" t="s">
        <v>42</v>
      </c>
      <c r="E4" s="4">
        <v>0.65625</v>
      </c>
      <c r="F4" s="4">
        <v>0.73263888888888884</v>
      </c>
      <c r="G4">
        <v>110</v>
      </c>
      <c r="H4">
        <f>_xlfn.XLOOKUP(tbl_productivity_1[[#This Row],[Product]],products[Product],products[Min batch time])</f>
        <v>60</v>
      </c>
      <c r="I4" t="str">
        <f>_xlfn.XLOOKUP(tbl_productivity_1[[#This Row],[Product]],products[Product],products[Flavor])</f>
        <v>Lemon lime</v>
      </c>
    </row>
    <row r="5" spans="1:9" x14ac:dyDescent="0.35">
      <c r="A5" s="5">
        <v>45533</v>
      </c>
      <c r="B5" t="s">
        <v>24</v>
      </c>
      <c r="C5">
        <v>422114</v>
      </c>
      <c r="D5" t="s">
        <v>42</v>
      </c>
      <c r="E5" s="4">
        <v>0.73263888888888884</v>
      </c>
      <c r="F5" s="4">
        <v>0.80208333333333337</v>
      </c>
      <c r="G5">
        <v>100</v>
      </c>
      <c r="H5">
        <f>_xlfn.XLOOKUP(tbl_productivity_1[[#This Row],[Product]],products[Product],products[Min batch time])</f>
        <v>60</v>
      </c>
      <c r="I5" t="str">
        <f>_xlfn.XLOOKUP(tbl_productivity_1[[#This Row],[Product]],products[Product],products[Flavor])</f>
        <v>Lemon lime</v>
      </c>
    </row>
    <row r="6" spans="1:9" x14ac:dyDescent="0.35">
      <c r="A6" s="5">
        <v>45533</v>
      </c>
      <c r="B6" t="s">
        <v>24</v>
      </c>
      <c r="C6">
        <v>422115</v>
      </c>
      <c r="D6" t="s">
        <v>39</v>
      </c>
      <c r="E6" s="4">
        <v>0.80208333333333337</v>
      </c>
      <c r="F6" s="4">
        <v>0.86041666666666672</v>
      </c>
      <c r="G6">
        <v>84</v>
      </c>
      <c r="H6">
        <f>_xlfn.XLOOKUP(tbl_productivity_1[[#This Row],[Product]],products[Product],products[Min batch time])</f>
        <v>60</v>
      </c>
      <c r="I6" t="str">
        <f>_xlfn.XLOOKUP(tbl_productivity_1[[#This Row],[Product]],products[Product],products[Flavor])</f>
        <v>Lemon lime</v>
      </c>
    </row>
    <row r="7" spans="1:9" x14ac:dyDescent="0.35">
      <c r="A7" s="5">
        <v>45533</v>
      </c>
      <c r="B7" t="s">
        <v>24</v>
      </c>
      <c r="C7">
        <v>422116</v>
      </c>
      <c r="D7" t="s">
        <v>39</v>
      </c>
      <c r="E7" s="4">
        <v>0.86041666666666672</v>
      </c>
      <c r="F7" s="4">
        <v>0.90208333333333335</v>
      </c>
      <c r="G7">
        <v>60</v>
      </c>
      <c r="H7">
        <f>_xlfn.XLOOKUP(tbl_productivity_1[[#This Row],[Product]],products[Product],products[Min batch time])</f>
        <v>60</v>
      </c>
      <c r="I7" t="str">
        <f>_xlfn.XLOOKUP(tbl_productivity_1[[#This Row],[Product]],products[Product],products[Flavor])</f>
        <v>Lemon lime</v>
      </c>
    </row>
    <row r="8" spans="1:9" x14ac:dyDescent="0.35">
      <c r="A8" s="5">
        <v>45533</v>
      </c>
      <c r="B8" t="s">
        <v>24</v>
      </c>
      <c r="C8">
        <v>422117</v>
      </c>
      <c r="D8" t="s">
        <v>39</v>
      </c>
      <c r="E8" s="4">
        <v>0.90208333333333335</v>
      </c>
      <c r="F8" s="4">
        <v>0.95416666666666672</v>
      </c>
      <c r="G8">
        <v>75</v>
      </c>
      <c r="H8">
        <f>_xlfn.XLOOKUP(tbl_productivity_1[[#This Row],[Product]],products[Product],products[Min batch time])</f>
        <v>60</v>
      </c>
      <c r="I8" t="str">
        <f>_xlfn.XLOOKUP(tbl_productivity_1[[#This Row],[Product]],products[Product],products[Flavor])</f>
        <v>Lemon lime</v>
      </c>
    </row>
    <row r="9" spans="1:9" x14ac:dyDescent="0.35">
      <c r="A9" s="5">
        <v>45534</v>
      </c>
      <c r="B9" t="s">
        <v>25</v>
      </c>
      <c r="C9">
        <v>422118</v>
      </c>
      <c r="D9" t="s">
        <v>40</v>
      </c>
      <c r="E9" s="4">
        <v>0.1701388888888889</v>
      </c>
      <c r="F9" s="4">
        <v>0.25347222222222221</v>
      </c>
      <c r="G9">
        <v>120</v>
      </c>
      <c r="H9">
        <f>_xlfn.XLOOKUP(tbl_productivity_1[[#This Row],[Product]],products[Product],products[Min batch time])</f>
        <v>60</v>
      </c>
      <c r="I9" t="str">
        <f>_xlfn.XLOOKUP(tbl_productivity_1[[#This Row],[Product]],products[Product],products[Flavor])</f>
        <v>Cola</v>
      </c>
    </row>
    <row r="10" spans="1:9" x14ac:dyDescent="0.35">
      <c r="A10" s="5">
        <v>45534</v>
      </c>
      <c r="B10" t="s">
        <v>25</v>
      </c>
      <c r="C10">
        <v>422119</v>
      </c>
      <c r="D10" t="s">
        <v>40</v>
      </c>
      <c r="E10" s="4">
        <v>0.25347222222222221</v>
      </c>
      <c r="F10" s="4">
        <v>0.3125</v>
      </c>
      <c r="G10">
        <v>85</v>
      </c>
      <c r="H10">
        <f>_xlfn.XLOOKUP(tbl_productivity_1[[#This Row],[Product]],products[Product],products[Min batch time])</f>
        <v>60</v>
      </c>
      <c r="I10" t="str">
        <f>_xlfn.XLOOKUP(tbl_productivity_1[[#This Row],[Product]],products[Product],products[Flavor])</f>
        <v>Cola</v>
      </c>
    </row>
    <row r="11" spans="1:9" x14ac:dyDescent="0.35">
      <c r="A11" s="5">
        <v>45534</v>
      </c>
      <c r="B11" t="s">
        <v>25</v>
      </c>
      <c r="C11">
        <v>422120</v>
      </c>
      <c r="D11" t="s">
        <v>40</v>
      </c>
      <c r="E11" s="4">
        <v>0.3125</v>
      </c>
      <c r="F11" s="4">
        <v>0.39027777777777778</v>
      </c>
      <c r="G11">
        <v>112</v>
      </c>
      <c r="H11">
        <f>_xlfn.XLOOKUP(tbl_productivity_1[[#This Row],[Product]],products[Product],products[Min batch time])</f>
        <v>60</v>
      </c>
      <c r="I11" t="str">
        <f>_xlfn.XLOOKUP(tbl_productivity_1[[#This Row],[Product]],products[Product],products[Flavor])</f>
        <v>Cola</v>
      </c>
    </row>
    <row r="12" spans="1:9" x14ac:dyDescent="0.35">
      <c r="A12" s="5">
        <v>45534</v>
      </c>
      <c r="B12" t="s">
        <v>25</v>
      </c>
      <c r="C12">
        <v>422121</v>
      </c>
      <c r="D12" t="s">
        <v>41</v>
      </c>
      <c r="E12" s="4">
        <v>0.39027777777777778</v>
      </c>
      <c r="F12" s="4">
        <v>0.44236111111111109</v>
      </c>
      <c r="G12">
        <v>75</v>
      </c>
      <c r="H12">
        <f>_xlfn.XLOOKUP(tbl_productivity_1[[#This Row],[Product]],products[Product],products[Min batch time])</f>
        <v>60</v>
      </c>
      <c r="I12" t="str">
        <f>_xlfn.XLOOKUP(tbl_productivity_1[[#This Row],[Product]],products[Product],products[Flavor])</f>
        <v>Cola</v>
      </c>
    </row>
    <row r="13" spans="1:9" x14ac:dyDescent="0.35">
      <c r="A13" s="5">
        <v>45534</v>
      </c>
      <c r="B13" t="s">
        <v>25</v>
      </c>
      <c r="C13">
        <v>422122</v>
      </c>
      <c r="D13" t="s">
        <v>41</v>
      </c>
      <c r="E13" s="4">
        <v>0.44236111111111109</v>
      </c>
      <c r="F13" s="4">
        <v>0.50138888888888888</v>
      </c>
      <c r="G13">
        <v>85</v>
      </c>
      <c r="H13">
        <f>_xlfn.XLOOKUP(tbl_productivity_1[[#This Row],[Product]],products[Product],products[Min batch time])</f>
        <v>60</v>
      </c>
      <c r="I13" t="str">
        <f>_xlfn.XLOOKUP(tbl_productivity_1[[#This Row],[Product]],products[Product],products[Flavor])</f>
        <v>Cola</v>
      </c>
    </row>
    <row r="14" spans="1:9" x14ac:dyDescent="0.35">
      <c r="A14" s="5">
        <v>45534</v>
      </c>
      <c r="B14" t="s">
        <v>25</v>
      </c>
      <c r="C14">
        <v>422123</v>
      </c>
      <c r="D14" t="s">
        <v>41</v>
      </c>
      <c r="E14" s="4">
        <v>0.50138888888888888</v>
      </c>
      <c r="F14" s="4">
        <v>0.59375</v>
      </c>
      <c r="G14">
        <v>133</v>
      </c>
      <c r="H14">
        <f>_xlfn.XLOOKUP(tbl_productivity_1[[#This Row],[Product]],products[Product],products[Min batch time])</f>
        <v>60</v>
      </c>
      <c r="I14" t="str">
        <f>_xlfn.XLOOKUP(tbl_productivity_1[[#This Row],[Product]],products[Product],products[Flavor])</f>
        <v>Cola</v>
      </c>
    </row>
    <row r="15" spans="1:9" x14ac:dyDescent="0.35">
      <c r="A15" s="5">
        <v>45534</v>
      </c>
      <c r="B15" t="s">
        <v>25</v>
      </c>
      <c r="C15">
        <v>422124</v>
      </c>
      <c r="D15" t="s">
        <v>41</v>
      </c>
      <c r="E15" s="4">
        <v>0.59375</v>
      </c>
      <c r="F15" s="4">
        <v>0.66319444444444442</v>
      </c>
      <c r="G15">
        <v>100</v>
      </c>
      <c r="H15">
        <f>_xlfn.XLOOKUP(tbl_productivity_1[[#This Row],[Product]],products[Product],products[Min batch time])</f>
        <v>60</v>
      </c>
      <c r="I15" t="str">
        <f>_xlfn.XLOOKUP(tbl_productivity_1[[#This Row],[Product]],products[Product],products[Flavor])</f>
        <v>Cola</v>
      </c>
    </row>
    <row r="16" spans="1:9" x14ac:dyDescent="0.35">
      <c r="A16" s="5">
        <v>45534</v>
      </c>
      <c r="B16" t="s">
        <v>25</v>
      </c>
      <c r="C16">
        <v>422125</v>
      </c>
      <c r="D16" t="s">
        <v>39</v>
      </c>
      <c r="E16" s="4">
        <v>0.66319444444444442</v>
      </c>
      <c r="F16" s="4">
        <v>0.71875</v>
      </c>
      <c r="G16">
        <v>80</v>
      </c>
      <c r="H16">
        <f>_xlfn.XLOOKUP(tbl_productivity_1[[#This Row],[Product]],products[Product],products[Min batch time])</f>
        <v>60</v>
      </c>
      <c r="I16" t="str">
        <f>_xlfn.XLOOKUP(tbl_productivity_1[[#This Row],[Product]],products[Product],products[Flavor])</f>
        <v>Cola</v>
      </c>
    </row>
    <row r="17" spans="1:9" x14ac:dyDescent="0.35">
      <c r="A17" s="5">
        <v>45534</v>
      </c>
      <c r="B17" t="s">
        <v>25</v>
      </c>
      <c r="C17">
        <v>422126</v>
      </c>
      <c r="D17" t="s">
        <v>39</v>
      </c>
      <c r="E17" s="4">
        <v>0.71875</v>
      </c>
      <c r="F17" s="4">
        <v>0.79097222222222219</v>
      </c>
      <c r="G17">
        <v>104</v>
      </c>
      <c r="H17">
        <f>_xlfn.XLOOKUP(tbl_productivity_1[[#This Row],[Product]],products[Product],products[Min batch time])</f>
        <v>60</v>
      </c>
      <c r="I17" t="str">
        <f>_xlfn.XLOOKUP(tbl_productivity_1[[#This Row],[Product]],products[Product],products[Flavor])</f>
        <v>Cola</v>
      </c>
    </row>
    <row r="18" spans="1:9" x14ac:dyDescent="0.35">
      <c r="A18" s="5">
        <v>45534</v>
      </c>
      <c r="B18" t="s">
        <v>25</v>
      </c>
      <c r="C18">
        <v>422127</v>
      </c>
      <c r="D18" t="s">
        <v>39</v>
      </c>
      <c r="E18" s="4">
        <v>0.79097222222222219</v>
      </c>
      <c r="F18" s="4">
        <v>0.84861111111111109</v>
      </c>
      <c r="G18">
        <v>83</v>
      </c>
      <c r="H18">
        <f>_xlfn.XLOOKUP(tbl_productivity_1[[#This Row],[Product]],products[Product],products[Min batch time])</f>
        <v>60</v>
      </c>
      <c r="I18" t="str">
        <f>_xlfn.XLOOKUP(tbl_productivity_1[[#This Row],[Product]],products[Product],products[Flavor])</f>
        <v>Cola</v>
      </c>
    </row>
    <row r="19" spans="1:9" x14ac:dyDescent="0.35">
      <c r="A19" s="5">
        <v>45534</v>
      </c>
      <c r="B19" t="s">
        <v>25</v>
      </c>
      <c r="C19">
        <v>422128</v>
      </c>
      <c r="D19" t="s">
        <v>39</v>
      </c>
      <c r="E19" s="4">
        <v>0.84861111111111109</v>
      </c>
      <c r="F19" s="4">
        <v>0.92638888888888893</v>
      </c>
      <c r="G19">
        <v>112</v>
      </c>
      <c r="H19">
        <f>_xlfn.XLOOKUP(tbl_productivity_1[[#This Row],[Product]],products[Product],products[Min batch time])</f>
        <v>60</v>
      </c>
      <c r="I19" t="str">
        <f>_xlfn.XLOOKUP(tbl_productivity_1[[#This Row],[Product]],products[Product],products[Flavor])</f>
        <v>Cola</v>
      </c>
    </row>
    <row r="20" spans="1:9" x14ac:dyDescent="0.35">
      <c r="A20" s="5">
        <v>45534</v>
      </c>
      <c r="B20" t="s">
        <v>25</v>
      </c>
      <c r="C20">
        <v>422129</v>
      </c>
      <c r="D20" t="s">
        <v>39</v>
      </c>
      <c r="E20" s="4">
        <v>0.92638888888888893</v>
      </c>
      <c r="F20" s="4">
        <v>0.97847222222222219</v>
      </c>
      <c r="G20">
        <v>75</v>
      </c>
      <c r="H20">
        <f>_xlfn.XLOOKUP(tbl_productivity_1[[#This Row],[Product]],products[Product],products[Min batch time])</f>
        <v>60</v>
      </c>
      <c r="I20" t="str">
        <f>_xlfn.XLOOKUP(tbl_productivity_1[[#This Row],[Product]],products[Product],products[Flavor])</f>
        <v>Cola</v>
      </c>
    </row>
    <row r="21" spans="1:9" x14ac:dyDescent="0.35">
      <c r="A21" s="5">
        <v>45535</v>
      </c>
      <c r="B21" t="s">
        <v>25</v>
      </c>
      <c r="C21">
        <v>422130</v>
      </c>
      <c r="D21" t="s">
        <v>40</v>
      </c>
      <c r="E21" s="4">
        <v>0.32291666666666669</v>
      </c>
      <c r="F21" s="4">
        <v>0.37847222222222221</v>
      </c>
      <c r="G21">
        <v>80</v>
      </c>
      <c r="H21">
        <f>_xlfn.XLOOKUP(tbl_productivity_1[[#This Row],[Product]],products[Product],products[Min batch time])</f>
        <v>60</v>
      </c>
      <c r="I21" t="str">
        <f>_xlfn.XLOOKUP(tbl_productivity_1[[#This Row],[Product]],products[Product],products[Flavor])</f>
        <v>Cola</v>
      </c>
    </row>
    <row r="22" spans="1:9" x14ac:dyDescent="0.35">
      <c r="A22" s="5">
        <v>45535</v>
      </c>
      <c r="B22" t="s">
        <v>25</v>
      </c>
      <c r="C22">
        <v>422131</v>
      </c>
      <c r="D22" t="s">
        <v>40</v>
      </c>
      <c r="E22" s="4">
        <v>0.37847222222222221</v>
      </c>
      <c r="F22" s="4">
        <v>0.44097222222222221</v>
      </c>
      <c r="G22">
        <v>90</v>
      </c>
      <c r="H22">
        <f>_xlfn.XLOOKUP(tbl_productivity_1[[#This Row],[Product]],products[Product],products[Min batch time])</f>
        <v>60</v>
      </c>
      <c r="I22" t="str">
        <f>_xlfn.XLOOKUP(tbl_productivity_1[[#This Row],[Product]],products[Product],products[Flavor])</f>
        <v>Cola</v>
      </c>
    </row>
    <row r="23" spans="1:9" x14ac:dyDescent="0.35">
      <c r="A23" s="5">
        <v>45535</v>
      </c>
      <c r="B23" t="s">
        <v>25</v>
      </c>
      <c r="C23">
        <v>422132</v>
      </c>
      <c r="D23" t="s">
        <v>40</v>
      </c>
      <c r="E23" s="4">
        <v>0.44097222222222221</v>
      </c>
      <c r="F23" s="4">
        <v>0.4826388888888889</v>
      </c>
      <c r="G23">
        <v>60</v>
      </c>
      <c r="H23">
        <f>_xlfn.XLOOKUP(tbl_productivity_1[[#This Row],[Product]],products[Product],products[Min batch time])</f>
        <v>60</v>
      </c>
      <c r="I23" t="str">
        <f>_xlfn.XLOOKUP(tbl_productivity_1[[#This Row],[Product]],products[Product],products[Flavor])</f>
        <v>Cola</v>
      </c>
    </row>
    <row r="24" spans="1:9" x14ac:dyDescent="0.35">
      <c r="A24" s="5">
        <v>45535</v>
      </c>
      <c r="B24" t="s">
        <v>26</v>
      </c>
      <c r="C24">
        <v>422133</v>
      </c>
      <c r="D24" t="s">
        <v>40</v>
      </c>
      <c r="E24" s="4">
        <v>0.4826388888888889</v>
      </c>
      <c r="F24" s="4">
        <v>0.53819444444444442</v>
      </c>
      <c r="G24">
        <v>80</v>
      </c>
      <c r="H24">
        <f>_xlfn.XLOOKUP(tbl_productivity_1[[#This Row],[Product]],products[Product],products[Min batch time])</f>
        <v>60</v>
      </c>
      <c r="I24" t="str">
        <f>_xlfn.XLOOKUP(tbl_productivity_1[[#This Row],[Product]],products[Product],products[Flavor])</f>
        <v>Diet Cola</v>
      </c>
    </row>
    <row r="25" spans="1:9" x14ac:dyDescent="0.35">
      <c r="A25" s="5">
        <v>45535</v>
      </c>
      <c r="B25" t="s">
        <v>26</v>
      </c>
      <c r="C25">
        <v>422134</v>
      </c>
      <c r="D25" t="s">
        <v>42</v>
      </c>
      <c r="E25" s="4">
        <v>0.53819444444444442</v>
      </c>
      <c r="F25" s="4">
        <v>0.61458333333333337</v>
      </c>
      <c r="G25">
        <v>110</v>
      </c>
      <c r="H25">
        <f>_xlfn.XLOOKUP(tbl_productivity_1[[#This Row],[Product]],products[Product],products[Min batch time])</f>
        <v>60</v>
      </c>
      <c r="I25" t="str">
        <f>_xlfn.XLOOKUP(tbl_productivity_1[[#This Row],[Product]],products[Product],products[Flavor])</f>
        <v>Diet Cola</v>
      </c>
    </row>
    <row r="26" spans="1:9" x14ac:dyDescent="0.35">
      <c r="A26" s="5">
        <v>45535</v>
      </c>
      <c r="B26" t="s">
        <v>26</v>
      </c>
      <c r="C26">
        <v>422135</v>
      </c>
      <c r="D26" t="s">
        <v>42</v>
      </c>
      <c r="E26" s="4">
        <v>0.61458333333333337</v>
      </c>
      <c r="F26" s="4">
        <v>0.6875</v>
      </c>
      <c r="G26">
        <v>105</v>
      </c>
      <c r="H26">
        <f>_xlfn.XLOOKUP(tbl_productivity_1[[#This Row],[Product]],products[Product],products[Min batch time])</f>
        <v>60</v>
      </c>
      <c r="I26" t="str">
        <f>_xlfn.XLOOKUP(tbl_productivity_1[[#This Row],[Product]],products[Product],products[Flavor])</f>
        <v>Diet Cola</v>
      </c>
    </row>
    <row r="27" spans="1:9" x14ac:dyDescent="0.35">
      <c r="A27" s="5">
        <v>45535</v>
      </c>
      <c r="B27" t="s">
        <v>26</v>
      </c>
      <c r="C27">
        <v>422136</v>
      </c>
      <c r="D27" t="s">
        <v>42</v>
      </c>
      <c r="E27" s="4">
        <v>0.6875</v>
      </c>
      <c r="F27" s="4">
        <v>0.72916666666666663</v>
      </c>
      <c r="G27">
        <v>60</v>
      </c>
      <c r="H27">
        <f>_xlfn.XLOOKUP(tbl_productivity_1[[#This Row],[Product]],products[Product],products[Min batch time])</f>
        <v>60</v>
      </c>
      <c r="I27" t="str">
        <f>_xlfn.XLOOKUP(tbl_productivity_1[[#This Row],[Product]],products[Product],products[Flavor])</f>
        <v>Diet Cola</v>
      </c>
    </row>
    <row r="28" spans="1:9" x14ac:dyDescent="0.35">
      <c r="A28" s="5">
        <v>45537</v>
      </c>
      <c r="B28" t="s">
        <v>27</v>
      </c>
      <c r="C28">
        <v>422137</v>
      </c>
      <c r="D28" t="s">
        <v>40</v>
      </c>
      <c r="E28" s="4">
        <v>4.1666666666666664E-2</v>
      </c>
      <c r="F28" s="4">
        <v>0.11458333333333333</v>
      </c>
      <c r="G28">
        <v>105</v>
      </c>
      <c r="H28">
        <f>_xlfn.XLOOKUP(tbl_productivity_1[[#This Row],[Product]],products[Product],products[Min batch time])</f>
        <v>60</v>
      </c>
      <c r="I28" t="str">
        <f>_xlfn.XLOOKUP(tbl_productivity_1[[#This Row],[Product]],products[Product],products[Flavor])</f>
        <v>Root Beer</v>
      </c>
    </row>
    <row r="29" spans="1:9" x14ac:dyDescent="0.35">
      <c r="A29" s="5">
        <v>45537</v>
      </c>
      <c r="B29" t="s">
        <v>27</v>
      </c>
      <c r="C29">
        <v>422138</v>
      </c>
      <c r="D29" t="s">
        <v>40</v>
      </c>
      <c r="E29" s="4">
        <v>0.11458333333333333</v>
      </c>
      <c r="F29" s="4">
        <v>0.1701388888888889</v>
      </c>
      <c r="G29">
        <v>80</v>
      </c>
      <c r="H29">
        <f>_xlfn.XLOOKUP(tbl_productivity_1[[#This Row],[Product]],products[Product],products[Min batch time])</f>
        <v>60</v>
      </c>
      <c r="I29" t="str">
        <f>_xlfn.XLOOKUP(tbl_productivity_1[[#This Row],[Product]],products[Product],products[Flavor])</f>
        <v>Root Beer</v>
      </c>
    </row>
    <row r="30" spans="1:9" x14ac:dyDescent="0.35">
      <c r="A30" s="5">
        <v>45537</v>
      </c>
      <c r="B30" t="s">
        <v>27</v>
      </c>
      <c r="C30">
        <v>422139</v>
      </c>
      <c r="D30" t="s">
        <v>40</v>
      </c>
      <c r="E30" s="4">
        <v>0.1701388888888889</v>
      </c>
      <c r="F30" s="4">
        <v>0.2361111111111111</v>
      </c>
      <c r="G30">
        <v>95</v>
      </c>
      <c r="H30">
        <f>_xlfn.XLOOKUP(tbl_productivity_1[[#This Row],[Product]],products[Product],products[Min batch time])</f>
        <v>60</v>
      </c>
      <c r="I30" t="str">
        <f>_xlfn.XLOOKUP(tbl_productivity_1[[#This Row],[Product]],products[Product],products[Flavor])</f>
        <v>Root Beer</v>
      </c>
    </row>
    <row r="31" spans="1:9" x14ac:dyDescent="0.35">
      <c r="A31" s="5">
        <v>45537</v>
      </c>
      <c r="B31" t="s">
        <v>27</v>
      </c>
      <c r="C31">
        <v>422140</v>
      </c>
      <c r="D31" t="s">
        <v>40</v>
      </c>
      <c r="E31" s="4">
        <v>0.2361111111111111</v>
      </c>
      <c r="F31" s="4">
        <v>0.3215277777777778</v>
      </c>
      <c r="G31">
        <v>123</v>
      </c>
      <c r="H31">
        <f>_xlfn.XLOOKUP(tbl_productivity_1[[#This Row],[Product]],products[Product],products[Min batch time])</f>
        <v>60</v>
      </c>
      <c r="I31" t="str">
        <f>_xlfn.XLOOKUP(tbl_productivity_1[[#This Row],[Product]],products[Product],products[Flavor])</f>
        <v>Root Beer</v>
      </c>
    </row>
    <row r="32" spans="1:9" x14ac:dyDescent="0.35">
      <c r="A32" s="5">
        <v>45537</v>
      </c>
      <c r="B32" t="s">
        <v>27</v>
      </c>
      <c r="C32">
        <v>422141</v>
      </c>
      <c r="D32" t="s">
        <v>41</v>
      </c>
      <c r="E32" s="4">
        <v>0.3215277777777778</v>
      </c>
      <c r="F32" s="4">
        <v>0.36805555555555558</v>
      </c>
      <c r="G32">
        <v>67</v>
      </c>
      <c r="H32">
        <f>_xlfn.XLOOKUP(tbl_productivity_1[[#This Row],[Product]],products[Product],products[Min batch time])</f>
        <v>60</v>
      </c>
      <c r="I32" t="str">
        <f>_xlfn.XLOOKUP(tbl_productivity_1[[#This Row],[Product]],products[Product],products[Flavor])</f>
        <v>Root Beer</v>
      </c>
    </row>
    <row r="33" spans="1:9" x14ac:dyDescent="0.35">
      <c r="A33" s="5">
        <v>45537</v>
      </c>
      <c r="B33" t="s">
        <v>27</v>
      </c>
      <c r="C33">
        <v>422142</v>
      </c>
      <c r="D33" t="s">
        <v>41</v>
      </c>
      <c r="E33" s="4">
        <v>0.36805555555555558</v>
      </c>
      <c r="F33" s="4">
        <v>0.43055555555555558</v>
      </c>
      <c r="G33">
        <v>90</v>
      </c>
      <c r="H33">
        <f>_xlfn.XLOOKUP(tbl_productivity_1[[#This Row],[Product]],products[Product],products[Min batch time])</f>
        <v>60</v>
      </c>
      <c r="I33" t="str">
        <f>_xlfn.XLOOKUP(tbl_productivity_1[[#This Row],[Product]],products[Product],products[Flavor])</f>
        <v>Root Beer</v>
      </c>
    </row>
    <row r="34" spans="1:9" x14ac:dyDescent="0.35">
      <c r="A34" s="5">
        <v>45537</v>
      </c>
      <c r="B34" t="s">
        <v>27</v>
      </c>
      <c r="C34">
        <v>422143</v>
      </c>
      <c r="D34" t="s">
        <v>41</v>
      </c>
      <c r="E34" s="4">
        <v>0.43055555555555558</v>
      </c>
      <c r="F34" s="4">
        <v>0.51249999999999996</v>
      </c>
      <c r="G34">
        <v>118</v>
      </c>
      <c r="H34">
        <f>_xlfn.XLOOKUP(tbl_productivity_1[[#This Row],[Product]],products[Product],products[Min batch time])</f>
        <v>60</v>
      </c>
      <c r="I34" t="str">
        <f>_xlfn.XLOOKUP(tbl_productivity_1[[#This Row],[Product]],products[Product],products[Flavor])</f>
        <v>Root Beer</v>
      </c>
    </row>
    <row r="35" spans="1:9" x14ac:dyDescent="0.35">
      <c r="A35" s="5">
        <v>45537</v>
      </c>
      <c r="B35" t="s">
        <v>28</v>
      </c>
      <c r="C35">
        <v>422144</v>
      </c>
      <c r="D35" t="s">
        <v>41</v>
      </c>
      <c r="E35" s="4">
        <v>0.51249999999999996</v>
      </c>
      <c r="F35" s="4">
        <v>0.61805555555555558</v>
      </c>
      <c r="G35">
        <v>152</v>
      </c>
      <c r="H35">
        <f>_xlfn.XLOOKUP(tbl_productivity_1[[#This Row],[Product]],products[Product],products[Min batch time])</f>
        <v>98</v>
      </c>
      <c r="I35" t="str">
        <f>_xlfn.XLOOKUP(tbl_productivity_1[[#This Row],[Product]],products[Product],products[Flavor])</f>
        <v>Cola 2l</v>
      </c>
    </row>
    <row r="36" spans="1:9" x14ac:dyDescent="0.35">
      <c r="A36" s="5">
        <v>45537</v>
      </c>
      <c r="B36" t="s">
        <v>28</v>
      </c>
      <c r="C36">
        <v>422145</v>
      </c>
      <c r="D36" t="s">
        <v>39</v>
      </c>
      <c r="E36" s="4">
        <v>0.61805555555555558</v>
      </c>
      <c r="F36" s="4">
        <v>0.70138888888888884</v>
      </c>
      <c r="G36">
        <v>120</v>
      </c>
      <c r="H36">
        <f>_xlfn.XLOOKUP(tbl_productivity_1[[#This Row],[Product]],products[Product],products[Min batch time])</f>
        <v>98</v>
      </c>
      <c r="I36" t="str">
        <f>_xlfn.XLOOKUP(tbl_productivity_1[[#This Row],[Product]],products[Product],products[Flavor])</f>
        <v>Cola 2l</v>
      </c>
    </row>
    <row r="37" spans="1:9" x14ac:dyDescent="0.35">
      <c r="A37" s="5">
        <v>45537</v>
      </c>
      <c r="B37" t="s">
        <v>28</v>
      </c>
      <c r="C37">
        <v>422146</v>
      </c>
      <c r="D37" t="s">
        <v>39</v>
      </c>
      <c r="E37" s="4">
        <v>0.70138888888888884</v>
      </c>
      <c r="F37" s="4">
        <v>0.8125</v>
      </c>
      <c r="G37">
        <v>160</v>
      </c>
      <c r="H37">
        <f>_xlfn.XLOOKUP(tbl_productivity_1[[#This Row],[Product]],products[Product],products[Min batch time])</f>
        <v>98</v>
      </c>
      <c r="I37" t="str">
        <f>_xlfn.XLOOKUP(tbl_productivity_1[[#This Row],[Product]],products[Product],products[Flavor])</f>
        <v>Cola 2l</v>
      </c>
    </row>
    <row r="38" spans="1:9" x14ac:dyDescent="0.35">
      <c r="A38" s="5">
        <v>45537</v>
      </c>
      <c r="B38" t="s">
        <v>28</v>
      </c>
      <c r="C38">
        <v>422147</v>
      </c>
      <c r="D38" t="s">
        <v>39</v>
      </c>
      <c r="E38" s="4">
        <v>0.8125</v>
      </c>
      <c r="F38" s="4">
        <v>0.95486111111111116</v>
      </c>
      <c r="G38">
        <v>205</v>
      </c>
      <c r="H38">
        <f>_xlfn.XLOOKUP(tbl_productivity_1[[#This Row],[Product]],products[Product],products[Min batch time])</f>
        <v>98</v>
      </c>
      <c r="I38" t="str">
        <f>_xlfn.XLOOKUP(tbl_productivity_1[[#This Row],[Product]],products[Product],products[Flavor])</f>
        <v>Cola 2l</v>
      </c>
    </row>
    <row r="39" spans="1:9" x14ac:dyDescent="0.35">
      <c r="A39" s="5">
        <v>45538</v>
      </c>
      <c r="B39" t="s">
        <v>28</v>
      </c>
      <c r="C39">
        <v>422148</v>
      </c>
      <c r="D39" t="s">
        <v>42</v>
      </c>
      <c r="E39" s="4">
        <v>0.95486111111111116</v>
      </c>
      <c r="F39" s="4">
        <v>4.5138888888888888E-2</v>
      </c>
      <c r="G39">
        <v>130</v>
      </c>
      <c r="H39">
        <f>_xlfn.XLOOKUP(tbl_productivity_1[[#This Row],[Product]],products[Product],products[Min batch time])</f>
        <v>98</v>
      </c>
      <c r="I39" t="str">
        <f>_xlfn.XLOOKUP(tbl_productivity_1[[#This Row],[Product]],products[Product],products[Flavor])</f>
        <v>Cola 2l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62F3-8C54-4C2B-8E48-722D67F8C002}">
  <dimension ref="A1:F39"/>
  <sheetViews>
    <sheetView topLeftCell="A11" zoomScaleNormal="100" workbookViewId="0">
      <selection activeCell="F39" sqref="F39"/>
    </sheetView>
  </sheetViews>
  <sheetFormatPr defaultRowHeight="14.5" x14ac:dyDescent="0.35"/>
  <cols>
    <col min="1" max="1" width="10.453125" bestFit="1" customWidth="1"/>
    <col min="2" max="2" width="9.54296875" bestFit="1" customWidth="1"/>
    <col min="3" max="3" width="8.81640625" customWidth="1"/>
    <col min="4" max="4" width="10.08984375" customWidth="1"/>
    <col min="5" max="5" width="11.26953125" customWidth="1"/>
    <col min="6" max="6" width="10.453125" customWidth="1"/>
    <col min="7" max="7" width="8.7265625" bestFit="1" customWidth="1"/>
    <col min="8" max="11" width="8.81640625" customWidth="1"/>
    <col min="13" max="13" width="8.8164062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>
        <v>45533</v>
      </c>
      <c r="B2" t="s">
        <v>23</v>
      </c>
      <c r="C2">
        <v>422111</v>
      </c>
      <c r="D2" t="s">
        <v>42</v>
      </c>
      <c r="E2" s="3">
        <v>0.49305555555555558</v>
      </c>
      <c r="F2" s="3">
        <v>0.58680555555555558</v>
      </c>
    </row>
    <row r="3" spans="1:6" x14ac:dyDescent="0.35">
      <c r="A3" s="1">
        <v>45533</v>
      </c>
      <c r="B3" t="s">
        <v>24</v>
      </c>
      <c r="C3">
        <v>422112</v>
      </c>
      <c r="D3" t="s">
        <v>42</v>
      </c>
      <c r="E3" s="3">
        <v>0.58680555555555558</v>
      </c>
      <c r="F3" s="3">
        <v>0.65625</v>
      </c>
    </row>
    <row r="4" spans="1:6" x14ac:dyDescent="0.35">
      <c r="A4" s="1">
        <v>45533</v>
      </c>
      <c r="B4" t="s">
        <v>24</v>
      </c>
      <c r="C4">
        <v>422113</v>
      </c>
      <c r="D4" t="s">
        <v>42</v>
      </c>
      <c r="E4" s="3">
        <v>0.65625</v>
      </c>
      <c r="F4" s="3">
        <v>0.73263888888888884</v>
      </c>
    </row>
    <row r="5" spans="1:6" x14ac:dyDescent="0.35">
      <c r="A5" s="1">
        <v>45533</v>
      </c>
      <c r="B5" t="s">
        <v>24</v>
      </c>
      <c r="C5">
        <v>422114</v>
      </c>
      <c r="D5" t="s">
        <v>42</v>
      </c>
      <c r="E5" s="3">
        <v>0.73263888888888884</v>
      </c>
      <c r="F5" s="3">
        <v>0.80208333333333326</v>
      </c>
    </row>
    <row r="6" spans="1:6" x14ac:dyDescent="0.35">
      <c r="A6" s="1">
        <v>45533</v>
      </c>
      <c r="B6" t="s">
        <v>24</v>
      </c>
      <c r="C6">
        <v>422115</v>
      </c>
      <c r="D6" t="s">
        <v>39</v>
      </c>
      <c r="E6" s="3">
        <v>0.80208333333333326</v>
      </c>
      <c r="F6" s="3">
        <v>0.86041666666666661</v>
      </c>
    </row>
    <row r="7" spans="1:6" x14ac:dyDescent="0.35">
      <c r="A7" s="1">
        <v>45533</v>
      </c>
      <c r="B7" t="s">
        <v>24</v>
      </c>
      <c r="C7">
        <v>422116</v>
      </c>
      <c r="D7" t="s">
        <v>39</v>
      </c>
      <c r="E7" s="3">
        <v>0.86041666666666661</v>
      </c>
      <c r="F7" s="3">
        <v>0.90208333333333324</v>
      </c>
    </row>
    <row r="8" spans="1:6" x14ac:dyDescent="0.35">
      <c r="A8" s="1">
        <v>45533</v>
      </c>
      <c r="B8" t="s">
        <v>24</v>
      </c>
      <c r="C8">
        <v>422117</v>
      </c>
      <c r="D8" t="s">
        <v>39</v>
      </c>
      <c r="E8" s="3">
        <v>0.90208333333333324</v>
      </c>
      <c r="F8" s="3">
        <v>0.95416666666666661</v>
      </c>
    </row>
    <row r="9" spans="1:6" x14ac:dyDescent="0.35">
      <c r="A9" s="1">
        <v>45534</v>
      </c>
      <c r="B9" t="s">
        <v>25</v>
      </c>
      <c r="C9">
        <v>422118</v>
      </c>
      <c r="D9" t="s">
        <v>40</v>
      </c>
      <c r="E9" s="3">
        <v>0.1701388888888889</v>
      </c>
      <c r="F9" s="3">
        <v>0.25347222222222221</v>
      </c>
    </row>
    <row r="10" spans="1:6" x14ac:dyDescent="0.35">
      <c r="A10" s="1">
        <v>45534</v>
      </c>
      <c r="B10" t="s">
        <v>25</v>
      </c>
      <c r="C10">
        <v>422119</v>
      </c>
      <c r="D10" t="s">
        <v>40</v>
      </c>
      <c r="E10" s="3">
        <v>0.25347222222222221</v>
      </c>
      <c r="F10" s="3">
        <v>0.3125</v>
      </c>
    </row>
    <row r="11" spans="1:6" x14ac:dyDescent="0.35">
      <c r="A11" s="1">
        <v>45534</v>
      </c>
      <c r="B11" t="s">
        <v>25</v>
      </c>
      <c r="C11">
        <v>422120</v>
      </c>
      <c r="D11" t="s">
        <v>40</v>
      </c>
      <c r="E11" s="3">
        <v>0.3125</v>
      </c>
      <c r="F11" s="3">
        <v>0.39027777777777778</v>
      </c>
    </row>
    <row r="12" spans="1:6" x14ac:dyDescent="0.35">
      <c r="A12" s="1">
        <v>45534</v>
      </c>
      <c r="B12" t="s">
        <v>25</v>
      </c>
      <c r="C12">
        <v>422121</v>
      </c>
      <c r="D12" t="s">
        <v>41</v>
      </c>
      <c r="E12" s="3">
        <v>0.39027777777777778</v>
      </c>
      <c r="F12" s="3">
        <v>0.44236111111111109</v>
      </c>
    </row>
    <row r="13" spans="1:6" x14ac:dyDescent="0.35">
      <c r="A13" s="1">
        <v>45534</v>
      </c>
      <c r="B13" t="s">
        <v>25</v>
      </c>
      <c r="C13">
        <v>422122</v>
      </c>
      <c r="D13" t="s">
        <v>41</v>
      </c>
      <c r="E13" s="3">
        <v>0.44236111111111109</v>
      </c>
      <c r="F13" s="3">
        <v>0.50138888888888888</v>
      </c>
    </row>
    <row r="14" spans="1:6" x14ac:dyDescent="0.35">
      <c r="A14" s="1">
        <v>45534</v>
      </c>
      <c r="B14" t="s">
        <v>25</v>
      </c>
      <c r="C14">
        <v>422123</v>
      </c>
      <c r="D14" t="s">
        <v>41</v>
      </c>
      <c r="E14" s="3">
        <v>0.50138888888888888</v>
      </c>
      <c r="F14" s="3">
        <v>0.59375</v>
      </c>
    </row>
    <row r="15" spans="1:6" x14ac:dyDescent="0.35">
      <c r="A15" s="1">
        <v>45534</v>
      </c>
      <c r="B15" t="s">
        <v>25</v>
      </c>
      <c r="C15">
        <v>422124</v>
      </c>
      <c r="D15" t="s">
        <v>41</v>
      </c>
      <c r="E15" s="3">
        <v>0.59375</v>
      </c>
      <c r="F15" s="3">
        <v>0.66319444444444442</v>
      </c>
    </row>
    <row r="16" spans="1:6" x14ac:dyDescent="0.35">
      <c r="A16" s="1">
        <v>45534</v>
      </c>
      <c r="B16" t="s">
        <v>25</v>
      </c>
      <c r="C16">
        <v>422125</v>
      </c>
      <c r="D16" t="s">
        <v>39</v>
      </c>
      <c r="E16" s="3">
        <v>0.66319444444444442</v>
      </c>
      <c r="F16" s="3">
        <v>0.71875</v>
      </c>
    </row>
    <row r="17" spans="1:6" x14ac:dyDescent="0.35">
      <c r="A17" s="1">
        <v>45534</v>
      </c>
      <c r="B17" t="s">
        <v>25</v>
      </c>
      <c r="C17">
        <v>422126</v>
      </c>
      <c r="D17" t="s">
        <v>39</v>
      </c>
      <c r="E17" s="3">
        <v>0.71875</v>
      </c>
      <c r="F17" s="3">
        <v>0.79097222222222219</v>
      </c>
    </row>
    <row r="18" spans="1:6" x14ac:dyDescent="0.35">
      <c r="A18" s="1">
        <v>45534</v>
      </c>
      <c r="B18" t="s">
        <v>25</v>
      </c>
      <c r="C18">
        <v>422127</v>
      </c>
      <c r="D18" t="s">
        <v>39</v>
      </c>
      <c r="E18" s="3">
        <v>0.79097222222222219</v>
      </c>
      <c r="F18" s="3">
        <v>0.84861111111111109</v>
      </c>
    </row>
    <row r="19" spans="1:6" x14ac:dyDescent="0.35">
      <c r="A19" s="1">
        <v>45534</v>
      </c>
      <c r="B19" t="s">
        <v>25</v>
      </c>
      <c r="C19">
        <v>422128</v>
      </c>
      <c r="D19" t="s">
        <v>39</v>
      </c>
      <c r="E19" s="3">
        <v>0.84861111111111109</v>
      </c>
      <c r="F19" s="3">
        <v>0.92638888888888893</v>
      </c>
    </row>
    <row r="20" spans="1:6" x14ac:dyDescent="0.35">
      <c r="A20" s="1">
        <v>45534</v>
      </c>
      <c r="B20" t="s">
        <v>25</v>
      </c>
      <c r="C20">
        <v>422129</v>
      </c>
      <c r="D20" t="s">
        <v>39</v>
      </c>
      <c r="E20" s="3">
        <v>0.92638888888888893</v>
      </c>
      <c r="F20" s="3">
        <v>0.97847222222222219</v>
      </c>
    </row>
    <row r="21" spans="1:6" x14ac:dyDescent="0.35">
      <c r="A21" s="1">
        <v>45535</v>
      </c>
      <c r="B21" t="s">
        <v>25</v>
      </c>
      <c r="C21">
        <v>422130</v>
      </c>
      <c r="D21" t="s">
        <v>40</v>
      </c>
      <c r="E21" s="3">
        <v>0.32291666666666669</v>
      </c>
      <c r="F21" s="3">
        <v>0.37847222222222221</v>
      </c>
    </row>
    <row r="22" spans="1:6" x14ac:dyDescent="0.35">
      <c r="A22" s="1">
        <v>45535</v>
      </c>
      <c r="B22" t="s">
        <v>25</v>
      </c>
      <c r="C22">
        <v>422131</v>
      </c>
      <c r="D22" t="s">
        <v>40</v>
      </c>
      <c r="E22" s="3">
        <v>0.37847222222222221</v>
      </c>
      <c r="F22" s="3">
        <v>0.44097222222222221</v>
      </c>
    </row>
    <row r="23" spans="1:6" x14ac:dyDescent="0.35">
      <c r="A23" s="1">
        <v>45535</v>
      </c>
      <c r="B23" t="s">
        <v>25</v>
      </c>
      <c r="C23">
        <v>422132</v>
      </c>
      <c r="D23" t="s">
        <v>40</v>
      </c>
      <c r="E23" s="3">
        <v>0.44097222222222221</v>
      </c>
      <c r="F23" s="3">
        <v>0.4826388888888889</v>
      </c>
    </row>
    <row r="24" spans="1:6" x14ac:dyDescent="0.35">
      <c r="A24" s="1">
        <v>45535</v>
      </c>
      <c r="B24" t="s">
        <v>26</v>
      </c>
      <c r="C24">
        <v>422133</v>
      </c>
      <c r="D24" t="s">
        <v>40</v>
      </c>
      <c r="E24" s="3">
        <v>0.4826388888888889</v>
      </c>
      <c r="F24" s="3">
        <v>0.53819444444444442</v>
      </c>
    </row>
    <row r="25" spans="1:6" x14ac:dyDescent="0.35">
      <c r="A25" s="1">
        <v>45535</v>
      </c>
      <c r="B25" t="s">
        <v>26</v>
      </c>
      <c r="C25">
        <v>422134</v>
      </c>
      <c r="D25" t="s">
        <v>42</v>
      </c>
      <c r="E25" s="3">
        <v>0.53819444444444442</v>
      </c>
      <c r="F25" s="3">
        <v>0.61458333333333337</v>
      </c>
    </row>
    <row r="26" spans="1:6" x14ac:dyDescent="0.35">
      <c r="A26" s="1">
        <v>45535</v>
      </c>
      <c r="B26" t="s">
        <v>26</v>
      </c>
      <c r="C26">
        <v>422135</v>
      </c>
      <c r="D26" t="s">
        <v>42</v>
      </c>
      <c r="E26" s="3">
        <v>0.61458333333333337</v>
      </c>
      <c r="F26" s="3">
        <v>0.6875</v>
      </c>
    </row>
    <row r="27" spans="1:6" x14ac:dyDescent="0.35">
      <c r="A27" s="1">
        <v>45535</v>
      </c>
      <c r="B27" t="s">
        <v>26</v>
      </c>
      <c r="C27">
        <v>422136</v>
      </c>
      <c r="D27" t="s">
        <v>42</v>
      </c>
      <c r="E27" s="3">
        <v>0.6875</v>
      </c>
      <c r="F27" s="3">
        <v>0.72916666666666663</v>
      </c>
    </row>
    <row r="28" spans="1:6" x14ac:dyDescent="0.35">
      <c r="A28" s="1">
        <v>45537</v>
      </c>
      <c r="B28" t="s">
        <v>27</v>
      </c>
      <c r="C28">
        <v>422137</v>
      </c>
      <c r="D28" t="s">
        <v>40</v>
      </c>
      <c r="E28" s="3">
        <v>4.1666666666666664E-2</v>
      </c>
      <c r="F28" s="3">
        <v>0.11458333333333333</v>
      </c>
    </row>
    <row r="29" spans="1:6" x14ac:dyDescent="0.35">
      <c r="A29" s="1">
        <v>45537</v>
      </c>
      <c r="B29" t="s">
        <v>27</v>
      </c>
      <c r="C29">
        <v>422138</v>
      </c>
      <c r="D29" t="s">
        <v>40</v>
      </c>
      <c r="E29" s="3">
        <v>0.11458333333333333</v>
      </c>
      <c r="F29" s="3">
        <v>0.1701388888888889</v>
      </c>
    </row>
    <row r="30" spans="1:6" x14ac:dyDescent="0.35">
      <c r="A30" s="1">
        <v>45537</v>
      </c>
      <c r="B30" t="s">
        <v>27</v>
      </c>
      <c r="C30">
        <v>422139</v>
      </c>
      <c r="D30" t="s">
        <v>40</v>
      </c>
      <c r="E30" s="3">
        <v>0.1701388888888889</v>
      </c>
      <c r="F30" s="3">
        <v>0.2361111111111111</v>
      </c>
    </row>
    <row r="31" spans="1:6" x14ac:dyDescent="0.35">
      <c r="A31" s="1">
        <v>45537</v>
      </c>
      <c r="B31" t="s">
        <v>27</v>
      </c>
      <c r="C31">
        <v>422140</v>
      </c>
      <c r="D31" t="s">
        <v>40</v>
      </c>
      <c r="E31" s="3">
        <v>0.2361111111111111</v>
      </c>
      <c r="F31" s="3">
        <v>0.3215277777777778</v>
      </c>
    </row>
    <row r="32" spans="1:6" x14ac:dyDescent="0.35">
      <c r="A32" s="1">
        <v>45537</v>
      </c>
      <c r="B32" t="s">
        <v>27</v>
      </c>
      <c r="C32">
        <v>422141</v>
      </c>
      <c r="D32" t="s">
        <v>41</v>
      </c>
      <c r="E32" s="3">
        <v>0.3215277777777778</v>
      </c>
      <c r="F32" s="3">
        <v>0.36805555555555558</v>
      </c>
    </row>
    <row r="33" spans="1:6" x14ac:dyDescent="0.35">
      <c r="A33" s="1">
        <v>45537</v>
      </c>
      <c r="B33" t="s">
        <v>27</v>
      </c>
      <c r="C33">
        <v>422142</v>
      </c>
      <c r="D33" t="s">
        <v>41</v>
      </c>
      <c r="E33" s="3">
        <v>0.36805555555555558</v>
      </c>
      <c r="F33" s="3">
        <v>0.43055555555555558</v>
      </c>
    </row>
    <row r="34" spans="1:6" x14ac:dyDescent="0.35">
      <c r="A34" s="1">
        <v>45537</v>
      </c>
      <c r="B34" t="s">
        <v>27</v>
      </c>
      <c r="C34">
        <v>422143</v>
      </c>
      <c r="D34" t="s">
        <v>41</v>
      </c>
      <c r="E34" s="3">
        <v>0.43055555555555558</v>
      </c>
      <c r="F34" s="3">
        <v>0.51249999999999996</v>
      </c>
    </row>
    <row r="35" spans="1:6" x14ac:dyDescent="0.35">
      <c r="A35" s="1">
        <v>45537</v>
      </c>
      <c r="B35" t="s">
        <v>28</v>
      </c>
      <c r="C35">
        <v>422144</v>
      </c>
      <c r="D35" t="s">
        <v>41</v>
      </c>
      <c r="E35" s="3">
        <v>0.51249999999999996</v>
      </c>
      <c r="F35" s="3">
        <v>0.61805555555555558</v>
      </c>
    </row>
    <row r="36" spans="1:6" x14ac:dyDescent="0.35">
      <c r="A36" s="1">
        <v>45537</v>
      </c>
      <c r="B36" t="s">
        <v>28</v>
      </c>
      <c r="C36">
        <v>422145</v>
      </c>
      <c r="D36" t="s">
        <v>39</v>
      </c>
      <c r="E36" s="3">
        <v>0.61805555555555558</v>
      </c>
      <c r="F36" s="3">
        <v>0.70138888888888895</v>
      </c>
    </row>
    <row r="37" spans="1:6" x14ac:dyDescent="0.35">
      <c r="A37" s="1">
        <v>45537</v>
      </c>
      <c r="B37" t="s">
        <v>28</v>
      </c>
      <c r="C37">
        <v>422146</v>
      </c>
      <c r="D37" t="s">
        <v>39</v>
      </c>
      <c r="E37" s="3">
        <v>0.70138888888888895</v>
      </c>
      <c r="F37" s="3">
        <v>0.8125</v>
      </c>
    </row>
    <row r="38" spans="1:6" x14ac:dyDescent="0.35">
      <c r="A38" s="1">
        <v>45537</v>
      </c>
      <c r="B38" t="s">
        <v>28</v>
      </c>
      <c r="C38">
        <v>422147</v>
      </c>
      <c r="D38" t="s">
        <v>39</v>
      </c>
      <c r="E38" s="3">
        <v>0.8125</v>
      </c>
      <c r="F38" s="3">
        <v>0.95486111111111116</v>
      </c>
    </row>
    <row r="39" spans="1:6" x14ac:dyDescent="0.35">
      <c r="A39" s="1">
        <v>45538</v>
      </c>
      <c r="B39" t="s">
        <v>28</v>
      </c>
      <c r="C39">
        <v>422148</v>
      </c>
      <c r="D39" t="s">
        <v>42</v>
      </c>
      <c r="E39" s="3">
        <v>0.95486111111111116</v>
      </c>
      <c r="F39" s="3">
        <v>4.5138888888888888E-2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7A9A-369F-46C5-93C5-09FBB32FF7C0}">
  <dimension ref="A1:D7"/>
  <sheetViews>
    <sheetView workbookViewId="0">
      <selection activeCell="B8" sqref="B8"/>
    </sheetView>
  </sheetViews>
  <sheetFormatPr defaultRowHeight="14.5" x14ac:dyDescent="0.35"/>
  <cols>
    <col min="1" max="1" width="9.36328125" customWidth="1"/>
    <col min="2" max="2" width="11.1796875" bestFit="1" customWidth="1"/>
    <col min="4" max="4" width="15.26953125" customWidth="1"/>
  </cols>
  <sheetData>
    <row r="1" spans="1:4" x14ac:dyDescent="0.35">
      <c r="A1" s="2" t="s">
        <v>1</v>
      </c>
      <c r="B1" s="2" t="s">
        <v>29</v>
      </c>
      <c r="C1" s="2" t="s">
        <v>30</v>
      </c>
      <c r="D1" s="2" t="s">
        <v>38</v>
      </c>
    </row>
    <row r="2" spans="1:4" x14ac:dyDescent="0.35">
      <c r="A2" t="s">
        <v>23</v>
      </c>
      <c r="B2" t="s">
        <v>31</v>
      </c>
      <c r="C2" t="s">
        <v>37</v>
      </c>
      <c r="D2">
        <v>60</v>
      </c>
    </row>
    <row r="3" spans="1:4" x14ac:dyDescent="0.35">
      <c r="A3" t="s">
        <v>24</v>
      </c>
      <c r="B3" t="s">
        <v>32</v>
      </c>
      <c r="C3" t="s">
        <v>37</v>
      </c>
      <c r="D3">
        <v>60</v>
      </c>
    </row>
    <row r="4" spans="1:4" x14ac:dyDescent="0.35">
      <c r="A4" t="s">
        <v>25</v>
      </c>
      <c r="B4" t="s">
        <v>33</v>
      </c>
      <c r="C4" t="s">
        <v>37</v>
      </c>
      <c r="D4">
        <v>60</v>
      </c>
    </row>
    <row r="5" spans="1:4" x14ac:dyDescent="0.35">
      <c r="A5" t="s">
        <v>26</v>
      </c>
      <c r="B5" t="s">
        <v>34</v>
      </c>
      <c r="C5" t="s">
        <v>37</v>
      </c>
      <c r="D5">
        <v>60</v>
      </c>
    </row>
    <row r="6" spans="1:4" x14ac:dyDescent="0.35">
      <c r="A6" t="s">
        <v>27</v>
      </c>
      <c r="B6" t="s">
        <v>35</v>
      </c>
      <c r="C6" t="s">
        <v>37</v>
      </c>
      <c r="D6">
        <v>60</v>
      </c>
    </row>
    <row r="7" spans="1:4" x14ac:dyDescent="0.35">
      <c r="A7" t="s">
        <v>28</v>
      </c>
      <c r="B7" t="s">
        <v>63</v>
      </c>
      <c r="C7" t="s">
        <v>36</v>
      </c>
      <c r="D7">
        <v>98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05249-37E1-45D4-9A06-BDB059DDCE01}">
  <dimension ref="A1:C13"/>
  <sheetViews>
    <sheetView workbookViewId="0">
      <selection sqref="A1:C13"/>
    </sheetView>
  </sheetViews>
  <sheetFormatPr defaultRowHeight="14.5" x14ac:dyDescent="0.35"/>
  <cols>
    <col min="1" max="1" width="8.36328125" bestFit="1" customWidth="1"/>
    <col min="2" max="2" width="17.453125" bestFit="1" customWidth="1"/>
    <col min="3" max="3" width="14.6328125" bestFit="1" customWidth="1"/>
  </cols>
  <sheetData>
    <row r="1" spans="1:3" x14ac:dyDescent="0.35">
      <c r="A1" t="s">
        <v>6</v>
      </c>
      <c r="B1" t="s">
        <v>22</v>
      </c>
      <c r="C1" t="s">
        <v>7</v>
      </c>
    </row>
    <row r="2" spans="1:3" x14ac:dyDescent="0.35">
      <c r="A2">
        <v>1</v>
      </c>
      <c r="B2" t="s">
        <v>17</v>
      </c>
      <c r="C2" t="s">
        <v>20</v>
      </c>
    </row>
    <row r="3" spans="1:3" x14ac:dyDescent="0.35">
      <c r="A3">
        <v>2</v>
      </c>
      <c r="B3" t="s">
        <v>8</v>
      </c>
      <c r="C3" t="s">
        <v>21</v>
      </c>
    </row>
    <row r="4" spans="1:3" x14ac:dyDescent="0.35">
      <c r="A4">
        <v>3</v>
      </c>
      <c r="B4" t="s">
        <v>19</v>
      </c>
      <c r="C4" t="s">
        <v>20</v>
      </c>
    </row>
    <row r="5" spans="1:3" x14ac:dyDescent="0.35">
      <c r="A5">
        <v>4</v>
      </c>
      <c r="B5" t="s">
        <v>14</v>
      </c>
      <c r="C5" t="s">
        <v>20</v>
      </c>
    </row>
    <row r="6" spans="1:3" x14ac:dyDescent="0.35">
      <c r="A6">
        <v>5</v>
      </c>
      <c r="B6" t="s">
        <v>10</v>
      </c>
      <c r="C6" t="s">
        <v>21</v>
      </c>
    </row>
    <row r="7" spans="1:3" x14ac:dyDescent="0.35">
      <c r="A7">
        <v>6</v>
      </c>
      <c r="B7" t="s">
        <v>9</v>
      </c>
      <c r="C7" t="s">
        <v>21</v>
      </c>
    </row>
    <row r="8" spans="1:3" x14ac:dyDescent="0.35">
      <c r="A8">
        <v>7</v>
      </c>
      <c r="B8" t="s">
        <v>12</v>
      </c>
      <c r="C8" t="s">
        <v>20</v>
      </c>
    </row>
    <row r="9" spans="1:3" x14ac:dyDescent="0.35">
      <c r="A9">
        <v>8</v>
      </c>
      <c r="B9" t="s">
        <v>13</v>
      </c>
      <c r="C9" t="s">
        <v>21</v>
      </c>
    </row>
    <row r="10" spans="1:3" x14ac:dyDescent="0.35">
      <c r="A10">
        <v>9</v>
      </c>
      <c r="B10" t="s">
        <v>15</v>
      </c>
      <c r="C10" t="s">
        <v>20</v>
      </c>
    </row>
    <row r="11" spans="1:3" x14ac:dyDescent="0.35">
      <c r="A11">
        <v>10</v>
      </c>
      <c r="B11" t="s">
        <v>18</v>
      </c>
      <c r="C11" t="s">
        <v>21</v>
      </c>
    </row>
    <row r="12" spans="1:3" x14ac:dyDescent="0.35">
      <c r="A12">
        <v>11</v>
      </c>
      <c r="B12" t="s">
        <v>11</v>
      </c>
      <c r="C12" t="s">
        <v>21</v>
      </c>
    </row>
    <row r="13" spans="1:3" x14ac:dyDescent="0.35">
      <c r="A13">
        <v>12</v>
      </c>
      <c r="B13" t="s">
        <v>16</v>
      </c>
      <c r="C13" t="s">
        <v>20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156D-DBB5-4EA9-A733-8897AD1035D5}">
  <dimension ref="A1:C13"/>
  <sheetViews>
    <sheetView workbookViewId="0">
      <selection sqref="A1:C13"/>
    </sheetView>
  </sheetViews>
  <sheetFormatPr defaultRowHeight="14.5" x14ac:dyDescent="0.35"/>
  <cols>
    <col min="1" max="1" width="8.81640625" customWidth="1"/>
    <col min="2" max="2" width="19.26953125" bestFit="1" customWidth="1"/>
    <col min="3" max="3" width="14.36328125" customWidth="1"/>
  </cols>
  <sheetData>
    <row r="1" spans="1:3" x14ac:dyDescent="0.35">
      <c r="A1" s="2" t="s">
        <v>6</v>
      </c>
      <c r="B1" s="2" t="s">
        <v>22</v>
      </c>
      <c r="C1" s="2" t="s">
        <v>7</v>
      </c>
    </row>
    <row r="2" spans="1:3" x14ac:dyDescent="0.35">
      <c r="A2">
        <v>1</v>
      </c>
      <c r="B2" t="s">
        <v>17</v>
      </c>
      <c r="C2" t="s">
        <v>20</v>
      </c>
    </row>
    <row r="3" spans="1:3" x14ac:dyDescent="0.35">
      <c r="A3">
        <v>2</v>
      </c>
      <c r="B3" t="s">
        <v>8</v>
      </c>
      <c r="C3" t="s">
        <v>21</v>
      </c>
    </row>
    <row r="4" spans="1:3" x14ac:dyDescent="0.35">
      <c r="A4">
        <v>3</v>
      </c>
      <c r="B4" t="s">
        <v>19</v>
      </c>
      <c r="C4" t="s">
        <v>20</v>
      </c>
    </row>
    <row r="5" spans="1:3" x14ac:dyDescent="0.35">
      <c r="A5">
        <v>4</v>
      </c>
      <c r="B5" t="s">
        <v>14</v>
      </c>
      <c r="C5" t="s">
        <v>20</v>
      </c>
    </row>
    <row r="6" spans="1:3" x14ac:dyDescent="0.35">
      <c r="A6">
        <v>5</v>
      </c>
      <c r="B6" t="s">
        <v>10</v>
      </c>
      <c r="C6" t="s">
        <v>21</v>
      </c>
    </row>
    <row r="7" spans="1:3" x14ac:dyDescent="0.35">
      <c r="A7">
        <v>6</v>
      </c>
      <c r="B7" t="s">
        <v>9</v>
      </c>
      <c r="C7" t="s">
        <v>21</v>
      </c>
    </row>
    <row r="8" spans="1:3" x14ac:dyDescent="0.35">
      <c r="A8">
        <v>7</v>
      </c>
      <c r="B8" t="s">
        <v>12</v>
      </c>
      <c r="C8" t="s">
        <v>20</v>
      </c>
    </row>
    <row r="9" spans="1:3" x14ac:dyDescent="0.35">
      <c r="A9">
        <v>8</v>
      </c>
      <c r="B9" t="s">
        <v>13</v>
      </c>
      <c r="C9" t="s">
        <v>21</v>
      </c>
    </row>
    <row r="10" spans="1:3" x14ac:dyDescent="0.35">
      <c r="A10">
        <v>9</v>
      </c>
      <c r="B10" t="s">
        <v>15</v>
      </c>
      <c r="C10" t="s">
        <v>20</v>
      </c>
    </row>
    <row r="11" spans="1:3" x14ac:dyDescent="0.35">
      <c r="A11">
        <v>10</v>
      </c>
      <c r="B11" t="s">
        <v>18</v>
      </c>
      <c r="C11" t="s">
        <v>21</v>
      </c>
    </row>
    <row r="12" spans="1:3" x14ac:dyDescent="0.35">
      <c r="A12">
        <v>11</v>
      </c>
      <c r="B12" t="s">
        <v>11</v>
      </c>
      <c r="C12" t="s">
        <v>21</v>
      </c>
    </row>
    <row r="13" spans="1:3" x14ac:dyDescent="0.35">
      <c r="A13">
        <v>12</v>
      </c>
      <c r="B13" t="s">
        <v>16</v>
      </c>
      <c r="C13" t="s">
        <v>20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AF11C-735D-4B4D-8934-90DB19237588}">
  <dimension ref="A3:B6"/>
  <sheetViews>
    <sheetView workbookViewId="0">
      <selection activeCell="I11" sqref="I11"/>
    </sheetView>
  </sheetViews>
  <sheetFormatPr defaultRowHeight="14.5" x14ac:dyDescent="0.35"/>
  <cols>
    <col min="1" max="1" width="17.7265625" bestFit="1" customWidth="1"/>
    <col min="2" max="2" width="23.36328125" bestFit="1" customWidth="1"/>
    <col min="3" max="3" width="16" bestFit="1" customWidth="1"/>
    <col min="4" max="4" width="14.54296875" bestFit="1" customWidth="1"/>
    <col min="5" max="5" width="11.26953125" bestFit="1" customWidth="1"/>
    <col min="6" max="6" width="18.1796875" bestFit="1" customWidth="1"/>
    <col min="7" max="7" width="11.36328125" bestFit="1" customWidth="1"/>
    <col min="8" max="8" width="10.36328125" bestFit="1" customWidth="1"/>
    <col min="9" max="9" width="18.1796875" bestFit="1" customWidth="1"/>
    <col min="10" max="10" width="13.90625" bestFit="1" customWidth="1"/>
    <col min="11" max="11" width="5.453125" bestFit="1" customWidth="1"/>
    <col min="12" max="12" width="11.36328125" bestFit="1" customWidth="1"/>
    <col min="13" max="13" width="10.36328125" bestFit="1" customWidth="1"/>
  </cols>
  <sheetData>
    <row r="3" spans="1:2" x14ac:dyDescent="0.35">
      <c r="A3" s="6" t="s">
        <v>58</v>
      </c>
      <c r="B3" t="s">
        <v>60</v>
      </c>
    </row>
    <row r="4" spans="1:2" x14ac:dyDescent="0.35">
      <c r="A4" s="7" t="s">
        <v>66</v>
      </c>
      <c r="B4">
        <v>612</v>
      </c>
    </row>
    <row r="5" spans="1:2" x14ac:dyDescent="0.35">
      <c r="A5" s="7" t="s">
        <v>67</v>
      </c>
      <c r="B5">
        <v>776</v>
      </c>
    </row>
    <row r="6" spans="1:2" x14ac:dyDescent="0.35">
      <c r="A6" s="7" t="s">
        <v>59</v>
      </c>
      <c r="B6">
        <v>1388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6248C-F045-43F1-A890-6B16821FBF9E}">
  <dimension ref="A3:G8"/>
  <sheetViews>
    <sheetView zoomScaleNormal="100" workbookViewId="0">
      <selection activeCell="O18" sqref="O18"/>
    </sheetView>
  </sheetViews>
  <sheetFormatPr defaultRowHeight="14.5" x14ac:dyDescent="0.35"/>
  <cols>
    <col min="1" max="1" width="12.453125" bestFit="1" customWidth="1"/>
    <col min="2" max="2" width="23.36328125" bestFit="1" customWidth="1"/>
    <col min="3" max="3" width="25.7265625" bestFit="1" customWidth="1"/>
    <col min="7" max="7" width="11" bestFit="1" customWidth="1"/>
  </cols>
  <sheetData>
    <row r="3" spans="1:7" x14ac:dyDescent="0.35">
      <c r="A3" s="6" t="s">
        <v>58</v>
      </c>
      <c r="B3" t="s">
        <v>60</v>
      </c>
      <c r="C3" t="s">
        <v>64</v>
      </c>
      <c r="F3" t="s">
        <v>3</v>
      </c>
      <c r="G3" t="s">
        <v>65</v>
      </c>
    </row>
    <row r="4" spans="1:7" x14ac:dyDescent="0.35">
      <c r="A4" s="7" t="s">
        <v>39</v>
      </c>
      <c r="B4">
        <v>384</v>
      </c>
      <c r="C4">
        <v>17</v>
      </c>
      <c r="F4" t="str" cm="1">
        <f t="array" ref="F4:F7">A4:A7</f>
        <v>Charlie</v>
      </c>
      <c r="G4" s="9" cm="1">
        <f t="array" ref="G4:G7">B4:B7/C4:C7</f>
        <v>22.588235294117649</v>
      </c>
    </row>
    <row r="5" spans="1:7" x14ac:dyDescent="0.35">
      <c r="A5" s="7" t="s">
        <v>40</v>
      </c>
      <c r="B5">
        <v>370</v>
      </c>
      <c r="C5">
        <v>19</v>
      </c>
      <c r="F5" t="str">
        <v>Dee</v>
      </c>
      <c r="G5" s="9">
        <v>19.473684210526315</v>
      </c>
    </row>
    <row r="6" spans="1:7" x14ac:dyDescent="0.35">
      <c r="A6" s="7" t="s">
        <v>42</v>
      </c>
      <c r="B6">
        <v>332</v>
      </c>
      <c r="C6">
        <v>13</v>
      </c>
      <c r="F6" t="str">
        <v>Mac</v>
      </c>
      <c r="G6" s="9">
        <v>25.53846153846154</v>
      </c>
    </row>
    <row r="7" spans="1:7" x14ac:dyDescent="0.35">
      <c r="A7" s="7" t="s">
        <v>41</v>
      </c>
      <c r="B7">
        <v>302</v>
      </c>
      <c r="C7">
        <v>12</v>
      </c>
      <c r="F7" t="str">
        <v>Dennis</v>
      </c>
      <c r="G7" s="9">
        <v>25.166666666666668</v>
      </c>
    </row>
    <row r="8" spans="1:7" x14ac:dyDescent="0.35">
      <c r="A8" s="7" t="s">
        <v>59</v>
      </c>
      <c r="B8">
        <v>1388</v>
      </c>
      <c r="C8">
        <v>61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B69D7-CC3F-4C82-BAFC-D96DF062B014}">
  <dimension ref="A3:B15"/>
  <sheetViews>
    <sheetView tabSelected="1" workbookViewId="0">
      <selection activeCell="J29" sqref="J29"/>
    </sheetView>
  </sheetViews>
  <sheetFormatPr defaultRowHeight="14.5" x14ac:dyDescent="0.35"/>
  <cols>
    <col min="1" max="1" width="17.453125" bestFit="1" customWidth="1"/>
    <col min="2" max="2" width="23.36328125" bestFit="1" customWidth="1"/>
  </cols>
  <sheetData>
    <row r="3" spans="1:2" x14ac:dyDescent="0.35">
      <c r="A3" s="6" t="s">
        <v>58</v>
      </c>
      <c r="B3" t="s">
        <v>60</v>
      </c>
    </row>
    <row r="4" spans="1:2" x14ac:dyDescent="0.35">
      <c r="A4" s="7" t="s">
        <v>9</v>
      </c>
      <c r="B4">
        <v>332</v>
      </c>
    </row>
    <row r="5" spans="1:2" x14ac:dyDescent="0.35">
      <c r="A5" s="7" t="s">
        <v>12</v>
      </c>
      <c r="B5">
        <v>254</v>
      </c>
    </row>
    <row r="6" spans="1:2" x14ac:dyDescent="0.35">
      <c r="A6" s="7" t="s">
        <v>14</v>
      </c>
      <c r="B6">
        <v>225</v>
      </c>
    </row>
    <row r="7" spans="1:2" x14ac:dyDescent="0.35">
      <c r="A7" s="7" t="s">
        <v>8</v>
      </c>
      <c r="B7">
        <v>160</v>
      </c>
    </row>
    <row r="8" spans="1:2" x14ac:dyDescent="0.35">
      <c r="A8" s="7" t="s">
        <v>13</v>
      </c>
      <c r="B8">
        <v>145</v>
      </c>
    </row>
    <row r="9" spans="1:2" x14ac:dyDescent="0.35">
      <c r="A9" s="7" t="s">
        <v>16</v>
      </c>
      <c r="B9">
        <v>74</v>
      </c>
    </row>
    <row r="10" spans="1:2" x14ac:dyDescent="0.35">
      <c r="A10" s="7" t="s">
        <v>10</v>
      </c>
      <c r="B10">
        <v>57</v>
      </c>
    </row>
    <row r="11" spans="1:2" x14ac:dyDescent="0.35">
      <c r="A11" s="7" t="s">
        <v>18</v>
      </c>
      <c r="B11">
        <v>49</v>
      </c>
    </row>
    <row r="12" spans="1:2" x14ac:dyDescent="0.35">
      <c r="A12" s="7" t="s">
        <v>19</v>
      </c>
      <c r="B12">
        <v>42</v>
      </c>
    </row>
    <row r="13" spans="1:2" x14ac:dyDescent="0.35">
      <c r="A13" s="7" t="s">
        <v>11</v>
      </c>
      <c r="B13">
        <v>33</v>
      </c>
    </row>
    <row r="14" spans="1:2" x14ac:dyDescent="0.35">
      <c r="A14" s="7" t="s">
        <v>15</v>
      </c>
      <c r="B14">
        <v>17</v>
      </c>
    </row>
    <row r="15" spans="1:2" x14ac:dyDescent="0.35">
      <c r="A15" s="7" t="s">
        <v>59</v>
      </c>
      <c r="B15">
        <v>1388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28737-7B59-4E80-B780-DF331662E89A}">
  <dimension ref="A1:I62"/>
  <sheetViews>
    <sheetView workbookViewId="0">
      <selection sqref="A1:I62"/>
    </sheetView>
  </sheetViews>
  <sheetFormatPr defaultRowHeight="14.5" x14ac:dyDescent="0.35"/>
  <cols>
    <col min="1" max="1" width="7.90625" bestFit="1" customWidth="1"/>
    <col min="2" max="2" width="16" bestFit="1" customWidth="1"/>
    <col min="3" max="3" width="19.36328125" bestFit="1" customWidth="1"/>
    <col min="4" max="4" width="17.453125" bestFit="1" customWidth="1"/>
    <col min="5" max="5" width="14.6328125" bestFit="1" customWidth="1"/>
    <col min="6" max="6" width="10.08984375" bestFit="1" customWidth="1"/>
    <col min="7" max="7" width="9.6328125" bestFit="1" customWidth="1"/>
    <col min="8" max="8" width="10.36328125" bestFit="1" customWidth="1"/>
    <col min="9" max="9" width="14.7265625" bestFit="1" customWidth="1"/>
  </cols>
  <sheetData>
    <row r="1" spans="1:9" x14ac:dyDescent="0.35">
      <c r="A1" t="s">
        <v>2</v>
      </c>
      <c r="B1" t="s">
        <v>55</v>
      </c>
      <c r="C1" t="s">
        <v>56</v>
      </c>
      <c r="D1" t="s">
        <v>22</v>
      </c>
      <c r="E1" t="s">
        <v>7</v>
      </c>
      <c r="F1" t="s">
        <v>0</v>
      </c>
      <c r="G1" t="s">
        <v>1</v>
      </c>
      <c r="H1" t="s">
        <v>3</v>
      </c>
      <c r="I1" t="s">
        <v>57</v>
      </c>
    </row>
    <row r="2" spans="1:9" x14ac:dyDescent="0.35">
      <c r="A2">
        <v>422111</v>
      </c>
      <c r="B2">
        <v>2</v>
      </c>
      <c r="C2">
        <v>60</v>
      </c>
      <c r="D2" t="s">
        <v>8</v>
      </c>
      <c r="E2" t="s">
        <v>21</v>
      </c>
      <c r="F2" s="5">
        <v>45533</v>
      </c>
      <c r="G2" t="s">
        <v>23</v>
      </c>
      <c r="H2" t="s">
        <v>42</v>
      </c>
      <c r="I2">
        <v>135</v>
      </c>
    </row>
    <row r="3" spans="1:9" x14ac:dyDescent="0.35">
      <c r="A3">
        <v>422111</v>
      </c>
      <c r="B3">
        <v>7</v>
      </c>
      <c r="C3">
        <v>15</v>
      </c>
      <c r="D3" t="s">
        <v>12</v>
      </c>
      <c r="E3" t="s">
        <v>20</v>
      </c>
      <c r="F3" s="5">
        <v>45533</v>
      </c>
      <c r="G3" t="s">
        <v>23</v>
      </c>
      <c r="H3" t="s">
        <v>42</v>
      </c>
      <c r="I3">
        <v>135</v>
      </c>
    </row>
    <row r="4" spans="1:9" x14ac:dyDescent="0.35">
      <c r="A4">
        <v>422112</v>
      </c>
      <c r="B4">
        <v>2</v>
      </c>
      <c r="C4">
        <v>20</v>
      </c>
      <c r="D4" t="s">
        <v>8</v>
      </c>
      <c r="E4" t="s">
        <v>21</v>
      </c>
      <c r="F4" s="5">
        <v>45533</v>
      </c>
      <c r="G4" t="s">
        <v>24</v>
      </c>
      <c r="H4" t="s">
        <v>42</v>
      </c>
      <c r="I4">
        <v>100</v>
      </c>
    </row>
    <row r="5" spans="1:9" x14ac:dyDescent="0.35">
      <c r="A5">
        <v>422112</v>
      </c>
      <c r="B5">
        <v>8</v>
      </c>
      <c r="C5">
        <v>20</v>
      </c>
      <c r="D5" t="s">
        <v>13</v>
      </c>
      <c r="E5" t="s">
        <v>21</v>
      </c>
      <c r="F5" s="5">
        <v>45533</v>
      </c>
      <c r="G5" t="s">
        <v>24</v>
      </c>
      <c r="H5" t="s">
        <v>42</v>
      </c>
      <c r="I5">
        <v>100</v>
      </c>
    </row>
    <row r="6" spans="1:9" x14ac:dyDescent="0.35">
      <c r="A6">
        <v>422113</v>
      </c>
      <c r="B6">
        <v>2</v>
      </c>
      <c r="C6">
        <v>50</v>
      </c>
      <c r="D6" t="s">
        <v>8</v>
      </c>
      <c r="E6" t="s">
        <v>21</v>
      </c>
      <c r="F6" s="5">
        <v>45533</v>
      </c>
      <c r="G6" t="s">
        <v>24</v>
      </c>
      <c r="H6" t="s">
        <v>42</v>
      </c>
      <c r="I6">
        <v>110</v>
      </c>
    </row>
    <row r="7" spans="1:9" x14ac:dyDescent="0.35">
      <c r="A7">
        <v>422117</v>
      </c>
      <c r="B7">
        <v>2</v>
      </c>
      <c r="C7">
        <v>10</v>
      </c>
      <c r="D7" t="s">
        <v>8</v>
      </c>
      <c r="E7" t="s">
        <v>21</v>
      </c>
      <c r="F7" s="5">
        <v>45533</v>
      </c>
      <c r="G7" t="s">
        <v>24</v>
      </c>
      <c r="H7" t="s">
        <v>39</v>
      </c>
      <c r="I7">
        <v>75</v>
      </c>
    </row>
    <row r="8" spans="1:9" x14ac:dyDescent="0.35">
      <c r="A8">
        <v>422117</v>
      </c>
      <c r="B8">
        <v>6</v>
      </c>
      <c r="C8">
        <v>5</v>
      </c>
      <c r="D8" t="s">
        <v>9</v>
      </c>
      <c r="E8" t="s">
        <v>21</v>
      </c>
      <c r="F8" s="5">
        <v>45533</v>
      </c>
      <c r="G8" t="s">
        <v>24</v>
      </c>
      <c r="H8" t="s">
        <v>39</v>
      </c>
      <c r="I8">
        <v>75</v>
      </c>
    </row>
    <row r="9" spans="1:9" x14ac:dyDescent="0.35">
      <c r="A9">
        <v>422114</v>
      </c>
      <c r="B9">
        <v>4</v>
      </c>
      <c r="C9">
        <v>25</v>
      </c>
      <c r="D9" t="s">
        <v>14</v>
      </c>
      <c r="E9" t="s">
        <v>20</v>
      </c>
      <c r="F9" s="5">
        <v>45533</v>
      </c>
      <c r="G9" t="s">
        <v>24</v>
      </c>
      <c r="H9" t="s">
        <v>42</v>
      </c>
      <c r="I9">
        <v>100</v>
      </c>
    </row>
    <row r="10" spans="1:9" x14ac:dyDescent="0.35">
      <c r="A10">
        <v>422114</v>
      </c>
      <c r="B10">
        <v>6</v>
      </c>
      <c r="C10">
        <v>15</v>
      </c>
      <c r="D10" t="s">
        <v>9</v>
      </c>
      <c r="E10" t="s">
        <v>21</v>
      </c>
      <c r="F10" s="5">
        <v>45533</v>
      </c>
      <c r="G10" t="s">
        <v>24</v>
      </c>
      <c r="H10" t="s">
        <v>42</v>
      </c>
      <c r="I10">
        <v>100</v>
      </c>
    </row>
    <row r="11" spans="1:9" x14ac:dyDescent="0.35">
      <c r="A11">
        <v>422115</v>
      </c>
      <c r="B11">
        <v>10</v>
      </c>
      <c r="C11">
        <v>24</v>
      </c>
      <c r="D11" t="s">
        <v>18</v>
      </c>
      <c r="E11" t="s">
        <v>21</v>
      </c>
      <c r="F11" s="5">
        <v>45533</v>
      </c>
      <c r="G11" t="s">
        <v>24</v>
      </c>
      <c r="H11" t="s">
        <v>39</v>
      </c>
      <c r="I11">
        <v>84</v>
      </c>
    </row>
    <row r="12" spans="1:9" x14ac:dyDescent="0.35">
      <c r="A12">
        <v>422118</v>
      </c>
      <c r="B12">
        <v>7</v>
      </c>
      <c r="C12">
        <v>16</v>
      </c>
      <c r="D12" t="s">
        <v>12</v>
      </c>
      <c r="E12" t="s">
        <v>20</v>
      </c>
      <c r="F12" s="5">
        <v>45534</v>
      </c>
      <c r="G12" t="s">
        <v>25</v>
      </c>
      <c r="H12" t="s">
        <v>40</v>
      </c>
      <c r="I12">
        <v>120</v>
      </c>
    </row>
    <row r="13" spans="1:9" x14ac:dyDescent="0.35">
      <c r="A13">
        <v>422118</v>
      </c>
      <c r="B13">
        <v>6</v>
      </c>
      <c r="C13">
        <v>14</v>
      </c>
      <c r="D13" t="s">
        <v>9</v>
      </c>
      <c r="E13" t="s">
        <v>21</v>
      </c>
      <c r="F13" s="5">
        <v>45534</v>
      </c>
      <c r="G13" t="s">
        <v>25</v>
      </c>
      <c r="H13" t="s">
        <v>40</v>
      </c>
      <c r="I13">
        <v>120</v>
      </c>
    </row>
    <row r="14" spans="1:9" x14ac:dyDescent="0.35">
      <c r="A14">
        <v>422118</v>
      </c>
      <c r="B14">
        <v>11</v>
      </c>
      <c r="C14">
        <v>10</v>
      </c>
      <c r="D14" t="s">
        <v>11</v>
      </c>
      <c r="E14" t="s">
        <v>21</v>
      </c>
      <c r="F14" s="5">
        <v>45534</v>
      </c>
      <c r="G14" t="s">
        <v>25</v>
      </c>
      <c r="H14" t="s">
        <v>40</v>
      </c>
      <c r="I14">
        <v>120</v>
      </c>
    </row>
    <row r="15" spans="1:9" x14ac:dyDescent="0.35">
      <c r="A15">
        <v>422118</v>
      </c>
      <c r="B15">
        <v>12</v>
      </c>
      <c r="C15">
        <v>20</v>
      </c>
      <c r="D15" t="s">
        <v>16</v>
      </c>
      <c r="E15" t="s">
        <v>20</v>
      </c>
      <c r="F15" s="5">
        <v>45534</v>
      </c>
      <c r="G15" t="s">
        <v>25</v>
      </c>
      <c r="H15" t="s">
        <v>40</v>
      </c>
      <c r="I15">
        <v>120</v>
      </c>
    </row>
    <row r="16" spans="1:9" x14ac:dyDescent="0.35">
      <c r="A16">
        <v>422119</v>
      </c>
      <c r="B16">
        <v>4</v>
      </c>
      <c r="C16">
        <v>25</v>
      </c>
      <c r="D16" t="s">
        <v>14</v>
      </c>
      <c r="E16" t="s">
        <v>20</v>
      </c>
      <c r="F16" s="5">
        <v>45534</v>
      </c>
      <c r="G16" t="s">
        <v>25</v>
      </c>
      <c r="H16" t="s">
        <v>40</v>
      </c>
      <c r="I16">
        <v>85</v>
      </c>
    </row>
    <row r="17" spans="1:9" x14ac:dyDescent="0.35">
      <c r="A17">
        <v>422120</v>
      </c>
      <c r="B17">
        <v>4</v>
      </c>
      <c r="C17">
        <v>20</v>
      </c>
      <c r="D17" t="s">
        <v>14</v>
      </c>
      <c r="E17" t="s">
        <v>20</v>
      </c>
      <c r="F17" s="5">
        <v>45534</v>
      </c>
      <c r="G17" t="s">
        <v>25</v>
      </c>
      <c r="H17" t="s">
        <v>40</v>
      </c>
      <c r="I17">
        <v>112</v>
      </c>
    </row>
    <row r="18" spans="1:9" x14ac:dyDescent="0.35">
      <c r="A18">
        <v>422120</v>
      </c>
      <c r="B18">
        <v>5</v>
      </c>
      <c r="C18">
        <v>15</v>
      </c>
      <c r="D18" t="s">
        <v>10</v>
      </c>
      <c r="E18" t="s">
        <v>21</v>
      </c>
      <c r="F18" s="5">
        <v>45534</v>
      </c>
      <c r="G18" t="s">
        <v>25</v>
      </c>
      <c r="H18" t="s">
        <v>40</v>
      </c>
      <c r="I18">
        <v>112</v>
      </c>
    </row>
    <row r="19" spans="1:9" x14ac:dyDescent="0.35">
      <c r="A19">
        <v>422120</v>
      </c>
      <c r="B19">
        <v>9</v>
      </c>
      <c r="C19">
        <v>17</v>
      </c>
      <c r="D19" t="s">
        <v>15</v>
      </c>
      <c r="E19" t="s">
        <v>20</v>
      </c>
      <c r="F19" s="5">
        <v>45534</v>
      </c>
      <c r="G19" t="s">
        <v>25</v>
      </c>
      <c r="H19" t="s">
        <v>40</v>
      </c>
      <c r="I19">
        <v>112</v>
      </c>
    </row>
    <row r="20" spans="1:9" x14ac:dyDescent="0.35">
      <c r="A20">
        <v>422121</v>
      </c>
      <c r="B20">
        <v>7</v>
      </c>
      <c r="C20">
        <v>15</v>
      </c>
      <c r="D20" t="s">
        <v>12</v>
      </c>
      <c r="E20" t="s">
        <v>20</v>
      </c>
      <c r="F20" s="5">
        <v>45534</v>
      </c>
      <c r="G20" t="s">
        <v>25</v>
      </c>
      <c r="H20" t="s">
        <v>41</v>
      </c>
      <c r="I20">
        <v>75</v>
      </c>
    </row>
    <row r="21" spans="1:9" x14ac:dyDescent="0.35">
      <c r="A21">
        <v>422122</v>
      </c>
      <c r="B21">
        <v>7</v>
      </c>
      <c r="C21">
        <v>25</v>
      </c>
      <c r="D21" t="s">
        <v>12</v>
      </c>
      <c r="E21" t="s">
        <v>20</v>
      </c>
      <c r="F21" s="5">
        <v>45534</v>
      </c>
      <c r="G21" t="s">
        <v>25</v>
      </c>
      <c r="H21" t="s">
        <v>41</v>
      </c>
      <c r="I21">
        <v>85</v>
      </c>
    </row>
    <row r="22" spans="1:9" x14ac:dyDescent="0.35">
      <c r="A22">
        <v>422123</v>
      </c>
      <c r="B22">
        <v>4</v>
      </c>
      <c r="C22">
        <v>43</v>
      </c>
      <c r="D22" t="s">
        <v>14</v>
      </c>
      <c r="E22" t="s">
        <v>20</v>
      </c>
      <c r="F22" s="5">
        <v>45534</v>
      </c>
      <c r="G22" t="s">
        <v>25</v>
      </c>
      <c r="H22" t="s">
        <v>41</v>
      </c>
      <c r="I22">
        <v>133</v>
      </c>
    </row>
    <row r="23" spans="1:9" x14ac:dyDescent="0.35">
      <c r="A23">
        <v>422123</v>
      </c>
      <c r="B23">
        <v>7</v>
      </c>
      <c r="C23">
        <v>30</v>
      </c>
      <c r="D23" t="s">
        <v>12</v>
      </c>
      <c r="E23" t="s">
        <v>20</v>
      </c>
      <c r="F23" s="5">
        <v>45534</v>
      </c>
      <c r="G23" t="s">
        <v>25</v>
      </c>
      <c r="H23" t="s">
        <v>41</v>
      </c>
      <c r="I23">
        <v>133</v>
      </c>
    </row>
    <row r="24" spans="1:9" x14ac:dyDescent="0.35">
      <c r="A24">
        <v>422124</v>
      </c>
      <c r="B24">
        <v>5</v>
      </c>
      <c r="C24">
        <v>20</v>
      </c>
      <c r="D24" t="s">
        <v>10</v>
      </c>
      <c r="E24" t="s">
        <v>21</v>
      </c>
      <c r="F24" s="5">
        <v>45534</v>
      </c>
      <c r="G24" t="s">
        <v>25</v>
      </c>
      <c r="H24" t="s">
        <v>41</v>
      </c>
      <c r="I24">
        <v>100</v>
      </c>
    </row>
    <row r="25" spans="1:9" x14ac:dyDescent="0.35">
      <c r="A25">
        <v>422124</v>
      </c>
      <c r="B25">
        <v>6</v>
      </c>
      <c r="C25">
        <v>20</v>
      </c>
      <c r="D25" t="s">
        <v>9</v>
      </c>
      <c r="E25" t="s">
        <v>21</v>
      </c>
      <c r="F25" s="5">
        <v>45534</v>
      </c>
      <c r="G25" t="s">
        <v>25</v>
      </c>
      <c r="H25" t="s">
        <v>41</v>
      </c>
      <c r="I25">
        <v>100</v>
      </c>
    </row>
    <row r="26" spans="1:9" x14ac:dyDescent="0.35">
      <c r="A26">
        <v>422125</v>
      </c>
      <c r="B26">
        <v>11</v>
      </c>
      <c r="C26">
        <v>10</v>
      </c>
      <c r="D26" t="s">
        <v>11</v>
      </c>
      <c r="E26" t="s">
        <v>21</v>
      </c>
      <c r="F26" s="5">
        <v>45534</v>
      </c>
      <c r="G26" t="s">
        <v>25</v>
      </c>
      <c r="H26" t="s">
        <v>39</v>
      </c>
      <c r="I26">
        <v>80</v>
      </c>
    </row>
    <row r="27" spans="1:9" x14ac:dyDescent="0.35">
      <c r="A27">
        <v>422125</v>
      </c>
      <c r="B27">
        <v>12</v>
      </c>
      <c r="C27">
        <v>10</v>
      </c>
      <c r="D27" t="s">
        <v>16</v>
      </c>
      <c r="E27" t="s">
        <v>20</v>
      </c>
      <c r="F27" s="5">
        <v>45534</v>
      </c>
      <c r="G27" t="s">
        <v>25</v>
      </c>
      <c r="H27" t="s">
        <v>39</v>
      </c>
      <c r="I27">
        <v>80</v>
      </c>
    </row>
    <row r="28" spans="1:9" x14ac:dyDescent="0.35">
      <c r="A28">
        <v>422126</v>
      </c>
      <c r="B28">
        <v>8</v>
      </c>
      <c r="C28">
        <v>44</v>
      </c>
      <c r="D28" t="s">
        <v>13</v>
      </c>
      <c r="E28" t="s">
        <v>21</v>
      </c>
      <c r="F28" s="5">
        <v>45534</v>
      </c>
      <c r="G28" t="s">
        <v>25</v>
      </c>
      <c r="H28" t="s">
        <v>39</v>
      </c>
      <c r="I28">
        <v>104</v>
      </c>
    </row>
    <row r="29" spans="1:9" x14ac:dyDescent="0.35">
      <c r="A29">
        <v>422127</v>
      </c>
      <c r="B29">
        <v>6</v>
      </c>
      <c r="C29">
        <v>23</v>
      </c>
      <c r="D29" t="s">
        <v>9</v>
      </c>
      <c r="E29" t="s">
        <v>21</v>
      </c>
      <c r="F29" s="5">
        <v>45534</v>
      </c>
      <c r="G29" t="s">
        <v>25</v>
      </c>
      <c r="H29" t="s">
        <v>39</v>
      </c>
      <c r="I29">
        <v>83</v>
      </c>
    </row>
    <row r="30" spans="1:9" x14ac:dyDescent="0.35">
      <c r="A30">
        <v>422128</v>
      </c>
      <c r="B30">
        <v>5</v>
      </c>
      <c r="C30">
        <v>22</v>
      </c>
      <c r="D30" t="s">
        <v>10</v>
      </c>
      <c r="E30" t="s">
        <v>21</v>
      </c>
      <c r="F30" s="5">
        <v>45534</v>
      </c>
      <c r="G30" t="s">
        <v>25</v>
      </c>
      <c r="H30" t="s">
        <v>39</v>
      </c>
      <c r="I30">
        <v>112</v>
      </c>
    </row>
    <row r="31" spans="1:9" x14ac:dyDescent="0.35">
      <c r="A31">
        <v>422128</v>
      </c>
      <c r="B31">
        <v>7</v>
      </c>
      <c r="C31">
        <v>30</v>
      </c>
      <c r="D31" t="s">
        <v>12</v>
      </c>
      <c r="E31" t="s">
        <v>20</v>
      </c>
      <c r="F31" s="5">
        <v>45534</v>
      </c>
      <c r="G31" t="s">
        <v>25</v>
      </c>
      <c r="H31" t="s">
        <v>39</v>
      </c>
      <c r="I31">
        <v>112</v>
      </c>
    </row>
    <row r="32" spans="1:9" x14ac:dyDescent="0.35">
      <c r="A32">
        <v>422129</v>
      </c>
      <c r="B32">
        <v>12</v>
      </c>
      <c r="C32">
        <v>15</v>
      </c>
      <c r="D32" t="s">
        <v>16</v>
      </c>
      <c r="E32" t="s">
        <v>20</v>
      </c>
      <c r="F32" s="5">
        <v>45534</v>
      </c>
      <c r="G32" t="s">
        <v>25</v>
      </c>
      <c r="H32" t="s">
        <v>39</v>
      </c>
      <c r="I32">
        <v>75</v>
      </c>
    </row>
    <row r="33" spans="1:9" x14ac:dyDescent="0.35">
      <c r="A33">
        <v>422130</v>
      </c>
      <c r="B33">
        <v>2</v>
      </c>
      <c r="C33">
        <v>20</v>
      </c>
      <c r="D33" t="s">
        <v>8</v>
      </c>
      <c r="E33" t="s">
        <v>21</v>
      </c>
      <c r="F33" s="5">
        <v>45535</v>
      </c>
      <c r="G33" t="s">
        <v>25</v>
      </c>
      <c r="H33" t="s">
        <v>40</v>
      </c>
      <c r="I33">
        <v>80</v>
      </c>
    </row>
    <row r="34" spans="1:9" x14ac:dyDescent="0.35">
      <c r="A34">
        <v>422131</v>
      </c>
      <c r="B34">
        <v>4</v>
      </c>
      <c r="C34">
        <v>20</v>
      </c>
      <c r="D34" t="s">
        <v>14</v>
      </c>
      <c r="E34" t="s">
        <v>20</v>
      </c>
      <c r="F34" s="5">
        <v>45535</v>
      </c>
      <c r="G34" t="s">
        <v>25</v>
      </c>
      <c r="H34" t="s">
        <v>40</v>
      </c>
      <c r="I34">
        <v>90</v>
      </c>
    </row>
    <row r="35" spans="1:9" x14ac:dyDescent="0.35">
      <c r="A35">
        <v>422131</v>
      </c>
      <c r="B35">
        <v>10</v>
      </c>
      <c r="C35">
        <v>10</v>
      </c>
      <c r="D35" t="s">
        <v>18</v>
      </c>
      <c r="E35" t="s">
        <v>21</v>
      </c>
      <c r="F35" s="5">
        <v>45535</v>
      </c>
      <c r="G35" t="s">
        <v>25</v>
      </c>
      <c r="H35" t="s">
        <v>40</v>
      </c>
      <c r="I35">
        <v>90</v>
      </c>
    </row>
    <row r="36" spans="1:9" x14ac:dyDescent="0.35">
      <c r="A36">
        <v>422133</v>
      </c>
      <c r="B36">
        <v>7</v>
      </c>
      <c r="C36">
        <v>20</v>
      </c>
      <c r="D36" t="s">
        <v>12</v>
      </c>
      <c r="E36" t="s">
        <v>20</v>
      </c>
      <c r="F36" s="5">
        <v>45535</v>
      </c>
      <c r="G36" t="s">
        <v>26</v>
      </c>
      <c r="H36" t="s">
        <v>40</v>
      </c>
      <c r="I36">
        <v>80</v>
      </c>
    </row>
    <row r="37" spans="1:9" x14ac:dyDescent="0.35">
      <c r="A37">
        <v>422134</v>
      </c>
      <c r="B37">
        <v>7</v>
      </c>
      <c r="C37">
        <v>30</v>
      </c>
      <c r="D37" t="s">
        <v>12</v>
      </c>
      <c r="E37" t="s">
        <v>20</v>
      </c>
      <c r="F37" s="5">
        <v>45535</v>
      </c>
      <c r="G37" t="s">
        <v>26</v>
      </c>
      <c r="H37" t="s">
        <v>42</v>
      </c>
      <c r="I37">
        <v>110</v>
      </c>
    </row>
    <row r="38" spans="1:9" x14ac:dyDescent="0.35">
      <c r="A38">
        <v>422134</v>
      </c>
      <c r="B38">
        <v>8</v>
      </c>
      <c r="C38">
        <v>20</v>
      </c>
      <c r="D38" t="s">
        <v>13</v>
      </c>
      <c r="E38" t="s">
        <v>21</v>
      </c>
      <c r="F38" s="5">
        <v>45535</v>
      </c>
      <c r="G38" t="s">
        <v>26</v>
      </c>
      <c r="H38" t="s">
        <v>42</v>
      </c>
      <c r="I38">
        <v>110</v>
      </c>
    </row>
    <row r="39" spans="1:9" x14ac:dyDescent="0.35">
      <c r="A39">
        <v>422135</v>
      </c>
      <c r="B39">
        <v>4</v>
      </c>
      <c r="C39">
        <v>30</v>
      </c>
      <c r="D39" t="s">
        <v>14</v>
      </c>
      <c r="E39" t="s">
        <v>20</v>
      </c>
      <c r="F39" s="5">
        <v>45535</v>
      </c>
      <c r="G39" t="s">
        <v>26</v>
      </c>
      <c r="H39" t="s">
        <v>42</v>
      </c>
      <c r="I39">
        <v>105</v>
      </c>
    </row>
    <row r="40" spans="1:9" x14ac:dyDescent="0.35">
      <c r="A40">
        <v>422135</v>
      </c>
      <c r="B40">
        <v>12</v>
      </c>
      <c r="C40">
        <v>15</v>
      </c>
      <c r="D40" t="s">
        <v>16</v>
      </c>
      <c r="E40" t="s">
        <v>20</v>
      </c>
      <c r="F40" s="5">
        <v>45535</v>
      </c>
      <c r="G40" t="s">
        <v>26</v>
      </c>
      <c r="H40" t="s">
        <v>42</v>
      </c>
      <c r="I40">
        <v>105</v>
      </c>
    </row>
    <row r="41" spans="1:9" x14ac:dyDescent="0.35">
      <c r="A41">
        <v>422137</v>
      </c>
      <c r="B41">
        <v>8</v>
      </c>
      <c r="C41">
        <v>30</v>
      </c>
      <c r="D41" t="s">
        <v>13</v>
      </c>
      <c r="E41" t="s">
        <v>21</v>
      </c>
      <c r="F41" s="5">
        <v>45537</v>
      </c>
      <c r="G41" t="s">
        <v>27</v>
      </c>
      <c r="H41" t="s">
        <v>40</v>
      </c>
      <c r="I41">
        <v>105</v>
      </c>
    </row>
    <row r="42" spans="1:9" x14ac:dyDescent="0.35">
      <c r="A42">
        <v>422137</v>
      </c>
      <c r="B42">
        <v>10</v>
      </c>
      <c r="C42">
        <v>15</v>
      </c>
      <c r="D42" t="s">
        <v>18</v>
      </c>
      <c r="E42" t="s">
        <v>21</v>
      </c>
      <c r="F42" s="5">
        <v>45537</v>
      </c>
      <c r="G42" t="s">
        <v>27</v>
      </c>
      <c r="H42" t="s">
        <v>40</v>
      </c>
      <c r="I42">
        <v>105</v>
      </c>
    </row>
    <row r="43" spans="1:9" x14ac:dyDescent="0.35">
      <c r="A43">
        <v>422138</v>
      </c>
      <c r="B43">
        <v>3</v>
      </c>
      <c r="C43">
        <v>20</v>
      </c>
      <c r="D43" t="s">
        <v>19</v>
      </c>
      <c r="E43" t="s">
        <v>20</v>
      </c>
      <c r="F43" s="5">
        <v>45537</v>
      </c>
      <c r="G43" t="s">
        <v>27</v>
      </c>
      <c r="H43" t="s">
        <v>40</v>
      </c>
      <c r="I43">
        <v>80</v>
      </c>
    </row>
    <row r="44" spans="1:9" x14ac:dyDescent="0.35">
      <c r="A44">
        <v>422139</v>
      </c>
      <c r="B44">
        <v>4</v>
      </c>
      <c r="C44">
        <v>20</v>
      </c>
      <c r="D44" t="s">
        <v>14</v>
      </c>
      <c r="E44" t="s">
        <v>20</v>
      </c>
      <c r="F44" s="5">
        <v>45537</v>
      </c>
      <c r="G44" t="s">
        <v>27</v>
      </c>
      <c r="H44" t="s">
        <v>40</v>
      </c>
      <c r="I44">
        <v>95</v>
      </c>
    </row>
    <row r="45" spans="1:9" x14ac:dyDescent="0.35">
      <c r="A45">
        <v>422139</v>
      </c>
      <c r="B45">
        <v>6</v>
      </c>
      <c r="C45">
        <v>15</v>
      </c>
      <c r="D45" t="s">
        <v>9</v>
      </c>
      <c r="E45" t="s">
        <v>21</v>
      </c>
      <c r="F45" s="5">
        <v>45537</v>
      </c>
      <c r="G45" t="s">
        <v>27</v>
      </c>
      <c r="H45" t="s">
        <v>40</v>
      </c>
      <c r="I45">
        <v>95</v>
      </c>
    </row>
    <row r="46" spans="1:9" x14ac:dyDescent="0.35">
      <c r="A46">
        <v>422140</v>
      </c>
      <c r="B46">
        <v>6</v>
      </c>
      <c r="C46">
        <v>50</v>
      </c>
      <c r="D46" t="s">
        <v>9</v>
      </c>
      <c r="E46" t="s">
        <v>21</v>
      </c>
      <c r="F46" s="5">
        <v>45537</v>
      </c>
      <c r="G46" t="s">
        <v>27</v>
      </c>
      <c r="H46" t="s">
        <v>40</v>
      </c>
      <c r="I46">
        <v>123</v>
      </c>
    </row>
    <row r="47" spans="1:9" x14ac:dyDescent="0.35">
      <c r="A47">
        <v>422140</v>
      </c>
      <c r="B47">
        <v>11</v>
      </c>
      <c r="C47">
        <v>13</v>
      </c>
      <c r="D47" t="s">
        <v>11</v>
      </c>
      <c r="E47" t="s">
        <v>21</v>
      </c>
      <c r="F47" s="5">
        <v>45537</v>
      </c>
      <c r="G47" t="s">
        <v>27</v>
      </c>
      <c r="H47" t="s">
        <v>40</v>
      </c>
      <c r="I47">
        <v>123</v>
      </c>
    </row>
    <row r="48" spans="1:9" x14ac:dyDescent="0.35">
      <c r="A48">
        <v>422141</v>
      </c>
      <c r="B48">
        <v>12</v>
      </c>
      <c r="C48">
        <v>7</v>
      </c>
      <c r="D48" t="s">
        <v>16</v>
      </c>
      <c r="E48" t="s">
        <v>20</v>
      </c>
      <c r="F48" s="5">
        <v>45537</v>
      </c>
      <c r="G48" t="s">
        <v>27</v>
      </c>
      <c r="H48" t="s">
        <v>41</v>
      </c>
      <c r="I48">
        <v>67</v>
      </c>
    </row>
    <row r="49" spans="1:9" x14ac:dyDescent="0.35">
      <c r="A49">
        <v>422142</v>
      </c>
      <c r="B49">
        <v>6</v>
      </c>
      <c r="C49">
        <v>30</v>
      </c>
      <c r="D49" t="s">
        <v>9</v>
      </c>
      <c r="E49" t="s">
        <v>21</v>
      </c>
      <c r="F49" s="5">
        <v>45537</v>
      </c>
      <c r="G49" t="s">
        <v>27</v>
      </c>
      <c r="H49" t="s">
        <v>41</v>
      </c>
      <c r="I49">
        <v>90</v>
      </c>
    </row>
    <row r="50" spans="1:9" x14ac:dyDescent="0.35">
      <c r="A50">
        <v>422143</v>
      </c>
      <c r="B50">
        <v>6</v>
      </c>
      <c r="C50">
        <v>40</v>
      </c>
      <c r="D50" t="s">
        <v>9</v>
      </c>
      <c r="E50" t="s">
        <v>21</v>
      </c>
      <c r="F50" s="5">
        <v>45537</v>
      </c>
      <c r="G50" t="s">
        <v>27</v>
      </c>
      <c r="H50" t="s">
        <v>41</v>
      </c>
      <c r="I50">
        <v>118</v>
      </c>
    </row>
    <row r="51" spans="1:9" x14ac:dyDescent="0.35">
      <c r="A51">
        <v>422143</v>
      </c>
      <c r="B51">
        <v>7</v>
      </c>
      <c r="C51">
        <v>18</v>
      </c>
      <c r="D51" t="s">
        <v>12</v>
      </c>
      <c r="E51" t="s">
        <v>20</v>
      </c>
      <c r="F51" s="5">
        <v>45537</v>
      </c>
      <c r="G51" t="s">
        <v>27</v>
      </c>
      <c r="H51" t="s">
        <v>41</v>
      </c>
      <c r="I51">
        <v>118</v>
      </c>
    </row>
    <row r="52" spans="1:9" x14ac:dyDescent="0.35">
      <c r="A52">
        <v>422144</v>
      </c>
      <c r="B52">
        <v>6</v>
      </c>
      <c r="C52">
        <v>30</v>
      </c>
      <c r="D52" t="s">
        <v>9</v>
      </c>
      <c r="E52" t="s">
        <v>21</v>
      </c>
      <c r="F52" s="5">
        <v>45537</v>
      </c>
      <c r="G52" t="s">
        <v>28</v>
      </c>
      <c r="H52" t="s">
        <v>41</v>
      </c>
      <c r="I52">
        <v>152</v>
      </c>
    </row>
    <row r="53" spans="1:9" x14ac:dyDescent="0.35">
      <c r="A53">
        <v>422144</v>
      </c>
      <c r="B53">
        <v>8</v>
      </c>
      <c r="C53">
        <v>24</v>
      </c>
      <c r="D53" t="s">
        <v>13</v>
      </c>
      <c r="E53" t="s">
        <v>21</v>
      </c>
      <c r="F53" s="5">
        <v>45537</v>
      </c>
      <c r="G53" t="s">
        <v>28</v>
      </c>
      <c r="H53" t="s">
        <v>41</v>
      </c>
      <c r="I53">
        <v>152</v>
      </c>
    </row>
    <row r="54" spans="1:9" x14ac:dyDescent="0.35">
      <c r="A54">
        <v>422145</v>
      </c>
      <c r="B54">
        <v>3</v>
      </c>
      <c r="C54">
        <v>22</v>
      </c>
      <c r="D54" t="s">
        <v>19</v>
      </c>
      <c r="E54" t="s">
        <v>20</v>
      </c>
      <c r="F54" s="5">
        <v>45537</v>
      </c>
      <c r="G54" t="s">
        <v>28</v>
      </c>
      <c r="H54" t="s">
        <v>39</v>
      </c>
      <c r="I54">
        <v>120</v>
      </c>
    </row>
    <row r="55" spans="1:9" x14ac:dyDescent="0.35">
      <c r="A55">
        <v>422146</v>
      </c>
      <c r="B55">
        <v>6</v>
      </c>
      <c r="C55">
        <v>30</v>
      </c>
      <c r="D55" t="s">
        <v>9</v>
      </c>
      <c r="E55" t="s">
        <v>21</v>
      </c>
      <c r="F55" s="5">
        <v>45537</v>
      </c>
      <c r="G55" t="s">
        <v>28</v>
      </c>
      <c r="H55" t="s">
        <v>39</v>
      </c>
      <c r="I55">
        <v>160</v>
      </c>
    </row>
    <row r="56" spans="1:9" x14ac:dyDescent="0.35">
      <c r="A56">
        <v>422146</v>
      </c>
      <c r="B56">
        <v>7</v>
      </c>
      <c r="C56">
        <v>25</v>
      </c>
      <c r="D56" t="s">
        <v>12</v>
      </c>
      <c r="E56" t="s">
        <v>20</v>
      </c>
      <c r="F56" s="5">
        <v>45537</v>
      </c>
      <c r="G56" t="s">
        <v>28</v>
      </c>
      <c r="H56" t="s">
        <v>39</v>
      </c>
      <c r="I56">
        <v>160</v>
      </c>
    </row>
    <row r="57" spans="1:9" x14ac:dyDescent="0.35">
      <c r="A57">
        <v>422146</v>
      </c>
      <c r="B57">
        <v>12</v>
      </c>
      <c r="C57">
        <v>7</v>
      </c>
      <c r="D57" t="s">
        <v>16</v>
      </c>
      <c r="E57" t="s">
        <v>20</v>
      </c>
      <c r="F57" s="5">
        <v>45537</v>
      </c>
      <c r="G57" t="s">
        <v>28</v>
      </c>
      <c r="H57" t="s">
        <v>39</v>
      </c>
      <c r="I57">
        <v>160</v>
      </c>
    </row>
    <row r="58" spans="1:9" x14ac:dyDescent="0.35">
      <c r="A58">
        <v>422147</v>
      </c>
      <c r="B58">
        <v>4</v>
      </c>
      <c r="C58">
        <v>17</v>
      </c>
      <c r="D58" t="s">
        <v>14</v>
      </c>
      <c r="E58" t="s">
        <v>20</v>
      </c>
      <c r="F58" s="5">
        <v>45537</v>
      </c>
      <c r="G58" t="s">
        <v>28</v>
      </c>
      <c r="H58" t="s">
        <v>39</v>
      </c>
      <c r="I58">
        <v>205</v>
      </c>
    </row>
    <row r="59" spans="1:9" x14ac:dyDescent="0.35">
      <c r="A59">
        <v>422147</v>
      </c>
      <c r="B59">
        <v>6</v>
      </c>
      <c r="C59">
        <v>60</v>
      </c>
      <c r="D59" t="s">
        <v>9</v>
      </c>
      <c r="E59" t="s">
        <v>21</v>
      </c>
      <c r="F59" s="5">
        <v>45537</v>
      </c>
      <c r="G59" t="s">
        <v>28</v>
      </c>
      <c r="H59" t="s">
        <v>39</v>
      </c>
      <c r="I59">
        <v>205</v>
      </c>
    </row>
    <row r="60" spans="1:9" x14ac:dyDescent="0.35">
      <c r="A60">
        <v>422147</v>
      </c>
      <c r="B60">
        <v>7</v>
      </c>
      <c r="C60">
        <v>30</v>
      </c>
      <c r="D60" t="s">
        <v>12</v>
      </c>
      <c r="E60" t="s">
        <v>20</v>
      </c>
      <c r="F60" s="5">
        <v>45537</v>
      </c>
      <c r="G60" t="s">
        <v>28</v>
      </c>
      <c r="H60" t="s">
        <v>39</v>
      </c>
      <c r="I60">
        <v>205</v>
      </c>
    </row>
    <row r="61" spans="1:9" x14ac:dyDescent="0.35">
      <c r="A61">
        <v>422148</v>
      </c>
      <c r="B61">
        <v>4</v>
      </c>
      <c r="C61">
        <v>25</v>
      </c>
      <c r="D61" t="s">
        <v>14</v>
      </c>
      <c r="E61" t="s">
        <v>20</v>
      </c>
      <c r="F61" s="5">
        <v>45538</v>
      </c>
      <c r="G61" t="s">
        <v>28</v>
      </c>
      <c r="H61" t="s">
        <v>42</v>
      </c>
      <c r="I61">
        <v>130</v>
      </c>
    </row>
    <row r="62" spans="1:9" x14ac:dyDescent="0.35">
      <c r="A62">
        <v>422148</v>
      </c>
      <c r="B62">
        <v>8</v>
      </c>
      <c r="C62">
        <v>7</v>
      </c>
      <c r="D62" t="s">
        <v>13</v>
      </c>
      <c r="E62" t="s">
        <v>21</v>
      </c>
      <c r="F62" s="5">
        <v>45538</v>
      </c>
      <c r="G62" t="s">
        <v>28</v>
      </c>
      <c r="H62" t="s">
        <v>42</v>
      </c>
      <c r="I62">
        <v>130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3E6B-C648-491E-9E5D-F67501FDD632}">
  <dimension ref="A1:M39"/>
  <sheetViews>
    <sheetView workbookViewId="0"/>
  </sheetViews>
  <sheetFormatPr defaultRowHeight="14.5" x14ac:dyDescent="0.35"/>
  <cols>
    <col min="1" max="1" width="8.81640625" customWidth="1"/>
    <col min="2" max="10" width="9.90625" customWidth="1"/>
    <col min="11" max="13" width="10.90625" customWidth="1"/>
  </cols>
  <sheetData>
    <row r="1" spans="1:13" x14ac:dyDescent="0.35">
      <c r="A1" s="2" t="s">
        <v>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50</v>
      </c>
      <c r="I1" s="2" t="s">
        <v>49</v>
      </c>
      <c r="J1" s="2" t="s">
        <v>51</v>
      </c>
      <c r="K1" s="2" t="s">
        <v>52</v>
      </c>
      <c r="L1" s="2" t="s">
        <v>53</v>
      </c>
      <c r="M1" s="2" t="s">
        <v>54</v>
      </c>
    </row>
    <row r="2" spans="1:13" x14ac:dyDescent="0.35">
      <c r="A2">
        <v>422111</v>
      </c>
      <c r="C2">
        <v>60</v>
      </c>
      <c r="H2">
        <v>15</v>
      </c>
    </row>
    <row r="3" spans="1:13" x14ac:dyDescent="0.35">
      <c r="A3">
        <v>422112</v>
      </c>
      <c r="C3">
        <v>20</v>
      </c>
      <c r="I3">
        <v>20</v>
      </c>
    </row>
    <row r="4" spans="1:13" x14ac:dyDescent="0.35">
      <c r="A4">
        <v>422113</v>
      </c>
      <c r="C4">
        <v>50</v>
      </c>
    </row>
    <row r="5" spans="1:13" x14ac:dyDescent="0.35">
      <c r="A5">
        <v>422114</v>
      </c>
      <c r="E5">
        <v>25</v>
      </c>
      <c r="G5">
        <v>15</v>
      </c>
    </row>
    <row r="6" spans="1:13" x14ac:dyDescent="0.35">
      <c r="A6">
        <v>422115</v>
      </c>
      <c r="K6">
        <v>24</v>
      </c>
    </row>
    <row r="7" spans="1:13" x14ac:dyDescent="0.35">
      <c r="A7">
        <v>422116</v>
      </c>
    </row>
    <row r="8" spans="1:13" x14ac:dyDescent="0.35">
      <c r="A8">
        <v>422117</v>
      </c>
      <c r="C8">
        <v>10</v>
      </c>
      <c r="G8">
        <v>5</v>
      </c>
    </row>
    <row r="9" spans="1:13" x14ac:dyDescent="0.35">
      <c r="A9">
        <v>422118</v>
      </c>
      <c r="G9">
        <v>14</v>
      </c>
      <c r="H9">
        <v>16</v>
      </c>
      <c r="L9">
        <v>10</v>
      </c>
      <c r="M9">
        <v>20</v>
      </c>
    </row>
    <row r="10" spans="1:13" x14ac:dyDescent="0.35">
      <c r="A10">
        <v>422119</v>
      </c>
      <c r="E10">
        <v>25</v>
      </c>
    </row>
    <row r="11" spans="1:13" x14ac:dyDescent="0.35">
      <c r="A11">
        <v>422120</v>
      </c>
      <c r="E11">
        <v>20</v>
      </c>
      <c r="F11">
        <v>15</v>
      </c>
      <c r="J11">
        <v>17</v>
      </c>
    </row>
    <row r="12" spans="1:13" x14ac:dyDescent="0.35">
      <c r="A12">
        <v>422121</v>
      </c>
      <c r="H12">
        <v>15</v>
      </c>
    </row>
    <row r="13" spans="1:13" x14ac:dyDescent="0.35">
      <c r="A13">
        <v>422122</v>
      </c>
      <c r="H13">
        <v>25</v>
      </c>
    </row>
    <row r="14" spans="1:13" x14ac:dyDescent="0.35">
      <c r="A14">
        <v>422123</v>
      </c>
      <c r="E14">
        <v>43</v>
      </c>
      <c r="H14">
        <v>30</v>
      </c>
    </row>
    <row r="15" spans="1:13" x14ac:dyDescent="0.35">
      <c r="A15">
        <v>422124</v>
      </c>
      <c r="F15">
        <v>20</v>
      </c>
      <c r="G15">
        <v>20</v>
      </c>
    </row>
    <row r="16" spans="1:13" x14ac:dyDescent="0.35">
      <c r="A16">
        <v>422125</v>
      </c>
      <c r="L16">
        <v>10</v>
      </c>
      <c r="M16">
        <v>10</v>
      </c>
    </row>
    <row r="17" spans="1:13" x14ac:dyDescent="0.35">
      <c r="A17">
        <v>422126</v>
      </c>
      <c r="I17">
        <v>44</v>
      </c>
    </row>
    <row r="18" spans="1:13" x14ac:dyDescent="0.35">
      <c r="A18">
        <v>422127</v>
      </c>
      <c r="G18">
        <v>23</v>
      </c>
    </row>
    <row r="19" spans="1:13" x14ac:dyDescent="0.35">
      <c r="A19">
        <v>422128</v>
      </c>
      <c r="F19">
        <v>22</v>
      </c>
      <c r="H19">
        <v>30</v>
      </c>
    </row>
    <row r="20" spans="1:13" x14ac:dyDescent="0.35">
      <c r="A20">
        <v>422129</v>
      </c>
      <c r="M20">
        <v>15</v>
      </c>
    </row>
    <row r="21" spans="1:13" x14ac:dyDescent="0.35">
      <c r="A21">
        <v>422130</v>
      </c>
      <c r="C21">
        <v>20</v>
      </c>
    </row>
    <row r="22" spans="1:13" x14ac:dyDescent="0.35">
      <c r="A22">
        <v>422131</v>
      </c>
      <c r="E22">
        <v>20</v>
      </c>
      <c r="K22">
        <v>10</v>
      </c>
    </row>
    <row r="23" spans="1:13" x14ac:dyDescent="0.35">
      <c r="A23">
        <v>422132</v>
      </c>
    </row>
    <row r="24" spans="1:13" x14ac:dyDescent="0.35">
      <c r="A24">
        <v>422133</v>
      </c>
      <c r="H24">
        <v>20</v>
      </c>
    </row>
    <row r="25" spans="1:13" x14ac:dyDescent="0.35">
      <c r="A25">
        <v>422134</v>
      </c>
      <c r="H25">
        <v>30</v>
      </c>
      <c r="I25">
        <v>20</v>
      </c>
    </row>
    <row r="26" spans="1:13" x14ac:dyDescent="0.35">
      <c r="A26">
        <v>422135</v>
      </c>
      <c r="E26">
        <v>30</v>
      </c>
      <c r="M26">
        <v>15</v>
      </c>
    </row>
    <row r="27" spans="1:13" x14ac:dyDescent="0.35">
      <c r="A27">
        <v>422136</v>
      </c>
    </row>
    <row r="28" spans="1:13" x14ac:dyDescent="0.35">
      <c r="A28">
        <v>422137</v>
      </c>
      <c r="I28">
        <v>30</v>
      </c>
      <c r="K28">
        <v>15</v>
      </c>
    </row>
    <row r="29" spans="1:13" x14ac:dyDescent="0.35">
      <c r="A29">
        <v>422138</v>
      </c>
      <c r="D29">
        <v>20</v>
      </c>
    </row>
    <row r="30" spans="1:13" x14ac:dyDescent="0.35">
      <c r="A30">
        <v>422139</v>
      </c>
      <c r="E30">
        <v>20</v>
      </c>
      <c r="G30">
        <v>15</v>
      </c>
    </row>
    <row r="31" spans="1:13" x14ac:dyDescent="0.35">
      <c r="A31">
        <v>422140</v>
      </c>
      <c r="G31">
        <v>50</v>
      </c>
      <c r="L31">
        <v>13</v>
      </c>
    </row>
    <row r="32" spans="1:13" x14ac:dyDescent="0.35">
      <c r="A32">
        <v>422141</v>
      </c>
      <c r="M32">
        <v>7</v>
      </c>
    </row>
    <row r="33" spans="1:13" x14ac:dyDescent="0.35">
      <c r="A33">
        <v>422142</v>
      </c>
      <c r="G33">
        <v>30</v>
      </c>
    </row>
    <row r="34" spans="1:13" x14ac:dyDescent="0.35">
      <c r="A34">
        <v>422143</v>
      </c>
      <c r="G34">
        <v>40</v>
      </c>
      <c r="H34">
        <v>18</v>
      </c>
    </row>
    <row r="35" spans="1:13" x14ac:dyDescent="0.35">
      <c r="A35">
        <v>422144</v>
      </c>
      <c r="G35">
        <v>30</v>
      </c>
      <c r="I35">
        <v>24</v>
      </c>
    </row>
    <row r="36" spans="1:13" x14ac:dyDescent="0.35">
      <c r="A36">
        <v>422145</v>
      </c>
      <c r="D36">
        <v>22</v>
      </c>
    </row>
    <row r="37" spans="1:13" x14ac:dyDescent="0.35">
      <c r="A37">
        <v>422146</v>
      </c>
      <c r="G37">
        <v>30</v>
      </c>
      <c r="H37">
        <v>25</v>
      </c>
      <c r="M37">
        <v>7</v>
      </c>
    </row>
    <row r="38" spans="1:13" x14ac:dyDescent="0.35">
      <c r="A38">
        <v>422147</v>
      </c>
      <c r="E38">
        <v>17</v>
      </c>
      <c r="G38">
        <v>60</v>
      </c>
      <c r="H38">
        <v>30</v>
      </c>
    </row>
    <row r="39" spans="1:13" x14ac:dyDescent="0.35">
      <c r="A39">
        <v>422148</v>
      </c>
      <c r="E39">
        <v>25</v>
      </c>
      <c r="I39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DC5570-56C9-4014-9DAC-8D510BC37A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Sheet4</vt:lpstr>
      <vt:lpstr>tbl_productivity</vt:lpstr>
      <vt:lpstr>Line productivity</vt:lpstr>
      <vt:lpstr>Products</vt:lpstr>
      <vt:lpstr>tbl_factors</vt:lpstr>
      <vt:lpstr>Downtime factors</vt:lpstr>
      <vt:lpstr>Sheet3</vt:lpstr>
      <vt:lpstr>Sheet2</vt:lpstr>
      <vt:lpstr>Sheet1</vt:lpstr>
      <vt:lpstr>Downtime_Long</vt:lpstr>
      <vt:lpstr>Line downtime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Sayed Furqan</cp:lastModifiedBy>
  <dcterms:created xsi:type="dcterms:W3CDTF">2024-08-19T19:52:48Z</dcterms:created>
  <dcterms:modified xsi:type="dcterms:W3CDTF">2026-09-08T06:30:30Z</dcterms:modified>
</cp:coreProperties>
</file>