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<sst xmlns="http://schemas.openxmlformats.org/spreadsheetml/2006/main" count="231" uniqueCount="141">
  <si>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A12_2站外业观测手簿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</si>
  <si>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</si>
  <si>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</si>
  <si>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</si>
  <si>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</si>
  <si>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</si>
  <si>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测站点：A12_2</t>
  </si>
  <si>
    <t>后视点：</t>
  </si>
  <si>
    <t>开始时间：08:32:11</t>
  </si>
  <si>
    <t>结束时间：08:33:35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</si>
  <si>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</si>
  <si>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</si>
  <si>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</si>
  <si>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</si>
  <si>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</si>
  <si>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</si>
  <si>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</si>
  <si>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</si>
  <si>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</si>
  <si>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</si>
  <si>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</si>
  <si>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</si>
  <si>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</si>
  <si>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</si>
  <si>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</si>
  <si>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</si>
  <si>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</si>
  <si>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T11</t>
  </si>
  <si>
    <t>Ⅰ</t>
  </si>
  <si>
    <t>184.30247</t>
  </si>
  <si>
    <t>1.4</t>
  </si>
  <si>
    <t>184.30240</t>
  </si>
  <si>
    <t>0.00000</t>
  </si>
  <si>
    <t>88.25456</t>
  </si>
  <si>
    <t>0.1</t>
  </si>
  <si>
    <t>88.25454</t>
  </si>
  <si>
    <t>Ⅱ</t>
  </si>
  <si>
    <t>4.30233</t>
  </si>
  <si>
    <t>271.341469</t>
  </si>
  <si>
    <t>T10</t>
  </si>
  <si>
    <t>326.40147</t>
  </si>
  <si>
    <t>1.5</t>
  </si>
  <si>
    <t>326.40139</t>
  </si>
  <si>
    <t>142.09499</t>
  </si>
  <si>
    <t>90.19062</t>
  </si>
  <si>
    <t>-0.5</t>
  </si>
  <si>
    <t>90.19067</t>
  </si>
  <si>
    <t>146.40132</t>
  </si>
  <si>
    <t>269.405275</t>
  </si>
  <si>
    <t>2</t>
  </si>
  <si>
    <t>184.30223</t>
  </si>
  <si>
    <t>-0.3</t>
  </si>
  <si>
    <t>184.30224</t>
  </si>
  <si>
    <t>88.25469</t>
  </si>
  <si>
    <t>1.1</t>
  </si>
  <si>
    <t>88.25458</t>
  </si>
  <si>
    <t>4.30226</t>
  </si>
  <si>
    <t>271.341533</t>
  </si>
  <si>
    <t>326.40140</t>
  </si>
  <si>
    <t>1.3</t>
  </si>
  <si>
    <t>326.40133</t>
  </si>
  <si>
    <t>142.09509</t>
  </si>
  <si>
    <t>90.19060</t>
  </si>
  <si>
    <t>90.19065</t>
  </si>
  <si>
    <t>146.40127</t>
  </si>
  <si>
    <t>269.405298</t>
  </si>
  <si>
    <t>3</t>
  </si>
  <si>
    <t>184.30218</t>
  </si>
  <si>
    <t>0.9</t>
  </si>
  <si>
    <t>184.30214</t>
  </si>
  <si>
    <t>88.25464</t>
  </si>
  <si>
    <t>4.30209</t>
  </si>
  <si>
    <t>271.341534</t>
  </si>
  <si>
    <t>326.40135</t>
  </si>
  <si>
    <t>1.7</t>
  </si>
  <si>
    <t>326.40126</t>
  </si>
  <si>
    <t>142.09512</t>
  </si>
  <si>
    <t>0.2</t>
  </si>
  <si>
    <t>146.40117</t>
  </si>
  <si>
    <t>269.405366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</si>
  <si>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</si>
  <si>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</si>
  <si>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</si>
  <si>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</si>
  <si>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</si>
  <si>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</si>
  <si>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</si>
  <si>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</si>
  <si>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142.09507</t>
  </si>
  <si>
    <t>90.19066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</si>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</sst>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200.77995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200.78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245.72455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245.72425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200.78005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200.78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45</v>
      </c>
      <c r="J12" s="75" t="s">
        <v>63</v>
      </c>
      <c r="K12" s="87">
        <v>245.72465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245.7243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68</v>
      </c>
      <c r="J14" s="70" t="s">
        <v>33</v>
      </c>
      <c r="K14" s="85">
        <v>200.7801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200.7799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46</v>
      </c>
      <c r="I16" s="75" t="s">
        <v>77</v>
      </c>
      <c r="J16" s="75" t="s">
        <v>63</v>
      </c>
      <c r="K16" s="87">
        <v>245.72445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245.7245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33</v>
      </c>
      <c r="H22" s="85">
        <v>200.78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88</v>
      </c>
      <c r="G23" s="74" t="s">
        <v>89</v>
      </c>
      <c r="H23" s="87">
        <v>245.72445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29" sqref="C2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开始时间：08:32:11</v>
      </c>
      <c r="B4" s="46"/>
      <c r="C4" s="46" t="str">
        <f>原记录!H3</f>
        <v>结束时间：08:33:35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944</v>
      </c>
      <c r="E6" s="54" t="s">
        <v>105</v>
      </c>
      <c r="F6" s="56">
        <v>30</v>
      </c>
      <c r="G6" s="56"/>
    </row>
    <row r="7" spans="1:7">
      <c r="A7" s="48" t="s">
        <v>106</v>
      </c>
      <c r="B7" s="57">
        <v>1.618</v>
      </c>
      <c r="C7" s="48" t="s">
        <v>107</v>
      </c>
      <c r="D7" s="55">
        <v>944</v>
      </c>
      <c r="E7" s="48" t="s">
        <v>108</v>
      </c>
      <c r="F7" s="56">
        <v>30</v>
      </c>
      <c r="G7" s="56"/>
    </row>
    <row r="8" spans="1:7">
      <c r="A8" s="48" t="s">
        <v>109</v>
      </c>
      <c r="B8" s="57">
        <v>1.364</v>
      </c>
      <c r="C8" s="48" t="s">
        <v>110</v>
      </c>
      <c r="D8" s="55">
        <v>944</v>
      </c>
      <c r="E8" s="48" t="s">
        <v>111</v>
      </c>
      <c r="F8" s="56">
        <v>30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2024.06.22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30</v>
      </c>
      <c r="L2" s="2" t="s">
        <v>119</v>
      </c>
      <c r="M2" s="2"/>
      <c r="N2" s="24">
        <f>测站及镜站信息!D6</f>
        <v>944</v>
      </c>
      <c r="O2" s="25" t="s">
        <v>112</v>
      </c>
    </row>
    <row r="3" ht="11.1" customHeight="1" spans="1:15">
      <c r="A3" s="5" t="str">
        <f>测站及镜站信息!B5</f>
        <v>A12-2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开始时间：08:32:11</v>
      </c>
      <c r="G3" s="10"/>
      <c r="H3" s="9" t="str">
        <f>测站及镜站信息!C4</f>
        <v>结束时间：08:33:35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T11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88.25456</v>
      </c>
      <c r="I6" s="15" t="str">
        <f>原记录!I6</f>
        <v>0.1</v>
      </c>
      <c r="J6" s="14" t="str">
        <f>原记录!J6</f>
        <v>88.25454</v>
      </c>
      <c r="K6" s="27">
        <f>原记录!K6</f>
        <v>200.77995</v>
      </c>
      <c r="L6" s="28">
        <f>测站及镜站信息!F7</f>
        <v>30</v>
      </c>
      <c r="M6" s="29">
        <f>测站及镜站信息!D7</f>
        <v>944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271.341469</v>
      </c>
      <c r="I7" s="15"/>
      <c r="J7" s="14"/>
      <c r="K7" s="27">
        <f>原记录!K7</f>
        <v>200.78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90.19062</v>
      </c>
      <c r="I8" s="15" t="str">
        <f>原记录!I8</f>
        <v>-0.5</v>
      </c>
      <c r="J8" s="14" t="str">
        <f>原记录!J8</f>
        <v>90.19067</v>
      </c>
      <c r="K8" s="27">
        <f>原记录!K8</f>
        <v>245.72455</v>
      </c>
      <c r="L8" s="28">
        <f>测站及镜站信息!F8</f>
        <v>30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269.405275</v>
      </c>
      <c r="I9" s="15"/>
      <c r="J9" s="14"/>
      <c r="K9" s="27">
        <f>原记录!K9</f>
        <v>245.72425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88.25469</v>
      </c>
      <c r="I10" s="15" t="str">
        <f>原记录!I10</f>
        <v>1.1</v>
      </c>
      <c r="J10" s="14" t="str">
        <f>原记录!J10</f>
        <v>88.25458</v>
      </c>
      <c r="K10" s="27">
        <f>原记录!K10</f>
        <v>200.78005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271.341533</v>
      </c>
      <c r="I11" s="15"/>
      <c r="J11" s="14"/>
      <c r="K11" s="27">
        <f>原记录!K11</f>
        <v>200.78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90.19060</v>
      </c>
      <c r="I12" s="15" t="str">
        <f>原记录!I12</f>
        <v>-0.5</v>
      </c>
      <c r="J12" s="14" t="str">
        <f>原记录!J12</f>
        <v>90.19065</v>
      </c>
      <c r="K12" s="27">
        <f>原记录!K12</f>
        <v>245.72465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269.405298</v>
      </c>
      <c r="I13" s="15"/>
      <c r="J13" s="14"/>
      <c r="K13" s="27">
        <f>原记录!K13</f>
        <v>245.7243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88.25464</v>
      </c>
      <c r="I14" s="15" t="str">
        <f>原记录!I14</f>
        <v>0.9</v>
      </c>
      <c r="J14" s="14" t="str">
        <f>原记录!J14</f>
        <v>88.25456</v>
      </c>
      <c r="K14" s="27">
        <f>原记录!K14</f>
        <v>200.7801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271.341534</v>
      </c>
      <c r="I15" s="15"/>
      <c r="J15" s="14"/>
      <c r="K15" s="27">
        <f>原记录!K15</f>
        <v>200.7799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90.19067</v>
      </c>
      <c r="I16" s="15" t="str">
        <f>原记录!I16</f>
        <v>0.2</v>
      </c>
      <c r="J16" s="14" t="str">
        <f>原记录!J16</f>
        <v>90.19065</v>
      </c>
      <c r="K16" s="27">
        <f>原记录!K16</f>
        <v>245.72445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269.405366</v>
      </c>
      <c r="I17" s="15"/>
      <c r="J17" s="14"/>
      <c r="K17" s="27">
        <f>原记录!K17</f>
        <v>245.7245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T11</v>
      </c>
      <c r="C25" s="20"/>
      <c r="D25" s="21"/>
      <c r="E25" s="20"/>
      <c r="F25" s="14"/>
      <c r="G25" s="14" t="str">
        <f>原记录!G22</f>
        <v>88.25456</v>
      </c>
      <c r="H25" s="22">
        <f>DEGREES(RADIANS(90)-((INT(ABS(G25))+INT((ABS(G25)-INT(ABS(G25)))*100)/60+((ABS(G25)-INT(ABS(G25)))*100-INT((ABS(G25)-INT(ABS(G25)))*100))/36)*PI()/180)*SIGN(G25))</f>
        <v>1.57066666666667</v>
      </c>
      <c r="I25" s="22">
        <f>(INT(ABS(H25))+INT((ABS(H25)-INT(ABS(H25)))*60)*0.01+(((ABS(H25)-INT(ABS(H25)))*60-INT((ABS(H25)-INT(ABS(H25)))*60))*60)/10000)*SIGN(H25)</f>
        <v>1.34144</v>
      </c>
      <c r="J25" s="27">
        <f>原记录!H22</f>
        <v>200.78</v>
      </c>
      <c r="K25" s="34">
        <f>E3</f>
        <v>1.5</v>
      </c>
      <c r="L25" s="34">
        <f>N6</f>
        <v>1.618</v>
      </c>
      <c r="M25" s="32" t="s">
        <v>136</v>
      </c>
      <c r="N25" s="32"/>
      <c r="O25" s="32"/>
      <c r="P25" s="35" t="str">
        <f>A3</f>
        <v>A12-2</v>
      </c>
      <c r="Q25" s="39" t="str">
        <f>B25</f>
        <v>T11</v>
      </c>
      <c r="R25" s="40">
        <f>J25</f>
        <v>200.78</v>
      </c>
      <c r="S25" s="41">
        <f>K2</f>
        <v>30</v>
      </c>
      <c r="T25" s="42">
        <f>L6</f>
        <v>30</v>
      </c>
      <c r="U25" s="42">
        <f>N2</f>
        <v>944</v>
      </c>
      <c r="V25" s="42">
        <f>M6</f>
        <v>944</v>
      </c>
      <c r="W25" s="43">
        <f>I25</f>
        <v>1.34144</v>
      </c>
      <c r="X25" s="40">
        <f>测站及镜站信息!B6</f>
        <v>1.5</v>
      </c>
      <c r="Y25" s="40">
        <f>N6</f>
        <v>1.618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T10</v>
      </c>
      <c r="C26" s="20"/>
      <c r="D26" s="21"/>
      <c r="E26" s="20"/>
      <c r="F26" s="14"/>
      <c r="G26" s="14" t="str">
        <f>原记录!G23</f>
        <v>90.19066</v>
      </c>
      <c r="H26" s="22">
        <f>DEGREES(RADIANS(90)-((INT(ABS(G26))+INT((ABS(G26)-INT(ABS(G26)))*100)/60+((ABS(G26)-INT(ABS(G26)))*100-INT((ABS(G26)-INT(ABS(G26)))*100))/36)*PI()/180)*SIGN(G26))</f>
        <v>-0.31849999999999</v>
      </c>
      <c r="I26" s="22">
        <f>(INT(ABS(H26))+INT((ABS(H26)-INT(ABS(H26)))*60)*0.01+(((ABS(H26)-INT(ABS(H26)))*60-INT((ABS(H26)-INT(ABS(H26)))*60))*60)/10000)*SIGN(H26)</f>
        <v>-0.190659999999997</v>
      </c>
      <c r="J26" s="27">
        <f>原记录!H23</f>
        <v>245.72445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A12-2</v>
      </c>
      <c r="Q26" s="44" t="str">
        <f>B26</f>
        <v>T10</v>
      </c>
      <c r="R26" s="40">
        <f>J26</f>
        <v>245.72445</v>
      </c>
      <c r="S26" s="41">
        <f>K2</f>
        <v>30</v>
      </c>
      <c r="T26" s="42">
        <f>L8</f>
        <v>30</v>
      </c>
      <c r="U26" s="42">
        <f>N2</f>
        <v>944</v>
      </c>
      <c r="V26" s="42">
        <f>M8</f>
        <v>944</v>
      </c>
      <c r="W26" s="43">
        <f>I26</f>
        <v>-0.190659999999997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A12-2</v>
      </c>
      <c r="Q29" s="35" t="str">
        <f>Q25</f>
        <v>T11</v>
      </c>
      <c r="R29" s="35">
        <f>R25</f>
        <v>200.78</v>
      </c>
      <c r="S29" s="43">
        <f>T25</f>
        <v>30</v>
      </c>
      <c r="T29" s="40">
        <f>V25</f>
        <v>944</v>
      </c>
      <c r="U29" s="40">
        <f>W25</f>
        <v>1.34144</v>
      </c>
      <c r="V29" s="40">
        <f>X25</f>
        <v>1.5</v>
      </c>
      <c r="W29" s="40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A12-2</v>
      </c>
      <c r="Q30" s="35" t="str">
        <f>Q26</f>
        <v>T10</v>
      </c>
      <c r="R30" s="35">
        <f>R26</f>
        <v>245.72445</v>
      </c>
      <c r="S30" s="43">
        <f>T26</f>
        <v>30</v>
      </c>
      <c r="T30" s="40">
        <f>V26</f>
        <v>944</v>
      </c>
      <c r="U30" s="40">
        <f>W26</f>
        <v>-0.190659999999997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