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<sst xmlns="http://schemas.openxmlformats.org/spreadsheetml/2006/main" count="231" uniqueCount="145">
  <si>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A5_1站外业观测手簿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</si>
  <si>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</si>
  <si>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</si>
  <si>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</si>
  <si>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</si>
  <si>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</si>
  <si>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测站点：A5_1</t>
  </si>
  <si>
    <t>后视点：</t>
  </si>
  <si>
    <t>开始时间：03:54:33</t>
  </si>
  <si>
    <t>结束时间：03:56:18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</si>
  <si>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</si>
  <si>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</si>
  <si>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</si>
  <si>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</si>
  <si>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</si>
  <si>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</si>
  <si>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</si>
  <si>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</si>
  <si>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</si>
  <si>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</si>
  <si>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</si>
  <si>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</si>
  <si>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</si>
  <si>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</si>
  <si>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</si>
  <si>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</si>
  <si>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</si>
  <si>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T3</t>
  </si>
  <si>
    <t>Ⅰ</t>
  </si>
  <si>
    <t>189.37382</t>
  </si>
  <si>
    <t>1.9</t>
  </si>
  <si>
    <t>189.37373</t>
  </si>
  <si>
    <t>0.00000</t>
  </si>
  <si>
    <t>90.21245</t>
  </si>
  <si>
    <t>0.1</t>
  </si>
  <si>
    <t>90.21244</t>
  </si>
  <si>
    <t>Ⅱ</t>
  </si>
  <si>
    <t>9.37364</t>
  </si>
  <si>
    <t>269.383569</t>
  </si>
  <si>
    <t>T4</t>
  </si>
  <si>
    <t>358.35566</t>
  </si>
  <si>
    <t>2.2</t>
  </si>
  <si>
    <t>358.35555</t>
  </si>
  <si>
    <t>168.58182</t>
  </si>
  <si>
    <t>89.41145</t>
  </si>
  <si>
    <t>1.1</t>
  </si>
  <si>
    <t>89.41135</t>
  </si>
  <si>
    <t>178.35544</t>
  </si>
  <si>
    <t>270.184760</t>
  </si>
  <si>
    <t>2</t>
  </si>
  <si>
    <t>189.37369</t>
  </si>
  <si>
    <t>1.6</t>
  </si>
  <si>
    <t>189.37361</t>
  </si>
  <si>
    <t>90.21281</t>
  </si>
  <si>
    <t>0.8</t>
  </si>
  <si>
    <t>90.21273</t>
  </si>
  <si>
    <t>9.37353</t>
  </si>
  <si>
    <t>269.383351</t>
  </si>
  <si>
    <t>358.35543</t>
  </si>
  <si>
    <t>2.8</t>
  </si>
  <si>
    <t>358.35529</t>
  </si>
  <si>
    <t>168.58168</t>
  </si>
  <si>
    <t>89.41151</t>
  </si>
  <si>
    <t>89.41150</t>
  </si>
  <si>
    <t>178.35516</t>
  </si>
  <si>
    <t>270.184503</t>
  </si>
  <si>
    <t>3</t>
  </si>
  <si>
    <t>189.37350</t>
  </si>
  <si>
    <t>-0.7</t>
  </si>
  <si>
    <t>189.37354</t>
  </si>
  <si>
    <t>90.21302</t>
  </si>
  <si>
    <t>3.0</t>
  </si>
  <si>
    <t>90.21272</t>
  </si>
  <si>
    <t>9.37357</t>
  </si>
  <si>
    <t>269.383585</t>
  </si>
  <si>
    <t>358.35501</t>
  </si>
  <si>
    <t>-1.0</t>
  </si>
  <si>
    <t>358.35507</t>
  </si>
  <si>
    <t>168.58153</t>
  </si>
  <si>
    <t>89.41176</t>
  </si>
  <si>
    <t>2.4</t>
  </si>
  <si>
    <t>89.41152</t>
  </si>
  <si>
    <t>178.35512</t>
  </si>
  <si>
    <t>270.184722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</si>
  <si>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</si>
  <si>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</si>
  <si>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</si>
  <si>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</si>
  <si>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</si>
  <si>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</si>
  <si>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</si>
  <si>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90.21263</t>
  </si>
  <si>
    <t>2C互差20.00″</t>
  </si>
  <si>
    <t>89.41146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</si>
  <si>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</si>
  <si>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</si>
  <si>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</si>
  <si>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</si>
  <si>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</si>
  <si>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</si>
  <si>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</si>
  <si>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</si>
  <si>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</si>
  <si>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</si>
  <si>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</si>
  <si>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</si>
  <si>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A5-1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</si>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</sst>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0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0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0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0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P17" sqref="P1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184.9922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184.9923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195.8995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195.89915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184.99245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184.9922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34</v>
      </c>
      <c r="J12" s="75" t="s">
        <v>63</v>
      </c>
      <c r="K12" s="87">
        <v>195.89945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195.89915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184.9912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184.9923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195.8996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195.8993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184.992108333333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61</v>
      </c>
      <c r="G23" s="74" t="s">
        <v>93</v>
      </c>
      <c r="H23" s="87">
        <v>195.899358333333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20" sqref="E20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开始时间：03:54:33</v>
      </c>
      <c r="B4" s="46"/>
      <c r="C4" s="46" t="str">
        <f>原记录!H3</f>
        <v>结束时间：03:56:18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956</v>
      </c>
      <c r="E6" s="54" t="s">
        <v>109</v>
      </c>
      <c r="F6" s="56">
        <v>24</v>
      </c>
      <c r="G6" s="56"/>
    </row>
    <row r="7" spans="1:7">
      <c r="A7" s="48" t="s">
        <v>110</v>
      </c>
      <c r="B7" s="57">
        <v>1.318</v>
      </c>
      <c r="C7" s="48" t="s">
        <v>111</v>
      </c>
      <c r="D7" s="55">
        <v>956</v>
      </c>
      <c r="E7" s="48" t="s">
        <v>112</v>
      </c>
      <c r="F7" s="56">
        <v>24</v>
      </c>
      <c r="G7" s="56"/>
    </row>
    <row r="8" spans="1:7">
      <c r="A8" s="48" t="s">
        <v>113</v>
      </c>
      <c r="B8" s="57">
        <v>1.364</v>
      </c>
      <c r="C8" s="48" t="s">
        <v>114</v>
      </c>
      <c r="D8" s="55">
        <v>956</v>
      </c>
      <c r="E8" s="48" t="s">
        <v>115</v>
      </c>
      <c r="F8" s="56">
        <v>24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24</v>
      </c>
      <c r="L2" s="2" t="s">
        <v>123</v>
      </c>
      <c r="M2" s="2"/>
      <c r="N2" s="24">
        <f>测站及镜站信息!D6</f>
        <v>956</v>
      </c>
      <c r="O2" s="25" t="s">
        <v>116</v>
      </c>
    </row>
    <row r="3" ht="11.1" customHeight="1" spans="1:15">
      <c r="A3" s="5" t="str">
        <f>测站及镜站信息!B5</f>
        <v>A5-1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开始时间：03:54:33</v>
      </c>
      <c r="G3" s="10"/>
      <c r="H3" s="9" t="str">
        <f>测站及镜站信息!C4</f>
        <v>结束时间：03:56:18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T3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90.21245</v>
      </c>
      <c r="I6" s="15" t="str">
        <f>原记录!I6</f>
        <v>0.1</v>
      </c>
      <c r="J6" s="14" t="str">
        <f>原记录!J6</f>
        <v>90.21244</v>
      </c>
      <c r="K6" s="27">
        <f>原记录!K6</f>
        <v>184.9922</v>
      </c>
      <c r="L6" s="28">
        <f>测站及镜站信息!F7</f>
        <v>24</v>
      </c>
      <c r="M6" s="29">
        <f>测站及镜站信息!D7</f>
        <v>956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269.383569</v>
      </c>
      <c r="I7" s="15"/>
      <c r="J7" s="14"/>
      <c r="K7" s="27">
        <f>原记录!K7</f>
        <v>184.9923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T4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89.41145</v>
      </c>
      <c r="I8" s="15" t="str">
        <f>原记录!I8</f>
        <v>1.1</v>
      </c>
      <c r="J8" s="14" t="str">
        <f>原记录!J8</f>
        <v>89.41135</v>
      </c>
      <c r="K8" s="27">
        <f>原记录!K8</f>
        <v>195.8995</v>
      </c>
      <c r="L8" s="28">
        <f>测站及镜站信息!F8</f>
        <v>24</v>
      </c>
      <c r="M8" s="29">
        <f>测站及镜站信息!D8</f>
        <v>956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270.184760</v>
      </c>
      <c r="I9" s="15"/>
      <c r="J9" s="14"/>
      <c r="K9" s="27">
        <f>原记录!K9</f>
        <v>195.89915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90.21281</v>
      </c>
      <c r="I10" s="15" t="str">
        <f>原记录!I10</f>
        <v>0.8</v>
      </c>
      <c r="J10" s="14" t="str">
        <f>原记录!J10</f>
        <v>90.21273</v>
      </c>
      <c r="K10" s="27">
        <f>原记录!K10</f>
        <v>184.99245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269.383351</v>
      </c>
      <c r="I11" s="15"/>
      <c r="J11" s="14"/>
      <c r="K11" s="27">
        <f>原记录!K11</f>
        <v>184.9922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89.41151</v>
      </c>
      <c r="I12" s="15" t="str">
        <f>原记录!I12</f>
        <v>0.1</v>
      </c>
      <c r="J12" s="14" t="str">
        <f>原记录!J12</f>
        <v>89.41150</v>
      </c>
      <c r="K12" s="27">
        <f>原记录!K12</f>
        <v>195.89945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270.184503</v>
      </c>
      <c r="I13" s="15"/>
      <c r="J13" s="14"/>
      <c r="K13" s="27">
        <f>原记录!K13</f>
        <v>195.89915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90.21302</v>
      </c>
      <c r="I14" s="15" t="str">
        <f>原记录!I14</f>
        <v>3.0</v>
      </c>
      <c r="J14" s="14" t="str">
        <f>原记录!J14</f>
        <v>90.21272</v>
      </c>
      <c r="K14" s="27">
        <f>原记录!K14</f>
        <v>184.9912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269.383585</v>
      </c>
      <c r="I15" s="15"/>
      <c r="J15" s="14"/>
      <c r="K15" s="27">
        <f>原记录!K15</f>
        <v>184.9923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89.41176</v>
      </c>
      <c r="I16" s="15" t="str">
        <f>原记录!I16</f>
        <v>2.4</v>
      </c>
      <c r="J16" s="14" t="str">
        <f>原记录!J16</f>
        <v>89.41152</v>
      </c>
      <c r="K16" s="27">
        <f>原记录!K16</f>
        <v>195.8996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270.184722</v>
      </c>
      <c r="I17" s="15"/>
      <c r="J17" s="14"/>
      <c r="K17" s="27">
        <f>原记录!K17</f>
        <v>195.8993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T3</v>
      </c>
      <c r="C25" s="20"/>
      <c r="D25" s="21"/>
      <c r="E25" s="20"/>
      <c r="F25" s="14"/>
      <c r="G25" s="14" t="str">
        <f>原记录!G22</f>
        <v>90.21263</v>
      </c>
      <c r="H25" s="22">
        <f>DEGREES(RADIANS(90)-((INT(ABS(G25))+INT((ABS(G25)-INT(ABS(G25)))*100)/60+((ABS(G25)-INT(ABS(G25)))*100-INT((ABS(G25)-INT(ABS(G25)))*100))/36)*PI()/180)*SIGN(G25))</f>
        <v>-0.357305555555548</v>
      </c>
      <c r="I25" s="22">
        <f>(INT(ABS(H25))+INT((ABS(H25)-INT(ABS(H25)))*60)*0.01+(((ABS(H25)-INT(ABS(H25)))*60-INT((ABS(H25)-INT(ABS(H25)))*60))*60)/10000)*SIGN(H25)</f>
        <v>-0.212629999999997</v>
      </c>
      <c r="J25" s="27">
        <f>原记录!H22</f>
        <v>184.992108333333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A5-1</v>
      </c>
      <c r="Q25" s="39" t="str">
        <f>B25</f>
        <v>T3</v>
      </c>
      <c r="R25" s="40">
        <f>J25</f>
        <v>184.992108333333</v>
      </c>
      <c r="S25" s="41">
        <f>K2</f>
        <v>24</v>
      </c>
      <c r="T25" s="42">
        <f>L6</f>
        <v>24</v>
      </c>
      <c r="U25" s="42">
        <f>N2</f>
        <v>956</v>
      </c>
      <c r="V25" s="42">
        <f>M6</f>
        <v>956</v>
      </c>
      <c r="W25" s="43">
        <f>I25</f>
        <v>-0.212629999999997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T4</v>
      </c>
      <c r="C26" s="20"/>
      <c r="D26" s="21"/>
      <c r="E26" s="20"/>
      <c r="F26" s="14"/>
      <c r="G26" s="14" t="str">
        <f>原记录!G23</f>
        <v>89.41146</v>
      </c>
      <c r="H26" s="22">
        <f>DEGREES(RADIANS(90)-((INT(ABS(G26))+INT((ABS(G26)-INT(ABS(G26)))*100)/60+((ABS(G26)-INT(ABS(G26)))*100-INT((ABS(G26)-INT(ABS(G26)))*100))/36)*PI()/180)*SIGN(G26))</f>
        <v>0.312611111111087</v>
      </c>
      <c r="I26" s="22">
        <f>(INT(ABS(H26))+INT((ABS(H26)-INT(ABS(H26)))*60)*0.01+(((ABS(H26)-INT(ABS(H26)))*60-INT((ABS(H26)-INT(ABS(H26)))*60))*60)/10000)*SIGN(H26)</f>
        <v>0.184539999999991</v>
      </c>
      <c r="J26" s="27">
        <f>原记录!H23</f>
        <v>195.899358333333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A5-1</v>
      </c>
      <c r="Q26" s="44" t="str">
        <f>B26</f>
        <v>T4</v>
      </c>
      <c r="R26" s="40">
        <f>J26</f>
        <v>195.899358333333</v>
      </c>
      <c r="S26" s="41">
        <f>K2</f>
        <v>24</v>
      </c>
      <c r="T26" s="42">
        <f>L8</f>
        <v>24</v>
      </c>
      <c r="U26" s="42">
        <f>N2</f>
        <v>956</v>
      </c>
      <c r="V26" s="42">
        <f>M8</f>
        <v>956</v>
      </c>
      <c r="W26" s="43">
        <f>I26</f>
        <v>0.184539999999991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A5-1</v>
      </c>
      <c r="Q29" s="35" t="str">
        <f>Q25</f>
        <v>T3</v>
      </c>
      <c r="R29" s="35">
        <f>R25</f>
        <v>184.992108333333</v>
      </c>
      <c r="S29" s="43">
        <f>T25</f>
        <v>24</v>
      </c>
      <c r="T29" s="40">
        <f>V25</f>
        <v>956</v>
      </c>
      <c r="U29" s="40">
        <f>W25</f>
        <v>-0.212629999999997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A5-1</v>
      </c>
      <c r="Q30" s="35" t="str">
        <f>Q26</f>
        <v>T4</v>
      </c>
      <c r="R30" s="35">
        <f>R26</f>
        <v>195.899358333333</v>
      </c>
      <c r="S30" s="43">
        <f>T26</f>
        <v>24</v>
      </c>
      <c r="T30" s="40">
        <f>V26</f>
        <v>956</v>
      </c>
      <c r="U30" s="40">
        <f>W26</f>
        <v>0.184539999999991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