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<sst xmlns="http://schemas.openxmlformats.org/spreadsheetml/2006/main" count="231" uniqueCount="145">
  <si>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B2_1站外业观测手簿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</si>
  <si>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</si>
  <si>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</si>
  <si>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</si>
  <si>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</si>
  <si>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</si>
  <si>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测站点：B2_1</t>
  </si>
  <si>
    <t>后视点：</t>
  </si>
  <si>
    <t>开始时间：10:23:41</t>
  </si>
  <si>
    <t>结束时间：10:25:24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</si>
  <si>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</si>
  <si>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</si>
  <si>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</si>
  <si>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</si>
  <si>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</si>
  <si>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</si>
  <si>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</si>
  <si>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</si>
  <si>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</si>
  <si>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</si>
  <si>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</si>
  <si>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</si>
  <si>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</si>
  <si>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</si>
  <si>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</si>
  <si>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</si>
  <si>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</si>
  <si>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S6</t>
  </si>
  <si>
    <t>Ⅰ</t>
  </si>
  <si>
    <t>118.19095</t>
  </si>
  <si>
    <t>3.2</t>
  </si>
  <si>
    <t>118.19079</t>
  </si>
  <si>
    <t>0.00000</t>
  </si>
  <si>
    <t>90.58539</t>
  </si>
  <si>
    <t>1.3</t>
  </si>
  <si>
    <t>90.58526</t>
  </si>
  <si>
    <t>Ⅱ</t>
  </si>
  <si>
    <t>298.19063</t>
  </si>
  <si>
    <t>269.010873</t>
  </si>
  <si>
    <t>S7</t>
  </si>
  <si>
    <t>217.19247</t>
  </si>
  <si>
    <t>-1.8</t>
  </si>
  <si>
    <t>217.19256</t>
  </si>
  <si>
    <t>99.00177</t>
  </si>
  <si>
    <t>77.28008</t>
  </si>
  <si>
    <t>1.2</t>
  </si>
  <si>
    <t>77.27596</t>
  </si>
  <si>
    <t>37.19265</t>
  </si>
  <si>
    <t>282.320168</t>
  </si>
  <si>
    <t>2</t>
  </si>
  <si>
    <t>118.19068</t>
  </si>
  <si>
    <t>1.8</t>
  </si>
  <si>
    <t>118.19059</t>
  </si>
  <si>
    <t>90.58531</t>
  </si>
  <si>
    <t>0.5</t>
  </si>
  <si>
    <t>298.19050</t>
  </si>
  <si>
    <t>269.010780</t>
  </si>
  <si>
    <t>217.19223</t>
  </si>
  <si>
    <t>-2.2</t>
  </si>
  <si>
    <t>217.19234</t>
  </si>
  <si>
    <t>99.00175</t>
  </si>
  <si>
    <t>77.27598</t>
  </si>
  <si>
    <t>0.6</t>
  </si>
  <si>
    <t>77.27592</t>
  </si>
  <si>
    <t>37.19245</t>
  </si>
  <si>
    <t>282.320148</t>
  </si>
  <si>
    <t>3</t>
  </si>
  <si>
    <t>118.19056</t>
  </si>
  <si>
    <t>0.4</t>
  </si>
  <si>
    <t>118.19055</t>
  </si>
  <si>
    <t>90.58534</t>
  </si>
  <si>
    <t>1.1</t>
  </si>
  <si>
    <t>90.58523</t>
  </si>
  <si>
    <t>298.19053</t>
  </si>
  <si>
    <t>269.010874</t>
  </si>
  <si>
    <t>217.19225</t>
  </si>
  <si>
    <t>-4.2</t>
  </si>
  <si>
    <t>217.19246</t>
  </si>
  <si>
    <t>99.00191</t>
  </si>
  <si>
    <t>77.27599</t>
  </si>
  <si>
    <t>1.0</t>
  </si>
  <si>
    <t>77.27589</t>
  </si>
  <si>
    <t>37.19267</t>
  </si>
  <si>
    <t>282.320211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</si>
  <si>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</si>
  <si>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</si>
  <si>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</si>
  <si>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</si>
  <si>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</si>
  <si>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</si>
  <si>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</si>
  <si>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90.58525</t>
  </si>
  <si>
    <t>2C互差20.00″</t>
  </si>
  <si>
    <t>99.00181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</si>
  <si>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</si>
  <si>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</si>
  <si>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</si>
  <si>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</si>
  <si>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</si>
  <si>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</si>
  <si>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</si>
  <si>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</si>
  <si>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</si>
  <si>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</si>
  <si>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</si>
  <si>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</si>
  <si>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B2-1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</si>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</sst>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000_ "/>
    <numFmt numFmtId="179" formatCode="0.00000_ "/>
    <numFmt numFmtId="180" formatCode="0.0_ "/>
    <numFmt numFmtId="181" formatCode="0.0000"/>
    <numFmt numFmtId="182" formatCode="0.0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2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1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1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1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O21" sqref="O21:O22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71.6053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71.6055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70.79365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70.7935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35</v>
      </c>
      <c r="K10" s="83">
        <v>71.60545</v>
      </c>
      <c r="L10" s="88"/>
    </row>
    <row r="11" s="57" customFormat="1" spans="1:12">
      <c r="A11" s="70"/>
      <c r="B11" s="71"/>
      <c r="C11" s="72" t="s">
        <v>36</v>
      </c>
      <c r="D11" s="72" t="s">
        <v>55</v>
      </c>
      <c r="E11" s="71"/>
      <c r="F11" s="71"/>
      <c r="G11" s="71"/>
      <c r="H11" s="72" t="s">
        <v>56</v>
      </c>
      <c r="I11" s="71"/>
      <c r="J11" s="71"/>
      <c r="K11" s="85">
        <v>71.6056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57</v>
      </c>
      <c r="E12" s="73" t="s">
        <v>58</v>
      </c>
      <c r="F12" s="73" t="s">
        <v>59</v>
      </c>
      <c r="G12" s="73" t="s">
        <v>60</v>
      </c>
      <c r="H12" s="72" t="s">
        <v>61</v>
      </c>
      <c r="I12" s="73" t="s">
        <v>62</v>
      </c>
      <c r="J12" s="73" t="s">
        <v>63</v>
      </c>
      <c r="K12" s="85">
        <v>70.7936</v>
      </c>
      <c r="L12" s="90"/>
    </row>
    <row r="13" s="57" customFormat="1" ht="15" spans="1:12">
      <c r="A13" s="74"/>
      <c r="B13" s="75"/>
      <c r="C13" s="76" t="s">
        <v>36</v>
      </c>
      <c r="D13" s="76" t="s">
        <v>64</v>
      </c>
      <c r="E13" s="75"/>
      <c r="F13" s="75"/>
      <c r="G13" s="75"/>
      <c r="H13" s="76" t="s">
        <v>65</v>
      </c>
      <c r="I13" s="75"/>
      <c r="J13" s="75"/>
      <c r="K13" s="91">
        <v>70.79355</v>
      </c>
      <c r="L13" s="89"/>
    </row>
    <row r="14" s="57" customFormat="1" spans="1:12">
      <c r="A14" s="67" t="s">
        <v>66</v>
      </c>
      <c r="B14" s="68" t="s">
        <v>27</v>
      </c>
      <c r="C14" s="69" t="s">
        <v>28</v>
      </c>
      <c r="D14" s="69" t="s">
        <v>67</v>
      </c>
      <c r="E14" s="68" t="s">
        <v>68</v>
      </c>
      <c r="F14" s="68" t="s">
        <v>69</v>
      </c>
      <c r="G14" s="68" t="s">
        <v>32</v>
      </c>
      <c r="H14" s="69" t="s">
        <v>70</v>
      </c>
      <c r="I14" s="68" t="s">
        <v>71</v>
      </c>
      <c r="J14" s="68" t="s">
        <v>72</v>
      </c>
      <c r="K14" s="83">
        <v>71.6056</v>
      </c>
      <c r="L14" s="88"/>
    </row>
    <row r="15" s="57" customFormat="1" spans="1:12">
      <c r="A15" s="70"/>
      <c r="B15" s="71"/>
      <c r="C15" s="72" t="s">
        <v>36</v>
      </c>
      <c r="D15" s="72" t="s">
        <v>73</v>
      </c>
      <c r="E15" s="71"/>
      <c r="F15" s="71"/>
      <c r="G15" s="71"/>
      <c r="H15" s="72" t="s">
        <v>74</v>
      </c>
      <c r="I15" s="71"/>
      <c r="J15" s="71"/>
      <c r="K15" s="85">
        <v>71.6055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75</v>
      </c>
      <c r="E16" s="73" t="s">
        <v>76</v>
      </c>
      <c r="F16" s="73" t="s">
        <v>77</v>
      </c>
      <c r="G16" s="73" t="s">
        <v>78</v>
      </c>
      <c r="H16" s="72" t="s">
        <v>79</v>
      </c>
      <c r="I16" s="73" t="s">
        <v>80</v>
      </c>
      <c r="J16" s="73" t="s">
        <v>81</v>
      </c>
      <c r="K16" s="85">
        <v>70.7935</v>
      </c>
      <c r="L16" s="90"/>
    </row>
    <row r="17" s="57" customFormat="1" ht="15" spans="1:12">
      <c r="A17" s="74"/>
      <c r="B17" s="75"/>
      <c r="C17" s="76" t="s">
        <v>36</v>
      </c>
      <c r="D17" s="76" t="s">
        <v>82</v>
      </c>
      <c r="E17" s="75"/>
      <c r="F17" s="75"/>
      <c r="G17" s="75"/>
      <c r="H17" s="76" t="s">
        <v>83</v>
      </c>
      <c r="I17" s="75"/>
      <c r="J17" s="75"/>
      <c r="K17" s="91">
        <v>70.79385</v>
      </c>
      <c r="L17" s="89"/>
    </row>
    <row r="18" s="57" customFormat="1" spans="1:12">
      <c r="A18" s="77" t="s">
        <v>84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85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86</v>
      </c>
      <c r="B20" s="64" t="s">
        <v>12</v>
      </c>
      <c r="C20" s="64"/>
      <c r="D20" s="64" t="s">
        <v>87</v>
      </c>
      <c r="E20" s="64"/>
      <c r="F20" s="64" t="s">
        <v>88</v>
      </c>
      <c r="G20" s="64" t="s">
        <v>89</v>
      </c>
      <c r="H20" s="64" t="s">
        <v>21</v>
      </c>
      <c r="I20" s="64"/>
      <c r="J20" s="95" t="s">
        <v>90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91</v>
      </c>
      <c r="H22" s="83">
        <v>71.6054916666667</v>
      </c>
      <c r="I22" s="64"/>
      <c r="J22" s="101" t="s">
        <v>92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93</v>
      </c>
      <c r="G23" s="72" t="s">
        <v>63</v>
      </c>
      <c r="H23" s="85">
        <v>70.7936083333333</v>
      </c>
      <c r="I23" s="84"/>
      <c r="J23" s="104" t="s">
        <v>94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95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96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97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98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F8" sqref="F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6"/>
      <c r="F1" s="46"/>
      <c r="G1" s="46"/>
    </row>
    <row r="2" spans="1:7">
      <c r="A2" s="46" t="s">
        <v>101</v>
      </c>
      <c r="B2" s="48" t="s">
        <v>102</v>
      </c>
      <c r="C2" s="46"/>
      <c r="D2" s="49"/>
      <c r="E2" s="46"/>
      <c r="F2" s="46"/>
      <c r="G2" s="46"/>
    </row>
    <row r="3" spans="1:7">
      <c r="A3" s="46" t="s">
        <v>103</v>
      </c>
      <c r="B3" s="48" t="s">
        <v>104</v>
      </c>
      <c r="C3" s="46"/>
      <c r="D3" s="49"/>
      <c r="E3" s="46"/>
      <c r="F3" s="46"/>
      <c r="G3" s="46"/>
    </row>
    <row r="4" spans="1:7">
      <c r="A4" s="4" t="str">
        <f>原记录!F3</f>
        <v>开始时间：10:23:41</v>
      </c>
      <c r="B4" s="48"/>
      <c r="C4" s="46" t="str">
        <f>原记录!H3</f>
        <v>结束时间：10:25:24</v>
      </c>
      <c r="D4" s="49"/>
      <c r="E4" s="46"/>
      <c r="F4" s="46"/>
      <c r="G4" s="46"/>
    </row>
    <row r="5" spans="1:7">
      <c r="A5" s="46" t="s">
        <v>105</v>
      </c>
      <c r="B5" s="50" t="s">
        <v>106</v>
      </c>
      <c r="C5" s="46"/>
      <c r="D5" s="51"/>
      <c r="E5" s="46"/>
      <c r="F5" s="46"/>
      <c r="G5" s="46"/>
    </row>
    <row r="6" spans="1:7">
      <c r="A6" s="46" t="s">
        <v>107</v>
      </c>
      <c r="B6" s="52">
        <v>1.5</v>
      </c>
      <c r="C6" s="53" t="s">
        <v>108</v>
      </c>
      <c r="D6" s="54">
        <v>863</v>
      </c>
      <c r="E6" s="53" t="s">
        <v>109</v>
      </c>
      <c r="F6" s="55">
        <v>26.6</v>
      </c>
      <c r="G6" s="55"/>
    </row>
    <row r="7" spans="1:7">
      <c r="A7" s="46" t="s">
        <v>110</v>
      </c>
      <c r="B7" s="56">
        <v>1.318</v>
      </c>
      <c r="C7" s="46" t="s">
        <v>111</v>
      </c>
      <c r="D7" s="54">
        <v>863</v>
      </c>
      <c r="E7" s="46" t="s">
        <v>112</v>
      </c>
      <c r="F7" s="55">
        <v>26.6</v>
      </c>
      <c r="G7" s="55"/>
    </row>
    <row r="8" spans="1:7">
      <c r="A8" s="46" t="s">
        <v>113</v>
      </c>
      <c r="B8" s="56">
        <v>1.364</v>
      </c>
      <c r="C8" s="46" t="s">
        <v>114</v>
      </c>
      <c r="D8" s="54">
        <v>863</v>
      </c>
      <c r="E8" s="46" t="s">
        <v>115</v>
      </c>
      <c r="F8" s="55">
        <v>26.6</v>
      </c>
      <c r="G8" s="46"/>
    </row>
    <row r="9" spans="1:7">
      <c r="A9" s="46" t="s">
        <v>116</v>
      </c>
      <c r="B9" s="50" t="s">
        <v>117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R14" sqref="R14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26.6</v>
      </c>
      <c r="L2" s="2" t="s">
        <v>123</v>
      </c>
      <c r="M2" s="2"/>
      <c r="N2" s="24">
        <f>测站及镜站信息!D6</f>
        <v>863</v>
      </c>
      <c r="O2" s="25" t="s">
        <v>116</v>
      </c>
    </row>
    <row r="3" ht="11.1" customHeight="1" spans="1:15">
      <c r="A3" s="5" t="str">
        <f>测站及镜站信息!B5</f>
        <v>B2-1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开始时间：10:23:41</v>
      </c>
      <c r="G3" s="10"/>
      <c r="H3" s="9" t="str">
        <f>测站及镜站信息!C4</f>
        <v>结束时间：10:25:24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S6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90.58539</v>
      </c>
      <c r="I6" s="15" t="str">
        <f>原记录!I6</f>
        <v>1.3</v>
      </c>
      <c r="J6" s="14" t="str">
        <f>原记录!J6</f>
        <v>90.58526</v>
      </c>
      <c r="K6" s="27">
        <f>原记录!K6</f>
        <v>71.6053</v>
      </c>
      <c r="L6" s="28">
        <f>测站及镜站信息!F7</f>
        <v>26.6</v>
      </c>
      <c r="M6" s="29">
        <f>测站及镜站信息!D7</f>
        <v>863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269.010873</v>
      </c>
      <c r="I7" s="15"/>
      <c r="J7" s="14"/>
      <c r="K7" s="27">
        <f>原记录!K7</f>
        <v>71.6055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S7</v>
      </c>
      <c r="C8" s="12" t="str">
        <f>原记录!C8</f>
        <v>Ⅰ</v>
      </c>
      <c r="D8" s="14"/>
      <c r="E8" s="15"/>
      <c r="F8" s="14"/>
      <c r="G8" s="14"/>
      <c r="H8" s="14" t="str">
        <f>原记录!H8</f>
        <v>77.28008</v>
      </c>
      <c r="I8" s="15" t="str">
        <f>原记录!I8</f>
        <v>1.2</v>
      </c>
      <c r="J8" s="14" t="str">
        <f>原记录!J8</f>
        <v>77.27596</v>
      </c>
      <c r="K8" s="27">
        <f>原记录!K8</f>
        <v>70.79365</v>
      </c>
      <c r="L8" s="28">
        <f>测站及镜站信息!F8</f>
        <v>26.6</v>
      </c>
      <c r="M8" s="29">
        <f>测站及镜站信息!D8</f>
        <v>863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282.320168</v>
      </c>
      <c r="I9" s="15"/>
      <c r="J9" s="14"/>
      <c r="K9" s="27">
        <f>原记录!K9</f>
        <v>70.7935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S6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90.58531</v>
      </c>
      <c r="I10" s="15" t="str">
        <f>原记录!I10</f>
        <v>0.5</v>
      </c>
      <c r="J10" s="14" t="str">
        <f>原记录!J10</f>
        <v>90.58526</v>
      </c>
      <c r="K10" s="27">
        <f>原记录!K10</f>
        <v>71.60545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269.010780</v>
      </c>
      <c r="I11" s="15"/>
      <c r="J11" s="14"/>
      <c r="K11" s="27">
        <f>原记录!K11</f>
        <v>71.6056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S7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77.27598</v>
      </c>
      <c r="I12" s="15" t="str">
        <f>原记录!I12</f>
        <v>0.6</v>
      </c>
      <c r="J12" s="14" t="str">
        <f>原记录!J12</f>
        <v>77.27592</v>
      </c>
      <c r="K12" s="27">
        <f>原记录!K12</f>
        <v>70.7936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282.320148</v>
      </c>
      <c r="I13" s="15"/>
      <c r="J13" s="14"/>
      <c r="K13" s="27">
        <f>原记录!K13</f>
        <v>70.79355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S6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90.58534</v>
      </c>
      <c r="I14" s="15" t="str">
        <f>原记录!I14</f>
        <v>1.1</v>
      </c>
      <c r="J14" s="14" t="str">
        <f>原记录!J14</f>
        <v>90.58523</v>
      </c>
      <c r="K14" s="27">
        <f>原记录!K14</f>
        <v>71.6056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269.010874</v>
      </c>
      <c r="I15" s="15"/>
      <c r="J15" s="14"/>
      <c r="K15" s="27">
        <f>原记录!K15</f>
        <v>71.6055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S7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77.27599</v>
      </c>
      <c r="I16" s="15" t="str">
        <f>原记录!I16</f>
        <v>1.0</v>
      </c>
      <c r="J16" s="14" t="str">
        <f>原记录!J16</f>
        <v>77.27589</v>
      </c>
      <c r="K16" s="27">
        <f>原记录!K16</f>
        <v>70.7935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282.320211</v>
      </c>
      <c r="I17" s="15"/>
      <c r="J17" s="14"/>
      <c r="K17" s="27">
        <f>原记录!K17</f>
        <v>70.79385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S6</v>
      </c>
      <c r="C25" s="20"/>
      <c r="D25" s="21"/>
      <c r="E25" s="20"/>
      <c r="F25" s="14"/>
      <c r="G25" s="14" t="str">
        <f>原记录!G22</f>
        <v>90.58525</v>
      </c>
      <c r="H25" s="22">
        <f>DEGREES(RADIANS(90)-((INT(ABS(G25))+INT((ABS(G25)-INT(ABS(G25)))*100)/60+((ABS(G25)-INT(ABS(G25)))*100-INT((ABS(G25)-INT(ABS(G25)))*100))/36)*PI()/180)*SIGN(G25))</f>
        <v>-0.981250000000009</v>
      </c>
      <c r="I25" s="22">
        <f>(INT(ABS(H25))+INT((ABS(H25)-INT(ABS(H25)))*60)*0.01+(((ABS(H25)-INT(ABS(H25)))*60-INT((ABS(H25)-INT(ABS(H25)))*60))*60)/10000)*SIGN(H25)</f>
        <v>-0.585250000000003</v>
      </c>
      <c r="J25" s="27">
        <f>原记录!H22</f>
        <v>71.6054916666667</v>
      </c>
      <c r="K25" s="34">
        <f>E3</f>
        <v>1.5</v>
      </c>
      <c r="L25" s="34">
        <f>N6</f>
        <v>1.318</v>
      </c>
      <c r="M25" s="32" t="s">
        <v>140</v>
      </c>
      <c r="N25" s="32"/>
      <c r="O25" s="32"/>
      <c r="P25" s="35" t="str">
        <f>A3</f>
        <v>B2-1</v>
      </c>
      <c r="Q25" s="39" t="str">
        <f>B25</f>
        <v>S6</v>
      </c>
      <c r="R25" s="40">
        <f>J25</f>
        <v>71.6054916666667</v>
      </c>
      <c r="S25" s="41">
        <f>K2</f>
        <v>26.6</v>
      </c>
      <c r="T25" s="42">
        <f>L6</f>
        <v>26.6</v>
      </c>
      <c r="U25" s="42">
        <f>N2</f>
        <v>863</v>
      </c>
      <c r="V25" s="42">
        <f>M6</f>
        <v>863</v>
      </c>
      <c r="W25" s="43">
        <f>I25</f>
        <v>-0.585250000000003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S7</v>
      </c>
      <c r="C26" s="20"/>
      <c r="D26" s="21"/>
      <c r="E26" s="20"/>
      <c r="F26" s="14"/>
      <c r="G26" s="14" t="str">
        <f>原记录!G23</f>
        <v>77.27592</v>
      </c>
      <c r="H26" s="22">
        <f>DEGREES(RADIANS(90)-((INT(ABS(G26))+INT((ABS(G26)-INT(ABS(G26)))*100)/60+((ABS(G26)-INT(ABS(G26)))*100-INT((ABS(G26)-INT(ABS(G26)))*100))/36)*PI()/180)*SIGN(G26))</f>
        <v>12.5335555555555</v>
      </c>
      <c r="I26" s="22">
        <f>(INT(ABS(H26))+INT((ABS(H26)-INT(ABS(H26)))*60)*0.01+(((ABS(H26)-INT(ABS(H26)))*60-INT((ABS(H26)-INT(ABS(H26)))*60))*60)/10000)*SIGN(H26)</f>
        <v>12.32008</v>
      </c>
      <c r="J26" s="27">
        <f>原记录!H23</f>
        <v>70.7936083333333</v>
      </c>
      <c r="K26" s="34">
        <f>E3</f>
        <v>1.5</v>
      </c>
      <c r="L26" s="34">
        <f>N8</f>
        <v>1.364</v>
      </c>
      <c r="M26" s="32" t="s">
        <v>141</v>
      </c>
      <c r="N26" s="32"/>
      <c r="O26" s="32"/>
      <c r="P26" s="35" t="str">
        <f>A3</f>
        <v>B2-1</v>
      </c>
      <c r="Q26" s="44" t="str">
        <f>B26</f>
        <v>S7</v>
      </c>
      <c r="R26" s="40">
        <f>J26</f>
        <v>70.7936083333333</v>
      </c>
      <c r="S26" s="41">
        <f>K2</f>
        <v>26.6</v>
      </c>
      <c r="T26" s="42">
        <f>L8</f>
        <v>26.6</v>
      </c>
      <c r="U26" s="42">
        <f>N2</f>
        <v>863</v>
      </c>
      <c r="V26" s="42">
        <f>M8</f>
        <v>863</v>
      </c>
      <c r="W26" s="43">
        <f>I26</f>
        <v>12.32008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B2-1</v>
      </c>
      <c r="Q29" s="35" t="str">
        <f>Q25</f>
        <v>S6</v>
      </c>
      <c r="R29" s="35">
        <f>R25</f>
        <v>71.6054916666667</v>
      </c>
      <c r="S29" s="43">
        <f>T25</f>
        <v>26.6</v>
      </c>
      <c r="T29" s="40">
        <f>V25</f>
        <v>863</v>
      </c>
      <c r="U29" s="40">
        <f>W25</f>
        <v>-0.585250000000003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B2-1</v>
      </c>
      <c r="Q30" s="35" t="str">
        <f>Q26</f>
        <v>S7</v>
      </c>
      <c r="R30" s="35">
        <f>R26</f>
        <v>70.7936083333333</v>
      </c>
      <c r="S30" s="43">
        <f>T26</f>
        <v>26.6</v>
      </c>
      <c r="T30" s="40">
        <f>V26</f>
        <v>863</v>
      </c>
      <c r="U30">
        <f>W26</f>
        <v>12.32008</v>
      </c>
      <c r="V30">
        <f>X26</f>
        <v>1.5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2024-06-23T17:02:10Z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