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<sst xmlns="http://schemas.openxmlformats.org/spreadsheetml/2006/main" count="231" uniqueCount="142">
  <si>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C15_3站外业观测手簿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</si>
  <si>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</si>
  <si>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</si>
  <si>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</si>
  <si>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</si>
  <si>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</si>
  <si>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测站点：C15_3</t>
  </si>
  <si>
    <t>后视点：</t>
  </si>
  <si>
    <t>开始时间：03:34:51</t>
  </si>
  <si>
    <t>结束时间：03:36:29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</si>
  <si>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</si>
  <si>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</si>
  <si>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</si>
  <si>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</si>
  <si>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</si>
  <si>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</si>
  <si>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</si>
  <si>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</si>
  <si>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</si>
  <si>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</si>
  <si>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</si>
  <si>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</si>
  <si>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</si>
  <si>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</si>
  <si>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</si>
  <si>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</si>
  <si>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</si>
  <si>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D15</t>
  </si>
  <si>
    <t>Ⅰ</t>
  </si>
  <si>
    <t>174.38456</t>
  </si>
  <si>
    <t>4.7</t>
  </si>
  <si>
    <t>174.38433</t>
  </si>
  <si>
    <t>0.00000</t>
  </si>
  <si>
    <t>92.31353</t>
  </si>
  <si>
    <t>-2.5</t>
  </si>
  <si>
    <t>92.31378</t>
  </si>
  <si>
    <t>Ⅱ</t>
  </si>
  <si>
    <t>354.38410</t>
  </si>
  <si>
    <t>267.281969</t>
  </si>
  <si>
    <t>D14</t>
  </si>
  <si>
    <t>15.35266</t>
  </si>
  <si>
    <t>2.9</t>
  </si>
  <si>
    <t>15.35251</t>
  </si>
  <si>
    <t>200.56418</t>
  </si>
  <si>
    <t>86.13067</t>
  </si>
  <si>
    <t>-1.5</t>
  </si>
  <si>
    <t>86.13082</t>
  </si>
  <si>
    <t>195.35236</t>
  </si>
  <si>
    <t>273.465034</t>
  </si>
  <si>
    <t>2</t>
  </si>
  <si>
    <t>0.3</t>
  </si>
  <si>
    <t>174.38431</t>
  </si>
  <si>
    <t>92.31377</t>
  </si>
  <si>
    <t>92.31374</t>
  </si>
  <si>
    <t>354.38430</t>
  </si>
  <si>
    <t>267.282292</t>
  </si>
  <si>
    <t>15.35256</t>
  </si>
  <si>
    <t>3.9</t>
  </si>
  <si>
    <t>15.35237</t>
  </si>
  <si>
    <t>200.56405</t>
  </si>
  <si>
    <t>86.13070</t>
  </si>
  <si>
    <t>86.13084</t>
  </si>
  <si>
    <t>195.35217</t>
  </si>
  <si>
    <t>273.465010</t>
  </si>
  <si>
    <t>3</t>
  </si>
  <si>
    <t>174.38436</t>
  </si>
  <si>
    <t>4.0</t>
  </si>
  <si>
    <t>174.38416</t>
  </si>
  <si>
    <t>92.31383</t>
  </si>
  <si>
    <t>0.6</t>
  </si>
  <si>
    <t>354.38396</t>
  </si>
  <si>
    <t>267.282281</t>
  </si>
  <si>
    <t>15.35271</t>
  </si>
  <si>
    <t>0.8</t>
  </si>
  <si>
    <t>15.35267</t>
  </si>
  <si>
    <t>200.56451</t>
  </si>
  <si>
    <t>86.13060</t>
  </si>
  <si>
    <t>-1.3</t>
  </si>
  <si>
    <t>86.13073</t>
  </si>
  <si>
    <t>195.35263</t>
  </si>
  <si>
    <t>273.465148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</si>
  <si>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</si>
  <si>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</si>
  <si>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</si>
  <si>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</si>
  <si>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</si>
  <si>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</si>
  <si>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</si>
  <si>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</si>
  <si>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200.56425</t>
  </si>
  <si>
    <t>86.13080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</si>
  <si>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</si>
  <si>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</si>
  <si>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</si>
  <si>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</si>
  <si>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</si>
  <si>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</si>
  <si>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</si>
  <si>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</si>
  <si>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</si>
  <si>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</si>
  <si>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</si>
  <si>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</si>
  <si>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C15-3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</si>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</sst>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120.17365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120.1735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151.764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151.76405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31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50</v>
      </c>
      <c r="J10" s="70" t="s">
        <v>53</v>
      </c>
      <c r="K10" s="85">
        <v>120.17365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120.17345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45</v>
      </c>
      <c r="J12" s="75" t="s">
        <v>61</v>
      </c>
      <c r="K12" s="87">
        <v>151.76395</v>
      </c>
      <c r="L12" s="92"/>
    </row>
    <row r="13" s="59" customFormat="1" ht="15" spans="1:12">
      <c r="A13" s="76"/>
      <c r="B13" s="77"/>
      <c r="C13" s="78" t="s">
        <v>36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151.7639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35</v>
      </c>
      <c r="K14" s="85">
        <v>120.1734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120.1735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77</v>
      </c>
      <c r="J16" s="75" t="s">
        <v>78</v>
      </c>
      <c r="K16" s="87">
        <v>151.7639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151.76385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52</v>
      </c>
      <c r="H22" s="85">
        <v>120.173525</v>
      </c>
      <c r="I22" s="66"/>
      <c r="J22" s="103" t="s">
        <v>88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89</v>
      </c>
      <c r="G23" s="74" t="s">
        <v>90</v>
      </c>
      <c r="H23" s="87">
        <v>151.763941666667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6" sqref="E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开始时间：03:34:51</v>
      </c>
      <c r="B4" s="46"/>
      <c r="C4" s="46" t="str">
        <f>原记录!H3</f>
        <v>结束时间：03:36:29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946</v>
      </c>
      <c r="E6" s="54" t="s">
        <v>106</v>
      </c>
      <c r="F6" s="56">
        <v>27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946</v>
      </c>
      <c r="E7" s="48" t="s">
        <v>109</v>
      </c>
      <c r="F7" s="56">
        <v>27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946</v>
      </c>
      <c r="E8" s="48" t="s">
        <v>112</v>
      </c>
      <c r="F8" s="56">
        <v>27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27</v>
      </c>
      <c r="L2" s="2" t="s">
        <v>120</v>
      </c>
      <c r="M2" s="2"/>
      <c r="N2" s="24">
        <f>测站及镜站信息!D6</f>
        <v>946</v>
      </c>
      <c r="O2" s="25" t="s">
        <v>113</v>
      </c>
    </row>
    <row r="3" ht="11.1" customHeight="1" spans="1:15">
      <c r="A3" s="5" t="str">
        <f>测站及镜站信息!B5</f>
        <v>C15-3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开始时间：03:34:51</v>
      </c>
      <c r="G3" s="10"/>
      <c r="H3" s="9" t="str">
        <f>测站及镜站信息!C4</f>
        <v>结束时间：03:36:29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D15</v>
      </c>
      <c r="C6" s="12" t="str">
        <f>原记录!C6</f>
        <v>Ⅰ</v>
      </c>
      <c r="D6" s="14"/>
      <c r="E6" s="15"/>
      <c r="F6" s="14"/>
      <c r="G6" s="14"/>
      <c r="H6" s="14" t="str">
        <f>原记录!H6</f>
        <v>92.31353</v>
      </c>
      <c r="I6" s="15" t="str">
        <f>原记录!I6</f>
        <v>-2.5</v>
      </c>
      <c r="J6" s="14" t="str">
        <f>原记录!J6</f>
        <v>92.31378</v>
      </c>
      <c r="K6" s="27">
        <f>原记录!K6</f>
        <v>120.17365</v>
      </c>
      <c r="L6" s="28">
        <f>测站及镜站信息!F7</f>
        <v>27</v>
      </c>
      <c r="M6" s="29">
        <f>测站及镜站信息!D7</f>
        <v>946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267.281969</v>
      </c>
      <c r="I7" s="15"/>
      <c r="J7" s="14"/>
      <c r="K7" s="27">
        <f>原记录!K7</f>
        <v>120.1735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D14</v>
      </c>
      <c r="C8" s="12" t="str">
        <f>原记录!C8</f>
        <v>Ⅰ</v>
      </c>
      <c r="D8" s="14"/>
      <c r="E8" s="15"/>
      <c r="F8" s="14"/>
      <c r="G8" s="14"/>
      <c r="H8" s="14" t="str">
        <f>原记录!H8</f>
        <v>86.13067</v>
      </c>
      <c r="I8" s="15" t="str">
        <f>原记录!I8</f>
        <v>-1.5</v>
      </c>
      <c r="J8" s="14" t="str">
        <f>原记录!J8</f>
        <v>86.13082</v>
      </c>
      <c r="K8" s="27">
        <f>原记录!K8</f>
        <v>151.764</v>
      </c>
      <c r="L8" s="28">
        <f>测站及镜站信息!F8</f>
        <v>27</v>
      </c>
      <c r="M8" s="29">
        <f>测站及镜站信息!D8</f>
        <v>946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273.465034</v>
      </c>
      <c r="I9" s="15"/>
      <c r="J9" s="14"/>
      <c r="K9" s="27">
        <f>原记录!K9</f>
        <v>151.76405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92.31377</v>
      </c>
      <c r="I10" s="15" t="str">
        <f>原记录!I10</f>
        <v>0.3</v>
      </c>
      <c r="J10" s="14" t="str">
        <f>原记录!J10</f>
        <v>92.31374</v>
      </c>
      <c r="K10" s="27">
        <f>原记录!K10</f>
        <v>120.17365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267.282292</v>
      </c>
      <c r="I11" s="15"/>
      <c r="J11" s="14"/>
      <c r="K11" s="27">
        <f>原记录!K11</f>
        <v>120.17345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86.13070</v>
      </c>
      <c r="I12" s="15" t="str">
        <f>原记录!I12</f>
        <v>-1.5</v>
      </c>
      <c r="J12" s="14" t="str">
        <f>原记录!J12</f>
        <v>86.13084</v>
      </c>
      <c r="K12" s="27">
        <f>原记录!K12</f>
        <v>151.76395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273.465010</v>
      </c>
      <c r="I13" s="15"/>
      <c r="J13" s="14"/>
      <c r="K13" s="27">
        <f>原记录!K13</f>
        <v>151.7639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92.31383</v>
      </c>
      <c r="I14" s="15" t="str">
        <f>原记录!I14</f>
        <v>0.6</v>
      </c>
      <c r="J14" s="14" t="str">
        <f>原记录!J14</f>
        <v>92.31378</v>
      </c>
      <c r="K14" s="27">
        <f>原记录!K14</f>
        <v>120.1734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267.282281</v>
      </c>
      <c r="I15" s="15"/>
      <c r="J15" s="14"/>
      <c r="K15" s="27">
        <f>原记录!K15</f>
        <v>120.1735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86.13060</v>
      </c>
      <c r="I16" s="15" t="str">
        <f>原记录!I16</f>
        <v>-1.3</v>
      </c>
      <c r="J16" s="14" t="str">
        <f>原记录!J16</f>
        <v>86.13073</v>
      </c>
      <c r="K16" s="27">
        <f>原记录!K16</f>
        <v>151.7639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273.465148</v>
      </c>
      <c r="I17" s="15"/>
      <c r="J17" s="14"/>
      <c r="K17" s="27">
        <f>原记录!K17</f>
        <v>151.76385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D15</v>
      </c>
      <c r="C25" s="20"/>
      <c r="D25" s="21"/>
      <c r="E25" s="20"/>
      <c r="F25" s="14"/>
      <c r="G25" s="14" t="str">
        <f>原记录!G22</f>
        <v>92.31377</v>
      </c>
      <c r="H25" s="22">
        <f>DEGREES(RADIANS(90)-((INT(ABS(G25))+INT((ABS(G25)-INT(ABS(G25)))*100)/60+((ABS(G25)-INT(ABS(G25)))*100-INT((ABS(G25)-INT(ABS(G25)))*100))/36)*PI()/180)*SIGN(G25))</f>
        <v>-2.52713888888891</v>
      </c>
      <c r="I25" s="22">
        <f>(INT(ABS(H25))+INT((ABS(H25)-INT(ABS(H25)))*60)*0.01+(((ABS(H25)-INT(ABS(H25)))*60-INT((ABS(H25)-INT(ABS(H25)))*60))*60)/10000)*SIGN(H25)</f>
        <v>-2.31377000000001</v>
      </c>
      <c r="J25" s="27">
        <f>原记录!H22</f>
        <v>120.173525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C15-3</v>
      </c>
      <c r="Q25" s="40" t="str">
        <f>B25</f>
        <v>D15</v>
      </c>
      <c r="R25" s="41">
        <f>J25</f>
        <v>120.173525</v>
      </c>
      <c r="S25" s="36">
        <f>K2</f>
        <v>27</v>
      </c>
      <c r="T25" s="42">
        <f>L6</f>
        <v>27</v>
      </c>
      <c r="U25" s="42">
        <f>N2</f>
        <v>946</v>
      </c>
      <c r="V25" s="42">
        <f>M6</f>
        <v>946</v>
      </c>
      <c r="W25" s="43">
        <f>I25</f>
        <v>-2.31377000000001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D14</v>
      </c>
      <c r="C26" s="20"/>
      <c r="D26" s="21"/>
      <c r="E26" s="20"/>
      <c r="F26" s="14"/>
      <c r="G26" s="14" t="str">
        <f>原记录!G23</f>
        <v>86.13080</v>
      </c>
      <c r="H26" s="22">
        <f>DEGREES(RADIANS(90)-((INT(ABS(G26))+INT((ABS(G26)-INT(ABS(G26)))*100)/60+((ABS(G26)-INT(ABS(G26)))*100-INT((ABS(G26)-INT(ABS(G26)))*100))/36)*PI()/180)*SIGN(G26))</f>
        <v>3.78111111111114</v>
      </c>
      <c r="I26" s="22">
        <f>(INT(ABS(H26))+INT((ABS(H26)-INT(ABS(H26)))*60)*0.01+(((ABS(H26)-INT(ABS(H26)))*60-INT((ABS(H26)-INT(ABS(H26)))*60))*60)/10000)*SIGN(H26)</f>
        <v>3.46520000000001</v>
      </c>
      <c r="J26" s="27">
        <f>原记录!H23</f>
        <v>151.763941666667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C15-3</v>
      </c>
      <c r="Q26" s="44" t="str">
        <f>B26</f>
        <v>D14</v>
      </c>
      <c r="R26" s="41">
        <f>J26</f>
        <v>151.763941666667</v>
      </c>
      <c r="S26" s="36">
        <f>K2</f>
        <v>27</v>
      </c>
      <c r="T26" s="42">
        <f>L8</f>
        <v>27</v>
      </c>
      <c r="U26" s="42">
        <f>N2</f>
        <v>946</v>
      </c>
      <c r="V26" s="42">
        <f>M8</f>
        <v>946</v>
      </c>
      <c r="W26" s="43">
        <f>I26</f>
        <v>3.46520000000001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C15-3</v>
      </c>
      <c r="Q29" s="36" t="str">
        <f>Q25</f>
        <v>D15</v>
      </c>
      <c r="R29" s="36">
        <f>R25</f>
        <v>120.173525</v>
      </c>
      <c r="S29" s="36">
        <f>T25</f>
        <v>27</v>
      </c>
      <c r="T29" s="36">
        <f>V25</f>
        <v>946</v>
      </c>
      <c r="U29" s="36">
        <f>W25</f>
        <v>-2.31377000000001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C15-3</v>
      </c>
      <c r="Q30" s="36" t="str">
        <f>Q26</f>
        <v>D14</v>
      </c>
      <c r="R30" s="36">
        <f>R26</f>
        <v>151.763941666667</v>
      </c>
      <c r="S30" s="36">
        <f>T26</f>
        <v>27</v>
      </c>
      <c r="T30" s="36">
        <f>V26</f>
        <v>946</v>
      </c>
      <c r="U30" s="36">
        <f>W26</f>
        <v>3.46520000000001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