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<sst xmlns="http://schemas.openxmlformats.org/spreadsheetml/2006/main" count="231" uniqueCount="142">
  <si>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C16_5站外业观测手簿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</si>
  <si>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</si>
  <si>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</si>
  <si>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</si>
  <si>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</si>
  <si>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</si>
  <si>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测站点：C16_5</t>
  </si>
  <si>
    <t>后视点：</t>
  </si>
  <si>
    <t>开始时间：04:16:56</t>
  </si>
  <si>
    <t>结束时间：04:18:21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</si>
  <si>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</si>
  <si>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</si>
  <si>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</si>
  <si>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</si>
  <si>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</si>
  <si>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</si>
  <si>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</si>
  <si>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</si>
  <si>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</si>
  <si>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</si>
  <si>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</si>
  <si>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</si>
  <si>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</si>
  <si>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</si>
  <si>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</si>
  <si>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</si>
  <si>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</si>
  <si>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D15</t>
  </si>
  <si>
    <t>Ⅰ</t>
  </si>
  <si>
    <t>248.37358</t>
  </si>
  <si>
    <t>-0.8</t>
  </si>
  <si>
    <t>248.37362</t>
  </si>
  <si>
    <t>0.00000</t>
  </si>
  <si>
    <t>87.30073</t>
  </si>
  <si>
    <t>-2.0</t>
  </si>
  <si>
    <t>87.30094</t>
  </si>
  <si>
    <t>Ⅱ</t>
  </si>
  <si>
    <t>68.37366</t>
  </si>
  <si>
    <t>272.294858</t>
  </si>
  <si>
    <t>D16</t>
  </si>
  <si>
    <t>57.08257</t>
  </si>
  <si>
    <t>-0.2</t>
  </si>
  <si>
    <t>57.08258</t>
  </si>
  <si>
    <t>168.30496</t>
  </si>
  <si>
    <t>91.40521</t>
  </si>
  <si>
    <t>-1.4</t>
  </si>
  <si>
    <t>91.40535</t>
  </si>
  <si>
    <t>237.08259</t>
  </si>
  <si>
    <t>268.190508</t>
  </si>
  <si>
    <t>2</t>
  </si>
  <si>
    <t>248.37365</t>
  </si>
  <si>
    <t>0.6</t>
  </si>
  <si>
    <t>87.30098</t>
  </si>
  <si>
    <t>0.7</t>
  </si>
  <si>
    <t>87.30090</t>
  </si>
  <si>
    <t>68.37360</t>
  </si>
  <si>
    <t>272.295170</t>
  </si>
  <si>
    <t>57.08280</t>
  </si>
  <si>
    <t>0.3</t>
  </si>
  <si>
    <t>57.08278</t>
  </si>
  <si>
    <t>168.30516</t>
  </si>
  <si>
    <t>91.40532</t>
  </si>
  <si>
    <t>91.40526</t>
  </si>
  <si>
    <t>237.08277</t>
  </si>
  <si>
    <t>268.190800</t>
  </si>
  <si>
    <t>3</t>
  </si>
  <si>
    <t>248.37390</t>
  </si>
  <si>
    <t>2.6</t>
  </si>
  <si>
    <t>248.37377</t>
  </si>
  <si>
    <t>87.30097</t>
  </si>
  <si>
    <t>-0.5</t>
  </si>
  <si>
    <t>87.30102</t>
  </si>
  <si>
    <t>68.37365</t>
  </si>
  <si>
    <t>272.294933</t>
  </si>
  <si>
    <t>-0.1</t>
  </si>
  <si>
    <t>168.30501</t>
  </si>
  <si>
    <t>91.40545</t>
  </si>
  <si>
    <t>1.4</t>
  </si>
  <si>
    <t>91.40531</t>
  </si>
  <si>
    <t>237.08279</t>
  </si>
  <si>
    <t>268.190835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</si>
  <si>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</si>
  <si>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</si>
  <si>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</si>
  <si>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</si>
  <si>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</si>
  <si>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</si>
  <si>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</si>
  <si>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87.30095</t>
  </si>
  <si>
    <t>2C互差20.00″</t>
  </si>
  <si>
    <t>168.30504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</si>
  <si>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</si>
  <si>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</si>
  <si>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</si>
  <si>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</si>
  <si>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</si>
  <si>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</si>
  <si>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</si>
  <si>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</si>
  <si>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</si>
  <si>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</si>
  <si>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</si>
  <si>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</si>
  <si>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C16-5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</si>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</sst>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89.8407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89.8407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131.81075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131.8108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31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89.8407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89.8409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51</v>
      </c>
      <c r="J12" s="75" t="s">
        <v>62</v>
      </c>
      <c r="K12" s="87">
        <v>131.8109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131.8106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89.84085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89.84065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59</v>
      </c>
      <c r="E16" s="75" t="s">
        <v>74</v>
      </c>
      <c r="F16" s="75" t="s">
        <v>59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131.8107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131.8106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89.84075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78</v>
      </c>
      <c r="H23" s="87">
        <v>131.810725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14" sqref="C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开始时间：04:16:56</v>
      </c>
      <c r="B4" s="46"/>
      <c r="C4" s="46" t="str">
        <f>原记录!H3</f>
        <v>结束时间：04:18:21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950</v>
      </c>
      <c r="E6" s="54" t="s">
        <v>106</v>
      </c>
      <c r="F6" s="56">
        <v>28.2</v>
      </c>
      <c r="G6" s="56"/>
    </row>
    <row r="7" spans="1:7">
      <c r="A7" s="48" t="s">
        <v>107</v>
      </c>
      <c r="B7" s="57">
        <v>1.318</v>
      </c>
      <c r="C7" s="48" t="s">
        <v>108</v>
      </c>
      <c r="D7" s="55">
        <v>950</v>
      </c>
      <c r="E7" s="48" t="s">
        <v>109</v>
      </c>
      <c r="F7" s="56">
        <v>28.2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950</v>
      </c>
      <c r="E8" s="48" t="s">
        <v>112</v>
      </c>
      <c r="F8" s="56">
        <v>28.2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28.2</v>
      </c>
      <c r="L2" s="2" t="s">
        <v>120</v>
      </c>
      <c r="M2" s="2"/>
      <c r="N2" s="24">
        <f>测站及镜站信息!D6</f>
        <v>950</v>
      </c>
      <c r="O2" s="25" t="s">
        <v>113</v>
      </c>
    </row>
    <row r="3" ht="11.1" customHeight="1" spans="1:15">
      <c r="A3" s="5" t="str">
        <f>测站及镜站信息!B5</f>
        <v>C16-5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开始时间：04:16:56</v>
      </c>
      <c r="G3" s="10"/>
      <c r="H3" s="9" t="str">
        <f>测站及镜站信息!C4</f>
        <v>结束时间：04:18:21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D15</v>
      </c>
      <c r="C6" s="12" t="str">
        <f>原记录!C6</f>
        <v>Ⅰ</v>
      </c>
      <c r="D6" s="14"/>
      <c r="E6" s="15"/>
      <c r="F6" s="14"/>
      <c r="G6" s="14"/>
      <c r="H6" s="14" t="str">
        <f>原记录!H6</f>
        <v>87.30073</v>
      </c>
      <c r="I6" s="15" t="str">
        <f>原记录!I6</f>
        <v>-2.0</v>
      </c>
      <c r="J6" s="14" t="str">
        <f>原记录!J6</f>
        <v>87.30094</v>
      </c>
      <c r="K6" s="27">
        <f>原记录!K6</f>
        <v>89.8407</v>
      </c>
      <c r="L6" s="28">
        <f>测站及镜站信息!F7</f>
        <v>28.2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272.294858</v>
      </c>
      <c r="I7" s="15"/>
      <c r="J7" s="14"/>
      <c r="K7" s="27">
        <f>原记录!K7</f>
        <v>89.8407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D16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91.40521</v>
      </c>
      <c r="I8" s="15" t="str">
        <f>原记录!I8</f>
        <v>-1.4</v>
      </c>
      <c r="J8" s="14" t="str">
        <f>原记录!J8</f>
        <v>91.40535</v>
      </c>
      <c r="K8" s="27">
        <f>原记录!K8</f>
        <v>131.81075</v>
      </c>
      <c r="L8" s="28">
        <f>测站及镜站信息!F8</f>
        <v>28.2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268.190508</v>
      </c>
      <c r="I9" s="15"/>
      <c r="J9" s="14"/>
      <c r="K9" s="27">
        <f>原记录!K9</f>
        <v>131.8108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87.30098</v>
      </c>
      <c r="I10" s="15" t="str">
        <f>原记录!I10</f>
        <v>0.7</v>
      </c>
      <c r="J10" s="14" t="str">
        <f>原记录!J10</f>
        <v>87.30090</v>
      </c>
      <c r="K10" s="27">
        <f>原记录!K10</f>
        <v>89.8407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272.295170</v>
      </c>
      <c r="I11" s="15"/>
      <c r="J11" s="14"/>
      <c r="K11" s="27">
        <f>原记录!K11</f>
        <v>89.8409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91.40532</v>
      </c>
      <c r="I12" s="15" t="str">
        <f>原记录!I12</f>
        <v>0.6</v>
      </c>
      <c r="J12" s="14" t="str">
        <f>原记录!J12</f>
        <v>91.40526</v>
      </c>
      <c r="K12" s="27">
        <f>原记录!K12</f>
        <v>131.8109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268.190800</v>
      </c>
      <c r="I13" s="15"/>
      <c r="J13" s="14"/>
      <c r="K13" s="27">
        <f>原记录!K13</f>
        <v>131.8106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87.30097</v>
      </c>
      <c r="I14" s="15" t="str">
        <f>原记录!I14</f>
        <v>-0.5</v>
      </c>
      <c r="J14" s="14" t="str">
        <f>原记录!J14</f>
        <v>87.30102</v>
      </c>
      <c r="K14" s="27">
        <f>原记录!K14</f>
        <v>89.84085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272.294933</v>
      </c>
      <c r="I15" s="15"/>
      <c r="J15" s="14"/>
      <c r="K15" s="27">
        <f>原记录!K15</f>
        <v>89.84065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91.40545</v>
      </c>
      <c r="I16" s="15" t="str">
        <f>原记录!I16</f>
        <v>1.4</v>
      </c>
      <c r="J16" s="14" t="str">
        <f>原记录!J16</f>
        <v>91.40531</v>
      </c>
      <c r="K16" s="27">
        <f>原记录!K16</f>
        <v>131.8107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268.190835</v>
      </c>
      <c r="I17" s="15"/>
      <c r="J17" s="14"/>
      <c r="K17" s="27">
        <f>原记录!K17</f>
        <v>131.8106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D15</v>
      </c>
      <c r="C25" s="20"/>
      <c r="D25" s="21"/>
      <c r="E25" s="20"/>
      <c r="F25" s="14"/>
      <c r="G25" s="14" t="str">
        <f>原记录!G22</f>
        <v>87.30095</v>
      </c>
      <c r="H25" s="22">
        <f>DEGREES(RADIANS(90)-((INT(ABS(G25))+INT((ABS(G25)-INT(ABS(G25)))*100)/60+((ABS(G25)-INT(ABS(G25)))*100-INT((ABS(G25)-INT(ABS(G25)))*100))/36)*PI()/180)*SIGN(G25))</f>
        <v>2.4973611111111</v>
      </c>
      <c r="I25" s="22">
        <f>(INT(ABS(H25))+INT((ABS(H25)-INT(ABS(H25)))*60)*0.01+(((ABS(H25)-INT(ABS(H25)))*60-INT((ABS(H25)-INT(ABS(H25)))*60))*60)/10000)*SIGN(H25)</f>
        <v>2.29504999999999</v>
      </c>
      <c r="J25" s="27">
        <f>原记录!H22</f>
        <v>89.84075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C16-5</v>
      </c>
      <c r="Q25" s="40" t="str">
        <f>B25</f>
        <v>D15</v>
      </c>
      <c r="R25" s="41">
        <f>J25</f>
        <v>89.84075</v>
      </c>
      <c r="S25" s="36">
        <f>K2</f>
        <v>28.2</v>
      </c>
      <c r="T25" s="42">
        <f>L6</f>
        <v>28.2</v>
      </c>
      <c r="U25" s="42">
        <f>N2</f>
        <v>950</v>
      </c>
      <c r="V25" s="42">
        <f>M6</f>
        <v>950</v>
      </c>
      <c r="W25" s="43">
        <f>I25</f>
        <v>2.29504999999999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D16</v>
      </c>
      <c r="C26" s="20"/>
      <c r="D26" s="21"/>
      <c r="E26" s="20"/>
      <c r="F26" s="14"/>
      <c r="G26" s="14" t="str">
        <f>原记录!G23</f>
        <v>91.40531</v>
      </c>
      <c r="H26" s="22">
        <f>DEGREES(RADIANS(90)-((INT(ABS(G26))+INT((ABS(G26)-INT(ABS(G26)))*100)/60+((ABS(G26)-INT(ABS(G26)))*100-INT((ABS(G26)-INT(ABS(G26)))*100))/36)*PI()/180)*SIGN(G26))</f>
        <v>-1.68141666666668</v>
      </c>
      <c r="I26" s="22">
        <f>(INT(ABS(H26))+INT((ABS(H26)-INT(ABS(H26)))*60)*0.01+(((ABS(H26)-INT(ABS(H26)))*60-INT((ABS(H26)-INT(ABS(H26)))*60))*60)/10000)*SIGN(H26)</f>
        <v>-1.40531</v>
      </c>
      <c r="J26" s="27">
        <f>原记录!H23</f>
        <v>131.810725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C16-5</v>
      </c>
      <c r="Q26" s="44" t="str">
        <f>B26</f>
        <v>D16</v>
      </c>
      <c r="R26" s="41">
        <f>J26</f>
        <v>131.810725</v>
      </c>
      <c r="S26" s="36">
        <f>K2</f>
        <v>28.2</v>
      </c>
      <c r="T26" s="42">
        <f>L8</f>
        <v>28.2</v>
      </c>
      <c r="U26" s="42">
        <f>N2</f>
        <v>950</v>
      </c>
      <c r="V26" s="42">
        <f>M8</f>
        <v>950</v>
      </c>
      <c r="W26" s="43">
        <f>I26</f>
        <v>-1.40531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C16-5</v>
      </c>
      <c r="Q29" s="36" t="str">
        <f>Q25</f>
        <v>D15</v>
      </c>
      <c r="R29" s="36">
        <f>R25</f>
        <v>89.84075</v>
      </c>
      <c r="S29" s="36">
        <f>T25</f>
        <v>28.2</v>
      </c>
      <c r="T29" s="36">
        <f>V25</f>
        <v>950</v>
      </c>
      <c r="U29" s="36">
        <f>W25</f>
        <v>2.29504999999999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C16-5</v>
      </c>
      <c r="Q30" s="36" t="str">
        <f>Q26</f>
        <v>D16</v>
      </c>
      <c r="R30" s="36">
        <f>R26</f>
        <v>131.810725</v>
      </c>
      <c r="S30" s="36">
        <f>T26</f>
        <v>28.2</v>
      </c>
      <c r="T30" s="36">
        <f>V26</f>
        <v>950</v>
      </c>
      <c r="U30" s="36">
        <f>W26</f>
        <v>-1.40531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