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30" windowHeight="1227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<sst xmlns="http://schemas.openxmlformats.org/spreadsheetml/2006/main" count="231" uniqueCount="146">
  <si>
    <t>C21_4站外业观测手簿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</si>
  <si>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</si>
  <si>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</si>
  <si>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</si>
  <si>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</si>
  <si>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</si>
  <si>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测站点：C21_4</t>
  </si>
  <si>
    <t>后视点：</t>
  </si>
  <si>
    <t>开始时间：07:39:44</t>
  </si>
  <si>
    <t>结束时间：07:42:28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</si>
  <si>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</si>
  <si>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</si>
  <si>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</si>
  <si>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</si>
  <si>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</si>
  <si>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</si>
  <si>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</si>
  <si>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</si>
  <si>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</si>
  <si>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</si>
  <si>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</si>
  <si>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</si>
  <si>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</si>
  <si>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</si>
  <si>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</si>
  <si>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</si>
  <si>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</si>
  <si>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XX15</t>
  </si>
  <si>
    <t>Ⅰ</t>
  </si>
  <si>
    <t>240.45470</t>
  </si>
  <si>
    <t>3.9</t>
  </si>
  <si>
    <t>240.45451</t>
  </si>
  <si>
    <t>0.00000</t>
  </si>
  <si>
    <t>89.33205</t>
  </si>
  <si>
    <t>4.8</t>
  </si>
  <si>
    <t>89.33157</t>
  </si>
  <si>
    <t>Ⅱ</t>
  </si>
  <si>
    <t>60.45431</t>
  </si>
  <si>
    <t>270.264913</t>
  </si>
  <si>
    <t>D20</t>
  </si>
  <si>
    <t>94.07583</t>
  </si>
  <si>
    <t>-0.4</t>
  </si>
  <si>
    <t>94.07585</t>
  </si>
  <si>
    <t>213.22134</t>
  </si>
  <si>
    <t>90.18046</t>
  </si>
  <si>
    <t>5.9</t>
  </si>
  <si>
    <t>90.17587</t>
  </si>
  <si>
    <t>274.07587</t>
  </si>
  <si>
    <t>269.420727</t>
  </si>
  <si>
    <t>2</t>
  </si>
  <si>
    <t>240.45453</t>
  </si>
  <si>
    <t>1.5</t>
  </si>
  <si>
    <t>240.45445</t>
  </si>
  <si>
    <t>89.33210</t>
  </si>
  <si>
    <t>5.1</t>
  </si>
  <si>
    <t>89.33158</t>
  </si>
  <si>
    <t>60.45438</t>
  </si>
  <si>
    <t>270.264927</t>
  </si>
  <si>
    <t>94.07562</t>
  </si>
  <si>
    <t>-0.6</t>
  </si>
  <si>
    <t>94.07565</t>
  </si>
  <si>
    <t>213.22120</t>
  </si>
  <si>
    <t>90.18033</t>
  </si>
  <si>
    <t>5.8</t>
  </si>
  <si>
    <t>90.17575</t>
  </si>
  <si>
    <t>274.07568</t>
  </si>
  <si>
    <t>269.420837</t>
  </si>
  <si>
    <t>3</t>
  </si>
  <si>
    <t>240.45435</t>
  </si>
  <si>
    <t>2.4</t>
  </si>
  <si>
    <t>240.45423</t>
  </si>
  <si>
    <t>89.33243</t>
  </si>
  <si>
    <t>6.0</t>
  </si>
  <si>
    <t>89.33183</t>
  </si>
  <si>
    <t>60.45411</t>
  </si>
  <si>
    <t>270.264768</t>
  </si>
  <si>
    <t>94.07586</t>
  </si>
  <si>
    <t>0.6</t>
  </si>
  <si>
    <t>213.22160</t>
  </si>
  <si>
    <t>90.18070</t>
  </si>
  <si>
    <t>5.3</t>
  </si>
  <si>
    <t>90.18017</t>
  </si>
  <si>
    <t>274.07580</t>
  </si>
  <si>
    <t>269.420359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</si>
  <si>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</si>
  <si>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</si>
  <si>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</si>
  <si>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</si>
  <si>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</si>
  <si>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</si>
  <si>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</si>
  <si>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89.33166</t>
  </si>
  <si>
    <t>2C互差20.00″</t>
  </si>
  <si>
    <t>213.22138</t>
  </si>
  <si>
    <t>90.17593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</si>
  <si>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</si>
  <si>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</si>
  <si>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</si>
  <si>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</si>
  <si>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</si>
  <si>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</si>
  <si>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</si>
  <si>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</si>
  <si>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</si>
  <si>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</si>
  <si>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</si>
  <si>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</si>
  <si>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C21-4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</si>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</sst>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79.3373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79.3373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99.4214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99.4213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79.33735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79.3372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99.42145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99.42115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70</v>
      </c>
      <c r="G14" s="70" t="s">
        <v>32</v>
      </c>
      <c r="H14" s="71" t="s">
        <v>71</v>
      </c>
      <c r="I14" s="70" t="s">
        <v>72</v>
      </c>
      <c r="J14" s="70" t="s">
        <v>73</v>
      </c>
      <c r="K14" s="85">
        <v>79.3371</v>
      </c>
      <c r="L14" s="90"/>
    </row>
    <row r="15" s="59" customFormat="1" spans="1:12">
      <c r="A15" s="72"/>
      <c r="B15" s="73"/>
      <c r="C15" s="74" t="s">
        <v>36</v>
      </c>
      <c r="D15" s="74" t="s">
        <v>74</v>
      </c>
      <c r="E15" s="73"/>
      <c r="F15" s="73"/>
      <c r="G15" s="73"/>
      <c r="H15" s="74" t="s">
        <v>75</v>
      </c>
      <c r="I15" s="73"/>
      <c r="J15" s="73"/>
      <c r="K15" s="87">
        <v>79.33735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76</v>
      </c>
      <c r="E16" s="75" t="s">
        <v>77</v>
      </c>
      <c r="F16" s="75" t="s">
        <v>40</v>
      </c>
      <c r="G16" s="75" t="s">
        <v>78</v>
      </c>
      <c r="H16" s="74" t="s">
        <v>79</v>
      </c>
      <c r="I16" s="75" t="s">
        <v>80</v>
      </c>
      <c r="J16" s="75" t="s">
        <v>81</v>
      </c>
      <c r="K16" s="87">
        <v>99.42145</v>
      </c>
      <c r="L16" s="92"/>
    </row>
    <row r="17" s="59" customFormat="1" ht="15" spans="1:12">
      <c r="A17" s="76"/>
      <c r="B17" s="77"/>
      <c r="C17" s="78" t="s">
        <v>36</v>
      </c>
      <c r="D17" s="78" t="s">
        <v>82</v>
      </c>
      <c r="E17" s="77"/>
      <c r="F17" s="77"/>
      <c r="G17" s="77"/>
      <c r="H17" s="78" t="s">
        <v>83</v>
      </c>
      <c r="I17" s="77"/>
      <c r="J17" s="77"/>
      <c r="K17" s="93">
        <v>99.42135</v>
      </c>
      <c r="L17" s="91"/>
    </row>
    <row r="18" s="59" customFormat="1" spans="1:12">
      <c r="A18" s="79" t="s">
        <v>84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85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86</v>
      </c>
      <c r="B20" s="66" t="s">
        <v>12</v>
      </c>
      <c r="C20" s="66"/>
      <c r="D20" s="66" t="s">
        <v>87</v>
      </c>
      <c r="E20" s="66"/>
      <c r="F20" s="66" t="s">
        <v>88</v>
      </c>
      <c r="G20" s="66" t="s">
        <v>89</v>
      </c>
      <c r="H20" s="66" t="s">
        <v>21</v>
      </c>
      <c r="I20" s="66"/>
      <c r="J20" s="97" t="s">
        <v>90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91</v>
      </c>
      <c r="H22" s="85">
        <v>79.3372666666667</v>
      </c>
      <c r="I22" s="66"/>
      <c r="J22" s="103" t="s">
        <v>92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93</v>
      </c>
      <c r="G23" s="74" t="s">
        <v>94</v>
      </c>
      <c r="H23" s="87">
        <v>99.42135</v>
      </c>
      <c r="I23" s="86"/>
      <c r="J23" s="106" t="s">
        <v>95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96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97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98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99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C15" sqref="C15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100</v>
      </c>
      <c r="B1" s="47" t="s">
        <v>101</v>
      </c>
      <c r="C1" s="46"/>
      <c r="D1" s="46"/>
      <c r="E1" s="48"/>
      <c r="F1" s="48"/>
      <c r="G1" s="48"/>
    </row>
    <row r="2" spans="1:7">
      <c r="A2" s="46" t="s">
        <v>102</v>
      </c>
      <c r="B2" s="46" t="s">
        <v>103</v>
      </c>
      <c r="C2" s="46"/>
      <c r="D2" s="49"/>
      <c r="E2" s="48"/>
      <c r="F2" s="48"/>
      <c r="G2" s="48"/>
    </row>
    <row r="3" spans="1:7">
      <c r="A3" s="46" t="s">
        <v>104</v>
      </c>
      <c r="B3" s="46" t="s">
        <v>105</v>
      </c>
      <c r="C3" s="46"/>
      <c r="D3" s="49"/>
      <c r="E3" s="48"/>
      <c r="F3" s="48"/>
      <c r="G3" s="48"/>
    </row>
    <row r="4" spans="1:7">
      <c r="A4" s="50" t="str">
        <f>原记录!F3</f>
        <v>开始时间：07:39:44</v>
      </c>
      <c r="B4" s="46"/>
      <c r="C4" s="46" t="str">
        <f>原记录!H3</f>
        <v>结束时间：07:42:28</v>
      </c>
      <c r="D4" s="49"/>
      <c r="E4" s="48"/>
      <c r="F4" s="48"/>
      <c r="G4" s="48"/>
    </row>
    <row r="5" spans="1:7">
      <c r="A5" s="48" t="s">
        <v>106</v>
      </c>
      <c r="B5" s="51" t="s">
        <v>107</v>
      </c>
      <c r="C5" s="48"/>
      <c r="D5" s="52"/>
      <c r="E5" s="48"/>
      <c r="F5" s="48"/>
      <c r="G5" s="48"/>
    </row>
    <row r="6" spans="1:7">
      <c r="A6" s="48" t="s">
        <v>108</v>
      </c>
      <c r="B6" s="53">
        <v>1.5</v>
      </c>
      <c r="C6" s="54" t="s">
        <v>109</v>
      </c>
      <c r="D6" s="55">
        <v>951</v>
      </c>
      <c r="E6" s="54" t="s">
        <v>110</v>
      </c>
      <c r="F6" s="56">
        <v>32.2</v>
      </c>
      <c r="G6" s="56"/>
    </row>
    <row r="7" spans="1:8">
      <c r="A7" s="48" t="s">
        <v>111</v>
      </c>
      <c r="B7" s="57">
        <v>1.364</v>
      </c>
      <c r="C7" s="48" t="s">
        <v>112</v>
      </c>
      <c r="D7" s="55">
        <v>951</v>
      </c>
      <c r="E7" s="48" t="s">
        <v>113</v>
      </c>
      <c r="F7" s="56">
        <v>32.2</v>
      </c>
      <c r="G7" s="56"/>
      <c r="H7" t="str">
        <f>原记录!B6</f>
        <v>XX15</v>
      </c>
    </row>
    <row r="8" spans="1:8">
      <c r="A8" s="48" t="s">
        <v>114</v>
      </c>
      <c r="B8" s="57">
        <v>1.318</v>
      </c>
      <c r="C8" s="48" t="s">
        <v>115</v>
      </c>
      <c r="D8" s="55">
        <v>951</v>
      </c>
      <c r="E8" s="48" t="s">
        <v>116</v>
      </c>
      <c r="F8" s="56">
        <v>32.2</v>
      </c>
      <c r="G8" s="48"/>
      <c r="H8" t="str">
        <f>原记录!B8</f>
        <v>D20</v>
      </c>
    </row>
    <row r="9" spans="1:7">
      <c r="A9" s="48" t="s">
        <v>117</v>
      </c>
      <c r="B9" s="58" t="s">
        <v>118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120</v>
      </c>
      <c r="B2" s="2"/>
      <c r="C2" s="3" t="str">
        <f>测站及镜站信息!B1</f>
        <v>2024.06.24</v>
      </c>
      <c r="D2" s="2"/>
      <c r="E2" s="4" t="s">
        <v>121</v>
      </c>
      <c r="F2" s="4" t="str">
        <f>测站及镜站信息!B2</f>
        <v>晴朗</v>
      </c>
      <c r="G2" s="4" t="s">
        <v>122</v>
      </c>
      <c r="H2" s="4" t="str">
        <f>测站及镜站信息!B3</f>
        <v>清晰</v>
      </c>
      <c r="I2" s="2" t="s">
        <v>123</v>
      </c>
      <c r="J2" s="2"/>
      <c r="K2" s="24">
        <f>测站及镜站信息!F6</f>
        <v>32.2</v>
      </c>
      <c r="L2" s="2" t="s">
        <v>124</v>
      </c>
      <c r="M2" s="2"/>
      <c r="N2" s="24">
        <f>测站及镜站信息!D6</f>
        <v>951</v>
      </c>
      <c r="O2" s="25" t="s">
        <v>117</v>
      </c>
    </row>
    <row r="3" ht="11.1" customHeight="1" spans="1:15">
      <c r="A3" s="5" t="str">
        <f>测站及镜站信息!B5</f>
        <v>C21-4</v>
      </c>
      <c r="B3" s="6"/>
      <c r="C3" s="7"/>
      <c r="D3" s="4" t="s">
        <v>125</v>
      </c>
      <c r="E3" s="8">
        <f>测站及镜站信息!B6</f>
        <v>1.5</v>
      </c>
      <c r="F3" s="9" t="str">
        <f>测站及镜站信息!A4</f>
        <v>开始时间：07:39:44</v>
      </c>
      <c r="G3" s="10"/>
      <c r="H3" s="9" t="str">
        <f>测站及镜站信息!C4</f>
        <v>结束时间：07:42:28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126</v>
      </c>
      <c r="M4" s="4" t="s">
        <v>127</v>
      </c>
      <c r="N4" s="4" t="s">
        <v>128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129</v>
      </c>
      <c r="M5" s="11" t="s">
        <v>130</v>
      </c>
      <c r="N5" s="11" t="s">
        <v>131</v>
      </c>
      <c r="O5" s="11"/>
    </row>
    <row r="6" ht="11.1" customHeight="1" spans="1:15">
      <c r="A6" s="12" t="str">
        <f>原记录!A6</f>
        <v>1</v>
      </c>
      <c r="B6" s="13" t="str">
        <f>原记录!B6</f>
        <v>XX15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89.33205</v>
      </c>
      <c r="I6" s="15" t="str">
        <f>原记录!I6</f>
        <v>4.8</v>
      </c>
      <c r="J6" s="14" t="str">
        <f>原记录!J6</f>
        <v>89.33157</v>
      </c>
      <c r="K6" s="27">
        <f>原记录!K6</f>
        <v>79.3373</v>
      </c>
      <c r="L6" s="28">
        <f>测站及镜站信息!F7</f>
        <v>32.2</v>
      </c>
      <c r="M6" s="29">
        <f>测站及镜站信息!D7</f>
        <v>951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270.264913</v>
      </c>
      <c r="I7" s="15"/>
      <c r="J7" s="14"/>
      <c r="K7" s="27">
        <f>原记录!K7</f>
        <v>79.3373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D20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90.18046</v>
      </c>
      <c r="I8" s="15" t="str">
        <f>原记录!I8</f>
        <v>5.9</v>
      </c>
      <c r="J8" s="14" t="str">
        <f>原记录!J8</f>
        <v>90.17587</v>
      </c>
      <c r="K8" s="27">
        <f>原记录!K8</f>
        <v>99.4214</v>
      </c>
      <c r="L8" s="28">
        <f>测站及镜站信息!F8</f>
        <v>32.2</v>
      </c>
      <c r="M8" s="29">
        <f>测站及镜站信息!D8</f>
        <v>951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269.420727</v>
      </c>
      <c r="I9" s="15"/>
      <c r="J9" s="14"/>
      <c r="K9" s="27">
        <f>原记录!K9</f>
        <v>99.4213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XX15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89.33210</v>
      </c>
      <c r="I10" s="15" t="str">
        <f>原记录!I10</f>
        <v>5.1</v>
      </c>
      <c r="J10" s="14" t="str">
        <f>原记录!J10</f>
        <v>89.33158</v>
      </c>
      <c r="K10" s="27">
        <f>原记录!K10</f>
        <v>79.33735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270.264927</v>
      </c>
      <c r="I11" s="15"/>
      <c r="J11" s="14"/>
      <c r="K11" s="27">
        <f>原记录!K11</f>
        <v>79.3372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D20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90.18033</v>
      </c>
      <c r="I12" s="15" t="str">
        <f>原记录!I12</f>
        <v>5.8</v>
      </c>
      <c r="J12" s="14" t="str">
        <f>原记录!J12</f>
        <v>90.17575</v>
      </c>
      <c r="K12" s="27">
        <f>原记录!K12</f>
        <v>99.42145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269.420837</v>
      </c>
      <c r="I13" s="15"/>
      <c r="J13" s="14"/>
      <c r="K13" s="27">
        <f>原记录!K13</f>
        <v>99.42115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XX15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89.33243</v>
      </c>
      <c r="I14" s="15" t="str">
        <f>原记录!I14</f>
        <v>6.0</v>
      </c>
      <c r="J14" s="14" t="str">
        <f>原记录!J14</f>
        <v>89.33183</v>
      </c>
      <c r="K14" s="27">
        <f>原记录!K14</f>
        <v>79.3371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270.264768</v>
      </c>
      <c r="I15" s="15"/>
      <c r="J15" s="14"/>
      <c r="K15" s="27">
        <f>原记录!K15</f>
        <v>79.33735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D20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90.18070</v>
      </c>
      <c r="I16" s="15" t="str">
        <f>原记录!I16</f>
        <v>5.3</v>
      </c>
      <c r="J16" s="14" t="str">
        <f>原记录!J16</f>
        <v>90.18017</v>
      </c>
      <c r="K16" s="27">
        <f>原记录!K16</f>
        <v>99.42145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269.420359</v>
      </c>
      <c r="I17" s="15"/>
      <c r="J17" s="14"/>
      <c r="K17" s="27">
        <f>原记录!K17</f>
        <v>99.42135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86</v>
      </c>
      <c r="B23" s="11" t="s">
        <v>12</v>
      </c>
      <c r="C23" s="11"/>
      <c r="D23" s="11" t="s">
        <v>87</v>
      </c>
      <c r="E23" s="11"/>
      <c r="F23" s="11" t="s">
        <v>88</v>
      </c>
      <c r="G23" s="11" t="s">
        <v>89</v>
      </c>
      <c r="H23" s="11" t="s">
        <v>133</v>
      </c>
      <c r="I23" s="11" t="s">
        <v>133</v>
      </c>
      <c r="J23" s="11" t="s">
        <v>21</v>
      </c>
      <c r="K23" s="32" t="s">
        <v>108</v>
      </c>
      <c r="L23" s="32" t="s">
        <v>134</v>
      </c>
      <c r="M23" s="32" t="s">
        <v>90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135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136</v>
      </c>
      <c r="Q24" s="33" t="s">
        <v>137</v>
      </c>
      <c r="R24" s="33" t="s">
        <v>21</v>
      </c>
      <c r="S24" s="37" t="s">
        <v>138</v>
      </c>
      <c r="T24" s="38"/>
      <c r="U24" s="37" t="s">
        <v>139</v>
      </c>
      <c r="V24" s="38"/>
      <c r="W24" s="39" t="s">
        <v>133</v>
      </c>
      <c r="X24" s="39" t="s">
        <v>140</v>
      </c>
      <c r="Y24" s="39" t="s">
        <v>134</v>
      </c>
    </row>
    <row r="25" ht="14.1" customHeight="1" spans="1:28">
      <c r="A25" s="18" t="s">
        <v>26</v>
      </c>
      <c r="B25" s="19" t="str">
        <f>原记录!B22</f>
        <v>XX15</v>
      </c>
      <c r="C25" s="20"/>
      <c r="D25" s="21"/>
      <c r="E25" s="20"/>
      <c r="F25" s="14"/>
      <c r="G25" s="14" t="str">
        <f>原记录!G22</f>
        <v>89.33166</v>
      </c>
      <c r="H25" s="22">
        <f>DEGREES(RADIANS(90)-((INT(ABS(G25))+INT((ABS(G25)-INT(ABS(G25)))*100)/60+((ABS(G25)-INT(ABS(G25)))*100-INT((ABS(G25)-INT(ABS(G25)))*100))/36)*PI()/180)*SIGN(G25))</f>
        <v>0.445388888888896</v>
      </c>
      <c r="I25" s="22">
        <f>(INT(ABS(H25))+INT((ABS(H25)-INT(ABS(H25)))*60)*0.01+(((ABS(H25)-INT(ABS(H25)))*60-INT((ABS(H25)-INT(ABS(H25)))*60))*60)/10000)*SIGN(H25)</f>
        <v>0.264340000000003</v>
      </c>
      <c r="J25" s="27">
        <f>原记录!H22</f>
        <v>79.3372666666667</v>
      </c>
      <c r="K25" s="34">
        <f>E3</f>
        <v>1.5</v>
      </c>
      <c r="L25" s="34">
        <f>N6</f>
        <v>1.364</v>
      </c>
      <c r="M25" s="32" t="s">
        <v>141</v>
      </c>
      <c r="N25" s="32"/>
      <c r="O25" s="32"/>
      <c r="P25" s="35" t="str">
        <f>A3</f>
        <v>C21-4</v>
      </c>
      <c r="Q25" s="40" t="str">
        <f>B25</f>
        <v>XX15</v>
      </c>
      <c r="R25" s="41">
        <f>J25</f>
        <v>79.3372666666667</v>
      </c>
      <c r="S25" s="36">
        <f>K2</f>
        <v>32.2</v>
      </c>
      <c r="T25" s="42">
        <f>L6</f>
        <v>32.2</v>
      </c>
      <c r="U25" s="42">
        <f>N2</f>
        <v>951</v>
      </c>
      <c r="V25" s="42">
        <f>M6</f>
        <v>951</v>
      </c>
      <c r="W25" s="43">
        <f>I25</f>
        <v>0.264340000000003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D20</v>
      </c>
      <c r="C26" s="20"/>
      <c r="D26" s="21"/>
      <c r="E26" s="20"/>
      <c r="F26" s="14"/>
      <c r="G26" s="14" t="str">
        <f>原记录!G23</f>
        <v>90.17593</v>
      </c>
      <c r="H26" s="22">
        <f>DEGREES(RADIANS(90)-((INT(ABS(G26))+INT((ABS(G26)-INT(ABS(G26)))*100)/60+((ABS(G26)-INT(ABS(G26)))*100-INT((ABS(G26)-INT(ABS(G26)))*100))/36)*PI()/180)*SIGN(G26))</f>
        <v>-0.299805555555538</v>
      </c>
      <c r="I26" s="22">
        <f>(INT(ABS(H26))+INT((ABS(H26)-INT(ABS(H26)))*60)*0.01+(((ABS(H26)-INT(ABS(H26)))*60-INT((ABS(H26)-INT(ABS(H26)))*60))*60)/10000)*SIGN(H26)</f>
        <v>-0.175929999999994</v>
      </c>
      <c r="J26" s="27">
        <f>原记录!H23</f>
        <v>99.42135</v>
      </c>
      <c r="K26" s="34">
        <f>E3</f>
        <v>1.5</v>
      </c>
      <c r="L26" s="34">
        <f>N8</f>
        <v>1.318</v>
      </c>
      <c r="M26" s="32" t="s">
        <v>142</v>
      </c>
      <c r="N26" s="32"/>
      <c r="O26" s="32"/>
      <c r="P26" s="35" t="str">
        <f>A3</f>
        <v>C21-4</v>
      </c>
      <c r="Q26" s="44" t="str">
        <f>B26</f>
        <v>D20</v>
      </c>
      <c r="R26" s="41">
        <f>J26</f>
        <v>99.42135</v>
      </c>
      <c r="S26" s="36">
        <f>K2</f>
        <v>32.2</v>
      </c>
      <c r="T26" s="42">
        <f>L8</f>
        <v>32.2</v>
      </c>
      <c r="U26" s="42">
        <f>N2</f>
        <v>951</v>
      </c>
      <c r="V26" s="42">
        <f>M8</f>
        <v>951</v>
      </c>
      <c r="W26" s="43">
        <f>I26</f>
        <v>-0.175929999999994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143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97</v>
      </c>
      <c r="N28" s="32"/>
      <c r="O28" s="32"/>
      <c r="P28" s="33" t="s">
        <v>136</v>
      </c>
      <c r="Q28" s="33" t="s">
        <v>137</v>
      </c>
      <c r="R28" s="33" t="s">
        <v>21</v>
      </c>
      <c r="S28" s="43" t="s">
        <v>138</v>
      </c>
      <c r="T28" s="41" t="s">
        <v>139</v>
      </c>
      <c r="U28" s="39" t="s">
        <v>133</v>
      </c>
      <c r="V28" s="39" t="s">
        <v>140</v>
      </c>
      <c r="W28" s="39" t="s">
        <v>134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6" t="str">
        <f>P25</f>
        <v>C21-4</v>
      </c>
      <c r="Q29" s="36" t="str">
        <f>Q25</f>
        <v>XX15</v>
      </c>
      <c r="R29" s="36">
        <f>R25</f>
        <v>79.3372666666667</v>
      </c>
      <c r="S29" s="36">
        <f>T25</f>
        <v>32.2</v>
      </c>
      <c r="T29" s="36">
        <f>V25</f>
        <v>951</v>
      </c>
      <c r="U29" s="36">
        <f>W25</f>
        <v>0.264340000000003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6" t="str">
        <f>P26</f>
        <v>C21-4</v>
      </c>
      <c r="Q30" s="36" t="str">
        <f>Q26</f>
        <v>D20</v>
      </c>
      <c r="R30" s="36">
        <f>R26</f>
        <v>99.42135</v>
      </c>
      <c r="S30" s="36">
        <f>T26</f>
        <v>32.2</v>
      </c>
      <c r="T30" s="36">
        <f>V26</f>
        <v>951</v>
      </c>
      <c r="U30" s="36">
        <f>W26</f>
        <v>-0.175929999999994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2024-06-25T15:06:58Z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