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<sst xmlns="http://schemas.openxmlformats.org/spreadsheetml/2006/main" count="231" uniqueCount="143">
  <si>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P7_4站外业观测手簿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</si>
  <si>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</si>
  <si>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</si>
  <si>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</si>
  <si>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</si>
  <si>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</si>
  <si>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测站点：P7_4</t>
  </si>
  <si>
    <t>后视点：</t>
  </si>
  <si>
    <t>开始时间：01:54:51</t>
  </si>
  <si>
    <t>结束时间：01:56:20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</si>
  <si>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</si>
  <si>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</si>
  <si>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</si>
  <si>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</si>
  <si>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</si>
  <si>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</si>
  <si>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</si>
  <si>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</si>
  <si>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</si>
  <si>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</si>
  <si>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</si>
  <si>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</si>
  <si>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</si>
  <si>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</si>
  <si>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</si>
  <si>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</si>
  <si>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</si>
  <si>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T21</t>
  </si>
  <si>
    <t>Ⅰ</t>
  </si>
  <si>
    <t>138.34043</t>
  </si>
  <si>
    <t>-0.4</t>
  </si>
  <si>
    <t>138.34045</t>
  </si>
  <si>
    <t>0.00000</t>
  </si>
  <si>
    <t>86.31542</t>
  </si>
  <si>
    <t>9.6</t>
  </si>
  <si>
    <t>86.31447</t>
  </si>
  <si>
    <t>Ⅱ</t>
  </si>
  <si>
    <t>318.34046</t>
  </si>
  <si>
    <t>273.282492</t>
  </si>
  <si>
    <t>T22</t>
  </si>
  <si>
    <t>284.35026</t>
  </si>
  <si>
    <t>1.7</t>
  </si>
  <si>
    <t>284.35018</t>
  </si>
  <si>
    <t>146.00573</t>
  </si>
  <si>
    <t>92.56556</t>
  </si>
  <si>
    <t>9.0</t>
  </si>
  <si>
    <t>92.56466</t>
  </si>
  <si>
    <t>104.35009</t>
  </si>
  <si>
    <t>267.032245</t>
  </si>
  <si>
    <t>2</t>
  </si>
  <si>
    <t>138.34054</t>
  </si>
  <si>
    <t>0.8</t>
  </si>
  <si>
    <t>138.34050</t>
  </si>
  <si>
    <t>86.31544</t>
  </si>
  <si>
    <t>9.1</t>
  </si>
  <si>
    <t>86.31452</t>
  </si>
  <si>
    <t>318.34045</t>
  </si>
  <si>
    <t>273.282387</t>
  </si>
  <si>
    <t>284.35036</t>
  </si>
  <si>
    <t>2.9</t>
  </si>
  <si>
    <t>284.35021</t>
  </si>
  <si>
    <t>146.00572</t>
  </si>
  <si>
    <t>92.56562</t>
  </si>
  <si>
    <t>92.56472</t>
  </si>
  <si>
    <t>104.35007</t>
  </si>
  <si>
    <t>267.032183</t>
  </si>
  <si>
    <t>3</t>
  </si>
  <si>
    <t>138.34049</t>
  </si>
  <si>
    <t>1.0</t>
  </si>
  <si>
    <t>138.34044</t>
  </si>
  <si>
    <t>86.31546</t>
  </si>
  <si>
    <t>86.31455</t>
  </si>
  <si>
    <t>318.34039</t>
  </si>
  <si>
    <t>273.282353</t>
  </si>
  <si>
    <t>284.35029</t>
  </si>
  <si>
    <t>2.4</t>
  </si>
  <si>
    <t>284.35017</t>
  </si>
  <si>
    <t>92.56569</t>
  </si>
  <si>
    <t>9.7</t>
  </si>
  <si>
    <t>104.35005</t>
  </si>
  <si>
    <t>267.032249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</si>
  <si>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</si>
  <si>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</si>
  <si>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</si>
  <si>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</si>
  <si>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</si>
  <si>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</si>
  <si>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</si>
  <si>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86.31451</t>
  </si>
  <si>
    <t>2C互差20.00″</t>
  </si>
  <si>
    <t>92.56470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</si>
  <si>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</si>
  <si>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</si>
  <si>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</si>
  <si>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</si>
  <si>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</si>
  <si>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</si>
  <si>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</si>
  <si>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</si>
  <si>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</si>
  <si>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</si>
  <si>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</si>
  <si>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</si>
  <si>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P7-4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</si>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</sst>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.0_ "/>
    <numFmt numFmtId="179" formatCode="0_ "/>
    <numFmt numFmtId="180" formatCode="0.0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31.75805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31.758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31.964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31.9639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31.7582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31.7581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45</v>
      </c>
      <c r="J12" s="75" t="s">
        <v>63</v>
      </c>
      <c r="K12" s="87">
        <v>31.96375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31.96385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54</v>
      </c>
      <c r="J14" s="70" t="s">
        <v>71</v>
      </c>
      <c r="K14" s="85">
        <v>31.758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31.75815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43</v>
      </c>
      <c r="H16" s="74" t="s">
        <v>77</v>
      </c>
      <c r="I16" s="75" t="s">
        <v>78</v>
      </c>
      <c r="J16" s="75" t="s">
        <v>63</v>
      </c>
      <c r="K16" s="87">
        <v>31.9638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31.9639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31.7580833333333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43</v>
      </c>
      <c r="G23" s="74" t="s">
        <v>90</v>
      </c>
      <c r="H23" s="87">
        <v>31.9638666666667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5" sqref="E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开始时间：01:54:51</v>
      </c>
      <c r="B4" s="46"/>
      <c r="C4" s="46" t="str">
        <f>原记录!H3</f>
        <v>结束时间：01:56:20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945</v>
      </c>
      <c r="E6" s="54" t="s">
        <v>106</v>
      </c>
      <c r="F6" s="56">
        <v>22.8</v>
      </c>
      <c r="G6" s="56"/>
    </row>
    <row r="7" spans="1:7">
      <c r="A7" s="48" t="s">
        <v>107</v>
      </c>
      <c r="B7" s="57">
        <v>1.318</v>
      </c>
      <c r="C7" s="48" t="s">
        <v>108</v>
      </c>
      <c r="D7" s="55">
        <v>945</v>
      </c>
      <c r="E7" s="48" t="s">
        <v>109</v>
      </c>
      <c r="F7" s="56">
        <v>22.8</v>
      </c>
      <c r="G7" s="56"/>
    </row>
    <row r="8" spans="1:7">
      <c r="A8" s="48" t="s">
        <v>110</v>
      </c>
      <c r="B8" s="57">
        <v>1.364</v>
      </c>
      <c r="C8" s="48" t="s">
        <v>111</v>
      </c>
      <c r="D8" s="55">
        <v>945</v>
      </c>
      <c r="E8" s="48" t="s">
        <v>112</v>
      </c>
      <c r="F8" s="56">
        <v>22.8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22.8</v>
      </c>
      <c r="L2" s="2" t="s">
        <v>120</v>
      </c>
      <c r="M2" s="2"/>
      <c r="N2" s="24">
        <f>测站及镜站信息!D6</f>
        <v>945</v>
      </c>
      <c r="O2" s="25" t="s">
        <v>113</v>
      </c>
    </row>
    <row r="3" ht="11.1" customHeight="1" spans="1:15">
      <c r="A3" s="5" t="str">
        <f>测站及镜站信息!B5</f>
        <v>P7-4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开始时间：01:54:51</v>
      </c>
      <c r="G3" s="10"/>
      <c r="H3" s="9" t="str">
        <f>测站及镜站信息!C4</f>
        <v>结束时间：01:56:20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T21</v>
      </c>
      <c r="C6" s="12" t="str">
        <f>原记录!C6</f>
        <v>Ⅰ</v>
      </c>
      <c r="D6" s="14"/>
      <c r="E6" s="15"/>
      <c r="F6" s="14"/>
      <c r="G6" s="14"/>
      <c r="H6" s="14" t="str">
        <f>原记录!H6</f>
        <v>86.31542</v>
      </c>
      <c r="I6" s="15" t="str">
        <f>原记录!I6</f>
        <v>9.6</v>
      </c>
      <c r="J6" s="14" t="str">
        <f>原记录!J6</f>
        <v>86.31447</v>
      </c>
      <c r="K6" s="27">
        <f>原记录!K6</f>
        <v>31.75805</v>
      </c>
      <c r="L6" s="28">
        <f>测站及镜站信息!F7</f>
        <v>22.8</v>
      </c>
      <c r="M6" s="29">
        <f>测站及镜站信息!D7</f>
        <v>945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273.282492</v>
      </c>
      <c r="I7" s="15"/>
      <c r="J7" s="14"/>
      <c r="K7" s="27">
        <f>原记录!K7</f>
        <v>31.758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T22</v>
      </c>
      <c r="C8" s="12" t="str">
        <f>原记录!C8</f>
        <v>Ⅰ</v>
      </c>
      <c r="D8" s="14"/>
      <c r="E8" s="15"/>
      <c r="F8" s="14"/>
      <c r="G8" s="14"/>
      <c r="H8" s="14" t="str">
        <f>原记录!H8</f>
        <v>92.56556</v>
      </c>
      <c r="I8" s="15" t="str">
        <f>原记录!I8</f>
        <v>9.0</v>
      </c>
      <c r="J8" s="14" t="str">
        <f>原记录!J8</f>
        <v>92.56466</v>
      </c>
      <c r="K8" s="27">
        <f>原记录!K8</f>
        <v>31.964</v>
      </c>
      <c r="L8" s="28">
        <f>测站及镜站信息!F8</f>
        <v>22.8</v>
      </c>
      <c r="M8" s="29">
        <f>测站及镜站信息!D8</f>
        <v>945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267.032245</v>
      </c>
      <c r="I9" s="15"/>
      <c r="J9" s="14"/>
      <c r="K9" s="27">
        <f>原记录!K9</f>
        <v>31.9639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86.31544</v>
      </c>
      <c r="I10" s="15" t="str">
        <f>原记录!I10</f>
        <v>9.1</v>
      </c>
      <c r="J10" s="14" t="str">
        <f>原记录!J10</f>
        <v>86.31452</v>
      </c>
      <c r="K10" s="27">
        <f>原记录!K10</f>
        <v>31.7582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273.282387</v>
      </c>
      <c r="I11" s="15"/>
      <c r="J11" s="14"/>
      <c r="K11" s="27">
        <f>原记录!K11</f>
        <v>31.7581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92.56562</v>
      </c>
      <c r="I12" s="15" t="str">
        <f>原记录!I12</f>
        <v>9.0</v>
      </c>
      <c r="J12" s="14" t="str">
        <f>原记录!J12</f>
        <v>92.56472</v>
      </c>
      <c r="K12" s="27">
        <f>原记录!K12</f>
        <v>31.96375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267.032183</v>
      </c>
      <c r="I13" s="15"/>
      <c r="J13" s="14"/>
      <c r="K13" s="27">
        <f>原记录!K13</f>
        <v>31.96385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86.31546</v>
      </c>
      <c r="I14" s="15" t="str">
        <f>原记录!I14</f>
        <v>9.1</v>
      </c>
      <c r="J14" s="14" t="str">
        <f>原记录!J14</f>
        <v>86.31455</v>
      </c>
      <c r="K14" s="27">
        <f>原记录!K14</f>
        <v>31.758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273.282353</v>
      </c>
      <c r="I15" s="15"/>
      <c r="J15" s="14"/>
      <c r="K15" s="27">
        <f>原记录!K15</f>
        <v>31.75815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92.56569</v>
      </c>
      <c r="I16" s="15" t="str">
        <f>原记录!I16</f>
        <v>9.7</v>
      </c>
      <c r="J16" s="14" t="str">
        <f>原记录!J16</f>
        <v>92.56472</v>
      </c>
      <c r="K16" s="27">
        <f>原记录!K16</f>
        <v>31.9638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267.032249</v>
      </c>
      <c r="I17" s="15"/>
      <c r="J17" s="14"/>
      <c r="K17" s="27">
        <f>原记录!K17</f>
        <v>31.9639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7" t="s">
        <v>134</v>
      </c>
      <c r="T24" s="38"/>
      <c r="U24" s="37" t="s">
        <v>135</v>
      </c>
      <c r="V24" s="38"/>
      <c r="W24" s="39" t="s">
        <v>129</v>
      </c>
      <c r="X24" s="39" t="s">
        <v>136</v>
      </c>
      <c r="Y24" s="39" t="s">
        <v>130</v>
      </c>
    </row>
    <row r="25" ht="14.1" customHeight="1" spans="1:28">
      <c r="A25" s="18" t="s">
        <v>26</v>
      </c>
      <c r="B25" s="19" t="str">
        <f>原记录!B22</f>
        <v>T21</v>
      </c>
      <c r="C25" s="20"/>
      <c r="D25" s="21"/>
      <c r="E25" s="20"/>
      <c r="F25" s="14"/>
      <c r="G25" s="14" t="str">
        <f>原记录!G22</f>
        <v>86.31451</v>
      </c>
      <c r="H25" s="22">
        <f>DEGREES(RADIANS(90)-((INT(ABS(G25))+INT((ABS(G25)-INT(ABS(G25)))*100)/60+((ABS(G25)-INT(ABS(G25)))*100-INT((ABS(G25)-INT(ABS(G25)))*100))/36)*PI()/180)*SIGN(G25))</f>
        <v>3.47080555555554</v>
      </c>
      <c r="I25" s="22">
        <f>(INT(ABS(H25))+INT((ABS(H25)-INT(ABS(H25)))*60)*0.01+(((ABS(H25)-INT(ABS(H25)))*60-INT((ABS(H25)-INT(ABS(H25)))*60))*60)/10000)*SIGN(H25)</f>
        <v>3.28149</v>
      </c>
      <c r="J25" s="27">
        <f>原记录!H22</f>
        <v>31.7580833333333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P7-4</v>
      </c>
      <c r="Q25" s="40" t="str">
        <f>B25</f>
        <v>T21</v>
      </c>
      <c r="R25" s="41">
        <f>J25</f>
        <v>31.7580833333333</v>
      </c>
      <c r="S25" s="36">
        <f>K2</f>
        <v>22.8</v>
      </c>
      <c r="T25" s="42">
        <f>L6</f>
        <v>22.8</v>
      </c>
      <c r="U25" s="42">
        <f>N2</f>
        <v>945</v>
      </c>
      <c r="V25" s="42">
        <f>M6</f>
        <v>945</v>
      </c>
      <c r="W25" s="43">
        <f>I25</f>
        <v>3.28149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T22</v>
      </c>
      <c r="C26" s="20"/>
      <c r="D26" s="21"/>
      <c r="E26" s="20"/>
      <c r="F26" s="14"/>
      <c r="G26" s="14" t="str">
        <f>原记录!G23</f>
        <v>92.56470</v>
      </c>
      <c r="H26" s="22">
        <f>DEGREES(RADIANS(90)-((INT(ABS(G26))+INT((ABS(G26)-INT(ABS(G26)))*100)/60+((ABS(G26)-INT(ABS(G26)))*100-INT((ABS(G26)-INT(ABS(G26)))*100))/36)*PI()/180)*SIGN(G26))</f>
        <v>-2.9463888888889</v>
      </c>
      <c r="I26" s="22">
        <f>(INT(ABS(H26))+INT((ABS(H26)-INT(ABS(H26)))*60)*0.01+(((ABS(H26)-INT(ABS(H26)))*60-INT((ABS(H26)-INT(ABS(H26)))*60))*60)/10000)*SIGN(H26)</f>
        <v>-2.56470000000001</v>
      </c>
      <c r="J26" s="27">
        <f>原记录!H23</f>
        <v>31.9638666666667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5" t="str">
        <f>A3</f>
        <v>P7-4</v>
      </c>
      <c r="Q26" s="44" t="str">
        <f>B26</f>
        <v>T22</v>
      </c>
      <c r="R26" s="41">
        <f>J26</f>
        <v>31.9638666666667</v>
      </c>
      <c r="S26" s="36">
        <f>K2</f>
        <v>22.8</v>
      </c>
      <c r="T26" s="42">
        <f>L8</f>
        <v>22.8</v>
      </c>
      <c r="U26" s="42">
        <f>N2</f>
        <v>945</v>
      </c>
      <c r="V26" s="42">
        <f>M8</f>
        <v>945</v>
      </c>
      <c r="W26" s="43">
        <f>I26</f>
        <v>-2.56470000000001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140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1" t="s">
        <v>135</v>
      </c>
      <c r="U28" s="39" t="s">
        <v>129</v>
      </c>
      <c r="V28" s="39" t="s">
        <v>136</v>
      </c>
      <c r="W28" s="39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P7-4</v>
      </c>
      <c r="Q29" s="36" t="str">
        <f>Q25</f>
        <v>T21</v>
      </c>
      <c r="R29" s="36">
        <f>R25</f>
        <v>31.7580833333333</v>
      </c>
      <c r="S29" s="36">
        <f>T25</f>
        <v>22.8</v>
      </c>
      <c r="T29" s="36">
        <f>V25</f>
        <v>945</v>
      </c>
      <c r="U29" s="36">
        <f>W25</f>
        <v>3.28149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P7-4</v>
      </c>
      <c r="Q30" s="36" t="str">
        <f>Q26</f>
        <v>T22</v>
      </c>
      <c r="R30" s="36">
        <f>R26</f>
        <v>31.9638666666667</v>
      </c>
      <c r="S30" s="36">
        <f>T26</f>
        <v>22.8</v>
      </c>
      <c r="T30" s="36">
        <f>V26</f>
        <v>945</v>
      </c>
      <c r="U30" s="36">
        <f>W26</f>
        <v>-2.56470000000001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2024-06-27T22:57:01Z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