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<sst xmlns="http://schemas.openxmlformats.org/spreadsheetml/2006/main" count="231" uniqueCount="144">
  <si>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A10_2站外业观测手簿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</si>
  <si>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</si>
  <si>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</si>
  <si>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</si>
  <si>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</si>
  <si>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</si>
  <si>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测站点：A10_2</t>
  </si>
  <si>
    <t>后视点：</t>
  </si>
  <si>
    <t>开始时间：07:08:00</t>
  </si>
  <si>
    <t>结束时间：07:09:26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</si>
  <si>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</si>
  <si>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</si>
  <si>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</si>
  <si>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</si>
  <si>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</si>
  <si>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</si>
  <si>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</si>
  <si>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</si>
  <si>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</si>
  <si>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</si>
  <si>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</si>
  <si>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</si>
  <si>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</si>
  <si>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</si>
  <si>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</si>
  <si>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</si>
  <si>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</si>
  <si>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T9</t>
  </si>
  <si>
    <t>Ⅰ</t>
  </si>
  <si>
    <t>23.49072</t>
  </si>
  <si>
    <t>-1.0</t>
  </si>
  <si>
    <t>23.49077</t>
  </si>
  <si>
    <t>0.00000</t>
  </si>
  <si>
    <t>87.31490</t>
  </si>
  <si>
    <t>0.0</t>
  </si>
  <si>
    <t>Ⅱ</t>
  </si>
  <si>
    <t>203.49082</t>
  </si>
  <si>
    <t>272.281106</t>
  </si>
  <si>
    <t>T8</t>
  </si>
  <si>
    <t>202.13445</t>
  </si>
  <si>
    <t>3.4</t>
  </si>
  <si>
    <t>202.13428</t>
  </si>
  <si>
    <t>178.24350</t>
  </si>
  <si>
    <t>90.43155</t>
  </si>
  <si>
    <t>0.3</t>
  </si>
  <si>
    <t>90.43152</t>
  </si>
  <si>
    <t>22.13410</t>
  </si>
  <si>
    <t>269.164506</t>
  </si>
  <si>
    <t>2</t>
  </si>
  <si>
    <t>23.49081</t>
  </si>
  <si>
    <t>-0.6</t>
  </si>
  <si>
    <t>23.49084</t>
  </si>
  <si>
    <t>87.31489</t>
  </si>
  <si>
    <t>0.2</t>
  </si>
  <si>
    <t>87.31486</t>
  </si>
  <si>
    <t>203.49087</t>
  </si>
  <si>
    <t>272.281161</t>
  </si>
  <si>
    <t>202.13417</t>
  </si>
  <si>
    <t>1.1</t>
  </si>
  <si>
    <t>202.13411</t>
  </si>
  <si>
    <t>178.24327</t>
  </si>
  <si>
    <t>90.43149</t>
  </si>
  <si>
    <t>1.3</t>
  </si>
  <si>
    <t>90.43137</t>
  </si>
  <si>
    <t>22.13405</t>
  </si>
  <si>
    <t>269.164761</t>
  </si>
  <si>
    <t>3</t>
  </si>
  <si>
    <t>23.49100</t>
  </si>
  <si>
    <t>0.5</t>
  </si>
  <si>
    <t>23.49097</t>
  </si>
  <si>
    <t>87.31492</t>
  </si>
  <si>
    <t>-0.2</t>
  </si>
  <si>
    <t>87.31494</t>
  </si>
  <si>
    <t>203.49094</t>
  </si>
  <si>
    <t>272.281037</t>
  </si>
  <si>
    <t>202.13441</t>
  </si>
  <si>
    <t>202.13443</t>
  </si>
  <si>
    <t>178.24347</t>
  </si>
  <si>
    <t>90.43168</t>
  </si>
  <si>
    <t>2.7</t>
  </si>
  <si>
    <t>90.43141</t>
  </si>
  <si>
    <t>22.13446</t>
  </si>
  <si>
    <t>269.164852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</si>
  <si>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</si>
  <si>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</si>
  <si>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</si>
  <si>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</si>
  <si>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</si>
  <si>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</si>
  <si>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</si>
  <si>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</si>
  <si>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178.24341</t>
  </si>
  <si>
    <t>90.43143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</si>
  <si>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</si>
  <si>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</si>
  <si>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</si>
  <si>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</si>
  <si>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</si>
  <si>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</si>
  <si>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</si>
  <si>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</si>
  <si>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</si>
  <si>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</si>
  <si>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</si>
  <si>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</si>
  <si>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A10-2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</si>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</sst>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33</v>
      </c>
      <c r="K6" s="85">
        <v>262.11105</v>
      </c>
      <c r="L6" s="90"/>
    </row>
    <row r="7" s="59" customFormat="1" spans="1:12">
      <c r="A7" s="72"/>
      <c r="B7" s="73"/>
      <c r="C7" s="74" t="s">
        <v>35</v>
      </c>
      <c r="D7" s="74" t="s">
        <v>36</v>
      </c>
      <c r="E7" s="73"/>
      <c r="F7" s="73"/>
      <c r="G7" s="73"/>
      <c r="H7" s="74" t="s">
        <v>37</v>
      </c>
      <c r="I7" s="73"/>
      <c r="J7" s="73"/>
      <c r="K7" s="87">
        <v>262.1109</v>
      </c>
      <c r="L7" s="92"/>
    </row>
    <row r="8" s="59" customFormat="1" spans="1:12">
      <c r="A8" s="72"/>
      <c r="B8" s="75" t="s">
        <v>38</v>
      </c>
      <c r="C8" s="74" t="s">
        <v>28</v>
      </c>
      <c r="D8" s="74" t="s">
        <v>39</v>
      </c>
      <c r="E8" s="75" t="s">
        <v>40</v>
      </c>
      <c r="F8" s="75" t="s">
        <v>41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231.27405</v>
      </c>
      <c r="L8" s="92"/>
    </row>
    <row r="9" s="59" customFormat="1" ht="15" spans="1:12">
      <c r="A9" s="76"/>
      <c r="B9" s="77"/>
      <c r="C9" s="78" t="s">
        <v>35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231.27415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262.1113</v>
      </c>
      <c r="L10" s="90"/>
    </row>
    <row r="11" s="59" customFormat="1" spans="1:12">
      <c r="A11" s="72"/>
      <c r="B11" s="73"/>
      <c r="C11" s="74" t="s">
        <v>35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262.11125</v>
      </c>
      <c r="L11" s="92"/>
    </row>
    <row r="12" s="59" customFormat="1" spans="1:12">
      <c r="A12" s="72"/>
      <c r="B12" s="75" t="s">
        <v>38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231.27395</v>
      </c>
      <c r="L12" s="92"/>
    </row>
    <row r="13" s="59" customFormat="1" ht="15" spans="1:12">
      <c r="A13" s="76"/>
      <c r="B13" s="77"/>
      <c r="C13" s="78" t="s">
        <v>35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231.2739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262.11115</v>
      </c>
      <c r="L14" s="90"/>
    </row>
    <row r="15" s="59" customFormat="1" spans="1:12">
      <c r="A15" s="72"/>
      <c r="B15" s="73"/>
      <c r="C15" s="74" t="s">
        <v>35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262.1112</v>
      </c>
      <c r="L15" s="92"/>
    </row>
    <row r="16" s="59" customFormat="1" spans="1:12">
      <c r="A16" s="72"/>
      <c r="B16" s="75" t="s">
        <v>38</v>
      </c>
      <c r="C16" s="74" t="s">
        <v>28</v>
      </c>
      <c r="D16" s="74" t="s">
        <v>75</v>
      </c>
      <c r="E16" s="75" t="s">
        <v>50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231.2742</v>
      </c>
      <c r="L16" s="92"/>
    </row>
    <row r="17" s="59" customFormat="1" ht="15" spans="1:12">
      <c r="A17" s="76"/>
      <c r="B17" s="77"/>
      <c r="C17" s="78" t="s">
        <v>35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231.27385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33</v>
      </c>
      <c r="H22" s="85">
        <v>262.111141666667</v>
      </c>
      <c r="I22" s="66"/>
      <c r="J22" s="103" t="s">
        <v>90</v>
      </c>
      <c r="K22" s="104"/>
      <c r="L22" s="105"/>
    </row>
    <row r="23" s="59" customFormat="1" spans="1:12">
      <c r="A23" s="72" t="s">
        <v>48</v>
      </c>
      <c r="B23" s="74" t="s">
        <v>38</v>
      </c>
      <c r="C23" s="86"/>
      <c r="D23" s="86"/>
      <c r="E23" s="86"/>
      <c r="F23" s="74" t="s">
        <v>91</v>
      </c>
      <c r="G23" s="74" t="s">
        <v>92</v>
      </c>
      <c r="H23" s="87">
        <v>231.274016666667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C15" sqref="C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开始时间：07:08:00</v>
      </c>
      <c r="B4" s="46"/>
      <c r="C4" s="46" t="str">
        <f>原记录!H3</f>
        <v>结束时间：07:09:26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948</v>
      </c>
      <c r="E6" s="54" t="s">
        <v>108</v>
      </c>
      <c r="F6" s="56">
        <v>28.2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948</v>
      </c>
      <c r="E7" s="48" t="s">
        <v>111</v>
      </c>
      <c r="F7" s="56">
        <v>28.2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948</v>
      </c>
      <c r="E8" s="48" t="s">
        <v>114</v>
      </c>
      <c r="F8" s="56">
        <v>28.2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2024.06.22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28.2</v>
      </c>
      <c r="L2" s="2" t="s">
        <v>122</v>
      </c>
      <c r="M2" s="2"/>
      <c r="N2" s="24">
        <f>测站及镜站信息!D6</f>
        <v>948</v>
      </c>
      <c r="O2" s="25" t="s">
        <v>115</v>
      </c>
    </row>
    <row r="3" ht="11.1" customHeight="1" spans="1:15">
      <c r="A3" s="5" t="str">
        <f>测站及镜站信息!B5</f>
        <v>A10-2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开始时间：07:08:00</v>
      </c>
      <c r="G3" s="10"/>
      <c r="H3" s="9" t="str">
        <f>测站及镜站信息!C4</f>
        <v>结束时间：07:09:26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T9</v>
      </c>
      <c r="C6" s="12" t="str">
        <f>原记录!C6</f>
        <v>Ⅰ</v>
      </c>
      <c r="D6" s="14"/>
      <c r="E6" s="15"/>
      <c r="F6" s="14"/>
      <c r="G6" s="14"/>
      <c r="H6" s="14" t="str">
        <f>原记录!H6</f>
        <v>87.31490</v>
      </c>
      <c r="I6" s="15" t="str">
        <f>原记录!I6</f>
        <v>0.0</v>
      </c>
      <c r="J6" s="14" t="str">
        <f>原记录!J6</f>
        <v>87.31490</v>
      </c>
      <c r="K6" s="27">
        <f>原记录!K6</f>
        <v>262.11105</v>
      </c>
      <c r="L6" s="28">
        <f>测站及镜站信息!F7</f>
        <v>28.2</v>
      </c>
      <c r="M6" s="29">
        <f>测站及镜站信息!D7</f>
        <v>948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272.281106</v>
      </c>
      <c r="I7" s="15"/>
      <c r="J7" s="14"/>
      <c r="K7" s="27">
        <f>原记录!K7</f>
        <v>262.1109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T8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90.43155</v>
      </c>
      <c r="I8" s="15" t="str">
        <f>原记录!I8</f>
        <v>0.3</v>
      </c>
      <c r="J8" s="14" t="str">
        <f>原记录!J8</f>
        <v>90.43152</v>
      </c>
      <c r="K8" s="27">
        <f>原记录!K8</f>
        <v>231.27405</v>
      </c>
      <c r="L8" s="28">
        <f>测站及镜站信息!F8</f>
        <v>28.2</v>
      </c>
      <c r="M8" s="29">
        <f>测站及镜站信息!D8</f>
        <v>948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269.164506</v>
      </c>
      <c r="I9" s="15"/>
      <c r="J9" s="14"/>
      <c r="K9" s="27">
        <f>原记录!K9</f>
        <v>231.27415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87.31489</v>
      </c>
      <c r="I10" s="15" t="str">
        <f>原记录!I10</f>
        <v>0.2</v>
      </c>
      <c r="J10" s="14" t="str">
        <f>原记录!J10</f>
        <v>87.31486</v>
      </c>
      <c r="K10" s="27">
        <f>原记录!K10</f>
        <v>262.1113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272.281161</v>
      </c>
      <c r="I11" s="15"/>
      <c r="J11" s="14"/>
      <c r="K11" s="27">
        <f>原记录!K11</f>
        <v>262.11125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90.43149</v>
      </c>
      <c r="I12" s="15" t="str">
        <f>原记录!I12</f>
        <v>1.3</v>
      </c>
      <c r="J12" s="14" t="str">
        <f>原记录!J12</f>
        <v>90.43137</v>
      </c>
      <c r="K12" s="27">
        <f>原记录!K12</f>
        <v>231.27395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269.164761</v>
      </c>
      <c r="I13" s="15"/>
      <c r="J13" s="14"/>
      <c r="K13" s="27">
        <f>原记录!K13</f>
        <v>231.2739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87.31492</v>
      </c>
      <c r="I14" s="15" t="str">
        <f>原记录!I14</f>
        <v>-0.2</v>
      </c>
      <c r="J14" s="14" t="str">
        <f>原记录!J14</f>
        <v>87.31494</v>
      </c>
      <c r="K14" s="27">
        <f>原记录!K14</f>
        <v>262.11115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272.281037</v>
      </c>
      <c r="I15" s="15"/>
      <c r="J15" s="14"/>
      <c r="K15" s="27">
        <f>原记录!K15</f>
        <v>262.1112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90.43168</v>
      </c>
      <c r="I16" s="15" t="str">
        <f>原记录!I16</f>
        <v>2.7</v>
      </c>
      <c r="J16" s="14" t="str">
        <f>原记录!J16</f>
        <v>90.43141</v>
      </c>
      <c r="K16" s="27">
        <f>原记录!K16</f>
        <v>231.2742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269.164852</v>
      </c>
      <c r="I17" s="15"/>
      <c r="J17" s="14"/>
      <c r="K17" s="27">
        <f>原记录!K17</f>
        <v>231.27385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T9</v>
      </c>
      <c r="C25" s="20"/>
      <c r="D25" s="21"/>
      <c r="E25" s="20"/>
      <c r="F25" s="14"/>
      <c r="G25" s="14" t="str">
        <f>原记录!G22</f>
        <v>87.31490</v>
      </c>
      <c r="H25" s="22">
        <f>DEGREES(RADIANS(90)-((INT(ABS(G25))+INT((ABS(G25)-INT(ABS(G25)))*100)/60+((ABS(G25)-INT(ABS(G25)))*100-INT((ABS(G25)-INT(ABS(G25)))*100))/36)*PI()/180)*SIGN(G25))</f>
        <v>2.46972222222225</v>
      </c>
      <c r="I25" s="22">
        <f>(INT(ABS(H25))+INT((ABS(H25)-INT(ABS(H25)))*60)*0.01+(((ABS(H25)-INT(ABS(H25)))*60-INT((ABS(H25)-INT(ABS(H25)))*60))*60)/10000)*SIGN(H25)</f>
        <v>2.28110000000001</v>
      </c>
      <c r="J25" s="27">
        <f>原记录!H22</f>
        <v>262.111141666667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A10-2</v>
      </c>
      <c r="Q25" s="39" t="str">
        <f>B25</f>
        <v>T9</v>
      </c>
      <c r="R25" s="40">
        <f>J25</f>
        <v>262.111141666667</v>
      </c>
      <c r="S25" s="41">
        <f>K2</f>
        <v>28.2</v>
      </c>
      <c r="T25" s="42">
        <f>L6</f>
        <v>28.2</v>
      </c>
      <c r="U25" s="42">
        <f>N2</f>
        <v>948</v>
      </c>
      <c r="V25" s="42">
        <f>M6</f>
        <v>948</v>
      </c>
      <c r="W25" s="43">
        <f>I25</f>
        <v>2.28110000000001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T8</v>
      </c>
      <c r="C26" s="20"/>
      <c r="D26" s="21"/>
      <c r="E26" s="20"/>
      <c r="F26" s="14"/>
      <c r="G26" s="14" t="str">
        <f>原记录!G23</f>
        <v>90.43143</v>
      </c>
      <c r="H26" s="22">
        <f>DEGREES(RADIANS(90)-((INT(ABS(G26))+INT((ABS(G26)-INT(ABS(G26)))*100)/60+((ABS(G26)-INT(ABS(G26)))*100-INT((ABS(G26)-INT(ABS(G26)))*100))/36)*PI()/180)*SIGN(G26))</f>
        <v>-0.720638888888926</v>
      </c>
      <c r="I26" s="22">
        <f>(INT(ABS(H26))+INT((ABS(H26)-INT(ABS(H26)))*60)*0.01+(((ABS(H26)-INT(ABS(H26)))*60-INT((ABS(H26)-INT(ABS(H26)))*60))*60)/10000)*SIGN(H26)</f>
        <v>-0.431430000000013</v>
      </c>
      <c r="J26" s="27">
        <f>原记录!H23</f>
        <v>231.274016666667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A10-2</v>
      </c>
      <c r="Q26" s="44" t="str">
        <f>B26</f>
        <v>T8</v>
      </c>
      <c r="R26" s="40">
        <f>J26</f>
        <v>231.274016666667</v>
      </c>
      <c r="S26" s="41">
        <f>K2</f>
        <v>28.2</v>
      </c>
      <c r="T26" s="42">
        <f>L8</f>
        <v>28.2</v>
      </c>
      <c r="U26" s="42">
        <f>N2</f>
        <v>948</v>
      </c>
      <c r="V26" s="42">
        <f>M8</f>
        <v>948</v>
      </c>
      <c r="W26" s="43">
        <f>I26</f>
        <v>-0.431430000000013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A10-2</v>
      </c>
      <c r="Q29" s="35" t="str">
        <f>Q25</f>
        <v>T9</v>
      </c>
      <c r="R29" s="35">
        <f>R25</f>
        <v>262.111141666667</v>
      </c>
      <c r="S29" s="43">
        <f>T25</f>
        <v>28.2</v>
      </c>
      <c r="T29" s="40">
        <f>V25</f>
        <v>948</v>
      </c>
      <c r="U29" s="40">
        <f>W25</f>
        <v>2.28110000000001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A10-2</v>
      </c>
      <c r="Q30" s="35" t="str">
        <f>Q26</f>
        <v>T8</v>
      </c>
      <c r="R30" s="35">
        <f>R26</f>
        <v>231.274016666667</v>
      </c>
      <c r="S30" s="43">
        <f>T26</f>
        <v>28.2</v>
      </c>
      <c r="T30" s="40">
        <f>V26</f>
        <v>948</v>
      </c>
      <c r="U30" s="40">
        <f>W26</f>
        <v>-0.431430000000013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