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<sst xmlns="http://schemas.openxmlformats.org/spreadsheetml/2006/main" count="231" uniqueCount="141">
  <si>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A11_1站外业观测手簿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</si>
  <si>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</si>
  <si>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</si>
  <si>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</si>
  <si>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</si>
  <si>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</si>
  <si>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测站点：A11_1</t>
  </si>
  <si>
    <t>后视点：</t>
  </si>
  <si>
    <t>开始时间：07:34:56</t>
  </si>
  <si>
    <t>结束时间：07:36:30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</si>
  <si>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</si>
  <si>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</si>
  <si>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</si>
  <si>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</si>
  <si>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</si>
  <si>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</si>
  <si>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</si>
  <si>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</si>
  <si>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</si>
  <si>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</si>
  <si>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</si>
  <si>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</si>
  <si>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</si>
  <si>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</si>
  <si>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</si>
  <si>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</si>
  <si>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</si>
  <si>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T9</t>
  </si>
  <si>
    <t>Ⅰ</t>
  </si>
  <si>
    <t>297.51553</t>
  </si>
  <si>
    <t>3.2</t>
  </si>
  <si>
    <t>297.51537</t>
  </si>
  <si>
    <t>0.00000</t>
  </si>
  <si>
    <t>94.07124</t>
  </si>
  <si>
    <t>-0.3</t>
  </si>
  <si>
    <t>94.07127</t>
  </si>
  <si>
    <t>Ⅱ</t>
  </si>
  <si>
    <t>117.51521</t>
  </si>
  <si>
    <t>265.524707</t>
  </si>
  <si>
    <t>T10</t>
  </si>
  <si>
    <t>149.03494</t>
  </si>
  <si>
    <t>-2.8</t>
  </si>
  <si>
    <t>149.03508</t>
  </si>
  <si>
    <t>211.11571</t>
  </si>
  <si>
    <t>87.51234</t>
  </si>
  <si>
    <t>87.51237</t>
  </si>
  <si>
    <t>329.03522</t>
  </si>
  <si>
    <t>272.083597</t>
  </si>
  <si>
    <t>2</t>
  </si>
  <si>
    <t>297.51550</t>
  </si>
  <si>
    <t>1.4</t>
  </si>
  <si>
    <t>297.51543</t>
  </si>
  <si>
    <t>94.07138</t>
  </si>
  <si>
    <t>1.0</t>
  </si>
  <si>
    <t>94.07128</t>
  </si>
  <si>
    <t>117.51536</t>
  </si>
  <si>
    <t>265.524819</t>
  </si>
  <si>
    <t>149.03507</t>
  </si>
  <si>
    <t>-1.3</t>
  </si>
  <si>
    <t>149.03513</t>
  </si>
  <si>
    <t>87.51236</t>
  </si>
  <si>
    <t>-0.2</t>
  </si>
  <si>
    <t>329.03520</t>
  </si>
  <si>
    <t>272.083612</t>
  </si>
  <si>
    <t>3</t>
  </si>
  <si>
    <t>297.51579</t>
  </si>
  <si>
    <t>4.3</t>
  </si>
  <si>
    <t>297.51557</t>
  </si>
  <si>
    <t>94.07150</t>
  </si>
  <si>
    <t>2.1</t>
  </si>
  <si>
    <t>94.07129</t>
  </si>
  <si>
    <t>265.524912</t>
  </si>
  <si>
    <t>149.03517</t>
  </si>
  <si>
    <t>-4.3</t>
  </si>
  <si>
    <t>149.03538</t>
  </si>
  <si>
    <t>211.11581</t>
  </si>
  <si>
    <t>87.51230</t>
  </si>
  <si>
    <t>0.1</t>
  </si>
  <si>
    <t>87.51229</t>
  </si>
  <si>
    <t>329.03560</t>
  </si>
  <si>
    <t>272.083724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</si>
  <si>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</si>
  <si>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</si>
  <si>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</si>
  <si>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</si>
  <si>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</si>
  <si>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</si>
  <si>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</si>
  <si>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</si>
  <si>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211.11574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</si>
  <si>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</si>
  <si>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</si>
  <si>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</si>
  <si>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</si>
  <si>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</si>
  <si>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</si>
  <si>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</si>
  <si>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</si>
  <si>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</si>
  <si>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</si>
  <si>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</si>
  <si>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</si>
  <si>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A11-1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</si>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</sst>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P15" sqref="P15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148.58685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148.5867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34</v>
      </c>
      <c r="J8" s="75" t="s">
        <v>45</v>
      </c>
      <c r="K8" s="87">
        <v>64.2308</v>
      </c>
      <c r="L8" s="92"/>
    </row>
    <row r="9" s="59" customFormat="1" ht="15" spans="1:12">
      <c r="A9" s="76"/>
      <c r="B9" s="77"/>
      <c r="C9" s="78" t="s">
        <v>36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64.23085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148.58695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148.5868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43</v>
      </c>
      <c r="H12" s="74" t="s">
        <v>60</v>
      </c>
      <c r="I12" s="75" t="s">
        <v>61</v>
      </c>
      <c r="J12" s="75" t="s">
        <v>45</v>
      </c>
      <c r="K12" s="87">
        <v>64.23075</v>
      </c>
      <c r="L12" s="92"/>
    </row>
    <row r="13" s="59" customFormat="1" ht="15" spans="1:12">
      <c r="A13" s="76"/>
      <c r="B13" s="77"/>
      <c r="C13" s="78" t="s">
        <v>36</v>
      </c>
      <c r="D13" s="78" t="s">
        <v>62</v>
      </c>
      <c r="E13" s="77"/>
      <c r="F13" s="77"/>
      <c r="G13" s="77"/>
      <c r="H13" s="78" t="s">
        <v>63</v>
      </c>
      <c r="I13" s="77"/>
      <c r="J13" s="77"/>
      <c r="K13" s="93">
        <v>64.23055</v>
      </c>
      <c r="L13" s="91"/>
    </row>
    <row r="14" s="59" customFormat="1" spans="1:12">
      <c r="A14" s="69" t="s">
        <v>64</v>
      </c>
      <c r="B14" s="70" t="s">
        <v>27</v>
      </c>
      <c r="C14" s="71" t="s">
        <v>28</v>
      </c>
      <c r="D14" s="71" t="s">
        <v>65</v>
      </c>
      <c r="E14" s="70" t="s">
        <v>66</v>
      </c>
      <c r="F14" s="70" t="s">
        <v>67</v>
      </c>
      <c r="G14" s="70" t="s">
        <v>32</v>
      </c>
      <c r="H14" s="71" t="s">
        <v>68</v>
      </c>
      <c r="I14" s="70" t="s">
        <v>69</v>
      </c>
      <c r="J14" s="70" t="s">
        <v>70</v>
      </c>
      <c r="K14" s="85">
        <v>148.5869</v>
      </c>
      <c r="L14" s="90"/>
    </row>
    <row r="15" s="59" customFormat="1" spans="1:12">
      <c r="A15" s="72"/>
      <c r="B15" s="73"/>
      <c r="C15" s="74" t="s">
        <v>36</v>
      </c>
      <c r="D15" s="74" t="s">
        <v>55</v>
      </c>
      <c r="E15" s="73"/>
      <c r="F15" s="73"/>
      <c r="G15" s="73"/>
      <c r="H15" s="74" t="s">
        <v>71</v>
      </c>
      <c r="I15" s="73"/>
      <c r="J15" s="73"/>
      <c r="K15" s="87">
        <v>148.5866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74</v>
      </c>
      <c r="G16" s="75" t="s">
        <v>75</v>
      </c>
      <c r="H16" s="74" t="s">
        <v>76</v>
      </c>
      <c r="I16" s="75" t="s">
        <v>77</v>
      </c>
      <c r="J16" s="75" t="s">
        <v>78</v>
      </c>
      <c r="K16" s="87">
        <v>64.2306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64.2306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54</v>
      </c>
      <c r="H22" s="85">
        <v>148.5868</v>
      </c>
      <c r="I22" s="66"/>
      <c r="J22" s="103" t="s">
        <v>88</v>
      </c>
      <c r="K22" s="104"/>
      <c r="L22" s="105"/>
    </row>
    <row r="23" s="59" customFormat="1" spans="1:12">
      <c r="A23" s="72" t="s">
        <v>48</v>
      </c>
      <c r="B23" s="74" t="s">
        <v>39</v>
      </c>
      <c r="C23" s="86"/>
      <c r="D23" s="86"/>
      <c r="E23" s="86"/>
      <c r="F23" s="74" t="s">
        <v>89</v>
      </c>
      <c r="G23" s="74" t="s">
        <v>44</v>
      </c>
      <c r="H23" s="87">
        <v>64.2306916666667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25" sqref="D2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开始时间：07:34:56</v>
      </c>
      <c r="B4" s="46"/>
      <c r="C4" s="46" t="str">
        <f>原记录!H3</f>
        <v>结束时间：07:36:30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948</v>
      </c>
      <c r="E6" s="54" t="s">
        <v>105</v>
      </c>
      <c r="F6" s="56">
        <v>29</v>
      </c>
      <c r="G6" s="56"/>
    </row>
    <row r="7" spans="1:7">
      <c r="A7" s="48" t="s">
        <v>106</v>
      </c>
      <c r="B7" s="57">
        <v>1.318</v>
      </c>
      <c r="C7" s="48" t="s">
        <v>107</v>
      </c>
      <c r="D7" s="55">
        <v>948</v>
      </c>
      <c r="E7" s="48" t="s">
        <v>108</v>
      </c>
      <c r="F7" s="56">
        <v>29</v>
      </c>
      <c r="G7" s="56"/>
    </row>
    <row r="8" spans="1:7">
      <c r="A8" s="48" t="s">
        <v>109</v>
      </c>
      <c r="B8" s="57">
        <v>1.364</v>
      </c>
      <c r="C8" s="48" t="s">
        <v>110</v>
      </c>
      <c r="D8" s="55">
        <v>948</v>
      </c>
      <c r="E8" s="48" t="s">
        <v>111</v>
      </c>
      <c r="F8" s="56">
        <v>29</v>
      </c>
      <c r="G8" s="48"/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2024.06.22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29</v>
      </c>
      <c r="L2" s="2" t="s">
        <v>119</v>
      </c>
      <c r="M2" s="2"/>
      <c r="N2" s="24">
        <f>测站及镜站信息!D6</f>
        <v>948</v>
      </c>
      <c r="O2" s="25" t="s">
        <v>112</v>
      </c>
    </row>
    <row r="3" ht="11.1" customHeight="1" spans="1:15">
      <c r="A3" s="5" t="str">
        <f>测站及镜站信息!B5</f>
        <v>A11-1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开始时间：07:34:56</v>
      </c>
      <c r="G3" s="10"/>
      <c r="H3" s="9" t="str">
        <f>测站及镜站信息!C4</f>
        <v>结束时间：07:36:30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T9</v>
      </c>
      <c r="C6" s="12" t="str">
        <f>原记录!C6</f>
        <v>Ⅰ</v>
      </c>
      <c r="D6" s="14"/>
      <c r="E6" s="15"/>
      <c r="F6" s="14"/>
      <c r="G6" s="14"/>
      <c r="H6" s="14" t="str">
        <f>原记录!H6</f>
        <v>94.07124</v>
      </c>
      <c r="I6" s="15" t="str">
        <f>原记录!I6</f>
        <v>-0.3</v>
      </c>
      <c r="J6" s="14" t="str">
        <f>原记录!J6</f>
        <v>94.07127</v>
      </c>
      <c r="K6" s="27">
        <f>原记录!K6</f>
        <v>148.58685</v>
      </c>
      <c r="L6" s="28">
        <f>测站及镜站信息!F7</f>
        <v>29</v>
      </c>
      <c r="M6" s="29">
        <f>测站及镜站信息!D7</f>
        <v>948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265.524707</v>
      </c>
      <c r="I7" s="15"/>
      <c r="J7" s="14"/>
      <c r="K7" s="27">
        <f>原记录!K7</f>
        <v>148.5867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T10</v>
      </c>
      <c r="C8" s="12" t="str">
        <f>原记录!C8</f>
        <v>Ⅰ</v>
      </c>
      <c r="D8" s="14"/>
      <c r="E8" s="15"/>
      <c r="F8" s="14"/>
      <c r="G8" s="14"/>
      <c r="H8" s="14" t="str">
        <f>原记录!H8</f>
        <v>87.51234</v>
      </c>
      <c r="I8" s="15" t="str">
        <f>原记录!I8</f>
        <v>-0.3</v>
      </c>
      <c r="J8" s="14" t="str">
        <f>原记录!J8</f>
        <v>87.51237</v>
      </c>
      <c r="K8" s="27">
        <f>原记录!K8</f>
        <v>64.2308</v>
      </c>
      <c r="L8" s="28">
        <f>测站及镜站信息!F8</f>
        <v>29</v>
      </c>
      <c r="M8" s="29">
        <f>测站及镜站信息!D8</f>
        <v>948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272.083597</v>
      </c>
      <c r="I9" s="15"/>
      <c r="J9" s="14"/>
      <c r="K9" s="27">
        <f>原记录!K9</f>
        <v>64.23085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94.07138</v>
      </c>
      <c r="I10" s="15" t="str">
        <f>原记录!I10</f>
        <v>1.0</v>
      </c>
      <c r="J10" s="14" t="str">
        <f>原记录!J10</f>
        <v>94.07128</v>
      </c>
      <c r="K10" s="27">
        <f>原记录!K10</f>
        <v>148.58695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265.524819</v>
      </c>
      <c r="I11" s="15"/>
      <c r="J11" s="14"/>
      <c r="K11" s="27">
        <f>原记录!K11</f>
        <v>148.5868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87.51236</v>
      </c>
      <c r="I12" s="15" t="str">
        <f>原记录!I12</f>
        <v>-0.2</v>
      </c>
      <c r="J12" s="14" t="str">
        <f>原记录!J12</f>
        <v>87.51237</v>
      </c>
      <c r="K12" s="27">
        <f>原记录!K12</f>
        <v>64.23075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272.083612</v>
      </c>
      <c r="I13" s="15"/>
      <c r="J13" s="14"/>
      <c r="K13" s="27">
        <f>原记录!K13</f>
        <v>64.23055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94.07150</v>
      </c>
      <c r="I14" s="15" t="str">
        <f>原记录!I14</f>
        <v>2.1</v>
      </c>
      <c r="J14" s="14" t="str">
        <f>原记录!J14</f>
        <v>94.07129</v>
      </c>
      <c r="K14" s="27">
        <f>原记录!K14</f>
        <v>148.5869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265.524912</v>
      </c>
      <c r="I15" s="15"/>
      <c r="J15" s="14"/>
      <c r="K15" s="27">
        <f>原记录!K15</f>
        <v>148.5866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87.51230</v>
      </c>
      <c r="I16" s="15" t="str">
        <f>原记录!I16</f>
        <v>0.1</v>
      </c>
      <c r="J16" s="14" t="str">
        <f>原记录!J16</f>
        <v>87.51229</v>
      </c>
      <c r="K16" s="27">
        <f>原记录!K16</f>
        <v>64.2306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272.083724</v>
      </c>
      <c r="I17" s="15"/>
      <c r="J17" s="14"/>
      <c r="K17" s="27">
        <f>原记录!K17</f>
        <v>64.2306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6" t="s">
        <v>133</v>
      </c>
      <c r="T24" s="37"/>
      <c r="U24" s="36" t="s">
        <v>134</v>
      </c>
      <c r="V24" s="37"/>
      <c r="W24" s="38" t="s">
        <v>128</v>
      </c>
      <c r="X24" s="38" t="s">
        <v>135</v>
      </c>
      <c r="Y24" s="38" t="s">
        <v>129</v>
      </c>
    </row>
    <row r="25" ht="14.1" customHeight="1" spans="1:28">
      <c r="A25" s="18" t="s">
        <v>26</v>
      </c>
      <c r="B25" s="19" t="str">
        <f>原记录!B22</f>
        <v>T9</v>
      </c>
      <c r="C25" s="20"/>
      <c r="D25" s="21"/>
      <c r="E25" s="20"/>
      <c r="F25" s="14"/>
      <c r="G25" s="14" t="str">
        <f>原记录!G22</f>
        <v>94.07128</v>
      </c>
      <c r="H25" s="22">
        <f>DEGREES(RADIANS(90)-((INT(ABS(G25))+INT((ABS(G25)-INT(ABS(G25)))*100)/60+((ABS(G25)-INT(ABS(G25)))*100-INT((ABS(G25)-INT(ABS(G25)))*100))/36)*PI()/180)*SIGN(G25))</f>
        <v>-4.12022222222222</v>
      </c>
      <c r="I25" s="22">
        <f>(INT(ABS(H25))+INT((ABS(H25)-INT(ABS(H25)))*60)*0.01+(((ABS(H25)-INT(ABS(H25)))*60-INT((ABS(H25)-INT(ABS(H25)))*60))*60)/10000)*SIGN(H25)</f>
        <v>-4.07128</v>
      </c>
      <c r="J25" s="27">
        <f>原记录!H22</f>
        <v>148.5868</v>
      </c>
      <c r="K25" s="34">
        <f>E3</f>
        <v>1.5</v>
      </c>
      <c r="L25" s="34">
        <f>N6</f>
        <v>1.318</v>
      </c>
      <c r="M25" s="32" t="s">
        <v>136</v>
      </c>
      <c r="N25" s="32"/>
      <c r="O25" s="32"/>
      <c r="P25" s="35" t="str">
        <f>A3</f>
        <v>A11-1</v>
      </c>
      <c r="Q25" s="39" t="str">
        <f>B25</f>
        <v>T9</v>
      </c>
      <c r="R25" s="40">
        <f>J25</f>
        <v>148.5868</v>
      </c>
      <c r="S25" s="41">
        <f>K2</f>
        <v>29</v>
      </c>
      <c r="T25" s="42">
        <f>L6</f>
        <v>29</v>
      </c>
      <c r="U25" s="42">
        <f>N2</f>
        <v>948</v>
      </c>
      <c r="V25" s="42">
        <f>M6</f>
        <v>948</v>
      </c>
      <c r="W25" s="43">
        <f>I25</f>
        <v>-4.07128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48</v>
      </c>
      <c r="B26" s="19" t="str">
        <f>原记录!B23</f>
        <v>T10</v>
      </c>
      <c r="C26" s="20"/>
      <c r="D26" s="21"/>
      <c r="E26" s="20"/>
      <c r="F26" s="14"/>
      <c r="G26" s="14" t="str">
        <f>原记录!G23</f>
        <v>87.51234</v>
      </c>
      <c r="H26" s="22">
        <f>DEGREES(RADIANS(90)-((INT(ABS(G26))+INT((ABS(G26)-INT(ABS(G26)))*100)/60+((ABS(G26)-INT(ABS(G26)))*100-INT((ABS(G26)-INT(ABS(G26)))*100))/36)*PI()/180)*SIGN(G26))</f>
        <v>2.14350000000003</v>
      </c>
      <c r="I26" s="22">
        <f>(INT(ABS(H26))+INT((ABS(H26)-INT(ABS(H26)))*60)*0.01+(((ABS(H26)-INT(ABS(H26)))*60-INT((ABS(H26)-INT(ABS(H26)))*60))*60)/10000)*SIGN(H26)</f>
        <v>2.08366000000001</v>
      </c>
      <c r="J26" s="27">
        <f>原记录!H23</f>
        <v>64.2306916666667</v>
      </c>
      <c r="K26" s="34">
        <f>E3</f>
        <v>1.5</v>
      </c>
      <c r="L26" s="34">
        <f>N8</f>
        <v>1.364</v>
      </c>
      <c r="M26" s="32" t="s">
        <v>137</v>
      </c>
      <c r="N26" s="32"/>
      <c r="O26" s="32"/>
      <c r="P26" s="35" t="str">
        <f>A3</f>
        <v>A11-1</v>
      </c>
      <c r="Q26" s="44" t="str">
        <f>B26</f>
        <v>T10</v>
      </c>
      <c r="R26" s="40">
        <f>J26</f>
        <v>64.2306916666667</v>
      </c>
      <c r="S26" s="41">
        <f>K2</f>
        <v>29</v>
      </c>
      <c r="T26" s="42">
        <f>L8</f>
        <v>29</v>
      </c>
      <c r="U26" s="42">
        <f>N2</f>
        <v>948</v>
      </c>
      <c r="V26" s="42">
        <f>M8</f>
        <v>948</v>
      </c>
      <c r="W26" s="43">
        <f>I26</f>
        <v>2.08366000000001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0" t="s">
        <v>134</v>
      </c>
      <c r="U28" s="38" t="s">
        <v>128</v>
      </c>
      <c r="V28" s="38" t="s">
        <v>135</v>
      </c>
      <c r="W28" s="38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5" t="str">
        <f>P25</f>
        <v>A11-1</v>
      </c>
      <c r="Q29" s="35" t="str">
        <f>Q25</f>
        <v>T9</v>
      </c>
      <c r="R29" s="35">
        <f>R25</f>
        <v>148.5868</v>
      </c>
      <c r="S29" s="43">
        <f>T25</f>
        <v>29</v>
      </c>
      <c r="T29" s="40">
        <f>V25</f>
        <v>948</v>
      </c>
      <c r="U29" s="40">
        <f>W25</f>
        <v>-4.07128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5" t="str">
        <f>P26</f>
        <v>A11-1</v>
      </c>
      <c r="Q30" s="35" t="str">
        <f>Q26</f>
        <v>T10</v>
      </c>
      <c r="R30" s="35">
        <f>R26</f>
        <v>64.2306916666667</v>
      </c>
      <c r="S30" s="43">
        <f>T26</f>
        <v>29</v>
      </c>
      <c r="T30" s="40">
        <f>V26</f>
        <v>948</v>
      </c>
      <c r="U30" s="40">
        <f>W26</f>
        <v>2.08366000000001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