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<sst xmlns="http://schemas.openxmlformats.org/spreadsheetml/2006/main" count="231" uniqueCount="145">
  <si>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A11_3站外业观测手簿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</si>
  <si>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</si>
  <si>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</si>
  <si>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</si>
  <si>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</si>
  <si>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</si>
  <si>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测站点：A11_3</t>
  </si>
  <si>
    <t>后视点：</t>
  </si>
  <si>
    <t>开始时间：07:44:59</t>
  </si>
  <si>
    <t>结束时间：07:46:25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</si>
  <si>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</si>
  <si>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</si>
  <si>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</si>
  <si>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</si>
  <si>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</si>
  <si>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</si>
  <si>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</si>
  <si>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</si>
  <si>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</si>
  <si>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</si>
  <si>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</si>
  <si>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</si>
  <si>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</si>
  <si>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</si>
  <si>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</si>
  <si>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</si>
  <si>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</si>
  <si>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T10</t>
  </si>
  <si>
    <t>Ⅰ</t>
  </si>
  <si>
    <t>151.57096</t>
  </si>
  <si>
    <t>-0.2</t>
  </si>
  <si>
    <t>151.57097</t>
  </si>
  <si>
    <t>0.00000</t>
  </si>
  <si>
    <t>87.51249</t>
  </si>
  <si>
    <t>-1.1</t>
  </si>
  <si>
    <t>87.51261</t>
  </si>
  <si>
    <t>Ⅱ</t>
  </si>
  <si>
    <t>331.57097</t>
  </si>
  <si>
    <t>272.083281</t>
  </si>
  <si>
    <t>T9</t>
  </si>
  <si>
    <t>300.48353</t>
  </si>
  <si>
    <t>2.2</t>
  </si>
  <si>
    <t>300.48342</t>
  </si>
  <si>
    <t>148.51246</t>
  </si>
  <si>
    <t>94.07139</t>
  </si>
  <si>
    <t>1.1</t>
  </si>
  <si>
    <t>94.07128</t>
  </si>
  <si>
    <t>120.48331</t>
  </si>
  <si>
    <t>265.524831</t>
  </si>
  <si>
    <t>2</t>
  </si>
  <si>
    <t>-1.4</t>
  </si>
  <si>
    <t>151.57103</t>
  </si>
  <si>
    <t>87.51266</t>
  </si>
  <si>
    <t>0.4</t>
  </si>
  <si>
    <t>87.51263</t>
  </si>
  <si>
    <t>331.57110</t>
  </si>
  <si>
    <t>272.083410</t>
  </si>
  <si>
    <t>300.48363</t>
  </si>
  <si>
    <t>-0.6</t>
  </si>
  <si>
    <t>300.48366</t>
  </si>
  <si>
    <t>148.51263</t>
  </si>
  <si>
    <t>94.07142</t>
  </si>
  <si>
    <t>2.6</t>
  </si>
  <si>
    <t>94.07116</t>
  </si>
  <si>
    <t>120.48369</t>
  </si>
  <si>
    <t>265.525095</t>
  </si>
  <si>
    <t>3</t>
  </si>
  <si>
    <t>151.57119</t>
  </si>
  <si>
    <t>-3.2</t>
  </si>
  <si>
    <t>151.57135</t>
  </si>
  <si>
    <t>87.51262</t>
  </si>
  <si>
    <t>-0.8</t>
  </si>
  <si>
    <t>87.51270</t>
  </si>
  <si>
    <t>331.57150</t>
  </si>
  <si>
    <t>272.083228</t>
  </si>
  <si>
    <t>300.48394</t>
  </si>
  <si>
    <t>0.9</t>
  </si>
  <si>
    <t>300.48390</t>
  </si>
  <si>
    <t>148.51255</t>
  </si>
  <si>
    <t>94.07115</t>
  </si>
  <si>
    <t>2.0</t>
  </si>
  <si>
    <t>94.07095</t>
  </si>
  <si>
    <t>120.48385</t>
  </si>
  <si>
    <t>265.525254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</si>
  <si>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</si>
  <si>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</si>
  <si>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</si>
  <si>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</si>
  <si>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</si>
  <si>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</si>
  <si>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</si>
  <si>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87.51264</t>
  </si>
  <si>
    <t>2C互差20.00″</t>
  </si>
  <si>
    <t>94.07113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</si>
  <si>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</si>
  <si>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</si>
  <si>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</si>
  <si>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</si>
  <si>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</si>
  <si>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</si>
  <si>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</si>
  <si>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</si>
  <si>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</si>
  <si>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</si>
  <si>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</si>
  <si>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</si>
  <si>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A11-3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</si>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</sst>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64.09805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64.098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148.68595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148.6859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29</v>
      </c>
      <c r="E10" s="70" t="s">
        <v>50</v>
      </c>
      <c r="F10" s="70" t="s">
        <v>51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64.0982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64.0981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148.6861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148.68615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64.09815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64.098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79</v>
      </c>
      <c r="I16" s="75" t="s">
        <v>80</v>
      </c>
      <c r="J16" s="75" t="s">
        <v>81</v>
      </c>
      <c r="K16" s="87">
        <v>148.68605</v>
      </c>
      <c r="L16" s="92"/>
    </row>
    <row r="17" s="59" customFormat="1" ht="15" spans="1:12">
      <c r="A17" s="76"/>
      <c r="B17" s="77"/>
      <c r="C17" s="78" t="s">
        <v>36</v>
      </c>
      <c r="D17" s="78" t="s">
        <v>82</v>
      </c>
      <c r="E17" s="77"/>
      <c r="F17" s="77"/>
      <c r="G17" s="77"/>
      <c r="H17" s="78" t="s">
        <v>83</v>
      </c>
      <c r="I17" s="77"/>
      <c r="J17" s="77"/>
      <c r="K17" s="93">
        <v>148.68605</v>
      </c>
      <c r="L17" s="91"/>
    </row>
    <row r="18" s="59" customFormat="1" spans="1:12">
      <c r="A18" s="79" t="s">
        <v>84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86</v>
      </c>
      <c r="B20" s="66" t="s">
        <v>12</v>
      </c>
      <c r="C20" s="66"/>
      <c r="D20" s="66" t="s">
        <v>87</v>
      </c>
      <c r="E20" s="66"/>
      <c r="F20" s="66" t="s">
        <v>88</v>
      </c>
      <c r="G20" s="66" t="s">
        <v>89</v>
      </c>
      <c r="H20" s="66" t="s">
        <v>21</v>
      </c>
      <c r="I20" s="66"/>
      <c r="J20" s="97" t="s">
        <v>90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91</v>
      </c>
      <c r="H22" s="85">
        <v>64.0980833333333</v>
      </c>
      <c r="I22" s="66"/>
      <c r="J22" s="103" t="s">
        <v>92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78</v>
      </c>
      <c r="G23" s="74" t="s">
        <v>93</v>
      </c>
      <c r="H23" s="87">
        <v>148.686033333333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C18" sqref="C18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开始时间：07:44:59</v>
      </c>
      <c r="B4" s="46"/>
      <c r="C4" s="46" t="str">
        <f>原记录!H3</f>
        <v>结束时间：07:46:25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948</v>
      </c>
      <c r="E6" s="54" t="s">
        <v>109</v>
      </c>
      <c r="F6" s="56">
        <v>29</v>
      </c>
      <c r="G6" s="56"/>
    </row>
    <row r="7" spans="1:7">
      <c r="A7" s="48" t="s">
        <v>110</v>
      </c>
      <c r="B7" s="57">
        <v>1.364</v>
      </c>
      <c r="C7" s="48" t="s">
        <v>111</v>
      </c>
      <c r="D7" s="55">
        <v>948</v>
      </c>
      <c r="E7" s="48" t="s">
        <v>112</v>
      </c>
      <c r="F7" s="56">
        <v>29</v>
      </c>
      <c r="G7" s="56"/>
    </row>
    <row r="8" spans="1:7">
      <c r="A8" s="48" t="s">
        <v>113</v>
      </c>
      <c r="B8" s="57">
        <v>1.318</v>
      </c>
      <c r="C8" s="48" t="s">
        <v>114</v>
      </c>
      <c r="D8" s="55">
        <v>948</v>
      </c>
      <c r="E8" s="48" t="s">
        <v>115</v>
      </c>
      <c r="F8" s="56">
        <v>29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2024.06.22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29</v>
      </c>
      <c r="L2" s="2" t="s">
        <v>123</v>
      </c>
      <c r="M2" s="2"/>
      <c r="N2" s="24">
        <f>测站及镜站信息!D6</f>
        <v>948</v>
      </c>
      <c r="O2" s="25" t="s">
        <v>116</v>
      </c>
    </row>
    <row r="3" ht="11.1" customHeight="1" spans="1:15">
      <c r="A3" s="5" t="str">
        <f>测站及镜站信息!B5</f>
        <v>A11-3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开始时间：07:44:59</v>
      </c>
      <c r="G3" s="10"/>
      <c r="H3" s="9" t="str">
        <f>测站及镜站信息!C4</f>
        <v>结束时间：07:46:25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T10</v>
      </c>
      <c r="C6" s="12" t="str">
        <f>原记录!C6</f>
        <v>Ⅰ</v>
      </c>
      <c r="D6" s="14"/>
      <c r="E6" s="15"/>
      <c r="F6" s="14"/>
      <c r="G6" s="14"/>
      <c r="H6" s="14" t="str">
        <f>原记录!H6</f>
        <v>87.51249</v>
      </c>
      <c r="I6" s="15" t="str">
        <f>原记录!I6</f>
        <v>-1.1</v>
      </c>
      <c r="J6" s="14" t="str">
        <f>原记录!J6</f>
        <v>87.51261</v>
      </c>
      <c r="K6" s="27">
        <f>原记录!K6</f>
        <v>64.09805</v>
      </c>
      <c r="L6" s="28">
        <f>测站及镜站信息!F7</f>
        <v>29</v>
      </c>
      <c r="M6" s="29">
        <f>测站及镜站信息!D7</f>
        <v>948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272.083281</v>
      </c>
      <c r="I7" s="15"/>
      <c r="J7" s="14"/>
      <c r="K7" s="27">
        <f>原记录!K7</f>
        <v>64.098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T9</v>
      </c>
      <c r="C8" s="12" t="str">
        <f>原记录!C8</f>
        <v>Ⅰ</v>
      </c>
      <c r="D8" s="14"/>
      <c r="E8" s="15"/>
      <c r="F8" s="14"/>
      <c r="G8" s="14"/>
      <c r="H8" s="14" t="str">
        <f>原记录!H8</f>
        <v>94.07139</v>
      </c>
      <c r="I8" s="15" t="str">
        <f>原记录!I8</f>
        <v>1.1</v>
      </c>
      <c r="J8" s="14" t="str">
        <f>原记录!J8</f>
        <v>94.07128</v>
      </c>
      <c r="K8" s="27">
        <f>原记录!K8</f>
        <v>148.68595</v>
      </c>
      <c r="L8" s="28">
        <f>测站及镜站信息!F8</f>
        <v>29</v>
      </c>
      <c r="M8" s="29">
        <f>测站及镜站信息!D8</f>
        <v>948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265.524831</v>
      </c>
      <c r="I9" s="15"/>
      <c r="J9" s="14"/>
      <c r="K9" s="27">
        <f>原记录!K9</f>
        <v>148.6859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T10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87.51266</v>
      </c>
      <c r="I10" s="15" t="str">
        <f>原记录!I10</f>
        <v>0.4</v>
      </c>
      <c r="J10" s="14" t="str">
        <f>原记录!J10</f>
        <v>87.51263</v>
      </c>
      <c r="K10" s="27">
        <f>原记录!K10</f>
        <v>64.0982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272.083410</v>
      </c>
      <c r="I11" s="15"/>
      <c r="J11" s="14"/>
      <c r="K11" s="27">
        <f>原记录!K11</f>
        <v>64.0981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T9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94.07142</v>
      </c>
      <c r="I12" s="15" t="str">
        <f>原记录!I12</f>
        <v>2.6</v>
      </c>
      <c r="J12" s="14" t="str">
        <f>原记录!J12</f>
        <v>94.07116</v>
      </c>
      <c r="K12" s="27">
        <f>原记录!K12</f>
        <v>148.6861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265.525095</v>
      </c>
      <c r="I13" s="15"/>
      <c r="J13" s="14"/>
      <c r="K13" s="27">
        <f>原记录!K13</f>
        <v>148.68615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T10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87.51262</v>
      </c>
      <c r="I14" s="15" t="str">
        <f>原记录!I14</f>
        <v>-0.8</v>
      </c>
      <c r="J14" s="14" t="str">
        <f>原记录!J14</f>
        <v>87.51270</v>
      </c>
      <c r="K14" s="27">
        <f>原记录!K14</f>
        <v>64.09815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272.083228</v>
      </c>
      <c r="I15" s="15"/>
      <c r="J15" s="14"/>
      <c r="K15" s="27">
        <f>原记录!K15</f>
        <v>64.098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T9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94.07115</v>
      </c>
      <c r="I16" s="15" t="str">
        <f>原记录!I16</f>
        <v>2.0</v>
      </c>
      <c r="J16" s="14" t="str">
        <f>原记录!J16</f>
        <v>94.07095</v>
      </c>
      <c r="K16" s="27">
        <f>原记录!K16</f>
        <v>148.68605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265.525254</v>
      </c>
      <c r="I17" s="15"/>
      <c r="J17" s="14"/>
      <c r="K17" s="27">
        <f>原记录!K17</f>
        <v>148.68605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6" t="s">
        <v>137</v>
      </c>
      <c r="T24" s="37"/>
      <c r="U24" s="36" t="s">
        <v>138</v>
      </c>
      <c r="V24" s="37"/>
      <c r="W24" s="38" t="s">
        <v>132</v>
      </c>
      <c r="X24" s="38" t="s">
        <v>139</v>
      </c>
      <c r="Y24" s="38" t="s">
        <v>133</v>
      </c>
    </row>
    <row r="25" ht="14.1" customHeight="1" spans="1:28">
      <c r="A25" s="18" t="s">
        <v>26</v>
      </c>
      <c r="B25" s="19" t="str">
        <f>原记录!B22</f>
        <v>T10</v>
      </c>
      <c r="C25" s="20"/>
      <c r="D25" s="21"/>
      <c r="E25" s="20"/>
      <c r="F25" s="14"/>
      <c r="G25" s="14" t="str">
        <f>原记录!G22</f>
        <v>87.51264</v>
      </c>
      <c r="H25" s="22">
        <f>DEGREES(RADIANS(90)-((INT(ABS(G25))+INT((ABS(G25)-INT(ABS(G25)))*100)/60+((ABS(G25)-INT(ABS(G25)))*100-INT((ABS(G25)-INT(ABS(G25)))*100))/36)*PI()/180)*SIGN(G25))</f>
        <v>2.14266666666665</v>
      </c>
      <c r="I25" s="22">
        <f>(INT(ABS(H25))+INT((ABS(H25)-INT(ABS(H25)))*60)*0.01+(((ABS(H25)-INT(ABS(H25)))*60-INT((ABS(H25)-INT(ABS(H25)))*60))*60)/10000)*SIGN(H25)</f>
        <v>2.08336</v>
      </c>
      <c r="J25" s="27">
        <f>原记录!H22</f>
        <v>64.0980833333333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A11-3</v>
      </c>
      <c r="Q25" s="39" t="str">
        <f>B25</f>
        <v>T10</v>
      </c>
      <c r="R25" s="40">
        <f>J25</f>
        <v>64.0980833333333</v>
      </c>
      <c r="S25" s="41">
        <f>K2</f>
        <v>29</v>
      </c>
      <c r="T25" s="42">
        <f>L6</f>
        <v>29</v>
      </c>
      <c r="U25" s="42">
        <f>N2</f>
        <v>948</v>
      </c>
      <c r="V25" s="42">
        <f>M6</f>
        <v>948</v>
      </c>
      <c r="W25" s="43">
        <f>I25</f>
        <v>2.08336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T9</v>
      </c>
      <c r="C26" s="20"/>
      <c r="D26" s="21"/>
      <c r="E26" s="20"/>
      <c r="F26" s="14"/>
      <c r="G26" s="14" t="str">
        <f>原记录!G23</f>
        <v>94.07113</v>
      </c>
      <c r="H26" s="22">
        <f>DEGREES(RADIANS(90)-((INT(ABS(G26))+INT((ABS(G26)-INT(ABS(G26)))*100)/60+((ABS(G26)-INT(ABS(G26)))*100-INT((ABS(G26)-INT(ABS(G26)))*100))/36)*PI()/180)*SIGN(G26))</f>
        <v>-4.11980555555554</v>
      </c>
      <c r="I26" s="22">
        <f>(INT(ABS(H26))+INT((ABS(H26)-INT(ABS(H26)))*60)*0.01+(((ABS(H26)-INT(ABS(H26)))*60-INT((ABS(H26)-INT(ABS(H26)))*60))*60)/10000)*SIGN(H26)</f>
        <v>-4.07113</v>
      </c>
      <c r="J26" s="27">
        <f>原记录!H23</f>
        <v>148.686033333333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A11-3</v>
      </c>
      <c r="Q26" s="44" t="str">
        <f>B26</f>
        <v>T9</v>
      </c>
      <c r="R26" s="40">
        <f>J26</f>
        <v>148.686033333333</v>
      </c>
      <c r="S26" s="41">
        <f>K2</f>
        <v>29</v>
      </c>
      <c r="T26" s="42">
        <f>L8</f>
        <v>29</v>
      </c>
      <c r="U26" s="42">
        <f>N2</f>
        <v>948</v>
      </c>
      <c r="V26" s="42">
        <f>M8</f>
        <v>948</v>
      </c>
      <c r="W26" s="43">
        <f>I26</f>
        <v>-4.07113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0" t="s">
        <v>138</v>
      </c>
      <c r="U28" s="38" t="s">
        <v>132</v>
      </c>
      <c r="V28" s="38" t="s">
        <v>139</v>
      </c>
      <c r="W28" s="38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5" t="str">
        <f>P25</f>
        <v>A11-3</v>
      </c>
      <c r="Q29" s="35" t="str">
        <f>Q25</f>
        <v>T10</v>
      </c>
      <c r="R29" s="35">
        <f>R25</f>
        <v>64.0980833333333</v>
      </c>
      <c r="S29" s="43">
        <f>T25</f>
        <v>29</v>
      </c>
      <c r="T29" s="40">
        <f>V25</f>
        <v>948</v>
      </c>
      <c r="U29" s="40">
        <f>W25</f>
        <v>2.08336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5" t="str">
        <f>P26</f>
        <v>A11-3</v>
      </c>
      <c r="Q30" s="35" t="str">
        <f>Q26</f>
        <v>T9</v>
      </c>
      <c r="R30" s="35">
        <f>R26</f>
        <v>148.686033333333</v>
      </c>
      <c r="S30" s="43">
        <f>T26</f>
        <v>29</v>
      </c>
      <c r="T30" s="40">
        <f>V26</f>
        <v>948</v>
      </c>
      <c r="U30" s="40">
        <f>W26</f>
        <v>-4.07113</v>
      </c>
      <c r="V30" s="40">
        <f>X26</f>
        <v>1.5</v>
      </c>
      <c r="W30" s="4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