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<sst xmlns="http://schemas.openxmlformats.org/spreadsheetml/2006/main" count="231" uniqueCount="142">
  <si>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A11_4站外业观测手簿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</si>
  <si>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</si>
  <si>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</si>
  <si>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</si>
  <si>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</si>
  <si>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</si>
  <si>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测站点：A11_4</t>
  </si>
  <si>
    <t>后视点：</t>
  </si>
  <si>
    <t>开始时间：07:49:38</t>
  </si>
  <si>
    <t>结束时间：07:51:19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</si>
  <si>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</si>
  <si>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</si>
  <si>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</si>
  <si>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</si>
  <si>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</si>
  <si>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</si>
  <si>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</si>
  <si>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</si>
  <si>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</si>
  <si>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</si>
  <si>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</si>
  <si>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</si>
  <si>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</si>
  <si>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</si>
  <si>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</si>
  <si>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</si>
  <si>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</si>
  <si>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T9</t>
  </si>
  <si>
    <t>Ⅰ</t>
  </si>
  <si>
    <t>306.16048</t>
  </si>
  <si>
    <t>-0.6</t>
  </si>
  <si>
    <t>306.16051</t>
  </si>
  <si>
    <t>0.00000</t>
  </si>
  <si>
    <t>94.07231</t>
  </si>
  <si>
    <t>-0.8</t>
  </si>
  <si>
    <t>94.07239</t>
  </si>
  <si>
    <t>Ⅱ</t>
  </si>
  <si>
    <t>126.16054</t>
  </si>
  <si>
    <t>265.523531</t>
  </si>
  <si>
    <t>T10</t>
  </si>
  <si>
    <t>157.31061</t>
  </si>
  <si>
    <t>-2.0</t>
  </si>
  <si>
    <t>157.31071</t>
  </si>
  <si>
    <t>211.15020</t>
  </si>
  <si>
    <t>87.52267</t>
  </si>
  <si>
    <t>0.5</t>
  </si>
  <si>
    <t>87.52262</t>
  </si>
  <si>
    <t>337.31081</t>
  </si>
  <si>
    <t>272.073433</t>
  </si>
  <si>
    <t>2</t>
  </si>
  <si>
    <t>306.16031</t>
  </si>
  <si>
    <t>0.2</t>
  </si>
  <si>
    <t>94.07252</t>
  </si>
  <si>
    <t>1.3</t>
  </si>
  <si>
    <t>126.16030</t>
  </si>
  <si>
    <t>265.523747</t>
  </si>
  <si>
    <t>157.31067</t>
  </si>
  <si>
    <t>0.9</t>
  </si>
  <si>
    <t>157.31062</t>
  </si>
  <si>
    <t>211.15031</t>
  </si>
  <si>
    <t>87.52260</t>
  </si>
  <si>
    <t>0.1</t>
  </si>
  <si>
    <t>87.52258</t>
  </si>
  <si>
    <t>337.31057</t>
  </si>
  <si>
    <t>272.073434</t>
  </si>
  <si>
    <t>3</t>
  </si>
  <si>
    <t>306.16074</t>
  </si>
  <si>
    <t>5.7</t>
  </si>
  <si>
    <t>306.16045</t>
  </si>
  <si>
    <t>94.07238</t>
  </si>
  <si>
    <t>94.07246</t>
  </si>
  <si>
    <t>126.16016</t>
  </si>
  <si>
    <t>265.523464</t>
  </si>
  <si>
    <t>157.31080</t>
  </si>
  <si>
    <t>157.31078</t>
  </si>
  <si>
    <t>211.15033</t>
  </si>
  <si>
    <t>87.52251</t>
  </si>
  <si>
    <t>-0.3</t>
  </si>
  <si>
    <t>87.52254</t>
  </si>
  <si>
    <t>337.31075</t>
  </si>
  <si>
    <t>272.073424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</si>
  <si>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</si>
  <si>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</si>
  <si>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</si>
  <si>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</si>
  <si>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</si>
  <si>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</si>
  <si>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</si>
  <si>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94.07241</t>
  </si>
  <si>
    <t>2C互差20.00″</t>
  </si>
  <si>
    <t>211.15028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</si>
  <si>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</si>
  <si>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</si>
  <si>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</si>
  <si>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</si>
  <si>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</si>
  <si>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</si>
  <si>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</si>
  <si>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</si>
  <si>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</si>
  <si>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</si>
  <si>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</si>
  <si>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</si>
  <si>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A11-4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</si>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</sst>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148.94305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148.9429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63.8747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63.87495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50</v>
      </c>
      <c r="G10" s="70" t="s">
        <v>32</v>
      </c>
      <c r="H10" s="71" t="s">
        <v>52</v>
      </c>
      <c r="I10" s="70" t="s">
        <v>53</v>
      </c>
      <c r="J10" s="70" t="s">
        <v>35</v>
      </c>
      <c r="K10" s="85">
        <v>148.94305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148.94135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63.8747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63.875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34</v>
      </c>
      <c r="J14" s="70" t="s">
        <v>70</v>
      </c>
      <c r="K14" s="85">
        <v>148.9417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148.94115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45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63.87475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63.87465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148.9422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62</v>
      </c>
      <c r="H23" s="87">
        <v>63.8747916666667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38" sqref="D3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开始时间：07:49:38</v>
      </c>
      <c r="B4" s="46"/>
      <c r="C4" s="46" t="str">
        <f>原记录!H3</f>
        <v>结束时间：07:51:19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948</v>
      </c>
      <c r="E6" s="54" t="s">
        <v>106</v>
      </c>
      <c r="F6" s="56">
        <v>29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948</v>
      </c>
      <c r="E7" s="48" t="s">
        <v>109</v>
      </c>
      <c r="F7" s="56">
        <v>29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948</v>
      </c>
      <c r="E8" s="48" t="s">
        <v>112</v>
      </c>
      <c r="F8" s="56">
        <v>29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2024.06.22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29</v>
      </c>
      <c r="L2" s="2" t="s">
        <v>120</v>
      </c>
      <c r="M2" s="2"/>
      <c r="N2" s="24">
        <f>测站及镜站信息!D6</f>
        <v>948</v>
      </c>
      <c r="O2" s="25" t="s">
        <v>113</v>
      </c>
    </row>
    <row r="3" ht="11.1" customHeight="1" spans="1:15">
      <c r="A3" s="5" t="str">
        <f>测站及镜站信息!B5</f>
        <v>A11-4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开始时间：07:49:38</v>
      </c>
      <c r="G3" s="10"/>
      <c r="H3" s="9" t="str">
        <f>测站及镜站信息!C4</f>
        <v>结束时间：07:51:19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T9</v>
      </c>
      <c r="C6" s="12" t="str">
        <f>原记录!C6</f>
        <v>Ⅰ</v>
      </c>
      <c r="D6" s="14"/>
      <c r="E6" s="15"/>
      <c r="F6" s="14"/>
      <c r="G6" s="14"/>
      <c r="H6" s="14" t="str">
        <f>原记录!H6</f>
        <v>94.07231</v>
      </c>
      <c r="I6" s="15" t="str">
        <f>原记录!I6</f>
        <v>-0.8</v>
      </c>
      <c r="J6" s="14" t="str">
        <f>原记录!J6</f>
        <v>94.07239</v>
      </c>
      <c r="K6" s="27">
        <f>原记录!K6</f>
        <v>148.94305</v>
      </c>
      <c r="L6" s="28">
        <f>测站及镜站信息!F7</f>
        <v>29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265.523531</v>
      </c>
      <c r="I7" s="15"/>
      <c r="J7" s="14"/>
      <c r="K7" s="27">
        <f>原记录!K7</f>
        <v>148.9429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T10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87.52267</v>
      </c>
      <c r="I8" s="15" t="str">
        <f>原记录!I8</f>
        <v>0.5</v>
      </c>
      <c r="J8" s="14" t="str">
        <f>原记录!J8</f>
        <v>87.52262</v>
      </c>
      <c r="K8" s="27">
        <f>原记录!K8</f>
        <v>63.8747</v>
      </c>
      <c r="L8" s="28">
        <f>测站及镜站信息!F8</f>
        <v>29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272.073433</v>
      </c>
      <c r="I9" s="15"/>
      <c r="J9" s="14"/>
      <c r="K9" s="27">
        <f>原记录!K9</f>
        <v>63.87495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94.07252</v>
      </c>
      <c r="I10" s="15" t="str">
        <f>原记录!I10</f>
        <v>1.3</v>
      </c>
      <c r="J10" s="14" t="str">
        <f>原记录!J10</f>
        <v>94.07239</v>
      </c>
      <c r="K10" s="27">
        <f>原记录!K10</f>
        <v>148.94305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265.523747</v>
      </c>
      <c r="I11" s="15"/>
      <c r="J11" s="14"/>
      <c r="K11" s="27">
        <f>原记录!K11</f>
        <v>148.94135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87.52260</v>
      </c>
      <c r="I12" s="15" t="str">
        <f>原记录!I12</f>
        <v>0.1</v>
      </c>
      <c r="J12" s="14" t="str">
        <f>原记录!J12</f>
        <v>87.52258</v>
      </c>
      <c r="K12" s="27">
        <f>原记录!K12</f>
        <v>63.8747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272.073434</v>
      </c>
      <c r="I13" s="15"/>
      <c r="J13" s="14"/>
      <c r="K13" s="27">
        <f>原记录!K13</f>
        <v>63.875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94.07238</v>
      </c>
      <c r="I14" s="15" t="str">
        <f>原记录!I14</f>
        <v>-0.8</v>
      </c>
      <c r="J14" s="14" t="str">
        <f>原记录!J14</f>
        <v>94.07246</v>
      </c>
      <c r="K14" s="27">
        <f>原记录!K14</f>
        <v>148.9417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265.523464</v>
      </c>
      <c r="I15" s="15"/>
      <c r="J15" s="14"/>
      <c r="K15" s="27">
        <f>原记录!K15</f>
        <v>148.94115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87.52251</v>
      </c>
      <c r="I16" s="15" t="str">
        <f>原记录!I16</f>
        <v>-0.3</v>
      </c>
      <c r="J16" s="14" t="str">
        <f>原记录!J16</f>
        <v>87.52254</v>
      </c>
      <c r="K16" s="27">
        <f>原记录!K16</f>
        <v>63.87475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272.073424</v>
      </c>
      <c r="I17" s="15"/>
      <c r="J17" s="14"/>
      <c r="K17" s="27">
        <f>原记录!K17</f>
        <v>63.87465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T9</v>
      </c>
      <c r="C25" s="20"/>
      <c r="D25" s="21"/>
      <c r="E25" s="20"/>
      <c r="F25" s="14"/>
      <c r="G25" s="14" t="str">
        <f>原记录!G22</f>
        <v>94.07241</v>
      </c>
      <c r="H25" s="22">
        <f>DEGREES(RADIANS(90)-((INT(ABS(G25))+INT((ABS(G25)-INT(ABS(G25)))*100)/60+((ABS(G25)-INT(ABS(G25)))*100-INT((ABS(G25)-INT(ABS(G25)))*100))/36)*PI()/180)*SIGN(G25))</f>
        <v>-4.12336111111113</v>
      </c>
      <c r="I25" s="22">
        <f>(INT(ABS(H25))+INT((ABS(H25)-INT(ABS(H25)))*60)*0.01+(((ABS(H25)-INT(ABS(H25)))*60-INT((ABS(H25)-INT(ABS(H25)))*60))*60)/10000)*SIGN(H25)</f>
        <v>-4.07241000000001</v>
      </c>
      <c r="J25" s="27">
        <f>原记录!H22</f>
        <v>148.9422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A11-4</v>
      </c>
      <c r="Q25" s="39" t="str">
        <f>B25</f>
        <v>T9</v>
      </c>
      <c r="R25" s="40">
        <f>J25</f>
        <v>148.9422</v>
      </c>
      <c r="S25" s="41">
        <f>K2</f>
        <v>29</v>
      </c>
      <c r="T25" s="42">
        <f>L6</f>
        <v>29</v>
      </c>
      <c r="U25" s="42">
        <f>N2</f>
        <v>948</v>
      </c>
      <c r="V25" s="42">
        <f>M6</f>
        <v>948</v>
      </c>
      <c r="W25" s="43">
        <f>I25</f>
        <v>-4.07241000000001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T10</v>
      </c>
      <c r="C26" s="20"/>
      <c r="D26" s="21"/>
      <c r="E26" s="20"/>
      <c r="F26" s="14"/>
      <c r="G26" s="14" t="str">
        <f>原记录!G23</f>
        <v>87.52258</v>
      </c>
      <c r="H26" s="22">
        <f>DEGREES(RADIANS(90)-((INT(ABS(G26))+INT((ABS(G26)-INT(ABS(G26)))*100)/60+((ABS(G26)-INT(ABS(G26)))*100-INT((ABS(G26)-INT(ABS(G26)))*100))/36)*PI()/180)*SIGN(G26))</f>
        <v>2.12616666666665</v>
      </c>
      <c r="I26" s="22">
        <f>(INT(ABS(H26))+INT((ABS(H26)-INT(ABS(H26)))*60)*0.01+(((ABS(H26)-INT(ABS(H26)))*60-INT((ABS(H26)-INT(ABS(H26)))*60))*60)/10000)*SIGN(H26)</f>
        <v>2.07341999999999</v>
      </c>
      <c r="J26" s="27">
        <f>原记录!H23</f>
        <v>63.8747916666667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A11-4</v>
      </c>
      <c r="Q26" s="44" t="str">
        <f>B26</f>
        <v>T10</v>
      </c>
      <c r="R26" s="40">
        <f>J26</f>
        <v>63.8747916666667</v>
      </c>
      <c r="S26" s="41">
        <f>K2</f>
        <v>29</v>
      </c>
      <c r="T26" s="42">
        <f>L8</f>
        <v>29</v>
      </c>
      <c r="U26" s="42">
        <f>N2</f>
        <v>948</v>
      </c>
      <c r="V26" s="42">
        <f>M8</f>
        <v>948</v>
      </c>
      <c r="W26" s="43">
        <f>I26</f>
        <v>2.07341999999999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A11-4</v>
      </c>
      <c r="Q29" s="35" t="str">
        <f>Q25</f>
        <v>T9</v>
      </c>
      <c r="R29" s="35">
        <f>R25</f>
        <v>148.9422</v>
      </c>
      <c r="S29" s="43">
        <f>T25</f>
        <v>29</v>
      </c>
      <c r="T29" s="40">
        <f>V25</f>
        <v>948</v>
      </c>
      <c r="U29" s="40">
        <f>W25</f>
        <v>-4.07241000000001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A11-4</v>
      </c>
      <c r="Q30" s="35" t="str">
        <f>Q26</f>
        <v>T10</v>
      </c>
      <c r="R30" s="35">
        <f>R26</f>
        <v>63.8747916666667</v>
      </c>
      <c r="S30" s="43">
        <f>T26</f>
        <v>29</v>
      </c>
      <c r="T30" s="40">
        <f>V26</f>
        <v>948</v>
      </c>
      <c r="U30" s="40">
        <f>W26</f>
        <v>2.07341999999999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