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<sst xmlns="http://schemas.openxmlformats.org/spreadsheetml/2006/main" count="231" uniqueCount="142">
  <si>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A12_3站外业观测手簿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</si>
  <si>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</si>
  <si>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</si>
  <si>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</si>
  <si>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</si>
  <si>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</si>
  <si>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测站点：A12_3</t>
  </si>
  <si>
    <t>后视点：</t>
  </si>
  <si>
    <t>开始时间：08:36:47</t>
  </si>
  <si>
    <t>结束时间：08:38:11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</si>
  <si>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</si>
  <si>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</si>
  <si>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</si>
  <si>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</si>
  <si>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</si>
  <si>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</si>
  <si>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</si>
  <si>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</si>
  <si>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</si>
  <si>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</si>
  <si>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</si>
  <si>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</si>
  <si>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</si>
  <si>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</si>
  <si>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</si>
  <si>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</si>
  <si>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</si>
  <si>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T11</t>
  </si>
  <si>
    <t>Ⅰ</t>
  </si>
  <si>
    <t>185.05478</t>
  </si>
  <si>
    <t>-0.8</t>
  </si>
  <si>
    <t>185.05482</t>
  </si>
  <si>
    <t>0.00000</t>
  </si>
  <si>
    <t>88.26199</t>
  </si>
  <si>
    <t>88.26207</t>
  </si>
  <si>
    <t>Ⅱ</t>
  </si>
  <si>
    <t>5.05486</t>
  </si>
  <si>
    <t>271.333843</t>
  </si>
  <si>
    <t>T10</t>
  </si>
  <si>
    <t>327.15590</t>
  </si>
  <si>
    <t>2.5</t>
  </si>
  <si>
    <t>327.15577</t>
  </si>
  <si>
    <t>142.10095</t>
  </si>
  <si>
    <t>90.19347</t>
  </si>
  <si>
    <t>0.3</t>
  </si>
  <si>
    <t>90.19344</t>
  </si>
  <si>
    <t>147.15565</t>
  </si>
  <si>
    <t>269.402588</t>
  </si>
  <si>
    <t>2</t>
  </si>
  <si>
    <t>185.05501</t>
  </si>
  <si>
    <t>3.4</t>
  </si>
  <si>
    <t>185.05484</t>
  </si>
  <si>
    <t>88.26206</t>
  </si>
  <si>
    <t>0.5</t>
  </si>
  <si>
    <t>88.26201</t>
  </si>
  <si>
    <t>5.05467</t>
  </si>
  <si>
    <t>271.334038</t>
  </si>
  <si>
    <t>327.15595</t>
  </si>
  <si>
    <t>2.0</t>
  </si>
  <si>
    <t>327.15585</t>
  </si>
  <si>
    <t>142.10101</t>
  </si>
  <si>
    <t>90.19357</t>
  </si>
  <si>
    <t>0.7</t>
  </si>
  <si>
    <t>90.19350</t>
  </si>
  <si>
    <t>147.15575</t>
  </si>
  <si>
    <t>269.402570</t>
  </si>
  <si>
    <t>3</t>
  </si>
  <si>
    <t>185.05491</t>
  </si>
  <si>
    <t>2.1</t>
  </si>
  <si>
    <t>185.05480</t>
  </si>
  <si>
    <t>88.26202</t>
  </si>
  <si>
    <t>88.26194</t>
  </si>
  <si>
    <t>5.05470</t>
  </si>
  <si>
    <t>271.334130</t>
  </si>
  <si>
    <t>327.15599</t>
  </si>
  <si>
    <t>2.2</t>
  </si>
  <si>
    <t>327.15587</t>
  </si>
  <si>
    <t>142.10107</t>
  </si>
  <si>
    <t>90.19359</t>
  </si>
  <si>
    <t>1.1</t>
  </si>
  <si>
    <t>90.19348</t>
  </si>
  <si>
    <t>147.15576</t>
  </si>
  <si>
    <t>269.402621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</si>
  <si>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</si>
  <si>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</si>
  <si>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</si>
  <si>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</si>
  <si>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</si>
  <si>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</si>
  <si>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</si>
  <si>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</si>
  <si>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</si>
  <si>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</si>
  <si>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</si>
  <si>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</si>
  <si>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</si>
  <si>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</si>
  <si>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</si>
  <si>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</si>
  <si>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</si>
  <si>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</si>
  <si>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</si>
  <si>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</si>
  <si>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A12-3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</si>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</sst>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30</v>
      </c>
      <c r="J6" s="70" t="s">
        <v>34</v>
      </c>
      <c r="K6" s="85">
        <v>200.8184</v>
      </c>
      <c r="L6" s="90"/>
    </row>
    <row r="7" s="59" customFormat="1" spans="1:12">
      <c r="A7" s="72"/>
      <c r="B7" s="73"/>
      <c r="C7" s="74" t="s">
        <v>35</v>
      </c>
      <c r="D7" s="74" t="s">
        <v>36</v>
      </c>
      <c r="E7" s="73"/>
      <c r="F7" s="73"/>
      <c r="G7" s="73"/>
      <c r="H7" s="74" t="s">
        <v>37</v>
      </c>
      <c r="I7" s="73"/>
      <c r="J7" s="73"/>
      <c r="K7" s="87">
        <v>200.8183</v>
      </c>
      <c r="L7" s="92"/>
    </row>
    <row r="8" s="59" customFormat="1" spans="1:12">
      <c r="A8" s="72"/>
      <c r="B8" s="75" t="s">
        <v>38</v>
      </c>
      <c r="C8" s="74" t="s">
        <v>28</v>
      </c>
      <c r="D8" s="74" t="s">
        <v>39</v>
      </c>
      <c r="E8" s="75" t="s">
        <v>40</v>
      </c>
      <c r="F8" s="75" t="s">
        <v>41</v>
      </c>
      <c r="G8" s="75" t="s">
        <v>42</v>
      </c>
      <c r="H8" s="74" t="s">
        <v>43</v>
      </c>
      <c r="I8" s="75" t="s">
        <v>44</v>
      </c>
      <c r="J8" s="75" t="s">
        <v>45</v>
      </c>
      <c r="K8" s="87">
        <v>245.67925</v>
      </c>
      <c r="L8" s="92"/>
    </row>
    <row r="9" s="59" customFormat="1" ht="15" spans="1:12">
      <c r="A9" s="76"/>
      <c r="B9" s="77"/>
      <c r="C9" s="78" t="s">
        <v>35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245.67915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200.81845</v>
      </c>
      <c r="L10" s="90"/>
    </row>
    <row r="11" s="59" customFormat="1" spans="1:12">
      <c r="A11" s="72"/>
      <c r="B11" s="73"/>
      <c r="C11" s="74" t="s">
        <v>35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200.81825</v>
      </c>
      <c r="L11" s="92"/>
    </row>
    <row r="12" s="59" customFormat="1" spans="1:12">
      <c r="A12" s="72"/>
      <c r="B12" s="75" t="s">
        <v>38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245.67915</v>
      </c>
      <c r="L12" s="92"/>
    </row>
    <row r="13" s="59" customFormat="1" ht="15" spans="1:12">
      <c r="A13" s="76"/>
      <c r="B13" s="77"/>
      <c r="C13" s="78" t="s">
        <v>35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245.679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62</v>
      </c>
      <c r="J14" s="70" t="s">
        <v>71</v>
      </c>
      <c r="K14" s="85">
        <v>200.8185</v>
      </c>
      <c r="L14" s="90"/>
    </row>
    <row r="15" s="59" customFormat="1" spans="1:12">
      <c r="A15" s="72"/>
      <c r="B15" s="73"/>
      <c r="C15" s="74" t="s">
        <v>35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200.8184</v>
      </c>
      <c r="L15" s="92"/>
    </row>
    <row r="16" s="59" customFormat="1" spans="1:12">
      <c r="A16" s="72"/>
      <c r="B16" s="75" t="s">
        <v>38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245.6791</v>
      </c>
      <c r="L16" s="92"/>
    </row>
    <row r="17" s="59" customFormat="1" ht="15" spans="1:12">
      <c r="A17" s="76"/>
      <c r="B17" s="77"/>
      <c r="C17" s="78" t="s">
        <v>35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245.67915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54</v>
      </c>
      <c r="H22" s="85">
        <v>200.818383333333</v>
      </c>
      <c r="I22" s="66"/>
      <c r="J22" s="103" t="s">
        <v>90</v>
      </c>
      <c r="K22" s="104"/>
      <c r="L22" s="105"/>
    </row>
    <row r="23" s="59" customFormat="1" spans="1:12">
      <c r="A23" s="72" t="s">
        <v>48</v>
      </c>
      <c r="B23" s="74" t="s">
        <v>38</v>
      </c>
      <c r="C23" s="86"/>
      <c r="D23" s="86"/>
      <c r="E23" s="86"/>
      <c r="F23" s="74" t="s">
        <v>60</v>
      </c>
      <c r="G23" s="74" t="s">
        <v>43</v>
      </c>
      <c r="H23" s="87">
        <v>245.679133333333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17" sqref="F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开始时间：08:36:47</v>
      </c>
      <c r="B4" s="46"/>
      <c r="C4" s="46" t="str">
        <f>原记录!H3</f>
        <v>结束时间：08:38:11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944</v>
      </c>
      <c r="E6" s="54" t="s">
        <v>106</v>
      </c>
      <c r="F6" s="56">
        <v>30</v>
      </c>
      <c r="G6" s="56"/>
    </row>
    <row r="7" spans="1:7">
      <c r="A7" s="48" t="s">
        <v>107</v>
      </c>
      <c r="B7" s="57">
        <v>1.618</v>
      </c>
      <c r="C7" s="48" t="s">
        <v>108</v>
      </c>
      <c r="D7" s="55">
        <v>944</v>
      </c>
      <c r="E7" s="48" t="s">
        <v>109</v>
      </c>
      <c r="F7" s="56">
        <v>30</v>
      </c>
      <c r="G7" s="56"/>
    </row>
    <row r="8" spans="1:7">
      <c r="A8" s="48" t="s">
        <v>110</v>
      </c>
      <c r="B8" s="57">
        <v>1.364</v>
      </c>
      <c r="C8" s="48" t="s">
        <v>111</v>
      </c>
      <c r="D8" s="55">
        <v>944</v>
      </c>
      <c r="E8" s="48" t="s">
        <v>112</v>
      </c>
      <c r="F8" s="56">
        <v>30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2024.06.22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30</v>
      </c>
      <c r="L2" s="2" t="s">
        <v>120</v>
      </c>
      <c r="M2" s="2"/>
      <c r="N2" s="24">
        <f>测站及镜站信息!D6</f>
        <v>944</v>
      </c>
      <c r="O2" s="25" t="s">
        <v>113</v>
      </c>
    </row>
    <row r="3" ht="11.1" customHeight="1" spans="1:15">
      <c r="A3" s="5" t="str">
        <f>测站及镜站信息!B5</f>
        <v>A12-3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开始时间：08:36:47</v>
      </c>
      <c r="G3" s="10"/>
      <c r="H3" s="9" t="str">
        <f>测站及镜站信息!C4</f>
        <v>结束时间：08:38:11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T11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88.26199</v>
      </c>
      <c r="I6" s="15" t="str">
        <f>原记录!I6</f>
        <v>-0.8</v>
      </c>
      <c r="J6" s="14" t="str">
        <f>原记录!J6</f>
        <v>88.26207</v>
      </c>
      <c r="K6" s="27">
        <f>原记录!K6</f>
        <v>200.8184</v>
      </c>
      <c r="L6" s="28">
        <f>测站及镜站信息!F7</f>
        <v>30</v>
      </c>
      <c r="M6" s="29">
        <f>测站及镜站信息!D7</f>
        <v>944</v>
      </c>
      <c r="N6" s="30">
        <f>测站及镜站信息!B7</f>
        <v>1.618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271.333843</v>
      </c>
      <c r="I7" s="15"/>
      <c r="J7" s="14"/>
      <c r="K7" s="27">
        <f>原记录!K7</f>
        <v>200.8183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T10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90.19347</v>
      </c>
      <c r="I8" s="15" t="str">
        <f>原记录!I8</f>
        <v>0.3</v>
      </c>
      <c r="J8" s="14" t="str">
        <f>原记录!J8</f>
        <v>90.19344</v>
      </c>
      <c r="K8" s="27">
        <f>原记录!K8</f>
        <v>245.67925</v>
      </c>
      <c r="L8" s="28">
        <f>测站及镜站信息!F8</f>
        <v>30</v>
      </c>
      <c r="M8" s="29">
        <f>测站及镜站信息!D8</f>
        <v>944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269.402588</v>
      </c>
      <c r="I9" s="15"/>
      <c r="J9" s="14"/>
      <c r="K9" s="27">
        <f>原记录!K9</f>
        <v>245.67915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88.26206</v>
      </c>
      <c r="I10" s="15" t="str">
        <f>原记录!I10</f>
        <v>0.5</v>
      </c>
      <c r="J10" s="14" t="str">
        <f>原记录!J10</f>
        <v>88.26201</v>
      </c>
      <c r="K10" s="27">
        <f>原记录!K10</f>
        <v>200.81845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271.334038</v>
      </c>
      <c r="I11" s="15"/>
      <c r="J11" s="14"/>
      <c r="K11" s="27">
        <f>原记录!K11</f>
        <v>200.81825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90.19357</v>
      </c>
      <c r="I12" s="15" t="str">
        <f>原记录!I12</f>
        <v>0.7</v>
      </c>
      <c r="J12" s="14" t="str">
        <f>原记录!J12</f>
        <v>90.19350</v>
      </c>
      <c r="K12" s="27">
        <f>原记录!K12</f>
        <v>245.67915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269.402570</v>
      </c>
      <c r="I13" s="15"/>
      <c r="J13" s="14"/>
      <c r="K13" s="27">
        <f>原记录!K13</f>
        <v>245.679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88.26202</v>
      </c>
      <c r="I14" s="15" t="str">
        <f>原记录!I14</f>
        <v>0.7</v>
      </c>
      <c r="J14" s="14" t="str">
        <f>原记录!J14</f>
        <v>88.26194</v>
      </c>
      <c r="K14" s="27">
        <f>原记录!K14</f>
        <v>200.8185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271.334130</v>
      </c>
      <c r="I15" s="15"/>
      <c r="J15" s="14"/>
      <c r="K15" s="27">
        <f>原记录!K15</f>
        <v>200.8184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90.19359</v>
      </c>
      <c r="I16" s="15" t="str">
        <f>原记录!I16</f>
        <v>1.1</v>
      </c>
      <c r="J16" s="14" t="str">
        <f>原记录!J16</f>
        <v>90.19348</v>
      </c>
      <c r="K16" s="27">
        <f>原记录!K16</f>
        <v>245.6791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269.402621</v>
      </c>
      <c r="I17" s="15"/>
      <c r="J17" s="14"/>
      <c r="K17" s="27">
        <f>原记录!K17</f>
        <v>245.67915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6" t="s">
        <v>134</v>
      </c>
      <c r="T24" s="37"/>
      <c r="U24" s="36" t="s">
        <v>135</v>
      </c>
      <c r="V24" s="37"/>
      <c r="W24" s="38" t="s">
        <v>129</v>
      </c>
      <c r="X24" s="38" t="s">
        <v>136</v>
      </c>
      <c r="Y24" s="38" t="s">
        <v>130</v>
      </c>
    </row>
    <row r="25" ht="14.1" customHeight="1" spans="1:28">
      <c r="A25" s="18" t="s">
        <v>26</v>
      </c>
      <c r="B25" s="19" t="str">
        <f>原记录!B22</f>
        <v>T11</v>
      </c>
      <c r="C25" s="20"/>
      <c r="D25" s="21"/>
      <c r="E25" s="20"/>
      <c r="F25" s="14"/>
      <c r="G25" s="14" t="str">
        <f>原记录!G22</f>
        <v>88.26201</v>
      </c>
      <c r="H25" s="22">
        <f>DEGREES(RADIANS(90)-((INT(ABS(G25))+INT((ABS(G25)-INT(ABS(G25)))*100)/60+((ABS(G25)-INT(ABS(G25)))*100-INT((ABS(G25)-INT(ABS(G25)))*100))/36)*PI()/180)*SIGN(G25))</f>
        <v>1.56108333333331</v>
      </c>
      <c r="I25" s="22">
        <f>(INT(ABS(H25))+INT((ABS(H25)-INT(ABS(H25)))*60)*0.01+(((ABS(H25)-INT(ABS(H25)))*60-INT((ABS(H25)-INT(ABS(H25)))*60))*60)/10000)*SIGN(H25)</f>
        <v>1.33398999999999</v>
      </c>
      <c r="J25" s="27">
        <f>原记录!H22</f>
        <v>200.818383333333</v>
      </c>
      <c r="K25" s="34">
        <f>E3</f>
        <v>1.5</v>
      </c>
      <c r="L25" s="34">
        <f>N6</f>
        <v>1.618</v>
      </c>
      <c r="M25" s="32" t="s">
        <v>137</v>
      </c>
      <c r="N25" s="32"/>
      <c r="O25" s="32"/>
      <c r="P25" s="35" t="str">
        <f>A3</f>
        <v>A12-3</v>
      </c>
      <c r="Q25" s="39" t="str">
        <f>B25</f>
        <v>T11</v>
      </c>
      <c r="R25" s="40">
        <f>J25</f>
        <v>200.818383333333</v>
      </c>
      <c r="S25" s="41">
        <f>K2</f>
        <v>30</v>
      </c>
      <c r="T25" s="42">
        <f>L6</f>
        <v>30</v>
      </c>
      <c r="U25" s="42">
        <f>N2</f>
        <v>944</v>
      </c>
      <c r="V25" s="42">
        <f>M6</f>
        <v>944</v>
      </c>
      <c r="W25" s="43">
        <f>I25</f>
        <v>1.33398999999999</v>
      </c>
      <c r="X25" s="40">
        <f>测站及镜站信息!B6</f>
        <v>1.5</v>
      </c>
      <c r="Y25" s="40">
        <f>N6</f>
        <v>1.618</v>
      </c>
      <c r="Z25" s="43"/>
      <c r="AA25" s="40"/>
      <c r="AB25" s="40"/>
    </row>
    <row r="26" ht="14.1" customHeight="1" spans="1:28">
      <c r="A26" s="18" t="s">
        <v>48</v>
      </c>
      <c r="B26" s="19" t="str">
        <f>原记录!B23</f>
        <v>T10</v>
      </c>
      <c r="C26" s="20"/>
      <c r="D26" s="21"/>
      <c r="E26" s="20"/>
      <c r="F26" s="14"/>
      <c r="G26" s="14" t="str">
        <f>原记录!G23</f>
        <v>90.19347</v>
      </c>
      <c r="H26" s="22">
        <f>DEGREES(RADIANS(90)-((INT(ABS(G26))+INT((ABS(G26)-INT(ABS(G26)))*100)/60+((ABS(G26)-INT(ABS(G26)))*100-INT((ABS(G26)-INT(ABS(G26)))*100))/36)*PI()/180)*SIGN(G26))</f>
        <v>-0.326305555555565</v>
      </c>
      <c r="I26" s="22">
        <f>(INT(ABS(H26))+INT((ABS(H26)-INT(ABS(H26)))*60)*0.01+(((ABS(H26)-INT(ABS(H26)))*60-INT((ABS(H26)-INT(ABS(H26)))*60))*60)/10000)*SIGN(H26)</f>
        <v>-0.193470000000003</v>
      </c>
      <c r="J26" s="27">
        <f>原记录!H23</f>
        <v>245.679133333333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5" t="str">
        <f>A3</f>
        <v>A12-3</v>
      </c>
      <c r="Q26" s="44" t="str">
        <f>B26</f>
        <v>T10</v>
      </c>
      <c r="R26" s="40">
        <f>J26</f>
        <v>245.679133333333</v>
      </c>
      <c r="S26" s="41">
        <f>K2</f>
        <v>30</v>
      </c>
      <c r="T26" s="42">
        <f>L8</f>
        <v>30</v>
      </c>
      <c r="U26" s="42">
        <f>N2</f>
        <v>944</v>
      </c>
      <c r="V26" s="42">
        <f>M8</f>
        <v>944</v>
      </c>
      <c r="W26" s="43">
        <f>I26</f>
        <v>-0.193470000000003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0" t="s">
        <v>135</v>
      </c>
      <c r="U28" s="38" t="s">
        <v>129</v>
      </c>
      <c r="V28" s="38" t="s">
        <v>136</v>
      </c>
      <c r="W28" s="38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5" t="str">
        <f>P25</f>
        <v>A12-3</v>
      </c>
      <c r="Q29" s="35" t="str">
        <f>Q25</f>
        <v>T11</v>
      </c>
      <c r="R29" s="35">
        <f>R25</f>
        <v>200.818383333333</v>
      </c>
      <c r="S29" s="43">
        <f>T25</f>
        <v>30</v>
      </c>
      <c r="T29" s="40">
        <f>V25</f>
        <v>944</v>
      </c>
      <c r="U29" s="40">
        <f>W25</f>
        <v>1.33398999999999</v>
      </c>
      <c r="V29" s="40">
        <f>X25</f>
        <v>1.5</v>
      </c>
      <c r="W29" s="40">
        <f>Y25</f>
        <v>1.618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5" t="str">
        <f>P26</f>
        <v>A12-3</v>
      </c>
      <c r="Q30" s="35" t="str">
        <f>Q26</f>
        <v>T10</v>
      </c>
      <c r="R30" s="35">
        <f>R26</f>
        <v>245.679133333333</v>
      </c>
      <c r="S30" s="43">
        <f>T26</f>
        <v>30</v>
      </c>
      <c r="T30" s="40">
        <f>V26</f>
        <v>944</v>
      </c>
      <c r="U30" s="40">
        <f>W26</f>
        <v>-0.193470000000003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