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<sst xmlns="http://schemas.openxmlformats.org/spreadsheetml/2006/main" count="231" uniqueCount="144">
  <si>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A13_1站外业观测手簿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</si>
  <si>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</si>
  <si>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</si>
  <si>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</si>
  <si>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</si>
  <si>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</si>
  <si>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测站点：A13_1</t>
  </si>
  <si>
    <t>后视点：</t>
  </si>
  <si>
    <t>开始时间：09:00:47</t>
  </si>
  <si>
    <t>结束时间：09:02:47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</si>
  <si>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</si>
  <si>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</si>
  <si>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</si>
  <si>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</si>
  <si>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</si>
  <si>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</si>
  <si>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</si>
  <si>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</si>
  <si>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</si>
  <si>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</si>
  <si>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</si>
  <si>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</si>
  <si>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</si>
  <si>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</si>
  <si>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</si>
  <si>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</si>
  <si>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</si>
  <si>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T11</t>
  </si>
  <si>
    <t>Ⅰ</t>
  </si>
  <si>
    <t>6.39348</t>
  </si>
  <si>
    <t>-1.7</t>
  </si>
  <si>
    <t>6.39357</t>
  </si>
  <si>
    <t>0.00000</t>
  </si>
  <si>
    <t>90.18565</t>
  </si>
  <si>
    <t>-0.9</t>
  </si>
  <si>
    <t>90.18574</t>
  </si>
  <si>
    <t>Ⅱ</t>
  </si>
  <si>
    <t>186.39365</t>
  </si>
  <si>
    <t>269.410169</t>
  </si>
  <si>
    <t>T12</t>
  </si>
  <si>
    <t>212.15474</t>
  </si>
  <si>
    <t>1.8</t>
  </si>
  <si>
    <t>212.15465</t>
  </si>
  <si>
    <t>205.36108</t>
  </si>
  <si>
    <t>88.59095</t>
  </si>
  <si>
    <t>-0.7</t>
  </si>
  <si>
    <t>88.59102</t>
  </si>
  <si>
    <t>32.15456</t>
  </si>
  <si>
    <t>271.004913</t>
  </si>
  <si>
    <t>2</t>
  </si>
  <si>
    <t>6.39385</t>
  </si>
  <si>
    <t>-0.2</t>
  </si>
  <si>
    <t>6.39386</t>
  </si>
  <si>
    <t>90.18560</t>
  </si>
  <si>
    <t>-1.6</t>
  </si>
  <si>
    <t>90.18576</t>
  </si>
  <si>
    <t>186.39387</t>
  </si>
  <si>
    <t>269.410076</t>
  </si>
  <si>
    <t>212.15483</t>
  </si>
  <si>
    <t>0.5</t>
  </si>
  <si>
    <t>212.15481</t>
  </si>
  <si>
    <t>205.36095</t>
  </si>
  <si>
    <t>88.59118</t>
  </si>
  <si>
    <t>0.8</t>
  </si>
  <si>
    <t>88.59110</t>
  </si>
  <si>
    <t>32.15478</t>
  </si>
  <si>
    <t>271.004985</t>
  </si>
  <si>
    <t>3</t>
  </si>
  <si>
    <t>6.39392</t>
  </si>
  <si>
    <t>6.39383</t>
  </si>
  <si>
    <t>90.18567</t>
  </si>
  <si>
    <t>-0.3</t>
  </si>
  <si>
    <t>90.18570</t>
  </si>
  <si>
    <t>186.39374</t>
  </si>
  <si>
    <t>269.410263</t>
  </si>
  <si>
    <t>212.15476</t>
  </si>
  <si>
    <t>0.4</t>
  </si>
  <si>
    <t>205.36091</t>
  </si>
  <si>
    <t>88.59097</t>
  </si>
  <si>
    <t>0.1</t>
  </si>
  <si>
    <t>88.59096</t>
  </si>
  <si>
    <t>32.15472</t>
  </si>
  <si>
    <t>271.005049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</si>
  <si>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</si>
  <si>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</si>
  <si>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</si>
  <si>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</si>
  <si>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</si>
  <si>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</si>
  <si>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</si>
  <si>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</si>
  <si>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205.36098</t>
  </si>
  <si>
    <t>88.59103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</si>
  <si>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</si>
  <si>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</si>
  <si>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</si>
  <si>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</si>
  <si>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</si>
  <si>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</si>
  <si>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</si>
  <si>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</si>
  <si>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</si>
  <si>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</si>
  <si>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</si>
  <si>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</si>
  <si>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A13-1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</si>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</sst>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00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1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1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224.6915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224.69115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227.31645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227.3163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224.6912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224.6913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227.31625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227.31645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41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224.6914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224.69125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40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227.31635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227.31645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224.6913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227.316375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I10" sqref="I1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开始时间：09:00:47</v>
      </c>
      <c r="B4" s="46"/>
      <c r="C4" s="46" t="str">
        <f>原记录!H3</f>
        <v>结束时间：09:02:47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944</v>
      </c>
      <c r="E6" s="54" t="s">
        <v>108</v>
      </c>
      <c r="F6" s="56">
        <v>30.8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944</v>
      </c>
      <c r="E7" s="48" t="s">
        <v>111</v>
      </c>
      <c r="F7" s="56">
        <v>30.8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944</v>
      </c>
      <c r="E8" s="48" t="s">
        <v>114</v>
      </c>
      <c r="F8" s="56">
        <v>30.8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2024.06.22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30.8</v>
      </c>
      <c r="L2" s="2" t="s">
        <v>122</v>
      </c>
      <c r="M2" s="2"/>
      <c r="N2" s="24">
        <f>测站及镜站信息!D6</f>
        <v>944</v>
      </c>
      <c r="O2" s="25" t="s">
        <v>115</v>
      </c>
    </row>
    <row r="3" ht="11.1" customHeight="1" spans="1:15">
      <c r="A3" s="5" t="str">
        <f>测站及镜站信息!B5</f>
        <v>A13-1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开始时间：09:00:47</v>
      </c>
      <c r="G3" s="10"/>
      <c r="H3" s="9" t="str">
        <f>测站及镜站信息!C4</f>
        <v>结束时间：09:02:47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T11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90.18565</v>
      </c>
      <c r="I6" s="15" t="str">
        <f>原记录!I6</f>
        <v>-0.9</v>
      </c>
      <c r="J6" s="14" t="str">
        <f>原记录!J6</f>
        <v>90.18574</v>
      </c>
      <c r="K6" s="27">
        <f>原记录!K6</f>
        <v>224.6915</v>
      </c>
      <c r="L6" s="28">
        <f>测站及镜站信息!F7</f>
        <v>30.8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269.410169</v>
      </c>
      <c r="I7" s="15"/>
      <c r="J7" s="14"/>
      <c r="K7" s="27">
        <f>原记录!K7</f>
        <v>224.69115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T12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88.59095</v>
      </c>
      <c r="I8" s="15" t="str">
        <f>原记录!I8</f>
        <v>-0.7</v>
      </c>
      <c r="J8" s="14" t="str">
        <f>原记录!J8</f>
        <v>88.59102</v>
      </c>
      <c r="K8" s="27">
        <f>原记录!K8</f>
        <v>227.31645</v>
      </c>
      <c r="L8" s="28">
        <f>测站及镜站信息!F8</f>
        <v>30.8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271.004913</v>
      </c>
      <c r="I9" s="15"/>
      <c r="J9" s="14"/>
      <c r="K9" s="27">
        <f>原记录!K9</f>
        <v>227.3163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90.18560</v>
      </c>
      <c r="I10" s="15" t="str">
        <f>原记录!I10</f>
        <v>-1.6</v>
      </c>
      <c r="J10" s="14" t="str">
        <f>原记录!J10</f>
        <v>90.18576</v>
      </c>
      <c r="K10" s="27">
        <f>原记录!K10</f>
        <v>224.6912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269.410076</v>
      </c>
      <c r="I11" s="15"/>
      <c r="J11" s="14"/>
      <c r="K11" s="27">
        <f>原记录!K11</f>
        <v>224.6913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88.59118</v>
      </c>
      <c r="I12" s="15" t="str">
        <f>原记录!I12</f>
        <v>0.8</v>
      </c>
      <c r="J12" s="14" t="str">
        <f>原记录!J12</f>
        <v>88.59110</v>
      </c>
      <c r="K12" s="27">
        <f>原记录!K12</f>
        <v>227.31625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271.004985</v>
      </c>
      <c r="I13" s="15"/>
      <c r="J13" s="14"/>
      <c r="K13" s="27">
        <f>原记录!K13</f>
        <v>227.31645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90.18567</v>
      </c>
      <c r="I14" s="15" t="str">
        <f>原记录!I14</f>
        <v>-0.3</v>
      </c>
      <c r="J14" s="14" t="str">
        <f>原记录!J14</f>
        <v>90.18570</v>
      </c>
      <c r="K14" s="27">
        <f>原记录!K14</f>
        <v>224.6914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269.410263</v>
      </c>
      <c r="I15" s="15"/>
      <c r="J15" s="14"/>
      <c r="K15" s="27">
        <f>原记录!K15</f>
        <v>224.69125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88.59097</v>
      </c>
      <c r="I16" s="15" t="str">
        <f>原记录!I16</f>
        <v>0.1</v>
      </c>
      <c r="J16" s="14" t="str">
        <f>原记录!J16</f>
        <v>88.59096</v>
      </c>
      <c r="K16" s="27">
        <f>原记录!K16</f>
        <v>227.31635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271.005049</v>
      </c>
      <c r="I17" s="15"/>
      <c r="J17" s="14"/>
      <c r="K17" s="27">
        <f>原记录!K17</f>
        <v>227.31645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T11</v>
      </c>
      <c r="C25" s="20"/>
      <c r="D25" s="21"/>
      <c r="E25" s="20"/>
      <c r="F25" s="14"/>
      <c r="G25" s="14" t="str">
        <f>原记录!G22</f>
        <v>90.18574</v>
      </c>
      <c r="H25" s="22">
        <f>DEGREES(RADIANS(90)-((INT(ABS(G25))+INT((ABS(G25)-INT(ABS(G25)))*100)/60+((ABS(G25)-INT(ABS(G25)))*100-INT((ABS(G25)-INT(ABS(G25)))*100))/36)*PI()/180)*SIGN(G25))</f>
        <v>-0.315944444444424</v>
      </c>
      <c r="I25" s="22">
        <f>(INT(ABS(H25))+INT((ABS(H25)-INT(ABS(H25)))*60)*0.01+(((ABS(H25)-INT(ABS(H25)))*60-INT((ABS(H25)-INT(ABS(H25)))*60))*60)/10000)*SIGN(H25)</f>
        <v>-0.185739999999993</v>
      </c>
      <c r="J25" s="27">
        <f>原记录!H22</f>
        <v>224.6913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A13-1</v>
      </c>
      <c r="Q25" s="39" t="str">
        <f>B25</f>
        <v>T11</v>
      </c>
      <c r="R25" s="40">
        <f>J25</f>
        <v>224.6913</v>
      </c>
      <c r="S25" s="41">
        <f>K2</f>
        <v>30.8</v>
      </c>
      <c r="T25" s="42">
        <f>L6</f>
        <v>30.8</v>
      </c>
      <c r="U25" s="42">
        <f>N2</f>
        <v>944</v>
      </c>
      <c r="V25" s="42">
        <f>M6</f>
        <v>944</v>
      </c>
      <c r="W25" s="43">
        <f>I25</f>
        <v>-0.185739999999993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T12</v>
      </c>
      <c r="C26" s="20"/>
      <c r="D26" s="21"/>
      <c r="E26" s="20"/>
      <c r="F26" s="14"/>
      <c r="G26" s="14" t="str">
        <f>原记录!G23</f>
        <v>88.59103</v>
      </c>
      <c r="H26" s="22">
        <f>DEGREES(RADIANS(90)-((INT(ABS(G26))+INT((ABS(G26)-INT(ABS(G26)))*100)/60+((ABS(G26)-INT(ABS(G26)))*100-INT((ABS(G26)-INT(ABS(G26)))*100))/36)*PI()/180)*SIGN(G26))</f>
        <v>1.01380555555556</v>
      </c>
      <c r="I26" s="22">
        <f>(INT(ABS(H26))+INT((ABS(H26)-INT(ABS(H26)))*60)*0.01+(((ABS(H26)-INT(ABS(H26)))*60-INT((ABS(H26)-INT(ABS(H26)))*60))*60)/10000)*SIGN(H26)</f>
        <v>1.00497</v>
      </c>
      <c r="J26" s="27">
        <f>原记录!H23</f>
        <v>227.316375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A13-1</v>
      </c>
      <c r="Q26" s="44" t="str">
        <f>B26</f>
        <v>T12</v>
      </c>
      <c r="R26" s="40">
        <f>J26</f>
        <v>227.316375</v>
      </c>
      <c r="S26" s="41">
        <f>K2</f>
        <v>30.8</v>
      </c>
      <c r="T26" s="42">
        <f>L8</f>
        <v>30.8</v>
      </c>
      <c r="U26" s="42">
        <f>N2</f>
        <v>944</v>
      </c>
      <c r="V26" s="42">
        <f>M8</f>
        <v>944</v>
      </c>
      <c r="W26" s="43">
        <f>I26</f>
        <v>1.00497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A13-1</v>
      </c>
      <c r="Q29" s="35" t="str">
        <f>Q25</f>
        <v>T11</v>
      </c>
      <c r="R29" s="35">
        <f>R25</f>
        <v>224.6913</v>
      </c>
      <c r="S29" s="43">
        <f>T25</f>
        <v>30.8</v>
      </c>
      <c r="T29" s="40">
        <f>V25</f>
        <v>944</v>
      </c>
      <c r="U29" s="40">
        <f>W25</f>
        <v>-0.185739999999993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A13-1</v>
      </c>
      <c r="Q30" s="35" t="str">
        <f>Q26</f>
        <v>T12</v>
      </c>
      <c r="R30" s="35">
        <f>R26</f>
        <v>227.316375</v>
      </c>
      <c r="S30" s="43">
        <f>T26</f>
        <v>30.8</v>
      </c>
      <c r="T30" s="40">
        <f>V26</f>
        <v>944</v>
      </c>
      <c r="U30" s="40">
        <f>W26</f>
        <v>1.00497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