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<sst xmlns="http://schemas.openxmlformats.org/spreadsheetml/2006/main" count="231" uniqueCount="145">
  <si>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A13_2站外业观测手簿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</si>
  <si>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</si>
  <si>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</si>
  <si>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</si>
  <si>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</si>
  <si>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</si>
  <si>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测站点：A13_2</t>
  </si>
  <si>
    <t>后视点：</t>
  </si>
  <si>
    <t>开始时间：09:06:38</t>
  </si>
  <si>
    <t>结束时间：09:08:11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</si>
  <si>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</si>
  <si>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</si>
  <si>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</si>
  <si>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</si>
  <si>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</si>
  <si>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</si>
  <si>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</si>
  <si>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</si>
  <si>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</si>
  <si>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</si>
  <si>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</si>
  <si>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</si>
  <si>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</si>
  <si>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</si>
  <si>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</si>
  <si>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</si>
  <si>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</si>
  <si>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T12</t>
  </si>
  <si>
    <t>Ⅰ</t>
  </si>
  <si>
    <t>198.45481</t>
  </si>
  <si>
    <t>3.2</t>
  </si>
  <si>
    <t>198.45465</t>
  </si>
  <si>
    <t>0.00000</t>
  </si>
  <si>
    <t>88.59114</t>
  </si>
  <si>
    <t>0.2</t>
  </si>
  <si>
    <t>88.59112</t>
  </si>
  <si>
    <t>Ⅱ</t>
  </si>
  <si>
    <t>18.45449</t>
  </si>
  <si>
    <t>271.004895</t>
  </si>
  <si>
    <t>T11</t>
  </si>
  <si>
    <t>353.14454</t>
  </si>
  <si>
    <t>2.1</t>
  </si>
  <si>
    <t>353.14443</t>
  </si>
  <si>
    <t>154.28578</t>
  </si>
  <si>
    <t>90.18579</t>
  </si>
  <si>
    <t>-1.9</t>
  </si>
  <si>
    <t>90.18598</t>
  </si>
  <si>
    <t>173.14433</t>
  </si>
  <si>
    <t>269.405837</t>
  </si>
  <si>
    <t>2</t>
  </si>
  <si>
    <t>198.45464</t>
  </si>
  <si>
    <t>0.6</t>
  </si>
  <si>
    <t>198.45461</t>
  </si>
  <si>
    <t>88.59134</t>
  </si>
  <si>
    <t>0.4</t>
  </si>
  <si>
    <t>88.59130</t>
  </si>
  <si>
    <t>18.45459</t>
  </si>
  <si>
    <t>271.004736</t>
  </si>
  <si>
    <t>353.14457</t>
  </si>
  <si>
    <t>-0.4</t>
  </si>
  <si>
    <t>353.14459</t>
  </si>
  <si>
    <t>154.28597</t>
  </si>
  <si>
    <t>90.19010</t>
  </si>
  <si>
    <t>-0.5</t>
  </si>
  <si>
    <t>90.19015</t>
  </si>
  <si>
    <t>173.14461</t>
  </si>
  <si>
    <t>269.405792</t>
  </si>
  <si>
    <t>3</t>
  </si>
  <si>
    <t>198.45471</t>
  </si>
  <si>
    <t>198.45470</t>
  </si>
  <si>
    <t>88.59138</t>
  </si>
  <si>
    <t>1.9</t>
  </si>
  <si>
    <t>88.59119</t>
  </si>
  <si>
    <t>18.45469</t>
  </si>
  <si>
    <t>271.005006</t>
  </si>
  <si>
    <t>353.14462</t>
  </si>
  <si>
    <t>1.7</t>
  </si>
  <si>
    <t>353.14453</t>
  </si>
  <si>
    <t>154.28583</t>
  </si>
  <si>
    <t>-0.6</t>
  </si>
  <si>
    <t>90.19021</t>
  </si>
  <si>
    <t>173.14444</t>
  </si>
  <si>
    <t>269.405724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</si>
  <si>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</si>
  <si>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</si>
  <si>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</si>
  <si>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</si>
  <si>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</si>
  <si>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</si>
  <si>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</si>
  <si>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88.59120</t>
  </si>
  <si>
    <t>2C互差20.00″</t>
  </si>
  <si>
    <t>154.28586</t>
  </si>
  <si>
    <t>90.19012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</si>
  <si>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</si>
  <si>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</si>
  <si>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</si>
  <si>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</si>
  <si>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</si>
  <si>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</si>
  <si>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</si>
  <si>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</si>
  <si>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</si>
  <si>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</si>
  <si>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</si>
  <si>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</si>
  <si>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A13-2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</si>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</sst>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00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1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1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1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227.1659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227.1657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224.76535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224.7652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227.16605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227.16585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224.7653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224.76495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34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227.16605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227.16595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64</v>
      </c>
      <c r="I16" s="75" t="s">
        <v>79</v>
      </c>
      <c r="J16" s="75" t="s">
        <v>80</v>
      </c>
      <c r="K16" s="87">
        <v>224.7654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224.7652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227.165916666667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224.765233333333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6" sqref="C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开始时间：09:06:38</v>
      </c>
      <c r="B4" s="46"/>
      <c r="C4" s="46" t="str">
        <f>原记录!H3</f>
        <v>结束时间：09:08:11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944</v>
      </c>
      <c r="E6" s="54" t="s">
        <v>109</v>
      </c>
      <c r="F6" s="56">
        <v>30.8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944</v>
      </c>
      <c r="E7" s="48" t="s">
        <v>112</v>
      </c>
      <c r="F7" s="56">
        <v>30.8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944</v>
      </c>
      <c r="E8" s="48" t="s">
        <v>115</v>
      </c>
      <c r="F8" s="56">
        <v>30.8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2024.06.22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30.8</v>
      </c>
      <c r="L2" s="2" t="s">
        <v>123</v>
      </c>
      <c r="M2" s="2"/>
      <c r="N2" s="24">
        <f>测站及镜站信息!D6</f>
        <v>944</v>
      </c>
      <c r="O2" s="25" t="s">
        <v>116</v>
      </c>
    </row>
    <row r="3" ht="11.1" customHeight="1" spans="1:15">
      <c r="A3" s="5" t="str">
        <f>测站及镜站信息!B5</f>
        <v>A13-2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开始时间：09:06:38</v>
      </c>
      <c r="G3" s="10"/>
      <c r="H3" s="9" t="str">
        <f>测站及镜站信息!C4</f>
        <v>结束时间：09:08:11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T12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88.59114</v>
      </c>
      <c r="I6" s="15" t="str">
        <f>原记录!I6</f>
        <v>0.2</v>
      </c>
      <c r="J6" s="14" t="str">
        <f>原记录!J6</f>
        <v>88.59112</v>
      </c>
      <c r="K6" s="27">
        <f>原记录!K6</f>
        <v>227.1659</v>
      </c>
      <c r="L6" s="28">
        <f>测站及镜站信息!F7</f>
        <v>30.8</v>
      </c>
      <c r="M6" s="29">
        <f>测站及镜站信息!D7</f>
        <v>944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271.004895</v>
      </c>
      <c r="I7" s="15"/>
      <c r="J7" s="14"/>
      <c r="K7" s="27">
        <f>原记录!K7</f>
        <v>227.1657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T11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90.18579</v>
      </c>
      <c r="I8" s="15" t="str">
        <f>原记录!I8</f>
        <v>-1.9</v>
      </c>
      <c r="J8" s="14" t="str">
        <f>原记录!J8</f>
        <v>90.18598</v>
      </c>
      <c r="K8" s="27">
        <f>原记录!K8</f>
        <v>224.76535</v>
      </c>
      <c r="L8" s="28">
        <f>测站及镜站信息!F8</f>
        <v>30.8</v>
      </c>
      <c r="M8" s="29">
        <f>测站及镜站信息!D8</f>
        <v>944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269.405837</v>
      </c>
      <c r="I9" s="15"/>
      <c r="J9" s="14"/>
      <c r="K9" s="27">
        <f>原记录!K9</f>
        <v>224.7652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88.59134</v>
      </c>
      <c r="I10" s="15" t="str">
        <f>原记录!I10</f>
        <v>0.4</v>
      </c>
      <c r="J10" s="14" t="str">
        <f>原记录!J10</f>
        <v>88.59130</v>
      </c>
      <c r="K10" s="27">
        <f>原记录!K10</f>
        <v>227.16605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271.004736</v>
      </c>
      <c r="I11" s="15"/>
      <c r="J11" s="14"/>
      <c r="K11" s="27">
        <f>原记录!K11</f>
        <v>227.16585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90.19010</v>
      </c>
      <c r="I12" s="15" t="str">
        <f>原记录!I12</f>
        <v>-0.5</v>
      </c>
      <c r="J12" s="14" t="str">
        <f>原记录!J12</f>
        <v>90.19015</v>
      </c>
      <c r="K12" s="27">
        <f>原记录!K12</f>
        <v>224.7653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269.405792</v>
      </c>
      <c r="I13" s="15"/>
      <c r="J13" s="14"/>
      <c r="K13" s="27">
        <f>原记录!K13</f>
        <v>224.76495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88.59138</v>
      </c>
      <c r="I14" s="15" t="str">
        <f>原记录!I14</f>
        <v>1.9</v>
      </c>
      <c r="J14" s="14" t="str">
        <f>原记录!J14</f>
        <v>88.59119</v>
      </c>
      <c r="K14" s="27">
        <f>原记录!K14</f>
        <v>227.16605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271.005006</v>
      </c>
      <c r="I15" s="15"/>
      <c r="J15" s="14"/>
      <c r="K15" s="27">
        <f>原记录!K15</f>
        <v>227.16595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90.19015</v>
      </c>
      <c r="I16" s="15" t="str">
        <f>原记录!I16</f>
        <v>-0.6</v>
      </c>
      <c r="J16" s="14" t="str">
        <f>原记录!J16</f>
        <v>90.19021</v>
      </c>
      <c r="K16" s="27">
        <f>原记录!K16</f>
        <v>224.7654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269.405724</v>
      </c>
      <c r="I17" s="15"/>
      <c r="J17" s="14"/>
      <c r="K17" s="27">
        <f>原记录!K17</f>
        <v>224.7652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T12</v>
      </c>
      <c r="C25" s="20"/>
      <c r="D25" s="21"/>
      <c r="E25" s="20"/>
      <c r="F25" s="14"/>
      <c r="G25" s="14" t="str">
        <f>原记录!G22</f>
        <v>88.59120</v>
      </c>
      <c r="H25" s="22">
        <f>DEGREES(RADIANS(90)-((INT(ABS(G25))+INT((ABS(G25)-INT(ABS(G25)))*100)/60+((ABS(G25)-INT(ABS(G25)))*100-INT((ABS(G25)-INT(ABS(G25)))*100))/36)*PI()/180)*SIGN(G25))</f>
        <v>1.01333333333334</v>
      </c>
      <c r="I25" s="22">
        <f>(INT(ABS(H25))+INT((ABS(H25)-INT(ABS(H25)))*60)*0.01+(((ABS(H25)-INT(ABS(H25)))*60-INT((ABS(H25)-INT(ABS(H25)))*60))*60)/10000)*SIGN(H25)</f>
        <v>1.0048</v>
      </c>
      <c r="J25" s="27">
        <f>原记录!H22</f>
        <v>227.165916666667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A13-2</v>
      </c>
      <c r="Q25" s="39" t="str">
        <f>B25</f>
        <v>T12</v>
      </c>
      <c r="R25" s="40">
        <f>J25</f>
        <v>227.165916666667</v>
      </c>
      <c r="S25" s="41">
        <f>K2</f>
        <v>30.8</v>
      </c>
      <c r="T25" s="42">
        <f>L6</f>
        <v>30.8</v>
      </c>
      <c r="U25" s="42">
        <f>N2</f>
        <v>944</v>
      </c>
      <c r="V25" s="42">
        <f>M6</f>
        <v>944</v>
      </c>
      <c r="W25" s="43">
        <f>I25</f>
        <v>1.0048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T11</v>
      </c>
      <c r="C26" s="20"/>
      <c r="D26" s="21"/>
      <c r="E26" s="20"/>
      <c r="F26" s="14"/>
      <c r="G26" s="14" t="str">
        <f>原记录!G23</f>
        <v>90.19012</v>
      </c>
      <c r="H26" s="22">
        <f>DEGREES(RADIANS(90)-((INT(ABS(G26))+INT((ABS(G26)-INT(ABS(G26)))*100)/60+((ABS(G26)-INT(ABS(G26)))*100-INT((ABS(G26)-INT(ABS(G26)))*100))/36)*PI()/180)*SIGN(G26))</f>
        <v>-0.316999999999988</v>
      </c>
      <c r="I26" s="22">
        <f>(INT(ABS(H26))+INT((ABS(H26)-INT(ABS(H26)))*60)*0.01+(((ABS(H26)-INT(ABS(H26)))*60-INT((ABS(H26)-INT(ABS(H26)))*60))*60)/10000)*SIGN(H26)</f>
        <v>-0.190119999999996</v>
      </c>
      <c r="J26" s="27">
        <f>原记录!H23</f>
        <v>224.765233333333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A13-2</v>
      </c>
      <c r="Q26" s="44" t="str">
        <f>B26</f>
        <v>T11</v>
      </c>
      <c r="R26" s="40">
        <f>J26</f>
        <v>224.765233333333</v>
      </c>
      <c r="S26" s="41">
        <f>K2</f>
        <v>30.8</v>
      </c>
      <c r="T26" s="42">
        <f>L8</f>
        <v>30.8</v>
      </c>
      <c r="U26" s="42">
        <f>N2</f>
        <v>944</v>
      </c>
      <c r="V26" s="42">
        <f>M8</f>
        <v>944</v>
      </c>
      <c r="W26" s="43">
        <f>I26</f>
        <v>-0.190119999999996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A13-2</v>
      </c>
      <c r="Q29" s="35" t="str">
        <f>Q25</f>
        <v>T12</v>
      </c>
      <c r="R29" s="35">
        <f>R25</f>
        <v>227.165916666667</v>
      </c>
      <c r="S29" s="43">
        <f>T25</f>
        <v>30.8</v>
      </c>
      <c r="T29" s="40">
        <f>V25</f>
        <v>944</v>
      </c>
      <c r="U29" s="40">
        <f>W25</f>
        <v>1.0048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A13-2</v>
      </c>
      <c r="Q30" s="35" t="str">
        <f>Q26</f>
        <v>T11</v>
      </c>
      <c r="R30" s="35">
        <f>R26</f>
        <v>224.765233333333</v>
      </c>
      <c r="S30" s="43">
        <f>T26</f>
        <v>30.8</v>
      </c>
      <c r="T30" s="40">
        <f>V26</f>
        <v>944</v>
      </c>
      <c r="U30" s="40">
        <f>W26</f>
        <v>-0.190119999999996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