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<sst xmlns="http://schemas.openxmlformats.org/spreadsheetml/2006/main" count="231" uniqueCount="145">
  <si>
    <t>A14_1站外业观测手簿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</si>
  <si>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</si>
  <si>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</si>
  <si>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</si>
  <si>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</si>
  <si>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</si>
  <si>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测站点：A14_1</t>
  </si>
  <si>
    <t>后视点：</t>
  </si>
  <si>
    <t>开始时间：09:33:51</t>
  </si>
  <si>
    <t>结束时间：09:35:16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</si>
  <si>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</si>
  <si>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</si>
  <si>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</si>
  <si>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</si>
  <si>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</si>
  <si>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</si>
  <si>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</si>
  <si>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</si>
  <si>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</si>
  <si>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</si>
  <si>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</si>
  <si>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</si>
  <si>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</si>
  <si>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</si>
  <si>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</si>
  <si>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</si>
  <si>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</si>
  <si>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T12</t>
  </si>
  <si>
    <t>Ⅰ</t>
  </si>
  <si>
    <t>90.59452</t>
  </si>
  <si>
    <t>2.9</t>
  </si>
  <si>
    <t>90.59438</t>
  </si>
  <si>
    <t>0.00000</t>
  </si>
  <si>
    <t>90.55360</t>
  </si>
  <si>
    <t>0.1</t>
  </si>
  <si>
    <t>90.55358</t>
  </si>
  <si>
    <t>Ⅱ</t>
  </si>
  <si>
    <t>270.59423</t>
  </si>
  <si>
    <t>269.042428</t>
  </si>
  <si>
    <t>T13</t>
  </si>
  <si>
    <t>246.01446</t>
  </si>
  <si>
    <t>2.1</t>
  </si>
  <si>
    <t>246.01435</t>
  </si>
  <si>
    <t>155.01598</t>
  </si>
  <si>
    <t>88.52427</t>
  </si>
  <si>
    <t>1.1</t>
  </si>
  <si>
    <t>88.52417</t>
  </si>
  <si>
    <t>66.01425</t>
  </si>
  <si>
    <t>271.071937</t>
  </si>
  <si>
    <t>2</t>
  </si>
  <si>
    <t>90.59450</t>
  </si>
  <si>
    <t>3.0</t>
  </si>
  <si>
    <t>90.59435</t>
  </si>
  <si>
    <t>90.55351</t>
  </si>
  <si>
    <t>0.8</t>
  </si>
  <si>
    <t>90.55343</t>
  </si>
  <si>
    <t>270.59420</t>
  </si>
  <si>
    <t>269.042647</t>
  </si>
  <si>
    <t>246.01440</t>
  </si>
  <si>
    <t>3.1</t>
  </si>
  <si>
    <t>246.01424</t>
  </si>
  <si>
    <t>155.01590</t>
  </si>
  <si>
    <t>88.52433</t>
  </si>
  <si>
    <t>1.7</t>
  </si>
  <si>
    <t>88.52416</t>
  </si>
  <si>
    <t>66.01409</t>
  </si>
  <si>
    <t>271.072011</t>
  </si>
  <si>
    <t>3</t>
  </si>
  <si>
    <t>90.59445</t>
  </si>
  <si>
    <t>90.59430</t>
  </si>
  <si>
    <t>90.55361</t>
  </si>
  <si>
    <t>1.5</t>
  </si>
  <si>
    <t>90.55347</t>
  </si>
  <si>
    <t>270.59416</t>
  </si>
  <si>
    <t>269.042680</t>
  </si>
  <si>
    <t>246.01457</t>
  </si>
  <si>
    <t>3.4</t>
  </si>
  <si>
    <t>155.02009</t>
  </si>
  <si>
    <t>88.52415</t>
  </si>
  <si>
    <t>1.9</t>
  </si>
  <si>
    <t>88.52396</t>
  </si>
  <si>
    <t>66.01423</t>
  </si>
  <si>
    <t>271.072221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</si>
  <si>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</si>
  <si>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</si>
  <si>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</si>
  <si>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</si>
  <si>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</si>
  <si>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</si>
  <si>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</si>
  <si>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90.55349</t>
  </si>
  <si>
    <t>2C互差20.00″</t>
  </si>
  <si>
    <t>155.01599</t>
  </si>
  <si>
    <t>88.52410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</si>
  <si>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</si>
  <si>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</si>
  <si>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</si>
  <si>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</si>
  <si>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</si>
  <si>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</si>
  <si>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</si>
  <si>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</si>
  <si>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</si>
  <si>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</si>
  <si>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</si>
  <si>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</si>
  <si>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A14-1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</si>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</sst>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D41" sqref="D4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154.6832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154.6833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219.35975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219.3598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154.68355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154.68305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219.35985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219.35975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51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154.68345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154.68315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58</v>
      </c>
      <c r="G16" s="75" t="s">
        <v>77</v>
      </c>
      <c r="H16" s="74" t="s">
        <v>78</v>
      </c>
      <c r="I16" s="75" t="s">
        <v>79</v>
      </c>
      <c r="J16" s="75" t="s">
        <v>80</v>
      </c>
      <c r="K16" s="87">
        <v>219.3598</v>
      </c>
      <c r="L16" s="92"/>
    </row>
    <row r="17" s="59" customFormat="1" ht="15" spans="1:12">
      <c r="A17" s="76"/>
      <c r="B17" s="77"/>
      <c r="C17" s="78" t="s">
        <v>36</v>
      </c>
      <c r="D17" s="78" t="s">
        <v>81</v>
      </c>
      <c r="E17" s="77"/>
      <c r="F17" s="77"/>
      <c r="G17" s="77"/>
      <c r="H17" s="78" t="s">
        <v>82</v>
      </c>
      <c r="I17" s="77"/>
      <c r="J17" s="77"/>
      <c r="K17" s="93">
        <v>219.35935</v>
      </c>
      <c r="L17" s="91"/>
    </row>
    <row r="18" s="59" customFormat="1" spans="1:12">
      <c r="A18" s="79" t="s">
        <v>83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84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85</v>
      </c>
      <c r="B20" s="66" t="s">
        <v>12</v>
      </c>
      <c r="C20" s="66"/>
      <c r="D20" s="66" t="s">
        <v>86</v>
      </c>
      <c r="E20" s="66"/>
      <c r="F20" s="66" t="s">
        <v>87</v>
      </c>
      <c r="G20" s="66" t="s">
        <v>88</v>
      </c>
      <c r="H20" s="66" t="s">
        <v>21</v>
      </c>
      <c r="I20" s="66"/>
      <c r="J20" s="97" t="s">
        <v>89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90</v>
      </c>
      <c r="H22" s="85">
        <v>154.683283333333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219.359716666667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E17" sqref="E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开始时间：09:33:51</v>
      </c>
      <c r="B4" s="46"/>
      <c r="C4" s="46" t="str">
        <f>原记录!H3</f>
        <v>结束时间：09:35:16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942</v>
      </c>
      <c r="E6" s="54" t="s">
        <v>109</v>
      </c>
      <c r="F6" s="56">
        <v>31.2</v>
      </c>
      <c r="G6" s="56"/>
    </row>
    <row r="7" spans="1:7">
      <c r="A7" s="48" t="s">
        <v>110</v>
      </c>
      <c r="B7" s="57">
        <v>1.364</v>
      </c>
      <c r="C7" s="48" t="s">
        <v>111</v>
      </c>
      <c r="D7" s="55">
        <v>942</v>
      </c>
      <c r="E7" s="48" t="s">
        <v>112</v>
      </c>
      <c r="F7" s="56">
        <v>31.2</v>
      </c>
      <c r="G7" s="56"/>
    </row>
    <row r="8" spans="1:7">
      <c r="A8" s="48" t="s">
        <v>113</v>
      </c>
      <c r="B8" s="57">
        <v>1.318</v>
      </c>
      <c r="C8" s="48" t="s">
        <v>114</v>
      </c>
      <c r="D8" s="55">
        <v>942</v>
      </c>
      <c r="E8" s="48" t="s">
        <v>115</v>
      </c>
      <c r="F8" s="56">
        <v>31.2</v>
      </c>
      <c r="G8" s="48"/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2024.06.22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31.2</v>
      </c>
      <c r="L2" s="2" t="s">
        <v>123</v>
      </c>
      <c r="M2" s="2"/>
      <c r="N2" s="24">
        <f>测站及镜站信息!D6</f>
        <v>942</v>
      </c>
      <c r="O2" s="25" t="s">
        <v>116</v>
      </c>
    </row>
    <row r="3" ht="11.1" customHeight="1" spans="1:15">
      <c r="A3" s="5" t="str">
        <f>测站及镜站信息!B5</f>
        <v>A14-1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开始时间：09:33:51</v>
      </c>
      <c r="G3" s="10"/>
      <c r="H3" s="9" t="str">
        <f>测站及镜站信息!C4</f>
        <v>结束时间：09:35:16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T12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90.55360</v>
      </c>
      <c r="I6" s="15" t="str">
        <f>原记录!I6</f>
        <v>0.1</v>
      </c>
      <c r="J6" s="14" t="str">
        <f>原记录!J6</f>
        <v>90.55358</v>
      </c>
      <c r="K6" s="27">
        <f>原记录!K6</f>
        <v>154.6832</v>
      </c>
      <c r="L6" s="28">
        <f>测站及镜站信息!F7</f>
        <v>31.2</v>
      </c>
      <c r="M6" s="29">
        <f>测站及镜站信息!D7</f>
        <v>942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269.042428</v>
      </c>
      <c r="I7" s="15"/>
      <c r="J7" s="14"/>
      <c r="K7" s="27">
        <f>原记录!K7</f>
        <v>154.6833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T13</v>
      </c>
      <c r="C8" s="12" t="str">
        <f>原记录!C8</f>
        <v>Ⅰ</v>
      </c>
      <c r="D8" s="14"/>
      <c r="E8" s="15"/>
      <c r="F8" s="14"/>
      <c r="G8" s="14"/>
      <c r="H8" s="14" t="str">
        <f>原记录!H8</f>
        <v>88.52427</v>
      </c>
      <c r="I8" s="15" t="str">
        <f>原记录!I8</f>
        <v>1.1</v>
      </c>
      <c r="J8" s="14" t="str">
        <f>原记录!J8</f>
        <v>88.52417</v>
      </c>
      <c r="K8" s="27">
        <f>原记录!K8</f>
        <v>219.35975</v>
      </c>
      <c r="L8" s="28">
        <f>测站及镜站信息!F8</f>
        <v>31.2</v>
      </c>
      <c r="M8" s="29">
        <f>测站及镜站信息!D8</f>
        <v>942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271.071937</v>
      </c>
      <c r="I9" s="15"/>
      <c r="J9" s="14"/>
      <c r="K9" s="27">
        <f>原记录!K9</f>
        <v>219.3598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T12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90.55351</v>
      </c>
      <c r="I10" s="15" t="str">
        <f>原记录!I10</f>
        <v>0.8</v>
      </c>
      <c r="J10" s="14" t="str">
        <f>原记录!J10</f>
        <v>90.55343</v>
      </c>
      <c r="K10" s="27">
        <f>原记录!K10</f>
        <v>154.68355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269.042647</v>
      </c>
      <c r="I11" s="15"/>
      <c r="J11" s="14"/>
      <c r="K11" s="27">
        <f>原记录!K11</f>
        <v>154.68305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88.52433</v>
      </c>
      <c r="I12" s="15" t="str">
        <f>原记录!I12</f>
        <v>1.7</v>
      </c>
      <c r="J12" s="14" t="str">
        <f>原记录!J12</f>
        <v>88.52416</v>
      </c>
      <c r="K12" s="27">
        <f>原记录!K12</f>
        <v>219.35985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271.072011</v>
      </c>
      <c r="I13" s="15"/>
      <c r="J13" s="14"/>
      <c r="K13" s="27">
        <f>原记录!K13</f>
        <v>219.35975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T12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90.55361</v>
      </c>
      <c r="I14" s="15" t="str">
        <f>原记录!I14</f>
        <v>1.5</v>
      </c>
      <c r="J14" s="14" t="str">
        <f>原记录!J14</f>
        <v>90.55347</v>
      </c>
      <c r="K14" s="27">
        <f>原记录!K14</f>
        <v>154.68345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269.042680</v>
      </c>
      <c r="I15" s="15"/>
      <c r="J15" s="14"/>
      <c r="K15" s="27">
        <f>原记录!K15</f>
        <v>154.68315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88.52415</v>
      </c>
      <c r="I16" s="15" t="str">
        <f>原记录!I16</f>
        <v>1.9</v>
      </c>
      <c r="J16" s="14" t="str">
        <f>原记录!J16</f>
        <v>88.52396</v>
      </c>
      <c r="K16" s="27">
        <f>原记录!K16</f>
        <v>219.3598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271.072221</v>
      </c>
      <c r="I17" s="15"/>
      <c r="J17" s="14"/>
      <c r="K17" s="27">
        <f>原记录!K17</f>
        <v>219.35935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85</v>
      </c>
      <c r="B23" s="11" t="s">
        <v>12</v>
      </c>
      <c r="C23" s="11"/>
      <c r="D23" s="11" t="s">
        <v>86</v>
      </c>
      <c r="E23" s="11"/>
      <c r="F23" s="11" t="s">
        <v>87</v>
      </c>
      <c r="G23" s="11" t="s">
        <v>88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89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6" t="s">
        <v>137</v>
      </c>
      <c r="T24" s="37"/>
      <c r="U24" s="36" t="s">
        <v>138</v>
      </c>
      <c r="V24" s="37"/>
      <c r="W24" s="38" t="s">
        <v>132</v>
      </c>
      <c r="X24" s="38" t="s">
        <v>139</v>
      </c>
      <c r="Y24" s="38" t="s">
        <v>133</v>
      </c>
    </row>
    <row r="25" ht="14.1" customHeight="1" spans="1:28">
      <c r="A25" s="18" t="s">
        <v>26</v>
      </c>
      <c r="B25" s="19" t="str">
        <f>原记录!B22</f>
        <v>T12</v>
      </c>
      <c r="C25" s="20"/>
      <c r="D25" s="21"/>
      <c r="E25" s="20"/>
      <c r="F25" s="14"/>
      <c r="G25" s="14" t="str">
        <f>原记录!G22</f>
        <v>90.55349</v>
      </c>
      <c r="H25" s="22">
        <f>DEGREES(RADIANS(90)-((INT(ABS(G25))+INT((ABS(G25)-INT(ABS(G25)))*100)/60+((ABS(G25)-INT(ABS(G25)))*100-INT((ABS(G25)-INT(ABS(G25)))*100))/36)*PI()/180)*SIGN(G25))</f>
        <v>-0.926361111111106</v>
      </c>
      <c r="I25" s="22">
        <f>(INT(ABS(H25))+INT((ABS(H25)-INT(ABS(H25)))*60)*0.01+(((ABS(H25)-INT(ABS(H25)))*60-INT((ABS(H25)-INT(ABS(H25)))*60))*60)/10000)*SIGN(H25)</f>
        <v>-0.553489999999998</v>
      </c>
      <c r="J25" s="27">
        <f>原记录!H22</f>
        <v>154.683283333333</v>
      </c>
      <c r="K25" s="34">
        <f>E3</f>
        <v>1.5</v>
      </c>
      <c r="L25" s="34">
        <f>N6</f>
        <v>1.364</v>
      </c>
      <c r="M25" s="32" t="s">
        <v>140</v>
      </c>
      <c r="N25" s="32"/>
      <c r="O25" s="32"/>
      <c r="P25" s="35" t="str">
        <f>A3</f>
        <v>A14-1</v>
      </c>
      <c r="Q25" s="39" t="str">
        <f>B25</f>
        <v>T12</v>
      </c>
      <c r="R25" s="40">
        <f>J25</f>
        <v>154.683283333333</v>
      </c>
      <c r="S25" s="41">
        <f>K2</f>
        <v>31.2</v>
      </c>
      <c r="T25" s="42">
        <f>L6</f>
        <v>31.2</v>
      </c>
      <c r="U25" s="42">
        <f>N2</f>
        <v>942</v>
      </c>
      <c r="V25" s="42">
        <f>M6</f>
        <v>942</v>
      </c>
      <c r="W25" s="43">
        <f>I25</f>
        <v>-0.553489999999998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T13</v>
      </c>
      <c r="C26" s="20"/>
      <c r="D26" s="21"/>
      <c r="E26" s="20"/>
      <c r="F26" s="14"/>
      <c r="G26" s="14" t="str">
        <f>原记录!G23</f>
        <v>88.52410</v>
      </c>
      <c r="H26" s="22">
        <f>DEGREES(RADIANS(90)-((INT(ABS(G26))+INT((ABS(G26)-INT(ABS(G26)))*100)/60+((ABS(G26)-INT(ABS(G26)))*100-INT((ABS(G26)-INT(ABS(G26)))*100))/36)*PI()/180)*SIGN(G26))</f>
        <v>1.12194444444444</v>
      </c>
      <c r="I26" s="22">
        <f>(INT(ABS(H26))+INT((ABS(H26)-INT(ABS(H26)))*60)*0.01+(((ABS(H26)-INT(ABS(H26)))*60-INT((ABS(H26)-INT(ABS(H26)))*60))*60)/10000)*SIGN(H26)</f>
        <v>1.0719</v>
      </c>
      <c r="J26" s="27">
        <f>原记录!H23</f>
        <v>219.359716666667</v>
      </c>
      <c r="K26" s="34">
        <f>E3</f>
        <v>1.5</v>
      </c>
      <c r="L26" s="34">
        <f>N8</f>
        <v>1.318</v>
      </c>
      <c r="M26" s="32" t="s">
        <v>141</v>
      </c>
      <c r="N26" s="32"/>
      <c r="O26" s="32"/>
      <c r="P26" s="35" t="str">
        <f>A3</f>
        <v>A14-1</v>
      </c>
      <c r="Q26" s="44" t="str">
        <f>B26</f>
        <v>T13</v>
      </c>
      <c r="R26" s="40">
        <f>J26</f>
        <v>219.359716666667</v>
      </c>
      <c r="S26" s="41">
        <f>K2</f>
        <v>31.2</v>
      </c>
      <c r="T26" s="42">
        <f>L8</f>
        <v>31.2</v>
      </c>
      <c r="U26" s="42">
        <f>N2</f>
        <v>942</v>
      </c>
      <c r="V26" s="42">
        <f>M8</f>
        <v>942</v>
      </c>
      <c r="W26" s="43">
        <f>I26</f>
        <v>1.0719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96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0" t="s">
        <v>138</v>
      </c>
      <c r="U28" s="38" t="s">
        <v>132</v>
      </c>
      <c r="V28" s="38" t="s">
        <v>139</v>
      </c>
      <c r="W28" s="38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143</v>
      </c>
      <c r="N29" s="32"/>
      <c r="O29" s="32"/>
      <c r="P29" s="35" t="str">
        <f>P25</f>
        <v>A14-1</v>
      </c>
      <c r="Q29" s="35" t="str">
        <f>Q25</f>
        <v>T12</v>
      </c>
      <c r="R29" s="35">
        <f>R25</f>
        <v>154.683283333333</v>
      </c>
      <c r="S29" s="43">
        <f>T25</f>
        <v>31.2</v>
      </c>
      <c r="T29" s="40">
        <f>V25</f>
        <v>942</v>
      </c>
      <c r="U29" s="40">
        <f>W25</f>
        <v>-0.553489999999998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144</v>
      </c>
      <c r="N30" s="32"/>
      <c r="O30" s="32"/>
      <c r="P30" s="35" t="str">
        <f>P26</f>
        <v>A14-1</v>
      </c>
      <c r="Q30" s="35" t="str">
        <f>Q26</f>
        <v>T13</v>
      </c>
      <c r="R30" s="35">
        <f>R26</f>
        <v>219.359716666667</v>
      </c>
      <c r="S30" s="43">
        <f>T26</f>
        <v>31.2</v>
      </c>
      <c r="T30" s="40">
        <f>V26</f>
        <v>942</v>
      </c>
      <c r="U30" s="40">
        <f>W26</f>
        <v>1.0719</v>
      </c>
      <c r="V30" s="40">
        <f>X26</f>
        <v>1.5</v>
      </c>
      <c r="W30" s="4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