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<sst xmlns="http://schemas.openxmlformats.org/spreadsheetml/2006/main" count="231" uniqueCount="143">
  <si>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A14_2站外业观测手簿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</si>
  <si>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</si>
  <si>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</si>
  <si>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</si>
  <si>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</si>
  <si>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</si>
  <si>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测站点：A14_2</t>
  </si>
  <si>
    <t>后视点：</t>
  </si>
  <si>
    <t>开始时间：09:39:53</t>
  </si>
  <si>
    <t>结束时间：09:41:44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</si>
  <si>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</si>
  <si>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</si>
  <si>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</si>
  <si>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</si>
  <si>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</si>
  <si>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</si>
  <si>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</si>
  <si>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</si>
  <si>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</si>
  <si>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</si>
  <si>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</si>
  <si>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</si>
  <si>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</si>
  <si>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</si>
  <si>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</si>
  <si>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</si>
  <si>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</si>
  <si>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T13</t>
  </si>
  <si>
    <t>Ⅰ</t>
  </si>
  <si>
    <t>328.32060</t>
  </si>
  <si>
    <t>2.5</t>
  </si>
  <si>
    <t>328.32047</t>
  </si>
  <si>
    <t>0.00000</t>
  </si>
  <si>
    <t>88.53073</t>
  </si>
  <si>
    <t>-0.9</t>
  </si>
  <si>
    <t>88.53082</t>
  </si>
  <si>
    <t>Ⅱ</t>
  </si>
  <si>
    <t>148.32034</t>
  </si>
  <si>
    <t>271.065082</t>
  </si>
  <si>
    <t>T12</t>
  </si>
  <si>
    <t>173.15503</t>
  </si>
  <si>
    <t>3.2</t>
  </si>
  <si>
    <t>173.15487</t>
  </si>
  <si>
    <t>204.43440</t>
  </si>
  <si>
    <t>90.56437</t>
  </si>
  <si>
    <t>-0.1</t>
  </si>
  <si>
    <t>90.56438</t>
  </si>
  <si>
    <t>353.15471</t>
  </si>
  <si>
    <t>269.031606</t>
  </si>
  <si>
    <t>2</t>
  </si>
  <si>
    <t>328.32043</t>
  </si>
  <si>
    <t>1.2</t>
  </si>
  <si>
    <t>328.32037</t>
  </si>
  <si>
    <t>88.53090</t>
  </si>
  <si>
    <t>88.53065</t>
  </si>
  <si>
    <t>148.32031</t>
  </si>
  <si>
    <t>271.065597</t>
  </si>
  <si>
    <t>173.15493</t>
  </si>
  <si>
    <t>0.8</t>
  </si>
  <si>
    <t>173.15489</t>
  </si>
  <si>
    <t>204.43452</t>
  </si>
  <si>
    <t>90.56406</t>
  </si>
  <si>
    <t>0.0</t>
  </si>
  <si>
    <t>353.15485</t>
  </si>
  <si>
    <t>269.031946</t>
  </si>
  <si>
    <t>3</t>
  </si>
  <si>
    <t>328.32027</t>
  </si>
  <si>
    <t>-1.5</t>
  </si>
  <si>
    <t>328.32034</t>
  </si>
  <si>
    <t>88.53088</t>
  </si>
  <si>
    <t>88.53063</t>
  </si>
  <si>
    <t>148.32042</t>
  </si>
  <si>
    <t>271.065612</t>
  </si>
  <si>
    <t>173.15495</t>
  </si>
  <si>
    <t>1.1</t>
  </si>
  <si>
    <t>173.15490</t>
  </si>
  <si>
    <t>204.43456</t>
  </si>
  <si>
    <t>90.56461</t>
  </si>
  <si>
    <t>90.56436</t>
  </si>
  <si>
    <t>353.15484</t>
  </si>
  <si>
    <t>269.031898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</si>
  <si>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</si>
  <si>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</si>
  <si>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</si>
  <si>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</si>
  <si>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</si>
  <si>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</si>
  <si>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</si>
  <si>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88.53070</t>
  </si>
  <si>
    <t>2C互差20.00″</t>
  </si>
  <si>
    <t>204.43449</t>
  </si>
  <si>
    <t>90.56426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</si>
  <si>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</si>
  <si>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</si>
  <si>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</si>
  <si>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</si>
  <si>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</si>
  <si>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</si>
  <si>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</si>
  <si>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</si>
  <si>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</si>
  <si>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</si>
  <si>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</si>
  <si>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</si>
  <si>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A14-2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</si>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</sst>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213.1945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213.19535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160.7739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160.77355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30</v>
      </c>
      <c r="J10" s="70" t="s">
        <v>54</v>
      </c>
      <c r="K10" s="85">
        <v>213.1958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213.19545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61</v>
      </c>
      <c r="K12" s="87">
        <v>160.77415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160.77355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30</v>
      </c>
      <c r="J14" s="70" t="s">
        <v>70</v>
      </c>
      <c r="K14" s="85">
        <v>213.19555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213.1954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30</v>
      </c>
      <c r="J16" s="75" t="s">
        <v>78</v>
      </c>
      <c r="K16" s="87">
        <v>160.77395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160.7736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213.195341666667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160.773783333333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开始时间：09:39:53</v>
      </c>
      <c r="B4" s="46"/>
      <c r="C4" s="46" t="str">
        <f>原记录!H3</f>
        <v>结束时间：09:41:44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942</v>
      </c>
      <c r="E6" s="54" t="s">
        <v>107</v>
      </c>
      <c r="F6" s="56">
        <v>31.2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942</v>
      </c>
      <c r="E7" s="48" t="s">
        <v>110</v>
      </c>
      <c r="F7" s="56">
        <v>31.2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942</v>
      </c>
      <c r="E8" s="48" t="s">
        <v>113</v>
      </c>
      <c r="F8" s="56">
        <v>31.2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2024.06.22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31.2</v>
      </c>
      <c r="L2" s="2" t="s">
        <v>121</v>
      </c>
      <c r="M2" s="2"/>
      <c r="N2" s="24">
        <f>测站及镜站信息!D6</f>
        <v>942</v>
      </c>
      <c r="O2" s="25" t="s">
        <v>114</v>
      </c>
    </row>
    <row r="3" ht="11.1" customHeight="1" spans="1:15">
      <c r="A3" s="5" t="str">
        <f>测站及镜站信息!B5</f>
        <v>A14-2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开始时间：09:39:53</v>
      </c>
      <c r="G3" s="10"/>
      <c r="H3" s="9" t="str">
        <f>测站及镜站信息!C4</f>
        <v>结束时间：09:41:44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T13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88.53073</v>
      </c>
      <c r="I6" s="15" t="str">
        <f>原记录!I6</f>
        <v>-0.9</v>
      </c>
      <c r="J6" s="14" t="str">
        <f>原记录!J6</f>
        <v>88.53082</v>
      </c>
      <c r="K6" s="27">
        <f>原记录!K6</f>
        <v>213.1945</v>
      </c>
      <c r="L6" s="28">
        <f>测站及镜站信息!F7</f>
        <v>31.2</v>
      </c>
      <c r="M6" s="29">
        <f>测站及镜站信息!D7</f>
        <v>942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271.065082</v>
      </c>
      <c r="I7" s="15"/>
      <c r="J7" s="14"/>
      <c r="K7" s="27">
        <f>原记录!K7</f>
        <v>213.19535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T12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90.56437</v>
      </c>
      <c r="I8" s="15" t="str">
        <f>原记录!I8</f>
        <v>-0.1</v>
      </c>
      <c r="J8" s="14" t="str">
        <f>原记录!J8</f>
        <v>90.56438</v>
      </c>
      <c r="K8" s="27">
        <f>原记录!K8</f>
        <v>160.7739</v>
      </c>
      <c r="L8" s="28">
        <f>测站及镜站信息!F8</f>
        <v>31.2</v>
      </c>
      <c r="M8" s="29">
        <f>测站及镜站信息!D8</f>
        <v>942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269.031606</v>
      </c>
      <c r="I9" s="15"/>
      <c r="J9" s="14"/>
      <c r="K9" s="27">
        <f>原记录!K9</f>
        <v>160.77355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88.53090</v>
      </c>
      <c r="I10" s="15" t="str">
        <f>原记录!I10</f>
        <v>2.5</v>
      </c>
      <c r="J10" s="14" t="str">
        <f>原记录!J10</f>
        <v>88.53065</v>
      </c>
      <c r="K10" s="27">
        <f>原记录!K10</f>
        <v>213.1958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271.065597</v>
      </c>
      <c r="I11" s="15"/>
      <c r="J11" s="14"/>
      <c r="K11" s="27">
        <f>原记录!K11</f>
        <v>213.19545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90.56406</v>
      </c>
      <c r="I12" s="15" t="str">
        <f>原记录!I12</f>
        <v>0.0</v>
      </c>
      <c r="J12" s="14" t="str">
        <f>原记录!J12</f>
        <v>90.56406</v>
      </c>
      <c r="K12" s="27">
        <f>原记录!K12</f>
        <v>160.77415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269.031946</v>
      </c>
      <c r="I13" s="15"/>
      <c r="J13" s="14"/>
      <c r="K13" s="27">
        <f>原记录!K13</f>
        <v>160.77355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88.53088</v>
      </c>
      <c r="I14" s="15" t="str">
        <f>原记录!I14</f>
        <v>2.5</v>
      </c>
      <c r="J14" s="14" t="str">
        <f>原记录!J14</f>
        <v>88.53063</v>
      </c>
      <c r="K14" s="27">
        <f>原记录!K14</f>
        <v>213.19555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271.065612</v>
      </c>
      <c r="I15" s="15"/>
      <c r="J15" s="14"/>
      <c r="K15" s="27">
        <f>原记录!K15</f>
        <v>213.1954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90.56461</v>
      </c>
      <c r="I16" s="15" t="str">
        <f>原记录!I16</f>
        <v>2.5</v>
      </c>
      <c r="J16" s="14" t="str">
        <f>原记录!J16</f>
        <v>90.56436</v>
      </c>
      <c r="K16" s="27">
        <f>原记录!K16</f>
        <v>160.77395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269.031898</v>
      </c>
      <c r="I17" s="15"/>
      <c r="J17" s="14"/>
      <c r="K17" s="27">
        <f>原记录!K17</f>
        <v>160.7736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T13</v>
      </c>
      <c r="C25" s="20"/>
      <c r="D25" s="21"/>
      <c r="E25" s="20"/>
      <c r="F25" s="14"/>
      <c r="G25" s="14" t="str">
        <f>原记录!G22</f>
        <v>88.53070</v>
      </c>
      <c r="H25" s="22">
        <f>DEGREES(RADIANS(90)-((INT(ABS(G25))+INT((ABS(G25)-INT(ABS(G25)))*100)/60+((ABS(G25)-INT(ABS(G25)))*100-INT((ABS(G25)-INT(ABS(G25)))*100))/36)*PI()/180)*SIGN(G25))</f>
        <v>1.11472222222223</v>
      </c>
      <c r="I25" s="22">
        <f>(INT(ABS(H25))+INT((ABS(H25)-INT(ABS(H25)))*60)*0.01+(((ABS(H25)-INT(ABS(H25)))*60-INT((ABS(H25)-INT(ABS(H25)))*60))*60)/10000)*SIGN(H25)</f>
        <v>1.0653</v>
      </c>
      <c r="J25" s="27">
        <f>原记录!H22</f>
        <v>213.195341666667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A14-2</v>
      </c>
      <c r="Q25" s="39" t="str">
        <f>B25</f>
        <v>T13</v>
      </c>
      <c r="R25" s="40">
        <f>J25</f>
        <v>213.195341666667</v>
      </c>
      <c r="S25" s="41">
        <f>K2</f>
        <v>31.2</v>
      </c>
      <c r="T25" s="42">
        <f>L6</f>
        <v>31.2</v>
      </c>
      <c r="U25" s="42">
        <f>N2</f>
        <v>942</v>
      </c>
      <c r="V25" s="42">
        <f>M6</f>
        <v>942</v>
      </c>
      <c r="W25" s="43">
        <f>I25</f>
        <v>1.0653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T12</v>
      </c>
      <c r="C26" s="20"/>
      <c r="D26" s="21"/>
      <c r="E26" s="20"/>
      <c r="F26" s="14"/>
      <c r="G26" s="14" t="str">
        <f>原记录!G23</f>
        <v>90.56426</v>
      </c>
      <c r="H26" s="22">
        <f>DEGREES(RADIANS(90)-((INT(ABS(G26))+INT((ABS(G26)-INT(ABS(G26)))*100)/60+((ABS(G26)-INT(ABS(G26)))*100-INT((ABS(G26)-INT(ABS(G26)))*100))/36)*PI()/180)*SIGN(G26))</f>
        <v>-0.945166666666677</v>
      </c>
      <c r="I26" s="22">
        <f>(INT(ABS(H26))+INT((ABS(H26)-INT(ABS(H26)))*60)*0.01+(((ABS(H26)-INT(ABS(H26)))*60-INT((ABS(H26)-INT(ABS(H26)))*60))*60)/10000)*SIGN(H26)</f>
        <v>-0.564260000000004</v>
      </c>
      <c r="J26" s="27">
        <f>原记录!H23</f>
        <v>160.773783333333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A14-2</v>
      </c>
      <c r="Q26" s="44" t="str">
        <f>B26</f>
        <v>T12</v>
      </c>
      <c r="R26" s="40">
        <f>J26</f>
        <v>160.773783333333</v>
      </c>
      <c r="S26" s="41">
        <f>K2</f>
        <v>31.2</v>
      </c>
      <c r="T26" s="42">
        <f>L8</f>
        <v>31.2</v>
      </c>
      <c r="U26" s="42">
        <f>N2</f>
        <v>942</v>
      </c>
      <c r="V26" s="42">
        <f>M8</f>
        <v>942</v>
      </c>
      <c r="W26" s="43">
        <f>I26</f>
        <v>-0.564260000000004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A14-2</v>
      </c>
      <c r="Q29" s="35" t="str">
        <f>Q25</f>
        <v>T13</v>
      </c>
      <c r="R29" s="35">
        <f>R25</f>
        <v>213.195341666667</v>
      </c>
      <c r="S29" s="43">
        <f>T25</f>
        <v>31.2</v>
      </c>
      <c r="T29" s="40">
        <f>V25</f>
        <v>942</v>
      </c>
      <c r="U29" s="40">
        <f>W25</f>
        <v>1.0653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A14-2</v>
      </c>
      <c r="Q30" s="35" t="str">
        <f>Q26</f>
        <v>T12</v>
      </c>
      <c r="R30" s="35">
        <f>R26</f>
        <v>160.773783333333</v>
      </c>
      <c r="S30" s="43">
        <f>T26</f>
        <v>31.2</v>
      </c>
      <c r="T30" s="40">
        <f>V26</f>
        <v>942</v>
      </c>
      <c r="U30" s="40">
        <f>W26</f>
        <v>-0.564260000000004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