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<sst xmlns="http://schemas.openxmlformats.org/spreadsheetml/2006/main" count="231" uniqueCount="145">
  <si>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A14_3站外业观测手簿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</si>
  <si>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</si>
  <si>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</si>
  <si>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</si>
  <si>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</si>
  <si>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</si>
  <si>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测站点：A14_3</t>
  </si>
  <si>
    <t>后视点：</t>
  </si>
  <si>
    <t>开始时间：09:46:13</t>
  </si>
  <si>
    <t>结束时间：09:47:50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</si>
  <si>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</si>
  <si>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</si>
  <si>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</si>
  <si>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</si>
  <si>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</si>
  <si>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</si>
  <si>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</si>
  <si>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</si>
  <si>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</si>
  <si>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</si>
  <si>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</si>
  <si>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</si>
  <si>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</si>
  <si>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</si>
  <si>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</si>
  <si>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</si>
  <si>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</si>
  <si>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T13</t>
  </si>
  <si>
    <t>Ⅰ</t>
  </si>
  <si>
    <t>322.08433</t>
  </si>
  <si>
    <t>1.9</t>
  </si>
  <si>
    <t>322.08423</t>
  </si>
  <si>
    <t>0.00000</t>
  </si>
  <si>
    <t>88.52213</t>
  </si>
  <si>
    <t>3.3</t>
  </si>
  <si>
    <t>88.52180</t>
  </si>
  <si>
    <t>Ⅱ</t>
  </si>
  <si>
    <t>142.08414</t>
  </si>
  <si>
    <t>271.074525</t>
  </si>
  <si>
    <t>T12</t>
  </si>
  <si>
    <t>166.49539</t>
  </si>
  <si>
    <t>1.8</t>
  </si>
  <si>
    <t>166.49530</t>
  </si>
  <si>
    <t>204.41107</t>
  </si>
  <si>
    <t>90.55350</t>
  </si>
  <si>
    <t>1.0</t>
  </si>
  <si>
    <t>90.55340</t>
  </si>
  <si>
    <t>346.49521</t>
  </si>
  <si>
    <t>269.042693</t>
  </si>
  <si>
    <t>2</t>
  </si>
  <si>
    <t>322.08435</t>
  </si>
  <si>
    <t>2.6</t>
  </si>
  <si>
    <t>322.08422</t>
  </si>
  <si>
    <t>88.52202</t>
  </si>
  <si>
    <t>4.4</t>
  </si>
  <si>
    <t>88.52158</t>
  </si>
  <si>
    <t>142.08409</t>
  </si>
  <si>
    <t>271.074857</t>
  </si>
  <si>
    <t>166.49547</t>
  </si>
  <si>
    <t>2.7</t>
  </si>
  <si>
    <t>166.49533</t>
  </si>
  <si>
    <t>204.41111</t>
  </si>
  <si>
    <t>90.55344</t>
  </si>
  <si>
    <t>2.4</t>
  </si>
  <si>
    <t>90.55321</t>
  </si>
  <si>
    <t>346.49520</t>
  </si>
  <si>
    <t>269.043034</t>
  </si>
  <si>
    <t>3</t>
  </si>
  <si>
    <t>322.08424</t>
  </si>
  <si>
    <t>0.4</t>
  </si>
  <si>
    <t>88.52179</t>
  </si>
  <si>
    <t>88.52153</t>
  </si>
  <si>
    <t>142.08420</t>
  </si>
  <si>
    <t>271.074723</t>
  </si>
  <si>
    <t>166.49538</t>
  </si>
  <si>
    <t>2.2</t>
  </si>
  <si>
    <t>166.49527</t>
  </si>
  <si>
    <t>204.41105</t>
  </si>
  <si>
    <t>90.55349</t>
  </si>
  <si>
    <t>2.5</t>
  </si>
  <si>
    <t>90.55324</t>
  </si>
  <si>
    <t>346.49516</t>
  </si>
  <si>
    <t>269.043016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</si>
  <si>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</si>
  <si>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</si>
  <si>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</si>
  <si>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</si>
  <si>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</si>
  <si>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</si>
  <si>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</si>
  <si>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88.52164</t>
  </si>
  <si>
    <t>2C互差20.00″</t>
  </si>
  <si>
    <t>204.41108</t>
  </si>
  <si>
    <t>90.55328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</si>
  <si>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</si>
  <si>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</si>
  <si>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</si>
  <si>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</si>
  <si>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</si>
  <si>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</si>
  <si>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</si>
  <si>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</si>
  <si>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</si>
  <si>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</si>
  <si>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</si>
  <si>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</si>
  <si>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A14-3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</si>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</sst>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00_ "/>
    <numFmt numFmtId="179" formatCode="0.00000_ "/>
    <numFmt numFmtId="180" formatCode="0.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8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213.27605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213.27595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160.66215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160.6619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213.2764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213.2763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160.662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160.662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52</v>
      </c>
      <c r="G14" s="70" t="s">
        <v>32</v>
      </c>
      <c r="H14" s="71" t="s">
        <v>70</v>
      </c>
      <c r="I14" s="70" t="s">
        <v>51</v>
      </c>
      <c r="J14" s="70" t="s">
        <v>71</v>
      </c>
      <c r="K14" s="85">
        <v>213.2764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213.2761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160.66215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160.662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213.2762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160.662033333333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1" sqref="C11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开始时间：09:46:13</v>
      </c>
      <c r="B4" s="46"/>
      <c r="C4" s="46" t="str">
        <f>原记录!H3</f>
        <v>结束时间：09:47:50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942</v>
      </c>
      <c r="E6" s="54" t="s">
        <v>109</v>
      </c>
      <c r="F6" s="56">
        <v>31.2</v>
      </c>
      <c r="G6" s="56"/>
    </row>
    <row r="7" spans="1:7">
      <c r="A7" s="48" t="s">
        <v>110</v>
      </c>
      <c r="B7" s="57">
        <v>1.318</v>
      </c>
      <c r="C7" s="48" t="s">
        <v>111</v>
      </c>
      <c r="D7" s="55">
        <v>942</v>
      </c>
      <c r="E7" s="48" t="s">
        <v>112</v>
      </c>
      <c r="F7" s="56">
        <v>31.2</v>
      </c>
      <c r="G7" s="56"/>
    </row>
    <row r="8" spans="1:7">
      <c r="A8" s="48" t="s">
        <v>113</v>
      </c>
      <c r="B8" s="57">
        <v>1.364</v>
      </c>
      <c r="C8" s="48" t="s">
        <v>114</v>
      </c>
      <c r="D8" s="55">
        <v>942</v>
      </c>
      <c r="E8" s="48" t="s">
        <v>115</v>
      </c>
      <c r="F8" s="56">
        <v>31.2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31.2</v>
      </c>
      <c r="L2" s="2" t="s">
        <v>123</v>
      </c>
      <c r="M2" s="2"/>
      <c r="N2" s="24">
        <f>测站及镜站信息!D6</f>
        <v>942</v>
      </c>
      <c r="O2" s="25" t="s">
        <v>116</v>
      </c>
    </row>
    <row r="3" ht="11.1" customHeight="1" spans="1:15">
      <c r="A3" s="5" t="str">
        <f>测站及镜站信息!B5</f>
        <v>A14-3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开始时间：09:46:13</v>
      </c>
      <c r="G3" s="10"/>
      <c r="H3" s="9" t="str">
        <f>测站及镜站信息!C4</f>
        <v>结束时间：09:47:50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T13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88.52213</v>
      </c>
      <c r="I6" s="15" t="str">
        <f>原记录!I6</f>
        <v>3.3</v>
      </c>
      <c r="J6" s="14" t="str">
        <f>原记录!J6</f>
        <v>88.52180</v>
      </c>
      <c r="K6" s="27">
        <f>原记录!K6</f>
        <v>213.27605</v>
      </c>
      <c r="L6" s="28">
        <f>测站及镜站信息!F7</f>
        <v>31.2</v>
      </c>
      <c r="M6" s="29">
        <f>测站及镜站信息!D7</f>
        <v>942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271.074525</v>
      </c>
      <c r="I7" s="15"/>
      <c r="J7" s="14"/>
      <c r="K7" s="27">
        <f>原记录!K7</f>
        <v>213.27595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T12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90.55350</v>
      </c>
      <c r="I8" s="15" t="str">
        <f>原记录!I8</f>
        <v>1.0</v>
      </c>
      <c r="J8" s="14" t="str">
        <f>原记录!J8</f>
        <v>90.55340</v>
      </c>
      <c r="K8" s="27">
        <f>原记录!K8</f>
        <v>160.66215</v>
      </c>
      <c r="L8" s="28">
        <f>测站及镜站信息!F8</f>
        <v>31.2</v>
      </c>
      <c r="M8" s="29">
        <f>测站及镜站信息!D8</f>
        <v>942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269.042693</v>
      </c>
      <c r="I9" s="15"/>
      <c r="J9" s="14"/>
      <c r="K9" s="27">
        <f>原记录!K9</f>
        <v>160.6619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88.52202</v>
      </c>
      <c r="I10" s="15" t="str">
        <f>原记录!I10</f>
        <v>4.4</v>
      </c>
      <c r="J10" s="14" t="str">
        <f>原记录!J10</f>
        <v>88.52158</v>
      </c>
      <c r="K10" s="27">
        <f>原记录!K10</f>
        <v>213.2764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271.074857</v>
      </c>
      <c r="I11" s="15"/>
      <c r="J11" s="14"/>
      <c r="K11" s="27">
        <f>原记录!K11</f>
        <v>213.2763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90.55344</v>
      </c>
      <c r="I12" s="15" t="str">
        <f>原记录!I12</f>
        <v>2.4</v>
      </c>
      <c r="J12" s="14" t="str">
        <f>原记录!J12</f>
        <v>90.55321</v>
      </c>
      <c r="K12" s="27">
        <f>原记录!K12</f>
        <v>160.662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269.043034</v>
      </c>
      <c r="I13" s="15"/>
      <c r="J13" s="14"/>
      <c r="K13" s="27">
        <f>原记录!K13</f>
        <v>160.662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88.52179</v>
      </c>
      <c r="I14" s="15" t="str">
        <f>原记录!I14</f>
        <v>2.6</v>
      </c>
      <c r="J14" s="14" t="str">
        <f>原记录!J14</f>
        <v>88.52153</v>
      </c>
      <c r="K14" s="27">
        <f>原记录!K14</f>
        <v>213.2764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271.074723</v>
      </c>
      <c r="I15" s="15"/>
      <c r="J15" s="14"/>
      <c r="K15" s="27">
        <f>原记录!K15</f>
        <v>213.2761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90.55349</v>
      </c>
      <c r="I16" s="15" t="str">
        <f>原记录!I16</f>
        <v>2.5</v>
      </c>
      <c r="J16" s="14" t="str">
        <f>原记录!J16</f>
        <v>90.55324</v>
      </c>
      <c r="K16" s="27">
        <f>原记录!K16</f>
        <v>160.66215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269.043016</v>
      </c>
      <c r="I17" s="15"/>
      <c r="J17" s="14"/>
      <c r="K17" s="27">
        <f>原记录!K17</f>
        <v>160.662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T13</v>
      </c>
      <c r="C25" s="20"/>
      <c r="D25" s="21"/>
      <c r="E25" s="20"/>
      <c r="F25" s="14"/>
      <c r="G25" s="14" t="str">
        <f>原记录!G22</f>
        <v>88.52164</v>
      </c>
      <c r="H25" s="22">
        <f>DEGREES(RADIANS(90)-((INT(ABS(G25))+INT((ABS(G25)-INT(ABS(G25)))*100)/60+((ABS(G25)-INT(ABS(G25)))*100-INT((ABS(G25)-INT(ABS(G25)))*100))/36)*PI()/180)*SIGN(G25))</f>
        <v>1.12877777777777</v>
      </c>
      <c r="I25" s="22">
        <f>(INT(ABS(H25))+INT((ABS(H25)-INT(ABS(H25)))*60)*0.01+(((ABS(H25)-INT(ABS(H25)))*60-INT((ABS(H25)-INT(ABS(H25)))*60))*60)/10000)*SIGN(H25)</f>
        <v>1.07436</v>
      </c>
      <c r="J25" s="27">
        <f>原记录!H22</f>
        <v>213.2762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A14-3</v>
      </c>
      <c r="Q25" s="39" t="str">
        <f>B25</f>
        <v>T13</v>
      </c>
      <c r="R25" s="40">
        <f>J25</f>
        <v>213.2762</v>
      </c>
      <c r="S25" s="41">
        <f>K2</f>
        <v>31.2</v>
      </c>
      <c r="T25" s="42">
        <f>L6</f>
        <v>31.2</v>
      </c>
      <c r="U25" s="42">
        <f>N2</f>
        <v>942</v>
      </c>
      <c r="V25" s="42">
        <f>M6</f>
        <v>942</v>
      </c>
      <c r="W25" s="43">
        <f>I25</f>
        <v>1.07436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T12</v>
      </c>
      <c r="C26" s="20"/>
      <c r="D26" s="21"/>
      <c r="E26" s="20"/>
      <c r="F26" s="14"/>
      <c r="G26" s="14" t="str">
        <f>原记录!G23</f>
        <v>90.55328</v>
      </c>
      <c r="H26" s="22">
        <f>DEGREES(RADIANS(90)-((INT(ABS(G26))+INT((ABS(G26)-INT(ABS(G26)))*100)/60+((ABS(G26)-INT(ABS(G26)))*100-INT((ABS(G26)-INT(ABS(G26)))*100))/36)*PI()/180)*SIGN(G26))</f>
        <v>-0.925777777777778</v>
      </c>
      <c r="I26" s="22">
        <f>(INT(ABS(H26))+INT((ABS(H26)-INT(ABS(H26)))*60)*0.01+(((ABS(H26)-INT(ABS(H26)))*60-INT((ABS(H26)-INT(ABS(H26)))*60))*60)/10000)*SIGN(H26)</f>
        <v>-0.55328</v>
      </c>
      <c r="J26" s="27">
        <f>原记录!H23</f>
        <v>160.662033333333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A14-3</v>
      </c>
      <c r="Q26" s="44" t="str">
        <f>B26</f>
        <v>T12</v>
      </c>
      <c r="R26" s="40">
        <f>J26</f>
        <v>160.662033333333</v>
      </c>
      <c r="S26" s="41">
        <f>K2</f>
        <v>31.2</v>
      </c>
      <c r="T26" s="42">
        <f>L8</f>
        <v>31.2</v>
      </c>
      <c r="U26" s="42">
        <f>N2</f>
        <v>942</v>
      </c>
      <c r="V26" s="42">
        <f>M8</f>
        <v>942</v>
      </c>
      <c r="W26" s="43">
        <f>I26</f>
        <v>-0.55328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A14-3</v>
      </c>
      <c r="Q29" s="35" t="str">
        <f>Q25</f>
        <v>T13</v>
      </c>
      <c r="R29" s="35">
        <f>R25</f>
        <v>213.2762</v>
      </c>
      <c r="S29" s="43">
        <f>T25</f>
        <v>31.2</v>
      </c>
      <c r="T29" s="40">
        <f>V25</f>
        <v>942</v>
      </c>
      <c r="U29" s="40">
        <f>W25</f>
        <v>1.07436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A14-3</v>
      </c>
      <c r="Q30" s="35" t="str">
        <f>Q26</f>
        <v>T12</v>
      </c>
      <c r="R30" s="35">
        <f>R26</f>
        <v>160.662033333333</v>
      </c>
      <c r="S30" s="43">
        <f>T26</f>
        <v>31.2</v>
      </c>
      <c r="T30" s="40">
        <f>V26</f>
        <v>942</v>
      </c>
      <c r="U30" s="40">
        <f>W26</f>
        <v>-0.55328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