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<sst xmlns="http://schemas.openxmlformats.org/spreadsheetml/2006/main" count="231" uniqueCount="141">
  <si>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A14_4站外业观测手簿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</si>
  <si>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</si>
  <si>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</si>
  <si>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</si>
  <si>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</si>
  <si>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</si>
  <si>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测站点：A14_4</t>
  </si>
  <si>
    <t>后视点：</t>
  </si>
  <si>
    <t>开始时间：09:51:17</t>
  </si>
  <si>
    <t>结束时间：09:52:45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</si>
  <si>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</si>
  <si>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</si>
  <si>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</si>
  <si>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</si>
  <si>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</si>
  <si>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</si>
  <si>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</si>
  <si>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</si>
  <si>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</si>
  <si>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</si>
  <si>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</si>
  <si>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</si>
  <si>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</si>
  <si>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</si>
  <si>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</si>
  <si>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</si>
  <si>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</si>
  <si>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T12</t>
  </si>
  <si>
    <t>Ⅰ</t>
  </si>
  <si>
    <t>143.57457</t>
  </si>
  <si>
    <t>0.7</t>
  </si>
  <si>
    <t>143.57454</t>
  </si>
  <si>
    <t>0.00000</t>
  </si>
  <si>
    <t>90.55471</t>
  </si>
  <si>
    <t>2.0</t>
  </si>
  <si>
    <t>90.55450</t>
  </si>
  <si>
    <t>Ⅱ</t>
  </si>
  <si>
    <t>323.57450</t>
  </si>
  <si>
    <t>269.041703</t>
  </si>
  <si>
    <t>T13</t>
  </si>
  <si>
    <t>299.08351</t>
  </si>
  <si>
    <t>2.9</t>
  </si>
  <si>
    <t>299.08336</t>
  </si>
  <si>
    <t>155.10483</t>
  </si>
  <si>
    <t>88.52315</t>
  </si>
  <si>
    <t>2.1</t>
  </si>
  <si>
    <t>88.52295</t>
  </si>
  <si>
    <t>119.08322</t>
  </si>
  <si>
    <t>271.073259</t>
  </si>
  <si>
    <t>2</t>
  </si>
  <si>
    <t>143.57464</t>
  </si>
  <si>
    <t>1.9</t>
  </si>
  <si>
    <t>90.55482</t>
  </si>
  <si>
    <t>2.5</t>
  </si>
  <si>
    <t>90.55457</t>
  </si>
  <si>
    <t>323.57445</t>
  </si>
  <si>
    <t>269.041683</t>
  </si>
  <si>
    <t>299.08347</t>
  </si>
  <si>
    <t>2.2</t>
  </si>
  <si>
    <t>155.10481</t>
  </si>
  <si>
    <t>88.52323</t>
  </si>
  <si>
    <t>2.7</t>
  </si>
  <si>
    <t>88.52297</t>
  </si>
  <si>
    <t>119.08325</t>
  </si>
  <si>
    <t>271.073301</t>
  </si>
  <si>
    <t>3</t>
  </si>
  <si>
    <t>0.4</t>
  </si>
  <si>
    <t>143.57452</t>
  </si>
  <si>
    <t>90.55487</t>
  </si>
  <si>
    <t>2.4</t>
  </si>
  <si>
    <t>90.55463</t>
  </si>
  <si>
    <t>269.041611</t>
  </si>
  <si>
    <t>299.08333</t>
  </si>
  <si>
    <t>1.1</t>
  </si>
  <si>
    <t>299.08327</t>
  </si>
  <si>
    <t>155.10475</t>
  </si>
  <si>
    <t>88.52311</t>
  </si>
  <si>
    <t>2.6</t>
  </si>
  <si>
    <t>88.52286</t>
  </si>
  <si>
    <t>271.073399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</si>
  <si>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</si>
  <si>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</si>
  <si>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</si>
  <si>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</si>
  <si>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</si>
  <si>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</si>
  <si>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</si>
  <si>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</si>
  <si>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155.10480</t>
  </si>
  <si>
    <t>88.52292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</si>
  <si>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</si>
  <si>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</si>
  <si>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</si>
  <si>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</si>
  <si>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</si>
  <si>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</si>
  <si>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</si>
  <si>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</si>
  <si>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</si>
  <si>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</si>
  <si>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</si>
  <si>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</si>
  <si>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A14-4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</si>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</sst>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000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8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8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8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160.54375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160.54355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213.48625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213.48585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31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160.5438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160.54355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42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213.486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213.48595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31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70</v>
      </c>
      <c r="K14" s="85">
        <v>160.5438</v>
      </c>
      <c r="L14" s="90"/>
    </row>
    <row r="15" s="59" customFormat="1" spans="1:12">
      <c r="A15" s="72"/>
      <c r="B15" s="73"/>
      <c r="C15" s="74" t="s">
        <v>36</v>
      </c>
      <c r="D15" s="74" t="s">
        <v>37</v>
      </c>
      <c r="E15" s="73"/>
      <c r="F15" s="73"/>
      <c r="G15" s="73"/>
      <c r="H15" s="74" t="s">
        <v>71</v>
      </c>
      <c r="I15" s="73"/>
      <c r="J15" s="73"/>
      <c r="K15" s="87">
        <v>160.54355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213.48635</v>
      </c>
      <c r="L16" s="92"/>
    </row>
    <row r="17" s="59" customFormat="1" ht="15" spans="1:12">
      <c r="A17" s="76"/>
      <c r="B17" s="77"/>
      <c r="C17" s="78" t="s">
        <v>36</v>
      </c>
      <c r="D17" s="78" t="s">
        <v>47</v>
      </c>
      <c r="E17" s="77"/>
      <c r="F17" s="77"/>
      <c r="G17" s="77"/>
      <c r="H17" s="78" t="s">
        <v>79</v>
      </c>
      <c r="I17" s="77"/>
      <c r="J17" s="77"/>
      <c r="K17" s="93">
        <v>213.4852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160.543666666667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88</v>
      </c>
      <c r="G23" s="74" t="s">
        <v>89</v>
      </c>
      <c r="H23" s="87">
        <v>213.485933333333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8" sqref="D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开始时间：09:51:17</v>
      </c>
      <c r="B4" s="46"/>
      <c r="C4" s="46" t="str">
        <f>原记录!H3</f>
        <v>结束时间：09:52:45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942</v>
      </c>
      <c r="E6" s="54" t="s">
        <v>105</v>
      </c>
      <c r="F6" s="56">
        <v>31.2</v>
      </c>
      <c r="G6" s="56"/>
    </row>
    <row r="7" spans="1:7">
      <c r="A7" s="48" t="s">
        <v>106</v>
      </c>
      <c r="B7" s="57">
        <v>1.364</v>
      </c>
      <c r="C7" s="48" t="s">
        <v>107</v>
      </c>
      <c r="D7" s="55">
        <v>942</v>
      </c>
      <c r="E7" s="48" t="s">
        <v>108</v>
      </c>
      <c r="F7" s="56">
        <v>31.2</v>
      </c>
      <c r="G7" s="56"/>
    </row>
    <row r="8" spans="1:7">
      <c r="A8" s="48" t="s">
        <v>109</v>
      </c>
      <c r="B8" s="57">
        <v>1.318</v>
      </c>
      <c r="C8" s="48" t="s">
        <v>110</v>
      </c>
      <c r="D8" s="55">
        <v>942</v>
      </c>
      <c r="E8" s="48" t="s">
        <v>111</v>
      </c>
      <c r="F8" s="56">
        <v>31.2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2024.06.22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31.2</v>
      </c>
      <c r="L2" s="2" t="s">
        <v>119</v>
      </c>
      <c r="M2" s="2"/>
      <c r="N2" s="24">
        <f>测站及镜站信息!D6</f>
        <v>942</v>
      </c>
      <c r="O2" s="25" t="s">
        <v>112</v>
      </c>
    </row>
    <row r="3" ht="11.1" customHeight="1" spans="1:15">
      <c r="A3" s="5" t="str">
        <f>测站及镜站信息!B5</f>
        <v>A14-4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开始时间：09:51:17</v>
      </c>
      <c r="G3" s="10"/>
      <c r="H3" s="9" t="str">
        <f>测站及镜站信息!C4</f>
        <v>结束时间：09:52:45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T12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90.55471</v>
      </c>
      <c r="I6" s="15" t="str">
        <f>原记录!I6</f>
        <v>2.0</v>
      </c>
      <c r="J6" s="14" t="str">
        <f>原记录!J6</f>
        <v>90.55450</v>
      </c>
      <c r="K6" s="27">
        <f>原记录!K6</f>
        <v>160.54375</v>
      </c>
      <c r="L6" s="28">
        <f>测站及镜站信息!F7</f>
        <v>31.2</v>
      </c>
      <c r="M6" s="29">
        <f>测站及镜站信息!D7</f>
        <v>942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269.041703</v>
      </c>
      <c r="I7" s="15"/>
      <c r="J7" s="14"/>
      <c r="K7" s="27">
        <f>原记录!K7</f>
        <v>160.54355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T13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88.52315</v>
      </c>
      <c r="I8" s="15" t="str">
        <f>原记录!I8</f>
        <v>2.1</v>
      </c>
      <c r="J8" s="14" t="str">
        <f>原记录!J8</f>
        <v>88.52295</v>
      </c>
      <c r="K8" s="27">
        <f>原记录!K8</f>
        <v>213.48625</v>
      </c>
      <c r="L8" s="28">
        <f>测站及镜站信息!F8</f>
        <v>31.2</v>
      </c>
      <c r="M8" s="29">
        <f>测站及镜站信息!D8</f>
        <v>942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271.073259</v>
      </c>
      <c r="I9" s="15"/>
      <c r="J9" s="14"/>
      <c r="K9" s="27">
        <f>原记录!K9</f>
        <v>213.48585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90.55482</v>
      </c>
      <c r="I10" s="15" t="str">
        <f>原记录!I10</f>
        <v>2.5</v>
      </c>
      <c r="J10" s="14" t="str">
        <f>原记录!J10</f>
        <v>90.55457</v>
      </c>
      <c r="K10" s="27">
        <f>原记录!K10</f>
        <v>160.5438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269.041683</v>
      </c>
      <c r="I11" s="15"/>
      <c r="J11" s="14"/>
      <c r="K11" s="27">
        <f>原记录!K11</f>
        <v>160.54355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88.52323</v>
      </c>
      <c r="I12" s="15" t="str">
        <f>原记录!I12</f>
        <v>2.7</v>
      </c>
      <c r="J12" s="14" t="str">
        <f>原记录!J12</f>
        <v>88.52297</v>
      </c>
      <c r="K12" s="27">
        <f>原记录!K12</f>
        <v>213.486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271.073301</v>
      </c>
      <c r="I13" s="15"/>
      <c r="J13" s="14"/>
      <c r="K13" s="27">
        <f>原记录!K13</f>
        <v>213.48595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90.55487</v>
      </c>
      <c r="I14" s="15" t="str">
        <f>原记录!I14</f>
        <v>2.4</v>
      </c>
      <c r="J14" s="14" t="str">
        <f>原记录!J14</f>
        <v>90.55463</v>
      </c>
      <c r="K14" s="27">
        <f>原记录!K14</f>
        <v>160.5438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269.041611</v>
      </c>
      <c r="I15" s="15"/>
      <c r="J15" s="14"/>
      <c r="K15" s="27">
        <f>原记录!K15</f>
        <v>160.54355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88.52311</v>
      </c>
      <c r="I16" s="15" t="str">
        <f>原记录!I16</f>
        <v>2.6</v>
      </c>
      <c r="J16" s="14" t="str">
        <f>原记录!J16</f>
        <v>88.52286</v>
      </c>
      <c r="K16" s="27">
        <f>原记录!K16</f>
        <v>213.48635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271.073399</v>
      </c>
      <c r="I17" s="15"/>
      <c r="J17" s="14"/>
      <c r="K17" s="27">
        <f>原记录!K17</f>
        <v>213.4852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T12</v>
      </c>
      <c r="C25" s="20"/>
      <c r="D25" s="21"/>
      <c r="E25" s="20"/>
      <c r="F25" s="14"/>
      <c r="G25" s="14" t="str">
        <f>原记录!G22</f>
        <v>90.55457</v>
      </c>
      <c r="H25" s="22">
        <f>DEGREES(RADIANS(90)-((INT(ABS(G25))+INT((ABS(G25)-INT(ABS(G25)))*100)/60+((ABS(G25)-INT(ABS(G25)))*100-INT((ABS(G25)-INT(ABS(G25)))*100))/36)*PI()/180)*SIGN(G25))</f>
        <v>-0.929361111111111</v>
      </c>
      <c r="I25" s="22">
        <f>(INT(ABS(H25))+INT((ABS(H25)-INT(ABS(H25)))*60)*0.01+(((ABS(H25)-INT(ABS(H25)))*60-INT((ABS(H25)-INT(ABS(H25)))*60))*60)/10000)*SIGN(H25)</f>
        <v>-0.55457</v>
      </c>
      <c r="J25" s="27">
        <f>原记录!H22</f>
        <v>160.543666666667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A14-4</v>
      </c>
      <c r="Q25" s="39" t="str">
        <f>B25</f>
        <v>T12</v>
      </c>
      <c r="R25" s="40">
        <f>J25</f>
        <v>160.543666666667</v>
      </c>
      <c r="S25" s="41">
        <f>K2</f>
        <v>31.2</v>
      </c>
      <c r="T25" s="42">
        <f>L6</f>
        <v>31.2</v>
      </c>
      <c r="U25" s="42">
        <f>N2</f>
        <v>942</v>
      </c>
      <c r="V25" s="42">
        <f>M6</f>
        <v>942</v>
      </c>
      <c r="W25" s="43">
        <f>I25</f>
        <v>-0.55457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T13</v>
      </c>
      <c r="C26" s="20"/>
      <c r="D26" s="21"/>
      <c r="E26" s="20"/>
      <c r="F26" s="14"/>
      <c r="G26" s="14" t="str">
        <f>原记录!G23</f>
        <v>88.52292</v>
      </c>
      <c r="H26" s="22">
        <f>DEGREES(RADIANS(90)-((INT(ABS(G26))+INT((ABS(G26)-INT(ABS(G26)))*100)/60+((ABS(G26)-INT(ABS(G26)))*100-INT((ABS(G26)-INT(ABS(G26)))*100))/36)*PI()/180)*SIGN(G26))</f>
        <v>1.12522222222223</v>
      </c>
      <c r="I26" s="22">
        <f>(INT(ABS(H26))+INT((ABS(H26)-INT(ABS(H26)))*60)*0.01+(((ABS(H26)-INT(ABS(H26)))*60-INT((ABS(H26)-INT(ABS(H26)))*60))*60)/10000)*SIGN(H26)</f>
        <v>1.07308</v>
      </c>
      <c r="J26" s="27">
        <f>原记录!H23</f>
        <v>213.485933333333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5" t="str">
        <f>A3</f>
        <v>A14-4</v>
      </c>
      <c r="Q26" s="44" t="str">
        <f>B26</f>
        <v>T13</v>
      </c>
      <c r="R26" s="40">
        <f>J26</f>
        <v>213.485933333333</v>
      </c>
      <c r="S26" s="41">
        <f>K2</f>
        <v>31.2</v>
      </c>
      <c r="T26" s="42">
        <f>L8</f>
        <v>31.2</v>
      </c>
      <c r="U26" s="42">
        <f>N2</f>
        <v>942</v>
      </c>
      <c r="V26" s="42">
        <f>M8</f>
        <v>942</v>
      </c>
      <c r="W26" s="43">
        <f>I26</f>
        <v>1.07308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A14-4</v>
      </c>
      <c r="Q29" s="35" t="str">
        <f>Q25</f>
        <v>T12</v>
      </c>
      <c r="R29" s="35">
        <f>R25</f>
        <v>160.543666666667</v>
      </c>
      <c r="S29" s="43">
        <f>T25</f>
        <v>31.2</v>
      </c>
      <c r="T29" s="40">
        <f>V25</f>
        <v>942</v>
      </c>
      <c r="U29" s="40">
        <f>W25</f>
        <v>-0.55457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A14-4</v>
      </c>
      <c r="Q30" s="35" t="str">
        <f>Q26</f>
        <v>T13</v>
      </c>
      <c r="R30" s="35">
        <f>R26</f>
        <v>213.485933333333</v>
      </c>
      <c r="S30" s="43">
        <f>T26</f>
        <v>31.2</v>
      </c>
      <c r="T30" s="40">
        <f>V26</f>
        <v>942</v>
      </c>
      <c r="U30" s="40">
        <f>W26</f>
        <v>1.07308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