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<sst xmlns="http://schemas.openxmlformats.org/spreadsheetml/2006/main" count="231" uniqueCount="144">
  <si>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A15_1站外业观测手簿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</si>
  <si>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</si>
  <si>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</si>
  <si>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</si>
  <si>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</si>
  <si>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</si>
  <si>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测站点：A15_1</t>
  </si>
  <si>
    <t>后视点：</t>
  </si>
  <si>
    <t>开始时间：10:22:42</t>
  </si>
  <si>
    <t>结束时间：10:24:29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</si>
  <si>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</si>
  <si>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</si>
  <si>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</si>
  <si>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</si>
  <si>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</si>
  <si>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</si>
  <si>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</si>
  <si>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</si>
  <si>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</si>
  <si>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</si>
  <si>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</si>
  <si>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</si>
  <si>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</si>
  <si>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</si>
  <si>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</si>
  <si>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</si>
  <si>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</si>
  <si>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T13</t>
  </si>
  <si>
    <t>Ⅰ</t>
  </si>
  <si>
    <t>133.07144</t>
  </si>
  <si>
    <t>2.6</t>
  </si>
  <si>
    <t>133.07131</t>
  </si>
  <si>
    <t>0.00000</t>
  </si>
  <si>
    <t>90.49553</t>
  </si>
  <si>
    <t>-0.9</t>
  </si>
  <si>
    <t>90.49562</t>
  </si>
  <si>
    <t>Ⅱ</t>
  </si>
  <si>
    <t>313.07118</t>
  </si>
  <si>
    <t>269.100292</t>
  </si>
  <si>
    <t>T14</t>
  </si>
  <si>
    <t>315.54175</t>
  </si>
  <si>
    <t>4.0</t>
  </si>
  <si>
    <t>315.54155</t>
  </si>
  <si>
    <t>182.47023</t>
  </si>
  <si>
    <t>89.54453</t>
  </si>
  <si>
    <t>1.1</t>
  </si>
  <si>
    <t>89.54442</t>
  </si>
  <si>
    <t>135.54134</t>
  </si>
  <si>
    <t>270.051699</t>
  </si>
  <si>
    <t>2</t>
  </si>
  <si>
    <t>133.07152</t>
  </si>
  <si>
    <t>4.6</t>
  </si>
  <si>
    <t>133.07129</t>
  </si>
  <si>
    <t>90.49564</t>
  </si>
  <si>
    <t>1.6</t>
  </si>
  <si>
    <t>90.49548</t>
  </si>
  <si>
    <t>313.07106</t>
  </si>
  <si>
    <t>269.100684</t>
  </si>
  <si>
    <t>315.54161</t>
  </si>
  <si>
    <t>0.1</t>
  </si>
  <si>
    <t>315.54160</t>
  </si>
  <si>
    <t>182.47031</t>
  </si>
  <si>
    <t>89.54478</t>
  </si>
  <si>
    <t>1.9</t>
  </si>
  <si>
    <t>89.54459</t>
  </si>
  <si>
    <t>135.54160</t>
  </si>
  <si>
    <t>270.051598</t>
  </si>
  <si>
    <t>3</t>
  </si>
  <si>
    <t>133.07132</t>
  </si>
  <si>
    <t>2.3</t>
  </si>
  <si>
    <t>133.07121</t>
  </si>
  <si>
    <t>313.07109</t>
  </si>
  <si>
    <t>269.100685</t>
  </si>
  <si>
    <t>315.54162</t>
  </si>
  <si>
    <t>2.0</t>
  </si>
  <si>
    <t>315.54152</t>
  </si>
  <si>
    <t>182.47032</t>
  </si>
  <si>
    <t>89.54470</t>
  </si>
  <si>
    <t>2.4</t>
  </si>
  <si>
    <t>89.54446</t>
  </si>
  <si>
    <t>135.54142</t>
  </si>
  <si>
    <t>270.051774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</si>
  <si>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</si>
  <si>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</si>
  <si>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</si>
  <si>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</si>
  <si>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</si>
  <si>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</si>
  <si>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</si>
  <si>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90.49552</t>
  </si>
  <si>
    <t>2C互差20.00″</t>
  </si>
  <si>
    <t>182.47029</t>
  </si>
  <si>
    <t>89.54449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</si>
  <si>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</si>
  <si>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</si>
  <si>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</si>
  <si>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</si>
  <si>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</si>
  <si>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</si>
  <si>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2024.06.22</t>
  </si>
  <si>
    <t>天气</t>
  </si>
  <si>
    <t>晴朗</t>
  </si>
  <si>
    <t>成像</t>
  </si>
  <si>
    <t>清晰</t>
  </si>
  <si>
    <t>测站点号</t>
  </si>
  <si>
    <t>A15-1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</si>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</sst>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0" borderId="29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14" borderId="32" applyNumberFormat="0" applyAlignment="0" applyProtection="0">
      <alignment vertical="center"/>
    </xf>
    <xf numFmtId="0" fontId="18" fillId="14" borderId="28" applyNumberFormat="0" applyAlignment="0" applyProtection="0">
      <alignment vertical="center"/>
    </xf>
    <xf numFmtId="0" fontId="19" fillId="15" borderId="33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1" fillId="3" borderId="1" xfId="0" applyFont="1" applyFill="1" applyBorder="1" applyProtection="1">
      <alignment vertical="center"/>
      <protection hidden="1"/>
    </xf>
    <xf numFmtId="0" fontId="0" fillId="4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4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4" borderId="1" xfId="0" applyNumberFormat="1" applyFill="1" applyBorder="1" applyAlignment="1">
      <alignment horizontal="left" vertical="center"/>
    </xf>
    <xf numFmtId="178" fontId="0" fillId="4" borderId="1" xfId="0" applyNumberForma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111.5348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111.5346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160.24625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160.24595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111.53465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111.53475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160.24645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160.24605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53</v>
      </c>
      <c r="I14" s="70" t="s">
        <v>54</v>
      </c>
      <c r="J14" s="70" t="s">
        <v>55</v>
      </c>
      <c r="K14" s="85">
        <v>111.53455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111.53455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73</v>
      </c>
      <c r="E16" s="75" t="s">
        <v>74</v>
      </c>
      <c r="F16" s="75" t="s">
        <v>75</v>
      </c>
      <c r="G16" s="75" t="s">
        <v>76</v>
      </c>
      <c r="H16" s="74" t="s">
        <v>77</v>
      </c>
      <c r="I16" s="75" t="s">
        <v>78</v>
      </c>
      <c r="J16" s="75" t="s">
        <v>79</v>
      </c>
      <c r="K16" s="87">
        <v>160.2462</v>
      </c>
      <c r="L16" s="92"/>
    </row>
    <row r="17" s="59" customFormat="1" ht="15" spans="1:12">
      <c r="A17" s="76"/>
      <c r="B17" s="77"/>
      <c r="C17" s="78" t="s">
        <v>36</v>
      </c>
      <c r="D17" s="78" t="s">
        <v>80</v>
      </c>
      <c r="E17" s="77"/>
      <c r="F17" s="77"/>
      <c r="G17" s="77"/>
      <c r="H17" s="78" t="s">
        <v>81</v>
      </c>
      <c r="I17" s="77"/>
      <c r="J17" s="77"/>
      <c r="K17" s="93">
        <v>160.2461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111.53465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92</v>
      </c>
      <c r="H23" s="87">
        <v>160.246166666667</v>
      </c>
      <c r="I23" s="86"/>
      <c r="J23" s="106" t="s">
        <v>93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94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95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96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97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F16" sqref="F16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8"/>
      <c r="F1" s="48"/>
      <c r="G1" s="48"/>
    </row>
    <row r="2" spans="1:7">
      <c r="A2" s="46" t="s">
        <v>100</v>
      </c>
      <c r="B2" s="46" t="s">
        <v>101</v>
      </c>
      <c r="C2" s="46"/>
      <c r="D2" s="49"/>
      <c r="E2" s="48"/>
      <c r="F2" s="48"/>
      <c r="G2" s="48"/>
    </row>
    <row r="3" spans="1:7">
      <c r="A3" s="46" t="s">
        <v>102</v>
      </c>
      <c r="B3" s="46" t="s">
        <v>103</v>
      </c>
      <c r="C3" s="46"/>
      <c r="D3" s="49"/>
      <c r="E3" s="48"/>
      <c r="F3" s="48"/>
      <c r="G3" s="48"/>
    </row>
    <row r="4" spans="1:7">
      <c r="A4" s="50" t="str">
        <f>原记录!F3</f>
        <v>开始时间：10:22:42</v>
      </c>
      <c r="B4" s="46"/>
      <c r="C4" s="46" t="str">
        <f>原记录!H3</f>
        <v>结束时间：10:24:29</v>
      </c>
      <c r="D4" s="49"/>
      <c r="E4" s="48"/>
      <c r="F4" s="48"/>
      <c r="G4" s="48"/>
    </row>
    <row r="5" spans="1:7">
      <c r="A5" s="48" t="s">
        <v>104</v>
      </c>
      <c r="B5" s="51" t="s">
        <v>105</v>
      </c>
      <c r="C5" s="48"/>
      <c r="D5" s="52"/>
      <c r="E5" s="48"/>
      <c r="F5" s="48"/>
      <c r="G5" s="48"/>
    </row>
    <row r="6" spans="1:7">
      <c r="A6" s="48" t="s">
        <v>106</v>
      </c>
      <c r="B6" s="53">
        <v>1.5</v>
      </c>
      <c r="C6" s="54" t="s">
        <v>107</v>
      </c>
      <c r="D6" s="55">
        <v>942</v>
      </c>
      <c r="E6" s="54" t="s">
        <v>108</v>
      </c>
      <c r="F6" s="56">
        <v>28</v>
      </c>
      <c r="G6" s="56"/>
    </row>
    <row r="7" spans="1:7">
      <c r="A7" s="48" t="s">
        <v>109</v>
      </c>
      <c r="B7" s="57">
        <v>1.318</v>
      </c>
      <c r="C7" s="48" t="s">
        <v>110</v>
      </c>
      <c r="D7" s="55">
        <v>942</v>
      </c>
      <c r="E7" s="48" t="s">
        <v>111</v>
      </c>
      <c r="F7" s="56">
        <v>28</v>
      </c>
      <c r="G7" s="56"/>
    </row>
    <row r="8" spans="1:7">
      <c r="A8" s="48" t="s">
        <v>112</v>
      </c>
      <c r="B8" s="57">
        <v>1.364</v>
      </c>
      <c r="C8" s="48" t="s">
        <v>113</v>
      </c>
      <c r="D8" s="55">
        <v>942</v>
      </c>
      <c r="E8" s="48" t="s">
        <v>114</v>
      </c>
      <c r="F8" s="56">
        <v>28</v>
      </c>
      <c r="G8" s="48"/>
    </row>
    <row r="9" spans="1:7">
      <c r="A9" s="48" t="s">
        <v>115</v>
      </c>
      <c r="B9" s="58" t="s">
        <v>116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2024.06.22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28</v>
      </c>
      <c r="L2" s="2" t="s">
        <v>122</v>
      </c>
      <c r="M2" s="2"/>
      <c r="N2" s="24">
        <f>测站及镜站信息!D6</f>
        <v>942</v>
      </c>
      <c r="O2" s="25" t="s">
        <v>115</v>
      </c>
    </row>
    <row r="3" ht="11.1" customHeight="1" spans="1:15">
      <c r="A3" s="5" t="str">
        <f>测站及镜站信息!B5</f>
        <v>A15-1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开始时间：10:22:42</v>
      </c>
      <c r="G3" s="10"/>
      <c r="H3" s="9" t="str">
        <f>测站及镜站信息!C4</f>
        <v>结束时间：10:24:29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T13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90.49553</v>
      </c>
      <c r="I6" s="15" t="str">
        <f>原记录!I6</f>
        <v>-0.9</v>
      </c>
      <c r="J6" s="14" t="str">
        <f>原记录!J6</f>
        <v>90.49562</v>
      </c>
      <c r="K6" s="27">
        <f>原记录!K6</f>
        <v>111.5348</v>
      </c>
      <c r="L6" s="28">
        <f>测站及镜站信息!F7</f>
        <v>28</v>
      </c>
      <c r="M6" s="29">
        <f>测站及镜站信息!D7</f>
        <v>942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269.100292</v>
      </c>
      <c r="I7" s="15"/>
      <c r="J7" s="14"/>
      <c r="K7" s="27">
        <f>原记录!K7</f>
        <v>111.5346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T14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89.54453</v>
      </c>
      <c r="I8" s="15" t="str">
        <f>原记录!I8</f>
        <v>1.1</v>
      </c>
      <c r="J8" s="14" t="str">
        <f>原记录!J8</f>
        <v>89.54442</v>
      </c>
      <c r="K8" s="27">
        <f>原记录!K8</f>
        <v>160.24625</v>
      </c>
      <c r="L8" s="28">
        <f>测站及镜站信息!F8</f>
        <v>28</v>
      </c>
      <c r="M8" s="29">
        <f>测站及镜站信息!D8</f>
        <v>942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270.051699</v>
      </c>
      <c r="I9" s="15"/>
      <c r="J9" s="14"/>
      <c r="K9" s="27">
        <f>原记录!K9</f>
        <v>160.24595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90.49564</v>
      </c>
      <c r="I10" s="15" t="str">
        <f>原记录!I10</f>
        <v>1.6</v>
      </c>
      <c r="J10" s="14" t="str">
        <f>原记录!J10</f>
        <v>90.49548</v>
      </c>
      <c r="K10" s="27">
        <f>原记录!K10</f>
        <v>111.53465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269.100684</v>
      </c>
      <c r="I11" s="15"/>
      <c r="J11" s="14"/>
      <c r="K11" s="27">
        <f>原记录!K11</f>
        <v>111.53475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T14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89.54478</v>
      </c>
      <c r="I12" s="15" t="str">
        <f>原记录!I12</f>
        <v>1.9</v>
      </c>
      <c r="J12" s="14" t="str">
        <f>原记录!J12</f>
        <v>89.54459</v>
      </c>
      <c r="K12" s="27">
        <f>原记录!K12</f>
        <v>160.24645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270.051598</v>
      </c>
      <c r="I13" s="15"/>
      <c r="J13" s="14"/>
      <c r="K13" s="27">
        <f>原记录!K13</f>
        <v>160.24605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90.49564</v>
      </c>
      <c r="I14" s="15" t="str">
        <f>原记录!I14</f>
        <v>1.6</v>
      </c>
      <c r="J14" s="14" t="str">
        <f>原记录!J14</f>
        <v>90.49548</v>
      </c>
      <c r="K14" s="27">
        <f>原记录!K14</f>
        <v>111.53455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269.100685</v>
      </c>
      <c r="I15" s="15"/>
      <c r="J15" s="14"/>
      <c r="K15" s="27">
        <f>原记录!K15</f>
        <v>111.53455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T14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89.54470</v>
      </c>
      <c r="I16" s="15" t="str">
        <f>原记录!I16</f>
        <v>2.4</v>
      </c>
      <c r="J16" s="14" t="str">
        <f>原记录!J16</f>
        <v>89.54446</v>
      </c>
      <c r="K16" s="27">
        <f>原记录!K16</f>
        <v>160.2462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270.051774</v>
      </c>
      <c r="I17" s="15"/>
      <c r="J17" s="14"/>
      <c r="K17" s="27">
        <f>原记录!K17</f>
        <v>160.2461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T13</v>
      </c>
      <c r="C25" s="20"/>
      <c r="D25" s="21"/>
      <c r="E25" s="20"/>
      <c r="F25" s="14"/>
      <c r="G25" s="14" t="str">
        <f>原记录!G22</f>
        <v>90.49552</v>
      </c>
      <c r="H25" s="22">
        <f>DEGREES(RADIANS(90)-((INT(ABS(G25))+INT((ABS(G25)-INT(ABS(G25)))*100)/60+((ABS(G25)-INT(ABS(G25)))*100-INT((ABS(G25)-INT(ABS(G25)))*100))/36)*PI()/180)*SIGN(G25))</f>
        <v>-0.831999999999981</v>
      </c>
      <c r="I25" s="22">
        <f>(INT(ABS(H25))+INT((ABS(H25)-INT(ABS(H25)))*60)*0.01+(((ABS(H25)-INT(ABS(H25)))*60-INT((ABS(H25)-INT(ABS(H25)))*60))*60)/10000)*SIGN(H25)</f>
        <v>-0.495519999999993</v>
      </c>
      <c r="J25" s="27">
        <f>原记录!H22</f>
        <v>111.53465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A15-1</v>
      </c>
      <c r="Q25" s="39" t="str">
        <f>B25</f>
        <v>T13</v>
      </c>
      <c r="R25" s="40">
        <f>J25</f>
        <v>111.53465</v>
      </c>
      <c r="S25" s="41">
        <f>K2</f>
        <v>28</v>
      </c>
      <c r="T25" s="42">
        <f>L6</f>
        <v>28</v>
      </c>
      <c r="U25" s="42">
        <f>N2</f>
        <v>942</v>
      </c>
      <c r="V25" s="42">
        <f>M6</f>
        <v>942</v>
      </c>
      <c r="W25" s="43">
        <f>I25</f>
        <v>-0.495519999999993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T14</v>
      </c>
      <c r="C26" s="20"/>
      <c r="D26" s="21"/>
      <c r="E26" s="20"/>
      <c r="F26" s="14"/>
      <c r="G26" s="14" t="str">
        <f>原记录!G23</f>
        <v>89.54449</v>
      </c>
      <c r="H26" s="22">
        <f>DEGREES(RADIANS(90)-((INT(ABS(G26))+INT((ABS(G26)-INT(ABS(G26)))*100)/60+((ABS(G26)-INT(ABS(G26)))*100-INT((ABS(G26)-INT(ABS(G26)))*100))/36)*PI()/180)*SIGN(G26))</f>
        <v>0.0875277777777776</v>
      </c>
      <c r="I26" s="22">
        <f>(INT(ABS(H26))+INT((ABS(H26)-INT(ABS(H26)))*60)*0.01+(((ABS(H26)-INT(ABS(H26)))*60-INT((ABS(H26)-INT(ABS(H26)))*60))*60)/10000)*SIGN(H26)</f>
        <v>0.0515099999999999</v>
      </c>
      <c r="J26" s="27">
        <f>原记录!H23</f>
        <v>160.246166666667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A15-1</v>
      </c>
      <c r="Q26" s="44" t="str">
        <f>B26</f>
        <v>T14</v>
      </c>
      <c r="R26" s="40">
        <f>J26</f>
        <v>160.246166666667</v>
      </c>
      <c r="S26" s="41">
        <f>K2</f>
        <v>28</v>
      </c>
      <c r="T26" s="42">
        <f>L8</f>
        <v>28</v>
      </c>
      <c r="U26" s="42">
        <f>N2</f>
        <v>942</v>
      </c>
      <c r="V26" s="42">
        <f>M8</f>
        <v>942</v>
      </c>
      <c r="W26" s="43">
        <f>I26</f>
        <v>0.0515099999999999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A15-1</v>
      </c>
      <c r="Q29" s="35" t="str">
        <f>Q25</f>
        <v>T13</v>
      </c>
      <c r="R29" s="35">
        <f>R25</f>
        <v>111.53465</v>
      </c>
      <c r="S29" s="43">
        <f>T25</f>
        <v>28</v>
      </c>
      <c r="T29" s="40">
        <f>V25</f>
        <v>942</v>
      </c>
      <c r="U29" s="40">
        <f>W25</f>
        <v>-0.495519999999993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A15-1</v>
      </c>
      <c r="Q30" s="35" t="str">
        <f>Q26</f>
        <v>T14</v>
      </c>
      <c r="R30" s="35">
        <f>R26</f>
        <v>160.246166666667</v>
      </c>
      <c r="S30" s="43">
        <f>T26</f>
        <v>28</v>
      </c>
      <c r="T30" s="40">
        <f>V26</f>
        <v>942</v>
      </c>
      <c r="U30" s="40">
        <f>W26</f>
        <v>0.0515099999999999</v>
      </c>
      <c r="V30" s="40">
        <f>X26</f>
        <v>1.5</v>
      </c>
      <c r="W30" s="4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2024-06-24T14:31:40Z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