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<sst xmlns="http://schemas.openxmlformats.org/spreadsheetml/2006/main" count="231" uniqueCount="141">
  <si>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A16_2站外业观测手簿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</si>
  <si>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</si>
  <si>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</si>
  <si>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</si>
  <si>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</si>
  <si>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</si>
  <si>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测站点：A16_2</t>
  </si>
  <si>
    <t>后视点：</t>
  </si>
  <si>
    <t>开始时间：11:08:10</t>
  </si>
  <si>
    <t>结束时间：11:10:03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</si>
  <si>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</si>
  <si>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</si>
  <si>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</si>
  <si>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</si>
  <si>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</si>
  <si>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</si>
  <si>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</si>
  <si>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</si>
  <si>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</si>
  <si>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</si>
  <si>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</si>
  <si>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</si>
  <si>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</si>
  <si>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</si>
  <si>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</si>
  <si>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</si>
  <si>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</si>
  <si>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T15</t>
  </si>
  <si>
    <t>Ⅰ</t>
  </si>
  <si>
    <t>268.31228</t>
  </si>
  <si>
    <t>1.6</t>
  </si>
  <si>
    <t>268.31220</t>
  </si>
  <si>
    <t>0.00000</t>
  </si>
  <si>
    <t>89.54339</t>
  </si>
  <si>
    <t>2.0</t>
  </si>
  <si>
    <t>89.54319</t>
  </si>
  <si>
    <t>Ⅱ</t>
  </si>
  <si>
    <t>88.31212</t>
  </si>
  <si>
    <t>270.053003</t>
  </si>
  <si>
    <t>T14</t>
  </si>
  <si>
    <t>119.12202</t>
  </si>
  <si>
    <t>1.7</t>
  </si>
  <si>
    <t>119.12194</t>
  </si>
  <si>
    <t>210.40574</t>
  </si>
  <si>
    <t>91.09207</t>
  </si>
  <si>
    <t>1.8</t>
  </si>
  <si>
    <t>91.09189</t>
  </si>
  <si>
    <t>299.12186</t>
  </si>
  <si>
    <t>268.504293</t>
  </si>
  <si>
    <t>2</t>
  </si>
  <si>
    <t>268.31219</t>
  </si>
  <si>
    <t>89.54351</t>
  </si>
  <si>
    <t>3.1</t>
  </si>
  <si>
    <t>89.54320</t>
  </si>
  <si>
    <t>88.31211</t>
  </si>
  <si>
    <t>270.053102</t>
  </si>
  <si>
    <t>119.12204</t>
  </si>
  <si>
    <t>119.12195</t>
  </si>
  <si>
    <t>210.40576</t>
  </si>
  <si>
    <t>91.09191</t>
  </si>
  <si>
    <t>1.5</t>
  </si>
  <si>
    <t>91.09176</t>
  </si>
  <si>
    <t>268.504384</t>
  </si>
  <si>
    <t>3</t>
  </si>
  <si>
    <t>268.31208</t>
  </si>
  <si>
    <t>0.2</t>
  </si>
  <si>
    <t>268.31207</t>
  </si>
  <si>
    <t>89.54345</t>
  </si>
  <si>
    <t>89.54330</t>
  </si>
  <si>
    <t>88.31206</t>
  </si>
  <si>
    <t>270.052845</t>
  </si>
  <si>
    <t>0.8</t>
  </si>
  <si>
    <t>119.12198</t>
  </si>
  <si>
    <t>210.40591</t>
  </si>
  <si>
    <t>91.09267</t>
  </si>
  <si>
    <t>3.0</t>
  </si>
  <si>
    <t>91.09237</t>
  </si>
  <si>
    <t>299.12194</t>
  </si>
  <si>
    <t>268.503926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</si>
  <si>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</si>
  <si>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</si>
  <si>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</si>
  <si>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</si>
  <si>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</si>
  <si>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</si>
  <si>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</si>
  <si>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89.54323</t>
  </si>
  <si>
    <t>2C互差20.00″</t>
  </si>
  <si>
    <t>210.40580</t>
  </si>
  <si>
    <t>91.09201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</si>
  <si>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</si>
  <si>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</si>
  <si>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</si>
  <si>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</si>
  <si>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</si>
  <si>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</si>
  <si>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</si>
  <si>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</si>
  <si>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</si>
  <si>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</si>
  <si>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</si>
  <si>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</si>
  <si>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A16-2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</si>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</sst>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220.5231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220.5229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156.65685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156.6563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29</v>
      </c>
      <c r="E10" s="70" t="s">
        <v>45</v>
      </c>
      <c r="F10" s="70" t="s">
        <v>50</v>
      </c>
      <c r="G10" s="70" t="s">
        <v>32</v>
      </c>
      <c r="H10" s="71" t="s">
        <v>51</v>
      </c>
      <c r="I10" s="70" t="s">
        <v>52</v>
      </c>
      <c r="J10" s="70" t="s">
        <v>53</v>
      </c>
      <c r="K10" s="85">
        <v>220.5232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220.52275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41</v>
      </c>
      <c r="F12" s="75" t="s">
        <v>57</v>
      </c>
      <c r="G12" s="75" t="s">
        <v>58</v>
      </c>
      <c r="H12" s="74" t="s">
        <v>59</v>
      </c>
      <c r="I12" s="75" t="s">
        <v>60</v>
      </c>
      <c r="J12" s="75" t="s">
        <v>61</v>
      </c>
      <c r="K12" s="87">
        <v>156.65665</v>
      </c>
      <c r="L12" s="92"/>
    </row>
    <row r="13" s="59" customFormat="1" ht="15" spans="1:12">
      <c r="A13" s="76"/>
      <c r="B13" s="77"/>
      <c r="C13" s="78" t="s">
        <v>36</v>
      </c>
      <c r="D13" s="78" t="s">
        <v>47</v>
      </c>
      <c r="E13" s="77"/>
      <c r="F13" s="77"/>
      <c r="G13" s="77"/>
      <c r="H13" s="78" t="s">
        <v>62</v>
      </c>
      <c r="I13" s="77"/>
      <c r="J13" s="77"/>
      <c r="K13" s="93">
        <v>156.6564</v>
      </c>
      <c r="L13" s="91"/>
    </row>
    <row r="14" s="59" customFormat="1" spans="1:12">
      <c r="A14" s="69" t="s">
        <v>63</v>
      </c>
      <c r="B14" s="70" t="s">
        <v>27</v>
      </c>
      <c r="C14" s="71" t="s">
        <v>28</v>
      </c>
      <c r="D14" s="71" t="s">
        <v>64</v>
      </c>
      <c r="E14" s="70" t="s">
        <v>65</v>
      </c>
      <c r="F14" s="70" t="s">
        <v>66</v>
      </c>
      <c r="G14" s="70" t="s">
        <v>32</v>
      </c>
      <c r="H14" s="71" t="s">
        <v>67</v>
      </c>
      <c r="I14" s="70" t="s">
        <v>60</v>
      </c>
      <c r="J14" s="70" t="s">
        <v>68</v>
      </c>
      <c r="K14" s="85">
        <v>220.52325</v>
      </c>
      <c r="L14" s="90"/>
    </row>
    <row r="15" s="59" customFormat="1" spans="1:12">
      <c r="A15" s="72"/>
      <c r="B15" s="73"/>
      <c r="C15" s="74" t="s">
        <v>36</v>
      </c>
      <c r="D15" s="74" t="s">
        <v>69</v>
      </c>
      <c r="E15" s="73"/>
      <c r="F15" s="73"/>
      <c r="G15" s="73"/>
      <c r="H15" s="74" t="s">
        <v>70</v>
      </c>
      <c r="I15" s="73"/>
      <c r="J15" s="73"/>
      <c r="K15" s="87">
        <v>220.52205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40</v>
      </c>
      <c r="E16" s="75" t="s">
        <v>71</v>
      </c>
      <c r="F16" s="75" t="s">
        <v>72</v>
      </c>
      <c r="G16" s="75" t="s">
        <v>73</v>
      </c>
      <c r="H16" s="74" t="s">
        <v>74</v>
      </c>
      <c r="I16" s="75" t="s">
        <v>75</v>
      </c>
      <c r="J16" s="75" t="s">
        <v>76</v>
      </c>
      <c r="K16" s="87">
        <v>156.65655</v>
      </c>
      <c r="L16" s="92"/>
    </row>
    <row r="17" s="59" customFormat="1" ht="15" spans="1:12">
      <c r="A17" s="76"/>
      <c r="B17" s="77"/>
      <c r="C17" s="78" t="s">
        <v>36</v>
      </c>
      <c r="D17" s="78" t="s">
        <v>77</v>
      </c>
      <c r="E17" s="77"/>
      <c r="F17" s="77"/>
      <c r="G17" s="77"/>
      <c r="H17" s="78" t="s">
        <v>78</v>
      </c>
      <c r="I17" s="77"/>
      <c r="J17" s="77"/>
      <c r="K17" s="93">
        <v>156.6564</v>
      </c>
      <c r="L17" s="91"/>
    </row>
    <row r="18" s="59" customFormat="1" spans="1:12">
      <c r="A18" s="79" t="s">
        <v>79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81</v>
      </c>
      <c r="B20" s="66" t="s">
        <v>12</v>
      </c>
      <c r="C20" s="66"/>
      <c r="D20" s="66" t="s">
        <v>82</v>
      </c>
      <c r="E20" s="66"/>
      <c r="F20" s="66" t="s">
        <v>83</v>
      </c>
      <c r="G20" s="66" t="s">
        <v>84</v>
      </c>
      <c r="H20" s="66" t="s">
        <v>21</v>
      </c>
      <c r="I20" s="66"/>
      <c r="J20" s="97" t="s">
        <v>85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86</v>
      </c>
      <c r="H22" s="85">
        <v>220.522875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88</v>
      </c>
      <c r="G23" s="74" t="s">
        <v>89</v>
      </c>
      <c r="H23" s="87">
        <v>156.656525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28" sqref="E2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开始时间：11:08:10</v>
      </c>
      <c r="B4" s="46"/>
      <c r="C4" s="46" t="str">
        <f>原记录!H3</f>
        <v>结束时间：11:10:03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940</v>
      </c>
      <c r="E6" s="54" t="s">
        <v>105</v>
      </c>
      <c r="F6" s="56">
        <v>26.8</v>
      </c>
      <c r="G6" s="56"/>
    </row>
    <row r="7" spans="1:7">
      <c r="A7" s="48" t="s">
        <v>106</v>
      </c>
      <c r="B7" s="57">
        <v>1.318</v>
      </c>
      <c r="C7" s="48" t="s">
        <v>107</v>
      </c>
      <c r="D7" s="55">
        <v>940</v>
      </c>
      <c r="E7" s="48" t="s">
        <v>108</v>
      </c>
      <c r="F7" s="56">
        <v>26.8</v>
      </c>
      <c r="G7" s="56"/>
    </row>
    <row r="8" spans="1:7">
      <c r="A8" s="48" t="s">
        <v>109</v>
      </c>
      <c r="B8" s="57">
        <v>1.364</v>
      </c>
      <c r="C8" s="48" t="s">
        <v>110</v>
      </c>
      <c r="D8" s="55">
        <v>940</v>
      </c>
      <c r="E8" s="48" t="s">
        <v>111</v>
      </c>
      <c r="F8" s="56">
        <v>26.8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2024.06.22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26.8</v>
      </c>
      <c r="L2" s="2" t="s">
        <v>119</v>
      </c>
      <c r="M2" s="2"/>
      <c r="N2" s="24">
        <f>测站及镜站信息!D6</f>
        <v>940</v>
      </c>
      <c r="O2" s="25" t="s">
        <v>112</v>
      </c>
    </row>
    <row r="3" ht="11.1" customHeight="1" spans="1:15">
      <c r="A3" s="5" t="str">
        <f>测站及镜站信息!B5</f>
        <v>A16-2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开始时间：11:08:10</v>
      </c>
      <c r="G3" s="10"/>
      <c r="H3" s="9" t="str">
        <f>测站及镜站信息!C4</f>
        <v>结束时间：11:10:03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T15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89.54339</v>
      </c>
      <c r="I6" s="15" t="str">
        <f>原记录!I6</f>
        <v>2.0</v>
      </c>
      <c r="J6" s="14" t="str">
        <f>原记录!J6</f>
        <v>89.54319</v>
      </c>
      <c r="K6" s="27">
        <f>原记录!K6</f>
        <v>220.5231</v>
      </c>
      <c r="L6" s="28">
        <f>测站及镜站信息!F7</f>
        <v>26.8</v>
      </c>
      <c r="M6" s="29">
        <f>测站及镜站信息!D7</f>
        <v>940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270.053003</v>
      </c>
      <c r="I7" s="15"/>
      <c r="J7" s="14"/>
      <c r="K7" s="27">
        <f>原记录!K7</f>
        <v>220.5229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T14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91.09207</v>
      </c>
      <c r="I8" s="15" t="str">
        <f>原记录!I8</f>
        <v>1.8</v>
      </c>
      <c r="J8" s="14" t="str">
        <f>原记录!J8</f>
        <v>91.09189</v>
      </c>
      <c r="K8" s="27">
        <f>原记录!K8</f>
        <v>156.65685</v>
      </c>
      <c r="L8" s="28">
        <f>测站及镜站信息!F8</f>
        <v>26.8</v>
      </c>
      <c r="M8" s="29">
        <f>测站及镜站信息!D8</f>
        <v>940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268.504293</v>
      </c>
      <c r="I9" s="15"/>
      <c r="J9" s="14"/>
      <c r="K9" s="27">
        <f>原记录!K9</f>
        <v>156.6563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89.54351</v>
      </c>
      <c r="I10" s="15" t="str">
        <f>原记录!I10</f>
        <v>3.1</v>
      </c>
      <c r="J10" s="14" t="str">
        <f>原记录!J10</f>
        <v>89.54320</v>
      </c>
      <c r="K10" s="27">
        <f>原记录!K10</f>
        <v>220.5232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270.053102</v>
      </c>
      <c r="I11" s="15"/>
      <c r="J11" s="14"/>
      <c r="K11" s="27">
        <f>原记录!K11</f>
        <v>220.52275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91.09191</v>
      </c>
      <c r="I12" s="15" t="str">
        <f>原记录!I12</f>
        <v>1.5</v>
      </c>
      <c r="J12" s="14" t="str">
        <f>原记录!J12</f>
        <v>91.09176</v>
      </c>
      <c r="K12" s="27">
        <f>原记录!K12</f>
        <v>156.65665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268.504384</v>
      </c>
      <c r="I13" s="15"/>
      <c r="J13" s="14"/>
      <c r="K13" s="27">
        <f>原记录!K13</f>
        <v>156.6564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89.54345</v>
      </c>
      <c r="I14" s="15" t="str">
        <f>原记录!I14</f>
        <v>1.5</v>
      </c>
      <c r="J14" s="14" t="str">
        <f>原记录!J14</f>
        <v>89.54330</v>
      </c>
      <c r="K14" s="27">
        <f>原记录!K14</f>
        <v>220.52325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270.052845</v>
      </c>
      <c r="I15" s="15"/>
      <c r="J15" s="14"/>
      <c r="K15" s="27">
        <f>原记录!K15</f>
        <v>220.52205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91.09267</v>
      </c>
      <c r="I16" s="15" t="str">
        <f>原记录!I16</f>
        <v>3.0</v>
      </c>
      <c r="J16" s="14" t="str">
        <f>原记录!J16</f>
        <v>91.09237</v>
      </c>
      <c r="K16" s="27">
        <f>原记录!K16</f>
        <v>156.65655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268.503926</v>
      </c>
      <c r="I17" s="15"/>
      <c r="J17" s="14"/>
      <c r="K17" s="27">
        <f>原记录!K17</f>
        <v>156.6564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T15</v>
      </c>
      <c r="C25" s="20"/>
      <c r="D25" s="21"/>
      <c r="E25" s="20"/>
      <c r="F25" s="14"/>
      <c r="G25" s="14" t="str">
        <f>原记录!G22</f>
        <v>89.54323</v>
      </c>
      <c r="H25" s="22">
        <f>DEGREES(RADIANS(90)-((INT(ABS(G25))+INT((ABS(G25)-INT(ABS(G25)))*100)/60+((ABS(G25)-INT(ABS(G25)))*100-INT((ABS(G25)-INT(ABS(G25)))*100))/36)*PI()/180)*SIGN(G25))</f>
        <v>0.0910277777777875</v>
      </c>
      <c r="I25" s="22">
        <f>(INT(ABS(H25))+INT((ABS(H25)-INT(ABS(H25)))*60)*0.01+(((ABS(H25)-INT(ABS(H25)))*60-INT((ABS(H25)-INT(ABS(H25)))*60))*60)/10000)*SIGN(H25)</f>
        <v>0.0527700000000035</v>
      </c>
      <c r="J25" s="27">
        <f>原记录!H22</f>
        <v>220.522875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A16-2</v>
      </c>
      <c r="Q25" s="39" t="str">
        <f>B25</f>
        <v>T15</v>
      </c>
      <c r="R25" s="40">
        <f>J25</f>
        <v>220.522875</v>
      </c>
      <c r="S25" s="41">
        <f>K2</f>
        <v>26.8</v>
      </c>
      <c r="T25" s="42">
        <f>L6</f>
        <v>26.8</v>
      </c>
      <c r="U25" s="42">
        <f>N2</f>
        <v>940</v>
      </c>
      <c r="V25" s="42">
        <f>M6</f>
        <v>940</v>
      </c>
      <c r="W25" s="43">
        <f>I25</f>
        <v>0.0527700000000035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T14</v>
      </c>
      <c r="C26" s="20"/>
      <c r="D26" s="21"/>
      <c r="E26" s="20"/>
      <c r="F26" s="14"/>
      <c r="G26" s="14" t="str">
        <f>原记录!G23</f>
        <v>91.09201</v>
      </c>
      <c r="H26" s="22">
        <f>DEGREES(RADIANS(90)-((INT(ABS(G26))+INT((ABS(G26)-INT(ABS(G26)))*100)/60+((ABS(G26)-INT(ABS(G26)))*100-INT((ABS(G26)-INT(ABS(G26)))*100))/36)*PI()/180)*SIGN(G26))</f>
        <v>-1.15558333333335</v>
      </c>
      <c r="I26" s="22">
        <f>(INT(ABS(H26))+INT((ABS(H26)-INT(ABS(H26)))*60)*0.01+(((ABS(H26)-INT(ABS(H26)))*60-INT((ABS(H26)-INT(ABS(H26)))*60))*60)/10000)*SIGN(H26)</f>
        <v>-1.09201</v>
      </c>
      <c r="J26" s="27">
        <f>原记录!H23</f>
        <v>156.656525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A16-2</v>
      </c>
      <c r="Q26" s="44" t="str">
        <f>B26</f>
        <v>T14</v>
      </c>
      <c r="R26" s="40">
        <f>J26</f>
        <v>156.656525</v>
      </c>
      <c r="S26" s="41">
        <f>K2</f>
        <v>26.8</v>
      </c>
      <c r="T26" s="42">
        <f>L8</f>
        <v>26.8</v>
      </c>
      <c r="U26" s="42">
        <f>N2</f>
        <v>940</v>
      </c>
      <c r="V26" s="42">
        <f>M8</f>
        <v>940</v>
      </c>
      <c r="W26" s="43">
        <f>I26</f>
        <v>-1.09201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A16-2</v>
      </c>
      <c r="Q29" s="35" t="str">
        <f>Q25</f>
        <v>T15</v>
      </c>
      <c r="R29" s="35">
        <f>R25</f>
        <v>220.522875</v>
      </c>
      <c r="S29" s="43">
        <f>T25</f>
        <v>26.8</v>
      </c>
      <c r="T29" s="40">
        <f>V25</f>
        <v>940</v>
      </c>
      <c r="U29" s="40">
        <f>W25</f>
        <v>0.0527700000000035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A16-2</v>
      </c>
      <c r="Q30" s="35" t="str">
        <f>Q26</f>
        <v>T14</v>
      </c>
      <c r="R30" s="35">
        <f>R26</f>
        <v>156.656525</v>
      </c>
      <c r="S30" s="43">
        <f>T26</f>
        <v>26.8</v>
      </c>
      <c r="T30" s="40">
        <f>V26</f>
        <v>940</v>
      </c>
      <c r="U30" s="40">
        <f>W26</f>
        <v>-1.09201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