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<sst xmlns="http://schemas.openxmlformats.org/spreadsheetml/2006/main" count="231" uniqueCount="142">
  <si>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A16_4站外业观测手簿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</si>
  <si>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</si>
  <si>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</si>
  <si>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</si>
  <si>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</si>
  <si>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</si>
  <si>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测站点：A16_4</t>
  </si>
  <si>
    <t>后视点：</t>
  </si>
  <si>
    <t>开始时间：11:19:44</t>
  </si>
  <si>
    <t>结束时间：11:21:12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</si>
  <si>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</si>
  <si>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</si>
  <si>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</si>
  <si>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</si>
  <si>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</si>
  <si>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</si>
  <si>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</si>
  <si>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</si>
  <si>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</si>
  <si>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</si>
  <si>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</si>
  <si>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</si>
  <si>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</si>
  <si>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</si>
  <si>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</si>
  <si>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</si>
  <si>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</si>
  <si>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T14</t>
  </si>
  <si>
    <t>Ⅰ</t>
  </si>
  <si>
    <t>126.53527</t>
  </si>
  <si>
    <t>-0.7</t>
  </si>
  <si>
    <t>126.53531</t>
  </si>
  <si>
    <t>0.00000</t>
  </si>
  <si>
    <t>91.09530</t>
  </si>
  <si>
    <t>1.6</t>
  </si>
  <si>
    <t>91.09514</t>
  </si>
  <si>
    <t>Ⅱ</t>
  </si>
  <si>
    <t>306.53534</t>
  </si>
  <si>
    <t>268.501019</t>
  </si>
  <si>
    <t>T15</t>
  </si>
  <si>
    <t>276.12243</t>
  </si>
  <si>
    <t>-0.5</t>
  </si>
  <si>
    <t>276.12245</t>
  </si>
  <si>
    <t>149.18315</t>
  </si>
  <si>
    <t>89.55070</t>
  </si>
  <si>
    <t>1.7</t>
  </si>
  <si>
    <t>89.55053</t>
  </si>
  <si>
    <t>96.12247</t>
  </si>
  <si>
    <t>270.045636</t>
  </si>
  <si>
    <t>2</t>
  </si>
  <si>
    <t>126.53533</t>
  </si>
  <si>
    <t>0.4</t>
  </si>
  <si>
    <t>91.09502</t>
  </si>
  <si>
    <t>1.1</t>
  </si>
  <si>
    <t>91.09490</t>
  </si>
  <si>
    <t>306.53529</t>
  </si>
  <si>
    <t>268.501209</t>
  </si>
  <si>
    <t>276.12241</t>
  </si>
  <si>
    <t>-0.1</t>
  </si>
  <si>
    <t>149.18310</t>
  </si>
  <si>
    <t>89.55086</t>
  </si>
  <si>
    <t>3.1</t>
  </si>
  <si>
    <t>89.55055</t>
  </si>
  <si>
    <t>96.12242</t>
  </si>
  <si>
    <t>270.045761</t>
  </si>
  <si>
    <t>3</t>
  </si>
  <si>
    <t>126.53528</t>
  </si>
  <si>
    <t>0.1</t>
  </si>
  <si>
    <t>91.09506</t>
  </si>
  <si>
    <t>91.09489</t>
  </si>
  <si>
    <t>306.53526</t>
  </si>
  <si>
    <t>268.501287</t>
  </si>
  <si>
    <t>276.12252</t>
  </si>
  <si>
    <t>276.12244</t>
  </si>
  <si>
    <t>149.18317</t>
  </si>
  <si>
    <t>89.55061</t>
  </si>
  <si>
    <t>2.5</t>
  </si>
  <si>
    <t>89.55036</t>
  </si>
  <si>
    <t>96.12237</t>
  </si>
  <si>
    <t>270.045890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</si>
  <si>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</si>
  <si>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</si>
  <si>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</si>
  <si>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</si>
  <si>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</si>
  <si>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</si>
  <si>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</si>
  <si>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91.09498</t>
  </si>
  <si>
    <t>2C互差20.00″</t>
  </si>
  <si>
    <t>149.18314</t>
  </si>
  <si>
    <t>89.55048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</si>
  <si>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</si>
  <si>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</si>
  <si>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</si>
  <si>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</si>
  <si>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</si>
  <si>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</si>
  <si>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</si>
  <si>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</si>
  <si>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</si>
  <si>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</si>
  <si>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</si>
  <si>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</si>
  <si>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A16-4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</si>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</sst>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_ "/>
    <numFmt numFmtId="178" formatCode="0.00_ "/>
    <numFmt numFmtId="179" formatCode="0.0000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157.33375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157.3338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219.87105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219.8706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31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157.33375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157.33365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57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219.8709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219.8707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29</v>
      </c>
      <c r="G14" s="70" t="s">
        <v>32</v>
      </c>
      <c r="H14" s="71" t="s">
        <v>68</v>
      </c>
      <c r="I14" s="70" t="s">
        <v>45</v>
      </c>
      <c r="J14" s="70" t="s">
        <v>69</v>
      </c>
      <c r="K14" s="85">
        <v>157.33385</v>
      </c>
      <c r="L14" s="90"/>
    </row>
    <row r="15" s="59" customFormat="1" spans="1:12">
      <c r="A15" s="72"/>
      <c r="B15" s="73"/>
      <c r="C15" s="74" t="s">
        <v>36</v>
      </c>
      <c r="D15" s="74" t="s">
        <v>70</v>
      </c>
      <c r="E15" s="73"/>
      <c r="F15" s="73"/>
      <c r="G15" s="73"/>
      <c r="H15" s="74" t="s">
        <v>71</v>
      </c>
      <c r="I15" s="73"/>
      <c r="J15" s="73"/>
      <c r="K15" s="87">
        <v>157.33365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34</v>
      </c>
      <c r="F16" s="75" t="s">
        <v>73</v>
      </c>
      <c r="G16" s="75" t="s">
        <v>74</v>
      </c>
      <c r="H16" s="74" t="s">
        <v>75</v>
      </c>
      <c r="I16" s="75" t="s">
        <v>76</v>
      </c>
      <c r="J16" s="75" t="s">
        <v>77</v>
      </c>
      <c r="K16" s="87">
        <v>219.8712</v>
      </c>
      <c r="L16" s="92"/>
    </row>
    <row r="17" s="59" customFormat="1" ht="15" spans="1:12">
      <c r="A17" s="76"/>
      <c r="B17" s="77"/>
      <c r="C17" s="78" t="s">
        <v>36</v>
      </c>
      <c r="D17" s="78" t="s">
        <v>78</v>
      </c>
      <c r="E17" s="77"/>
      <c r="F17" s="77"/>
      <c r="G17" s="77"/>
      <c r="H17" s="78" t="s">
        <v>79</v>
      </c>
      <c r="I17" s="77"/>
      <c r="J17" s="77"/>
      <c r="K17" s="93">
        <v>219.8707</v>
      </c>
      <c r="L17" s="91"/>
    </row>
    <row r="18" s="59" customFormat="1" spans="1:12">
      <c r="A18" s="79" t="s">
        <v>80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81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82</v>
      </c>
      <c r="B20" s="66" t="s">
        <v>12</v>
      </c>
      <c r="C20" s="66"/>
      <c r="D20" s="66" t="s">
        <v>83</v>
      </c>
      <c r="E20" s="66"/>
      <c r="F20" s="66" t="s">
        <v>84</v>
      </c>
      <c r="G20" s="66" t="s">
        <v>85</v>
      </c>
      <c r="H20" s="66" t="s">
        <v>21</v>
      </c>
      <c r="I20" s="66"/>
      <c r="J20" s="97" t="s">
        <v>86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87</v>
      </c>
      <c r="H22" s="85">
        <v>157.333741666667</v>
      </c>
      <c r="I22" s="66"/>
      <c r="J22" s="103" t="s">
        <v>88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89</v>
      </c>
      <c r="G23" s="74" t="s">
        <v>90</v>
      </c>
      <c r="H23" s="87">
        <v>219.870858333333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23" sqref="D2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开始时间：11:19:44</v>
      </c>
      <c r="B4" s="46"/>
      <c r="C4" s="46" t="str">
        <f>原记录!H3</f>
        <v>结束时间：11:21:12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940</v>
      </c>
      <c r="E6" s="54" t="s">
        <v>106</v>
      </c>
      <c r="F6" s="56">
        <v>26.8</v>
      </c>
      <c r="G6" s="56"/>
    </row>
    <row r="7" spans="1:7">
      <c r="A7" s="48" t="s">
        <v>107</v>
      </c>
      <c r="B7" s="57">
        <v>1.364</v>
      </c>
      <c r="C7" s="48" t="s">
        <v>108</v>
      </c>
      <c r="D7" s="55">
        <v>940</v>
      </c>
      <c r="E7" s="48" t="s">
        <v>109</v>
      </c>
      <c r="F7" s="56">
        <v>26.8</v>
      </c>
      <c r="G7" s="56"/>
    </row>
    <row r="8" spans="1:7">
      <c r="A8" s="48" t="s">
        <v>110</v>
      </c>
      <c r="B8" s="57">
        <v>1.318</v>
      </c>
      <c r="C8" s="48" t="s">
        <v>111</v>
      </c>
      <c r="D8" s="55">
        <v>940</v>
      </c>
      <c r="E8" s="48" t="s">
        <v>112</v>
      </c>
      <c r="F8" s="56">
        <v>26.8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2024.06.22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26.8</v>
      </c>
      <c r="L2" s="2" t="s">
        <v>120</v>
      </c>
      <c r="M2" s="2"/>
      <c r="N2" s="24">
        <f>测站及镜站信息!D6</f>
        <v>940</v>
      </c>
      <c r="O2" s="25" t="s">
        <v>113</v>
      </c>
    </row>
    <row r="3" ht="11.1" customHeight="1" spans="1:15">
      <c r="A3" s="5" t="str">
        <f>测站及镜站信息!B5</f>
        <v>A16-4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开始时间：11:19:44</v>
      </c>
      <c r="G3" s="10"/>
      <c r="H3" s="9" t="str">
        <f>测站及镜站信息!C4</f>
        <v>结束时间：11:21:12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T14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91.09530</v>
      </c>
      <c r="I6" s="15" t="str">
        <f>原记录!I6</f>
        <v>1.6</v>
      </c>
      <c r="J6" s="14" t="str">
        <f>原记录!J6</f>
        <v>91.09514</v>
      </c>
      <c r="K6" s="27">
        <f>原记录!K6</f>
        <v>157.33375</v>
      </c>
      <c r="L6" s="28">
        <f>测站及镜站信息!F7</f>
        <v>26.8</v>
      </c>
      <c r="M6" s="29">
        <f>测站及镜站信息!D7</f>
        <v>940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268.501019</v>
      </c>
      <c r="I7" s="15"/>
      <c r="J7" s="14"/>
      <c r="K7" s="27">
        <f>原记录!K7</f>
        <v>157.3338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T15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89.55070</v>
      </c>
      <c r="I8" s="15" t="str">
        <f>原记录!I8</f>
        <v>1.7</v>
      </c>
      <c r="J8" s="14" t="str">
        <f>原记录!J8</f>
        <v>89.55053</v>
      </c>
      <c r="K8" s="27">
        <f>原记录!K8</f>
        <v>219.87105</v>
      </c>
      <c r="L8" s="28">
        <f>测站及镜站信息!F8</f>
        <v>26.8</v>
      </c>
      <c r="M8" s="29">
        <f>测站及镜站信息!D8</f>
        <v>940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270.045636</v>
      </c>
      <c r="I9" s="15"/>
      <c r="J9" s="14"/>
      <c r="K9" s="27">
        <f>原记录!K9</f>
        <v>219.8706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91.09502</v>
      </c>
      <c r="I10" s="15" t="str">
        <f>原记录!I10</f>
        <v>1.1</v>
      </c>
      <c r="J10" s="14" t="str">
        <f>原记录!J10</f>
        <v>91.09490</v>
      </c>
      <c r="K10" s="27">
        <f>原记录!K10</f>
        <v>157.33375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268.501209</v>
      </c>
      <c r="I11" s="15"/>
      <c r="J11" s="14"/>
      <c r="K11" s="27">
        <f>原记录!K11</f>
        <v>157.33365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89.55086</v>
      </c>
      <c r="I12" s="15" t="str">
        <f>原记录!I12</f>
        <v>3.1</v>
      </c>
      <c r="J12" s="14" t="str">
        <f>原记录!J12</f>
        <v>89.55055</v>
      </c>
      <c r="K12" s="27">
        <f>原记录!K12</f>
        <v>219.8709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270.045761</v>
      </c>
      <c r="I13" s="15"/>
      <c r="J13" s="14"/>
      <c r="K13" s="27">
        <f>原记录!K13</f>
        <v>219.8707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91.09506</v>
      </c>
      <c r="I14" s="15" t="str">
        <f>原记录!I14</f>
        <v>1.7</v>
      </c>
      <c r="J14" s="14" t="str">
        <f>原记录!J14</f>
        <v>91.09489</v>
      </c>
      <c r="K14" s="27">
        <f>原记录!K14</f>
        <v>157.33385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268.501287</v>
      </c>
      <c r="I15" s="15"/>
      <c r="J15" s="14"/>
      <c r="K15" s="27">
        <f>原记录!K15</f>
        <v>157.33365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89.55061</v>
      </c>
      <c r="I16" s="15" t="str">
        <f>原记录!I16</f>
        <v>2.5</v>
      </c>
      <c r="J16" s="14" t="str">
        <f>原记录!J16</f>
        <v>89.55036</v>
      </c>
      <c r="K16" s="27">
        <f>原记录!K16</f>
        <v>219.8712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270.045890</v>
      </c>
      <c r="I17" s="15"/>
      <c r="J17" s="14"/>
      <c r="K17" s="27">
        <f>原记录!K17</f>
        <v>219.8707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6" t="s">
        <v>134</v>
      </c>
      <c r="T24" s="37"/>
      <c r="U24" s="36" t="s">
        <v>135</v>
      </c>
      <c r="V24" s="37"/>
      <c r="W24" s="38" t="s">
        <v>129</v>
      </c>
      <c r="X24" s="38" t="s">
        <v>136</v>
      </c>
      <c r="Y24" s="38" t="s">
        <v>130</v>
      </c>
    </row>
    <row r="25" ht="14.1" customHeight="1" spans="1:28">
      <c r="A25" s="18" t="s">
        <v>26</v>
      </c>
      <c r="B25" s="19" t="str">
        <f>原记录!B22</f>
        <v>T14</v>
      </c>
      <c r="C25" s="20"/>
      <c r="D25" s="21"/>
      <c r="E25" s="20"/>
      <c r="F25" s="14"/>
      <c r="G25" s="14" t="str">
        <f>原记录!G22</f>
        <v>91.09498</v>
      </c>
      <c r="H25" s="22">
        <f>DEGREES(RADIANS(90)-((INT(ABS(G25))+INT((ABS(G25)-INT(ABS(G25)))*100)/60+((ABS(G25)-INT(ABS(G25)))*100-INT((ABS(G25)-INT(ABS(G25)))*100))/36)*PI()/180)*SIGN(G25))</f>
        <v>-1.16383333333336</v>
      </c>
      <c r="I25" s="22">
        <f>(INT(ABS(H25))+INT((ABS(H25)-INT(ABS(H25)))*60)*0.01+(((ABS(H25)-INT(ABS(H25)))*60-INT((ABS(H25)-INT(ABS(H25)))*60))*60)/10000)*SIGN(H25)</f>
        <v>-1.09498000000001</v>
      </c>
      <c r="J25" s="27">
        <f>原记录!H22</f>
        <v>157.333741666667</v>
      </c>
      <c r="K25" s="34">
        <f>E3</f>
        <v>1.5</v>
      </c>
      <c r="L25" s="34">
        <f>N6</f>
        <v>1.364</v>
      </c>
      <c r="M25" s="32" t="s">
        <v>137</v>
      </c>
      <c r="N25" s="32"/>
      <c r="O25" s="32"/>
      <c r="P25" s="35" t="str">
        <f>A3</f>
        <v>A16-4</v>
      </c>
      <c r="Q25" s="39" t="str">
        <f>B25</f>
        <v>T14</v>
      </c>
      <c r="R25" s="40">
        <f>J25</f>
        <v>157.333741666667</v>
      </c>
      <c r="S25" s="41">
        <f>K2</f>
        <v>26.8</v>
      </c>
      <c r="T25" s="42">
        <f>L6</f>
        <v>26.8</v>
      </c>
      <c r="U25" s="42">
        <f>N2</f>
        <v>940</v>
      </c>
      <c r="V25" s="42">
        <f>M6</f>
        <v>940</v>
      </c>
      <c r="W25" s="43">
        <f>I25</f>
        <v>-1.09498000000001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T15</v>
      </c>
      <c r="C26" s="20"/>
      <c r="D26" s="21"/>
      <c r="E26" s="20"/>
      <c r="F26" s="14"/>
      <c r="G26" s="14" t="str">
        <f>原记录!G23</f>
        <v>89.55048</v>
      </c>
      <c r="H26" s="22">
        <f>DEGREES(RADIANS(90)-((INT(ABS(G26))+INT((ABS(G26)-INT(ABS(G26)))*100)/60+((ABS(G26)-INT(ABS(G26)))*100-INT((ABS(G26)-INT(ABS(G26)))*100))/36)*PI()/180)*SIGN(G26))</f>
        <v>0.0820000000000153</v>
      </c>
      <c r="I26" s="22">
        <f>(INT(ABS(H26))+INT((ABS(H26)-INT(ABS(H26)))*60)*0.01+(((ABS(H26)-INT(ABS(H26)))*60-INT((ABS(H26)-INT(ABS(H26)))*60))*60)/10000)*SIGN(H26)</f>
        <v>0.0455200000000055</v>
      </c>
      <c r="J26" s="27">
        <f>原记录!H23</f>
        <v>219.870858333333</v>
      </c>
      <c r="K26" s="34">
        <f>E3</f>
        <v>1.5</v>
      </c>
      <c r="L26" s="34">
        <f>N8</f>
        <v>1.318</v>
      </c>
      <c r="M26" s="32" t="s">
        <v>138</v>
      </c>
      <c r="N26" s="32"/>
      <c r="O26" s="32"/>
      <c r="P26" s="35" t="str">
        <f>A3</f>
        <v>A16-4</v>
      </c>
      <c r="Q26" s="44" t="str">
        <f>B26</f>
        <v>T15</v>
      </c>
      <c r="R26" s="40">
        <f>J26</f>
        <v>219.870858333333</v>
      </c>
      <c r="S26" s="41">
        <f>K2</f>
        <v>26.8</v>
      </c>
      <c r="T26" s="42">
        <f>L8</f>
        <v>26.8</v>
      </c>
      <c r="U26" s="42">
        <f>N2</f>
        <v>940</v>
      </c>
      <c r="V26" s="42">
        <f>M8</f>
        <v>940</v>
      </c>
      <c r="W26" s="43">
        <f>I26</f>
        <v>0.0455200000000055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0" t="s">
        <v>135</v>
      </c>
      <c r="U28" s="38" t="s">
        <v>129</v>
      </c>
      <c r="V28" s="38" t="s">
        <v>136</v>
      </c>
      <c r="W28" s="38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5" t="str">
        <f>P25</f>
        <v>A16-4</v>
      </c>
      <c r="Q29" s="35" t="str">
        <f>Q25</f>
        <v>T14</v>
      </c>
      <c r="R29" s="35">
        <f>R25</f>
        <v>157.333741666667</v>
      </c>
      <c r="S29" s="43">
        <f>T25</f>
        <v>26.8</v>
      </c>
      <c r="T29" s="40">
        <f>V25</f>
        <v>940</v>
      </c>
      <c r="U29" s="40">
        <f>W25</f>
        <v>-1.09498000000001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5" t="str">
        <f>P26</f>
        <v>A16-4</v>
      </c>
      <c r="Q30" s="35" t="str">
        <f>Q26</f>
        <v>T15</v>
      </c>
      <c r="R30" s="35">
        <f>R26</f>
        <v>219.870858333333</v>
      </c>
      <c r="S30" s="43">
        <f>T26</f>
        <v>26.8</v>
      </c>
      <c r="T30" s="40">
        <f>V26</f>
        <v>940</v>
      </c>
      <c r="U30" s="40">
        <f>W26</f>
        <v>0.0455200000000055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