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<sst xmlns="http://schemas.openxmlformats.org/spreadsheetml/2006/main" count="231" uniqueCount="140">
  <si>
    <t>A1_2站外业观测手簿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</si>
  <si>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</si>
  <si>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</si>
  <si>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</si>
  <si>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</si>
  <si>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</si>
  <si>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测站点：A1_2</t>
  </si>
  <si>
    <t>后视点：</t>
  </si>
  <si>
    <t>开始时间：01:58:37</t>
  </si>
  <si>
    <t>结束时间：02:00:26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</si>
  <si>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</si>
  <si>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</si>
  <si>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</si>
  <si>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</si>
  <si>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</si>
  <si>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</si>
  <si>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</si>
  <si>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</si>
  <si>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</si>
  <si>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</si>
  <si>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</si>
  <si>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</si>
  <si>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</si>
  <si>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</si>
  <si>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</si>
  <si>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</si>
  <si>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</si>
  <si>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T1</t>
  </si>
  <si>
    <t>Ⅰ</t>
  </si>
  <si>
    <t>125.47090</t>
  </si>
  <si>
    <t>2.6</t>
  </si>
  <si>
    <t>125.47077</t>
  </si>
  <si>
    <t>0.00000</t>
  </si>
  <si>
    <t>90.21399</t>
  </si>
  <si>
    <t>1.3</t>
  </si>
  <si>
    <t>90.21386</t>
  </si>
  <si>
    <t>Ⅱ</t>
  </si>
  <si>
    <t>305.47064</t>
  </si>
  <si>
    <t>269.382270</t>
  </si>
  <si>
    <t>XX09</t>
  </si>
  <si>
    <t>295.07218</t>
  </si>
  <si>
    <t>2.0</t>
  </si>
  <si>
    <t>295.07208</t>
  </si>
  <si>
    <t>169.20131</t>
  </si>
  <si>
    <t>89.24163</t>
  </si>
  <si>
    <t>1.1</t>
  </si>
  <si>
    <t>89.24153</t>
  </si>
  <si>
    <t>115.07198</t>
  </si>
  <si>
    <t>270.354580</t>
  </si>
  <si>
    <t>2</t>
  </si>
  <si>
    <t>125.47074</t>
  </si>
  <si>
    <t>-0.6</t>
  </si>
  <si>
    <t>90.21389</t>
  </si>
  <si>
    <t>0.8</t>
  </si>
  <si>
    <t>90.21381</t>
  </si>
  <si>
    <t>305.47080</t>
  </si>
  <si>
    <t>269.382267</t>
  </si>
  <si>
    <t>295.07214</t>
  </si>
  <si>
    <t>0.2</t>
  </si>
  <si>
    <t>295.07213</t>
  </si>
  <si>
    <t>169.20136</t>
  </si>
  <si>
    <t>89.24162</t>
  </si>
  <si>
    <t>0.3</t>
  </si>
  <si>
    <t>89.24160</t>
  </si>
  <si>
    <t>115.07213</t>
  </si>
  <si>
    <t>270.354428</t>
  </si>
  <si>
    <t>3</t>
  </si>
  <si>
    <t>125.47079</t>
  </si>
  <si>
    <t>-0.2</t>
  </si>
  <si>
    <t>90.21401</t>
  </si>
  <si>
    <t>90.21388</t>
  </si>
  <si>
    <t>269.382257</t>
  </si>
  <si>
    <t>295.07217</t>
  </si>
  <si>
    <t>-0.4</t>
  </si>
  <si>
    <t>295.07219</t>
  </si>
  <si>
    <t>169.20139</t>
  </si>
  <si>
    <t>89.24155</t>
  </si>
  <si>
    <t>115.07221</t>
  </si>
  <si>
    <t>270.354535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</si>
  <si>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</si>
  <si>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</si>
  <si>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</si>
  <si>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</si>
  <si>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</si>
  <si>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</si>
  <si>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</si>
  <si>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90.21385</t>
  </si>
  <si>
    <t>2C互差20.00″</t>
  </si>
  <si>
    <t>89.24156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</si>
  <si>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</si>
  <si>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</si>
  <si>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</si>
  <si>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</si>
  <si>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</si>
  <si>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</si>
  <si>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</si>
  <si>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</si>
  <si>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</si>
  <si>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</si>
  <si>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</si>
  <si>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</si>
  <si>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A1-2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</si>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</sst>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"/>
    <numFmt numFmtId="177" formatCode="0.0000_ "/>
    <numFmt numFmtId="178" formatCode="0.00000_ 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6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6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6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A1" sqref="$A1:$XFD1048576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258.28575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258.2859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202.7365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202.7362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31</v>
      </c>
      <c r="G10" s="68" t="s">
        <v>32</v>
      </c>
      <c r="H10" s="69" t="s">
        <v>52</v>
      </c>
      <c r="I10" s="68" t="s">
        <v>53</v>
      </c>
      <c r="J10" s="68" t="s">
        <v>54</v>
      </c>
      <c r="K10" s="83">
        <v>258.2858</v>
      </c>
      <c r="L10" s="88"/>
    </row>
    <row r="11" s="57" customFormat="1" spans="1:12">
      <c r="A11" s="70"/>
      <c r="B11" s="71"/>
      <c r="C11" s="72" t="s">
        <v>36</v>
      </c>
      <c r="D11" s="72" t="s">
        <v>55</v>
      </c>
      <c r="E11" s="71"/>
      <c r="F11" s="71"/>
      <c r="G11" s="71"/>
      <c r="H11" s="72" t="s">
        <v>56</v>
      </c>
      <c r="I11" s="71"/>
      <c r="J11" s="71"/>
      <c r="K11" s="85">
        <v>258.2856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57</v>
      </c>
      <c r="E12" s="73" t="s">
        <v>58</v>
      </c>
      <c r="F12" s="73" t="s">
        <v>59</v>
      </c>
      <c r="G12" s="73" t="s">
        <v>60</v>
      </c>
      <c r="H12" s="72" t="s">
        <v>61</v>
      </c>
      <c r="I12" s="73" t="s">
        <v>62</v>
      </c>
      <c r="J12" s="73" t="s">
        <v>63</v>
      </c>
      <c r="K12" s="85">
        <v>202.7364</v>
      </c>
      <c r="L12" s="90"/>
    </row>
    <row r="13" s="57" customFormat="1" ht="15" spans="1:12">
      <c r="A13" s="74"/>
      <c r="B13" s="75"/>
      <c r="C13" s="76" t="s">
        <v>36</v>
      </c>
      <c r="D13" s="76" t="s">
        <v>64</v>
      </c>
      <c r="E13" s="75"/>
      <c r="F13" s="75"/>
      <c r="G13" s="75"/>
      <c r="H13" s="76" t="s">
        <v>65</v>
      </c>
      <c r="I13" s="75"/>
      <c r="J13" s="75"/>
      <c r="K13" s="91">
        <v>202.73615</v>
      </c>
      <c r="L13" s="89"/>
    </row>
    <row r="14" s="57" customFormat="1" spans="1:12">
      <c r="A14" s="67" t="s">
        <v>66</v>
      </c>
      <c r="B14" s="68" t="s">
        <v>27</v>
      </c>
      <c r="C14" s="69" t="s">
        <v>28</v>
      </c>
      <c r="D14" s="69" t="s">
        <v>67</v>
      </c>
      <c r="E14" s="68" t="s">
        <v>68</v>
      </c>
      <c r="F14" s="68" t="s">
        <v>67</v>
      </c>
      <c r="G14" s="68" t="s">
        <v>32</v>
      </c>
      <c r="H14" s="69" t="s">
        <v>69</v>
      </c>
      <c r="I14" s="68" t="s">
        <v>34</v>
      </c>
      <c r="J14" s="68" t="s">
        <v>70</v>
      </c>
      <c r="K14" s="83">
        <v>258.28595</v>
      </c>
      <c r="L14" s="88"/>
    </row>
    <row r="15" s="57" customFormat="1" spans="1:12">
      <c r="A15" s="70"/>
      <c r="B15" s="71"/>
      <c r="C15" s="72" t="s">
        <v>36</v>
      </c>
      <c r="D15" s="72" t="s">
        <v>55</v>
      </c>
      <c r="E15" s="71"/>
      <c r="F15" s="71"/>
      <c r="G15" s="71"/>
      <c r="H15" s="72" t="s">
        <v>71</v>
      </c>
      <c r="I15" s="71"/>
      <c r="J15" s="71"/>
      <c r="K15" s="85">
        <v>258.28575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72</v>
      </c>
      <c r="E16" s="73" t="s">
        <v>73</v>
      </c>
      <c r="F16" s="73" t="s">
        <v>74</v>
      </c>
      <c r="G16" s="73" t="s">
        <v>75</v>
      </c>
      <c r="H16" s="72" t="s">
        <v>44</v>
      </c>
      <c r="I16" s="73" t="s">
        <v>53</v>
      </c>
      <c r="J16" s="73" t="s">
        <v>76</v>
      </c>
      <c r="K16" s="85">
        <v>202.7362</v>
      </c>
      <c r="L16" s="90"/>
    </row>
    <row r="17" s="57" customFormat="1" ht="15" spans="1:12">
      <c r="A17" s="74"/>
      <c r="B17" s="75"/>
      <c r="C17" s="76" t="s">
        <v>36</v>
      </c>
      <c r="D17" s="76" t="s">
        <v>77</v>
      </c>
      <c r="E17" s="75"/>
      <c r="F17" s="75"/>
      <c r="G17" s="75"/>
      <c r="H17" s="76" t="s">
        <v>78</v>
      </c>
      <c r="I17" s="75"/>
      <c r="J17" s="75"/>
      <c r="K17" s="91">
        <v>202.73615</v>
      </c>
      <c r="L17" s="89"/>
    </row>
    <row r="18" s="57" customFormat="1" spans="1:12">
      <c r="A18" s="77" t="s">
        <v>79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80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81</v>
      </c>
      <c r="B20" s="64" t="s">
        <v>12</v>
      </c>
      <c r="C20" s="64"/>
      <c r="D20" s="64" t="s">
        <v>82</v>
      </c>
      <c r="E20" s="64"/>
      <c r="F20" s="64" t="s">
        <v>83</v>
      </c>
      <c r="G20" s="64" t="s">
        <v>84</v>
      </c>
      <c r="H20" s="64" t="s">
        <v>21</v>
      </c>
      <c r="I20" s="64"/>
      <c r="J20" s="95" t="s">
        <v>85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86</v>
      </c>
      <c r="H22" s="83">
        <v>258.285791666667</v>
      </c>
      <c r="I22" s="64"/>
      <c r="J22" s="101" t="s">
        <v>87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60</v>
      </c>
      <c r="G23" s="72" t="s">
        <v>88</v>
      </c>
      <c r="H23" s="85">
        <v>202.736266666667</v>
      </c>
      <c r="I23" s="84"/>
      <c r="J23" s="104" t="s">
        <v>89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90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91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92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93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12" sqref="C12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94</v>
      </c>
      <c r="B1" s="47" t="s">
        <v>95</v>
      </c>
      <c r="C1" s="46"/>
      <c r="D1" s="46"/>
      <c r="E1" s="46"/>
      <c r="F1" s="46"/>
      <c r="G1" s="46"/>
    </row>
    <row r="2" spans="1:7">
      <c r="A2" s="46" t="s">
        <v>96</v>
      </c>
      <c r="B2" s="48" t="s">
        <v>97</v>
      </c>
      <c r="C2" s="46"/>
      <c r="D2" s="49"/>
      <c r="E2" s="46"/>
      <c r="F2" s="46"/>
      <c r="G2" s="46"/>
    </row>
    <row r="3" spans="1:7">
      <c r="A3" s="46" t="s">
        <v>98</v>
      </c>
      <c r="B3" s="48" t="s">
        <v>99</v>
      </c>
      <c r="C3" s="46"/>
      <c r="D3" s="49"/>
      <c r="E3" s="46"/>
      <c r="F3" s="46"/>
      <c r="G3" s="46"/>
    </row>
    <row r="4" spans="1:7">
      <c r="A4" s="4" t="str">
        <f>原记录!F3</f>
        <v>开始时间：01:58:37</v>
      </c>
      <c r="B4" s="48"/>
      <c r="C4" s="46" t="str">
        <f>原记录!H3</f>
        <v>结束时间：02:00:26</v>
      </c>
      <c r="D4" s="49"/>
      <c r="E4" s="46"/>
      <c r="F4" s="46"/>
      <c r="G4" s="46"/>
    </row>
    <row r="5" spans="1:7">
      <c r="A5" s="46" t="s">
        <v>100</v>
      </c>
      <c r="B5" s="50" t="s">
        <v>101</v>
      </c>
      <c r="C5" s="46"/>
      <c r="D5" s="51"/>
      <c r="E5" s="46"/>
      <c r="F5" s="46"/>
      <c r="G5" s="46"/>
    </row>
    <row r="6" spans="1:7">
      <c r="A6" s="46" t="s">
        <v>102</v>
      </c>
      <c r="B6" s="52">
        <v>1.5</v>
      </c>
      <c r="C6" s="53" t="s">
        <v>103</v>
      </c>
      <c r="D6" s="54">
        <v>952</v>
      </c>
      <c r="E6" s="53" t="s">
        <v>104</v>
      </c>
      <c r="F6" s="55">
        <v>22.8</v>
      </c>
      <c r="G6" s="55"/>
    </row>
    <row r="7" spans="1:7">
      <c r="A7" s="46" t="s">
        <v>105</v>
      </c>
      <c r="B7" s="56">
        <v>1.364</v>
      </c>
      <c r="C7" s="46" t="s">
        <v>106</v>
      </c>
      <c r="D7" s="54">
        <v>952</v>
      </c>
      <c r="E7" s="46" t="s">
        <v>107</v>
      </c>
      <c r="F7" s="55">
        <v>23</v>
      </c>
      <c r="G7" s="55"/>
    </row>
    <row r="8" spans="1:7">
      <c r="A8" s="46" t="s">
        <v>108</v>
      </c>
      <c r="B8" s="56">
        <v>1.318</v>
      </c>
      <c r="C8" s="46" t="s">
        <v>109</v>
      </c>
      <c r="D8" s="54">
        <v>952</v>
      </c>
      <c r="E8" s="46" t="s">
        <v>110</v>
      </c>
      <c r="F8" s="55">
        <v>22.8</v>
      </c>
      <c r="G8" s="46"/>
    </row>
    <row r="9" spans="1:7">
      <c r="A9" s="46" t="s">
        <v>111</v>
      </c>
      <c r="B9" s="50" t="s">
        <v>112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114</v>
      </c>
      <c r="B2" s="2"/>
      <c r="C2" s="3" t="str">
        <f>测站及镜站信息!B1</f>
        <v>2024.06.24</v>
      </c>
      <c r="D2" s="2"/>
      <c r="E2" s="4" t="s">
        <v>115</v>
      </c>
      <c r="F2" s="4" t="str">
        <f>测站及镜站信息!B2</f>
        <v>晴朗</v>
      </c>
      <c r="G2" s="4" t="s">
        <v>116</v>
      </c>
      <c r="H2" s="4" t="str">
        <f>测站及镜站信息!B3</f>
        <v>清晰</v>
      </c>
      <c r="I2" s="2" t="s">
        <v>117</v>
      </c>
      <c r="J2" s="2"/>
      <c r="K2" s="24">
        <f>测站及镜站信息!F6</f>
        <v>22.8</v>
      </c>
      <c r="L2" s="2" t="s">
        <v>118</v>
      </c>
      <c r="M2" s="2"/>
      <c r="N2" s="24">
        <f>测站及镜站信息!D6</f>
        <v>952</v>
      </c>
      <c r="O2" s="25" t="s">
        <v>111</v>
      </c>
    </row>
    <row r="3" ht="11.1" customHeight="1" spans="1:15">
      <c r="A3" s="5" t="str">
        <f>测站及镜站信息!B5</f>
        <v>A1-2</v>
      </c>
      <c r="B3" s="6"/>
      <c r="C3" s="7"/>
      <c r="D3" s="4" t="s">
        <v>119</v>
      </c>
      <c r="E3" s="8">
        <f>测站及镜站信息!B6</f>
        <v>1.5</v>
      </c>
      <c r="F3" s="9" t="str">
        <f>测站及镜站信息!A4</f>
        <v>开始时间：01:58:37</v>
      </c>
      <c r="G3" s="10"/>
      <c r="H3" s="9" t="str">
        <f>测站及镜站信息!C4</f>
        <v>结束时间：02:00:26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120</v>
      </c>
      <c r="M4" s="4" t="s">
        <v>121</v>
      </c>
      <c r="N4" s="4" t="s">
        <v>122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123</v>
      </c>
      <c r="M5" s="11" t="s">
        <v>124</v>
      </c>
      <c r="N5" s="11" t="s">
        <v>125</v>
      </c>
      <c r="O5" s="11"/>
    </row>
    <row r="6" ht="11.1" customHeight="1" spans="1:15">
      <c r="A6" s="12" t="str">
        <f>原记录!A6</f>
        <v>1</v>
      </c>
      <c r="B6" s="13" t="str">
        <f>原记录!B6</f>
        <v>T1</v>
      </c>
      <c r="C6" s="12" t="str">
        <f>原记录!C6</f>
        <v>Ⅰ</v>
      </c>
      <c r="D6" s="14"/>
      <c r="E6" s="15"/>
      <c r="F6" s="14"/>
      <c r="G6" s="14"/>
      <c r="H6" s="14" t="str">
        <f>原记录!H6</f>
        <v>90.21399</v>
      </c>
      <c r="I6" s="15" t="str">
        <f>原记录!I6</f>
        <v>1.3</v>
      </c>
      <c r="J6" s="14" t="str">
        <f>原记录!J6</f>
        <v>90.21386</v>
      </c>
      <c r="K6" s="27">
        <f>原记录!K6</f>
        <v>258.28575</v>
      </c>
      <c r="L6" s="28">
        <f>测站及镜站信息!F7</f>
        <v>23</v>
      </c>
      <c r="M6" s="29">
        <f>测站及镜站信息!D7</f>
        <v>952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269.382270</v>
      </c>
      <c r="I7" s="15"/>
      <c r="J7" s="14"/>
      <c r="K7" s="27">
        <f>原记录!K7</f>
        <v>258.2859</v>
      </c>
      <c r="L7" s="28"/>
      <c r="M7" s="29"/>
      <c r="N7" s="30"/>
      <c r="O7" s="25"/>
    </row>
    <row r="8" ht="11.1" customHeight="1" spans="1:15">
      <c r="A8" s="12"/>
      <c r="B8" s="13" t="str">
        <f>原记录!B8</f>
        <v>XX09</v>
      </c>
      <c r="C8" s="12" t="str">
        <f>原记录!C8</f>
        <v>Ⅰ</v>
      </c>
      <c r="D8" s="14"/>
      <c r="E8" s="15"/>
      <c r="F8" s="14"/>
      <c r="G8" s="14"/>
      <c r="H8" s="14" t="str">
        <f>原记录!H8</f>
        <v>89.24163</v>
      </c>
      <c r="I8" s="15" t="str">
        <f>原记录!I8</f>
        <v>1.1</v>
      </c>
      <c r="J8" s="14" t="str">
        <f>原记录!J8</f>
        <v>89.24153</v>
      </c>
      <c r="K8" s="27">
        <f>原记录!K8</f>
        <v>202.7365</v>
      </c>
      <c r="L8" s="28">
        <f>测站及镜站信息!F8</f>
        <v>22.8</v>
      </c>
      <c r="M8" s="29">
        <f>测站及镜站信息!D8</f>
        <v>952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270.354580</v>
      </c>
      <c r="I9" s="15"/>
      <c r="J9" s="14"/>
      <c r="K9" s="27">
        <f>原记录!K9</f>
        <v>202.7362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T1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90.21389</v>
      </c>
      <c r="I10" s="15" t="str">
        <f>原记录!I10</f>
        <v>0.8</v>
      </c>
      <c r="J10" s="14" t="str">
        <f>原记录!J10</f>
        <v>90.21381</v>
      </c>
      <c r="K10" s="27">
        <f>原记录!K10</f>
        <v>258.2858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269.382267</v>
      </c>
      <c r="I11" s="15"/>
      <c r="J11" s="14"/>
      <c r="K11" s="27">
        <f>原记录!K11</f>
        <v>258.2856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XX09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89.24162</v>
      </c>
      <c r="I12" s="15" t="str">
        <f>原记录!I12</f>
        <v>0.3</v>
      </c>
      <c r="J12" s="14" t="str">
        <f>原记录!J12</f>
        <v>89.24160</v>
      </c>
      <c r="K12" s="27">
        <f>原记录!K12</f>
        <v>202.7364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270.354428</v>
      </c>
      <c r="I13" s="15"/>
      <c r="J13" s="14"/>
      <c r="K13" s="27">
        <f>原记录!K13</f>
        <v>202.73615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T1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90.21401</v>
      </c>
      <c r="I14" s="15" t="str">
        <f>原记录!I14</f>
        <v>1.3</v>
      </c>
      <c r="J14" s="14" t="str">
        <f>原记录!J14</f>
        <v>90.21388</v>
      </c>
      <c r="K14" s="27">
        <f>原记录!K14</f>
        <v>258.28595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269.382257</v>
      </c>
      <c r="I15" s="15"/>
      <c r="J15" s="14"/>
      <c r="K15" s="27">
        <f>原记录!K15</f>
        <v>258.28575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XX09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89.24163</v>
      </c>
      <c r="I16" s="15" t="str">
        <f>原记录!I16</f>
        <v>0.8</v>
      </c>
      <c r="J16" s="14" t="str">
        <f>原记录!J16</f>
        <v>89.24155</v>
      </c>
      <c r="K16" s="27">
        <f>原记录!K16</f>
        <v>202.7362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270.354535</v>
      </c>
      <c r="I17" s="15"/>
      <c r="J17" s="14"/>
      <c r="K17" s="27">
        <f>原记录!K17</f>
        <v>202.73615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126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127</v>
      </c>
      <c r="I23" s="11" t="s">
        <v>127</v>
      </c>
      <c r="J23" s="11" t="s">
        <v>21</v>
      </c>
      <c r="K23" s="32" t="s">
        <v>102</v>
      </c>
      <c r="L23" s="32" t="s">
        <v>128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129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130</v>
      </c>
      <c r="Q24" s="33" t="s">
        <v>131</v>
      </c>
      <c r="R24" s="33" t="s">
        <v>21</v>
      </c>
      <c r="S24" s="36" t="s">
        <v>132</v>
      </c>
      <c r="T24" s="37"/>
      <c r="U24" s="36" t="s">
        <v>133</v>
      </c>
      <c r="V24" s="37"/>
      <c r="W24" s="38" t="s">
        <v>127</v>
      </c>
      <c r="X24" s="38" t="s">
        <v>134</v>
      </c>
      <c r="Y24" s="38" t="s">
        <v>128</v>
      </c>
    </row>
    <row r="25" ht="14.1" customHeight="1" spans="1:28">
      <c r="A25" s="18" t="s">
        <v>26</v>
      </c>
      <c r="B25" s="19" t="str">
        <f>原记录!B22</f>
        <v>T1</v>
      </c>
      <c r="C25" s="20"/>
      <c r="D25" s="21"/>
      <c r="E25" s="20"/>
      <c r="F25" s="14"/>
      <c r="G25" s="14" t="str">
        <f>原记录!G22</f>
        <v>90.21385</v>
      </c>
      <c r="H25" s="22">
        <f>DEGREES(RADIANS(90)-((INT(ABS(G25))+INT((ABS(G25)-INT(ABS(G25)))*100)/60+((ABS(G25)-INT(ABS(G25)))*100-INT((ABS(G25)-INT(ABS(G25)))*100))/36)*PI()/180)*SIGN(G25))</f>
        <v>-0.360694444444426</v>
      </c>
      <c r="I25" s="22">
        <f>(INT(ABS(H25))+INT((ABS(H25)-INT(ABS(H25)))*60)*0.01+(((ABS(H25)-INT(ABS(H25)))*60-INT((ABS(H25)-INT(ABS(H25)))*60))*60)/10000)*SIGN(H25)</f>
        <v>-0.213849999999993</v>
      </c>
      <c r="J25" s="27">
        <f>原记录!H22</f>
        <v>258.285791666667</v>
      </c>
      <c r="K25" s="34">
        <f>E3</f>
        <v>1.5</v>
      </c>
      <c r="L25" s="34">
        <f>N6</f>
        <v>1.364</v>
      </c>
      <c r="M25" s="32" t="s">
        <v>135</v>
      </c>
      <c r="N25" s="32"/>
      <c r="O25" s="32"/>
      <c r="P25" s="35" t="str">
        <f>A3</f>
        <v>A1-2</v>
      </c>
      <c r="Q25" s="39" t="str">
        <f>B25</f>
        <v>T1</v>
      </c>
      <c r="R25" s="40">
        <f>J25</f>
        <v>258.285791666667</v>
      </c>
      <c r="S25" s="41">
        <f>K2</f>
        <v>22.8</v>
      </c>
      <c r="T25" s="42">
        <f>L6</f>
        <v>23</v>
      </c>
      <c r="U25" s="42">
        <f>N2</f>
        <v>952</v>
      </c>
      <c r="V25" s="42">
        <f>M6</f>
        <v>952</v>
      </c>
      <c r="W25" s="43">
        <f>I25</f>
        <v>-0.213849999999993</v>
      </c>
      <c r="X25" s="40">
        <f>测站及镜站信息!B6</f>
        <v>1.5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XX09</v>
      </c>
      <c r="C26" s="20"/>
      <c r="D26" s="21"/>
      <c r="E26" s="20"/>
      <c r="F26" s="14"/>
      <c r="G26" s="14" t="str">
        <f>原记录!G23</f>
        <v>89.24156</v>
      </c>
      <c r="H26" s="22">
        <f>DEGREES(RADIANS(90)-((INT(ABS(G26))+INT((ABS(G26)-INT(ABS(G26)))*100)/60+((ABS(G26)-INT(ABS(G26)))*100-INT((ABS(G26)-INT(ABS(G26)))*100))/36)*PI()/180)*SIGN(G26))</f>
        <v>0.595666666666641</v>
      </c>
      <c r="I26" s="22">
        <f>(INT(ABS(H26))+INT((ABS(H26)-INT(ABS(H26)))*60)*0.01+(((ABS(H26)-INT(ABS(H26)))*60-INT((ABS(H26)-INT(ABS(H26)))*60))*60)/10000)*SIGN(H26)</f>
        <v>0.354439999999991</v>
      </c>
      <c r="J26" s="27">
        <f>原记录!H23</f>
        <v>202.736266666667</v>
      </c>
      <c r="K26" s="34">
        <f>E3</f>
        <v>1.5</v>
      </c>
      <c r="L26" s="34">
        <f>N8</f>
        <v>1.318</v>
      </c>
      <c r="M26" s="32" t="s">
        <v>136</v>
      </c>
      <c r="N26" s="32"/>
      <c r="O26" s="32"/>
      <c r="P26" s="35" t="str">
        <f>A3</f>
        <v>A1-2</v>
      </c>
      <c r="Q26" s="44" t="str">
        <f>B26</f>
        <v>XX09</v>
      </c>
      <c r="R26" s="40">
        <f>J26</f>
        <v>202.736266666667</v>
      </c>
      <c r="S26" s="41">
        <f>K2</f>
        <v>22.8</v>
      </c>
      <c r="T26" s="42">
        <f>L8</f>
        <v>22.8</v>
      </c>
      <c r="U26" s="42">
        <f>N2</f>
        <v>952</v>
      </c>
      <c r="V26" s="42">
        <f>M8</f>
        <v>952</v>
      </c>
      <c r="W26" s="43">
        <f>I26</f>
        <v>0.354439999999991</v>
      </c>
      <c r="X26" s="40">
        <f>K26</f>
        <v>1.5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137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91</v>
      </c>
      <c r="N28" s="32"/>
      <c r="O28" s="32"/>
      <c r="P28" s="33" t="s">
        <v>130</v>
      </c>
      <c r="Q28" s="33" t="s">
        <v>131</v>
      </c>
      <c r="R28" s="33" t="s">
        <v>21</v>
      </c>
      <c r="S28" s="43" t="s">
        <v>132</v>
      </c>
      <c r="T28" s="40" t="s">
        <v>133</v>
      </c>
      <c r="U28" s="38" t="s">
        <v>127</v>
      </c>
      <c r="V28" s="38" t="s">
        <v>134</v>
      </c>
      <c r="W28" s="38" t="s">
        <v>128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138</v>
      </c>
      <c r="N29" s="32"/>
      <c r="O29" s="32"/>
      <c r="P29" s="35" t="str">
        <f>P25</f>
        <v>A1-2</v>
      </c>
      <c r="Q29" s="35" t="str">
        <f>Q25</f>
        <v>T1</v>
      </c>
      <c r="R29" s="35">
        <f>R25</f>
        <v>258.285791666667</v>
      </c>
      <c r="S29" s="43">
        <f>T25</f>
        <v>23</v>
      </c>
      <c r="T29" s="40">
        <f>V25</f>
        <v>952</v>
      </c>
      <c r="U29" s="40">
        <f>W25</f>
        <v>-0.213849999999993</v>
      </c>
      <c r="V29" s="40">
        <f>X25</f>
        <v>1.5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139</v>
      </c>
      <c r="N30" s="32"/>
      <c r="O30" s="32"/>
      <c r="P30" s="35" t="str">
        <f>P26</f>
        <v>A1-2</v>
      </c>
      <c r="Q30" s="35" t="str">
        <f>Q26</f>
        <v>XX09</v>
      </c>
      <c r="R30" s="35">
        <f>R26</f>
        <v>202.736266666667</v>
      </c>
      <c r="S30" s="43">
        <f>T26</f>
        <v>22.8</v>
      </c>
      <c r="T30" s="40">
        <f>V26</f>
        <v>952</v>
      </c>
      <c r="U30">
        <f>W26</f>
        <v>0.354439999999991</v>
      </c>
      <c r="V30">
        <f>X26</f>
        <v>1.5</v>
      </c>
      <c r="W3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2024-06-24T13:00:57Z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