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<sst xmlns="http://schemas.openxmlformats.org/spreadsheetml/2006/main" count="231" uniqueCount="141">
  <si>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A2_4站外业观测手簿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</si>
  <si>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</si>
  <si>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</si>
  <si>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</si>
  <si>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</si>
  <si>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</si>
  <si>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测站点：A2_4</t>
  </si>
  <si>
    <t>后视点：</t>
  </si>
  <si>
    <t>开始时间：02:33:09</t>
  </si>
  <si>
    <t>结束时间：02:34:40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</si>
  <si>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</si>
  <si>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</si>
  <si>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</si>
  <si>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</si>
  <si>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</si>
  <si>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</si>
  <si>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</si>
  <si>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</si>
  <si>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</si>
  <si>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</si>
  <si>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</si>
  <si>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</si>
  <si>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</si>
  <si>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</si>
  <si>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</si>
  <si>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</si>
  <si>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</si>
  <si>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</t>
  </si>
  <si>
    <t>Ⅰ</t>
  </si>
  <si>
    <t>121.04189</t>
  </si>
  <si>
    <t>0.3</t>
  </si>
  <si>
    <t>121.04188</t>
  </si>
  <si>
    <t>0.00000</t>
  </si>
  <si>
    <t>89.41117</t>
  </si>
  <si>
    <t>0.7</t>
  </si>
  <si>
    <t>89.41110</t>
  </si>
  <si>
    <t>Ⅱ</t>
  </si>
  <si>
    <t>301.04186</t>
  </si>
  <si>
    <t>270.184971</t>
  </si>
  <si>
    <t>XX10</t>
  </si>
  <si>
    <t>301.44417</t>
  </si>
  <si>
    <t>0.2</t>
  </si>
  <si>
    <t>301.44416</t>
  </si>
  <si>
    <t>180.40228</t>
  </si>
  <si>
    <t>90.44046</t>
  </si>
  <si>
    <t>1.1</t>
  </si>
  <si>
    <t>90.44034</t>
  </si>
  <si>
    <t>121.44415</t>
  </si>
  <si>
    <t>269.155766</t>
  </si>
  <si>
    <t>2</t>
  </si>
  <si>
    <t>121.04197</t>
  </si>
  <si>
    <t>89.41121</t>
  </si>
  <si>
    <t>1.0</t>
  </si>
  <si>
    <t>89.41112</t>
  </si>
  <si>
    <t>301.04196</t>
  </si>
  <si>
    <t>270.184981</t>
  </si>
  <si>
    <t>301.44425</t>
  </si>
  <si>
    <t>0.5</t>
  </si>
  <si>
    <t>301.44422</t>
  </si>
  <si>
    <t>180.40226</t>
  </si>
  <si>
    <t>90.44048</t>
  </si>
  <si>
    <t>1.7</t>
  </si>
  <si>
    <t>90.44030</t>
  </si>
  <si>
    <t>121.44420</t>
  </si>
  <si>
    <t>269.155870</t>
  </si>
  <si>
    <t>3</t>
  </si>
  <si>
    <t>121.04206</t>
  </si>
  <si>
    <t>0.6</t>
  </si>
  <si>
    <t>121.04203</t>
  </si>
  <si>
    <t>89.41126</t>
  </si>
  <si>
    <t>1.6</t>
  </si>
  <si>
    <t>301.04199</t>
  </si>
  <si>
    <t>270.185059</t>
  </si>
  <si>
    <t>301.44428</t>
  </si>
  <si>
    <t>0.8</t>
  </si>
  <si>
    <t>301.44424</t>
  </si>
  <si>
    <t>180.40222</t>
  </si>
  <si>
    <t>90.44041</t>
  </si>
  <si>
    <t>90.44026</t>
  </si>
  <si>
    <t>269.155901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</si>
  <si>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</si>
  <si>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</si>
  <si>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</si>
  <si>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</si>
  <si>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</si>
  <si>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</si>
  <si>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</si>
  <si>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89.41111</t>
  </si>
  <si>
    <t>2C互差20.00″</t>
  </si>
  <si>
    <t>180.40225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</si>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</sst>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P6" sqref="P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44.3162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44.31625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45.6578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45.65795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41</v>
      </c>
      <c r="F10" s="70" t="s">
        <v>50</v>
      </c>
      <c r="G10" s="70" t="s">
        <v>32</v>
      </c>
      <c r="H10" s="71" t="s">
        <v>51</v>
      </c>
      <c r="I10" s="70" t="s">
        <v>52</v>
      </c>
      <c r="J10" s="70" t="s">
        <v>53</v>
      </c>
      <c r="K10" s="85">
        <v>44.31635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44.3164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45.65785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45.65785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35</v>
      </c>
      <c r="K14" s="85">
        <v>44.3163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44.3163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70</v>
      </c>
      <c r="J16" s="75" t="s">
        <v>78</v>
      </c>
      <c r="K16" s="87">
        <v>45.6577</v>
      </c>
      <c r="L16" s="92"/>
    </row>
    <row r="17" s="59" customFormat="1" ht="15" spans="1:12">
      <c r="A17" s="76"/>
      <c r="B17" s="77"/>
      <c r="C17" s="78" t="s">
        <v>36</v>
      </c>
      <c r="D17" s="78" t="s">
        <v>63</v>
      </c>
      <c r="E17" s="77"/>
      <c r="F17" s="77"/>
      <c r="G17" s="77"/>
      <c r="H17" s="78" t="s">
        <v>79</v>
      </c>
      <c r="I17" s="77"/>
      <c r="J17" s="77"/>
      <c r="K17" s="93">
        <v>45.6579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44.3163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62</v>
      </c>
      <c r="H23" s="87">
        <v>45.6578416666667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7" sqref="C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开始时间：02:33:09</v>
      </c>
      <c r="B4" s="46"/>
      <c r="C4" s="46" t="str">
        <f>原记录!H3</f>
        <v>结束时间：02:34:40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952</v>
      </c>
      <c r="E6" s="54" t="s">
        <v>105</v>
      </c>
      <c r="F6" s="56">
        <v>23.6</v>
      </c>
      <c r="G6" s="56"/>
    </row>
    <row r="7" spans="1:7">
      <c r="A7" s="48" t="s">
        <v>106</v>
      </c>
      <c r="B7" s="57">
        <v>1.364</v>
      </c>
      <c r="C7" s="48" t="s">
        <v>107</v>
      </c>
      <c r="D7" s="55">
        <v>952</v>
      </c>
      <c r="E7" s="48" t="s">
        <v>108</v>
      </c>
      <c r="F7" s="56">
        <v>23.6</v>
      </c>
      <c r="G7" s="56"/>
    </row>
    <row r="8" spans="1:7">
      <c r="A8" s="48" t="s">
        <v>109</v>
      </c>
      <c r="B8" s="57">
        <v>1.318</v>
      </c>
      <c r="C8" s="48" t="s">
        <v>110</v>
      </c>
      <c r="D8" s="55">
        <v>952</v>
      </c>
      <c r="E8" s="48" t="s">
        <v>111</v>
      </c>
      <c r="F8" s="56">
        <v>23.6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23.6</v>
      </c>
      <c r="L2" s="2" t="s">
        <v>119</v>
      </c>
      <c r="M2" s="2"/>
      <c r="N2" s="24">
        <f>测站及镜站信息!D6</f>
        <v>952</v>
      </c>
      <c r="O2" s="25" t="s">
        <v>112</v>
      </c>
    </row>
    <row r="3" ht="11.1" customHeight="1" spans="1:15">
      <c r="A3" s="5" t="str">
        <f>测站及镜站信息!B5</f>
        <v>A2-4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开始时间：02:33:09</v>
      </c>
      <c r="G3" s="10"/>
      <c r="H3" s="9" t="str">
        <f>测站及镜站信息!C4</f>
        <v>结束时间：02:34:40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T1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89.41117</v>
      </c>
      <c r="I6" s="15" t="str">
        <f>原记录!I6</f>
        <v>0.7</v>
      </c>
      <c r="J6" s="14" t="str">
        <f>原记录!J6</f>
        <v>89.41110</v>
      </c>
      <c r="K6" s="27">
        <f>原记录!K6</f>
        <v>44.3162</v>
      </c>
      <c r="L6" s="28">
        <f>测站及镜站信息!F7</f>
        <v>23.6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270.184971</v>
      </c>
      <c r="I7" s="15"/>
      <c r="J7" s="14"/>
      <c r="K7" s="27">
        <f>原记录!K7</f>
        <v>44.31625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90.44046</v>
      </c>
      <c r="I8" s="15" t="str">
        <f>原记录!I8</f>
        <v>1.1</v>
      </c>
      <c r="J8" s="14" t="str">
        <f>原记录!J8</f>
        <v>90.44034</v>
      </c>
      <c r="K8" s="27">
        <f>原记录!K8</f>
        <v>45.6578</v>
      </c>
      <c r="L8" s="28">
        <f>测站及镜站信息!F8</f>
        <v>23.6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269.155766</v>
      </c>
      <c r="I9" s="15"/>
      <c r="J9" s="14"/>
      <c r="K9" s="27">
        <f>原记录!K9</f>
        <v>45.65795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89.41121</v>
      </c>
      <c r="I10" s="15" t="str">
        <f>原记录!I10</f>
        <v>1.0</v>
      </c>
      <c r="J10" s="14" t="str">
        <f>原记录!J10</f>
        <v>89.41112</v>
      </c>
      <c r="K10" s="27">
        <f>原记录!K10</f>
        <v>44.31635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270.184981</v>
      </c>
      <c r="I11" s="15"/>
      <c r="J11" s="14"/>
      <c r="K11" s="27">
        <f>原记录!K11</f>
        <v>44.3164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90.44048</v>
      </c>
      <c r="I12" s="15" t="str">
        <f>原记录!I12</f>
        <v>1.7</v>
      </c>
      <c r="J12" s="14" t="str">
        <f>原记录!J12</f>
        <v>90.44030</v>
      </c>
      <c r="K12" s="27">
        <f>原记录!K12</f>
        <v>45.65785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269.155870</v>
      </c>
      <c r="I13" s="15"/>
      <c r="J13" s="14"/>
      <c r="K13" s="27">
        <f>原记录!K13</f>
        <v>45.65785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89.41126</v>
      </c>
      <c r="I14" s="15" t="str">
        <f>原记录!I14</f>
        <v>1.6</v>
      </c>
      <c r="J14" s="14" t="str">
        <f>原记录!J14</f>
        <v>89.41110</v>
      </c>
      <c r="K14" s="27">
        <f>原记录!K14</f>
        <v>44.3163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270.185059</v>
      </c>
      <c r="I15" s="15"/>
      <c r="J15" s="14"/>
      <c r="K15" s="27">
        <f>原记录!K15</f>
        <v>44.3163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90.44041</v>
      </c>
      <c r="I16" s="15" t="str">
        <f>原记录!I16</f>
        <v>1.6</v>
      </c>
      <c r="J16" s="14" t="str">
        <f>原记录!J16</f>
        <v>90.44026</v>
      </c>
      <c r="K16" s="27">
        <f>原记录!K16</f>
        <v>45.6577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269.155901</v>
      </c>
      <c r="I17" s="15"/>
      <c r="J17" s="14"/>
      <c r="K17" s="27">
        <f>原记录!K17</f>
        <v>45.6579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T1</v>
      </c>
      <c r="C25" s="20"/>
      <c r="D25" s="21"/>
      <c r="E25" s="20"/>
      <c r="F25" s="14"/>
      <c r="G25" s="14" t="str">
        <f>原记录!G22</f>
        <v>89.41111</v>
      </c>
      <c r="H25" s="22">
        <f>DEGREES(RADIANS(90)-((INT(ABS(G25))+INT((ABS(G25)-INT(ABS(G25)))*100)/60+((ABS(G25)-INT(ABS(G25)))*100-INT((ABS(G25)-INT(ABS(G25)))*100))/36)*PI()/180)*SIGN(G25))</f>
        <v>0.31358333333334</v>
      </c>
      <c r="I25" s="22">
        <f>(INT(ABS(H25))+INT((ABS(H25)-INT(ABS(H25)))*60)*0.01+(((ABS(H25)-INT(ABS(H25)))*60-INT((ABS(H25)-INT(ABS(H25)))*60))*60)/10000)*SIGN(H25)</f>
        <v>0.184890000000002</v>
      </c>
      <c r="J25" s="27">
        <f>原记录!H22</f>
        <v>44.3163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A2-4</v>
      </c>
      <c r="Q25" s="39" t="str">
        <f>B25</f>
        <v>T1</v>
      </c>
      <c r="R25" s="40">
        <f>J25</f>
        <v>44.3163</v>
      </c>
      <c r="S25" s="41">
        <f>K2</f>
        <v>23.6</v>
      </c>
      <c r="T25" s="42">
        <f>L6</f>
        <v>23.6</v>
      </c>
      <c r="U25" s="42">
        <f>N2</f>
        <v>952</v>
      </c>
      <c r="V25" s="42">
        <f>M6</f>
        <v>952</v>
      </c>
      <c r="W25" s="43">
        <f>I25</f>
        <v>0.184890000000002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XX10</v>
      </c>
      <c r="C26" s="20"/>
      <c r="D26" s="21"/>
      <c r="E26" s="20"/>
      <c r="F26" s="14"/>
      <c r="G26" s="14" t="str">
        <f>原记录!G23</f>
        <v>90.44030</v>
      </c>
      <c r="H26" s="22">
        <f>DEGREES(RADIANS(90)-((INT(ABS(G26))+INT((ABS(G26)-INT(ABS(G26)))*100)/60+((ABS(G26)-INT(ABS(G26)))*100-INT((ABS(G26)-INT(ABS(G26)))*100))/36)*PI()/180)*SIGN(G26))</f>
        <v>-0.734166666666655</v>
      </c>
      <c r="I26" s="22">
        <f>(INT(ABS(H26))+INT((ABS(H26)-INT(ABS(H26)))*60)*0.01+(((ABS(H26)-INT(ABS(H26)))*60-INT((ABS(H26)-INT(ABS(H26)))*60))*60)/10000)*SIGN(H26)</f>
        <v>-0.440299999999996</v>
      </c>
      <c r="J26" s="27">
        <f>原记录!H23</f>
        <v>45.6578416666667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5" t="str">
        <f>A3</f>
        <v>A2-4</v>
      </c>
      <c r="Q26" s="44" t="str">
        <f>B26</f>
        <v>XX10</v>
      </c>
      <c r="R26" s="40">
        <f>J26</f>
        <v>45.6578416666667</v>
      </c>
      <c r="S26" s="41">
        <f>K2</f>
        <v>23.6</v>
      </c>
      <c r="T26" s="42">
        <f>L8</f>
        <v>23.6</v>
      </c>
      <c r="U26" s="42">
        <f>N2</f>
        <v>952</v>
      </c>
      <c r="V26" s="42">
        <f>M8</f>
        <v>952</v>
      </c>
      <c r="W26" s="43">
        <f>I26</f>
        <v>-0.440299999999996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A2-4</v>
      </c>
      <c r="Q29" s="35" t="str">
        <f>Q25</f>
        <v>T1</v>
      </c>
      <c r="R29" s="35">
        <f>R25</f>
        <v>44.3163</v>
      </c>
      <c r="S29" s="43">
        <f>T25</f>
        <v>23.6</v>
      </c>
      <c r="T29" s="40">
        <f>V25</f>
        <v>952</v>
      </c>
      <c r="U29" s="40">
        <f>W25</f>
        <v>0.184890000000002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A2-4</v>
      </c>
      <c r="Q30" s="35" t="str">
        <f>Q26</f>
        <v>XX10</v>
      </c>
      <c r="R30" s="35">
        <f>R26</f>
        <v>45.6578416666667</v>
      </c>
      <c r="S30" s="43">
        <f>T26</f>
        <v>23.6</v>
      </c>
      <c r="T30" s="40">
        <f>V26</f>
        <v>952</v>
      </c>
      <c r="U30" s="40">
        <f>W26</f>
        <v>-0.440299999999996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