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<sst xmlns="http://schemas.openxmlformats.org/spreadsheetml/2006/main" count="231" uniqueCount="142">
  <si>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A3_1站外业观测手簿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</si>
  <si>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</si>
  <si>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</si>
  <si>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</si>
  <si>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</si>
  <si>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</si>
  <si>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测站点：A3_1</t>
  </si>
  <si>
    <t>后视点：</t>
  </si>
  <si>
    <t>开始时间：02:51:22</t>
  </si>
  <si>
    <t>结束时间：02:53:03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</si>
  <si>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</si>
  <si>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</si>
  <si>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</si>
  <si>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</si>
  <si>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</si>
  <si>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</si>
  <si>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</si>
  <si>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</si>
  <si>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</si>
  <si>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</si>
  <si>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</si>
  <si>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</si>
  <si>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</si>
  <si>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</si>
  <si>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</si>
  <si>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</si>
  <si>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</si>
  <si>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</si>
  <si>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</si>
  <si>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17.58598</t>
  </si>
  <si>
    <t>2.1</t>
  </si>
  <si>
    <t>17.58587</t>
  </si>
  <si>
    <t>0.00000</t>
  </si>
  <si>
    <t>89.58282</t>
  </si>
  <si>
    <t>0.9</t>
  </si>
  <si>
    <t>89.58272</t>
  </si>
  <si>
    <t>Ⅱ</t>
  </si>
  <si>
    <t>197.58577</t>
  </si>
  <si>
    <t>270.013370</t>
  </si>
  <si>
    <t>T2</t>
  </si>
  <si>
    <t>184.52121</t>
  </si>
  <si>
    <t>0.1</t>
  </si>
  <si>
    <t>166.53134</t>
  </si>
  <si>
    <t>90.13041</t>
  </si>
  <si>
    <t>-0.0</t>
  </si>
  <si>
    <t>4.52121</t>
  </si>
  <si>
    <t>269.465585</t>
  </si>
  <si>
    <t>2</t>
  </si>
  <si>
    <t>17.58579</t>
  </si>
  <si>
    <t>0.6</t>
  </si>
  <si>
    <t>17.58576</t>
  </si>
  <si>
    <t>89.58312</t>
  </si>
  <si>
    <t>1.9</t>
  </si>
  <si>
    <t>89.58292</t>
  </si>
  <si>
    <t>197.58573</t>
  </si>
  <si>
    <t>270.013273</t>
  </si>
  <si>
    <t>184.52112</t>
  </si>
  <si>
    <t>0.8</t>
  </si>
  <si>
    <t>184.52109</t>
  </si>
  <si>
    <t>166.53133</t>
  </si>
  <si>
    <t>90.13080</t>
  </si>
  <si>
    <t>1.5</t>
  </si>
  <si>
    <t>90.13065</t>
  </si>
  <si>
    <t>4.52105</t>
  </si>
  <si>
    <t>269.465498</t>
  </si>
  <si>
    <t>3</t>
  </si>
  <si>
    <t>17.58572</t>
  </si>
  <si>
    <t>0.4</t>
  </si>
  <si>
    <t>17.58570</t>
  </si>
  <si>
    <t>89.58301</t>
  </si>
  <si>
    <t>89.58286</t>
  </si>
  <si>
    <t>197.58567</t>
  </si>
  <si>
    <t>270.013289</t>
  </si>
  <si>
    <t>184.52116</t>
  </si>
  <si>
    <t>2.3</t>
  </si>
  <si>
    <t>184.52104</t>
  </si>
  <si>
    <t>166.53135</t>
  </si>
  <si>
    <t>90.13092</t>
  </si>
  <si>
    <t>90.13070</t>
  </si>
  <si>
    <t>4.52093</t>
  </si>
  <si>
    <t>269.465509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</si>
  <si>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</si>
  <si>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</si>
  <si>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</si>
  <si>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</si>
  <si>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</si>
  <si>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</si>
  <si>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</si>
  <si>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89.58284</t>
  </si>
  <si>
    <t>2C互差20.00″</t>
  </si>
  <si>
    <t>90.13059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</si>
  <si>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</si>
  <si>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</si>
  <si>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</si>
  <si>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</si>
  <si>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</si>
  <si>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</si>
  <si>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</si>
  <si>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</si>
  <si>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</si>
  <si>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</si>
  <si>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</si>
  <si>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</si>
  <si>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A3-1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</si>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</sst>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S10" sqref="S10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151.8932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151.89295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40</v>
      </c>
      <c r="G8" s="75" t="s">
        <v>42</v>
      </c>
      <c r="H8" s="74" t="s">
        <v>43</v>
      </c>
      <c r="I8" s="75" t="s">
        <v>44</v>
      </c>
      <c r="J8" s="75" t="s">
        <v>43</v>
      </c>
      <c r="K8" s="87">
        <v>157.08205</v>
      </c>
      <c r="L8" s="92"/>
    </row>
    <row r="9" s="59" customFormat="1" ht="15" spans="1:12">
      <c r="A9" s="76"/>
      <c r="B9" s="77"/>
      <c r="C9" s="78" t="s">
        <v>36</v>
      </c>
      <c r="D9" s="78" t="s">
        <v>45</v>
      </c>
      <c r="E9" s="77"/>
      <c r="F9" s="77"/>
      <c r="G9" s="77"/>
      <c r="H9" s="78" t="s">
        <v>46</v>
      </c>
      <c r="I9" s="77"/>
      <c r="J9" s="77"/>
      <c r="K9" s="93">
        <v>157.08175</v>
      </c>
      <c r="L9" s="91"/>
    </row>
    <row r="10" s="59" customFormat="1" spans="1:12">
      <c r="A10" s="69" t="s">
        <v>47</v>
      </c>
      <c r="B10" s="70" t="s">
        <v>27</v>
      </c>
      <c r="C10" s="71" t="s">
        <v>28</v>
      </c>
      <c r="D10" s="71" t="s">
        <v>48</v>
      </c>
      <c r="E10" s="70" t="s">
        <v>49</v>
      </c>
      <c r="F10" s="70" t="s">
        <v>50</v>
      </c>
      <c r="G10" s="70" t="s">
        <v>32</v>
      </c>
      <c r="H10" s="71" t="s">
        <v>51</v>
      </c>
      <c r="I10" s="70" t="s">
        <v>52</v>
      </c>
      <c r="J10" s="70" t="s">
        <v>53</v>
      </c>
      <c r="K10" s="85">
        <v>151.89305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151.89305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157.082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157.0819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61</v>
      </c>
      <c r="J14" s="70" t="s">
        <v>70</v>
      </c>
      <c r="K14" s="85">
        <v>151.89305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151.89295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30</v>
      </c>
      <c r="J16" s="75" t="s">
        <v>78</v>
      </c>
      <c r="K16" s="87">
        <v>157.08195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157.08175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151.893041666667</v>
      </c>
      <c r="I22" s="66"/>
      <c r="J22" s="103" t="s">
        <v>89</v>
      </c>
      <c r="K22" s="104"/>
      <c r="L22" s="105"/>
    </row>
    <row r="23" s="59" customFormat="1" spans="1:12">
      <c r="A23" s="72" t="s">
        <v>47</v>
      </c>
      <c r="B23" s="74" t="s">
        <v>39</v>
      </c>
      <c r="C23" s="86"/>
      <c r="D23" s="86"/>
      <c r="E23" s="86"/>
      <c r="F23" s="74" t="s">
        <v>42</v>
      </c>
      <c r="G23" s="74" t="s">
        <v>90</v>
      </c>
      <c r="H23" s="87">
        <v>157.0819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D8" sqref="D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开始时间：02:51:22</v>
      </c>
      <c r="B4" s="46"/>
      <c r="C4" s="46" t="str">
        <f>原记录!H3</f>
        <v>结束时间：02:53:03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952</v>
      </c>
      <c r="E6" s="54" t="s">
        <v>106</v>
      </c>
      <c r="F6" s="56">
        <v>24.2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952</v>
      </c>
      <c r="E7" s="48" t="s">
        <v>109</v>
      </c>
      <c r="F7" s="56">
        <v>24.2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952</v>
      </c>
      <c r="E8" s="48" t="s">
        <v>112</v>
      </c>
      <c r="F8" s="56">
        <v>24.2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24.2</v>
      </c>
      <c r="L2" s="2" t="s">
        <v>120</v>
      </c>
      <c r="M2" s="2"/>
      <c r="N2" s="24">
        <f>测站及镜站信息!D6</f>
        <v>952</v>
      </c>
      <c r="O2" s="25" t="s">
        <v>113</v>
      </c>
    </row>
    <row r="3" ht="11.1" customHeight="1" spans="1:15">
      <c r="A3" s="5" t="str">
        <f>测站及镜站信息!B5</f>
        <v>A3-1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开始时间：02:51:22</v>
      </c>
      <c r="G3" s="10"/>
      <c r="H3" s="9" t="str">
        <f>测站及镜站信息!C4</f>
        <v>结束时间：02:53:03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89.58282</v>
      </c>
      <c r="I6" s="15" t="str">
        <f>原记录!I6</f>
        <v>0.9</v>
      </c>
      <c r="J6" s="14" t="str">
        <f>原记录!J6</f>
        <v>89.58272</v>
      </c>
      <c r="K6" s="27">
        <f>原记录!K6</f>
        <v>151.8932</v>
      </c>
      <c r="L6" s="28">
        <f>测站及镜站信息!F7</f>
        <v>24.2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270.013370</v>
      </c>
      <c r="I7" s="15"/>
      <c r="J7" s="14"/>
      <c r="K7" s="27">
        <f>原记录!K7</f>
        <v>151.89295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90.13041</v>
      </c>
      <c r="I8" s="15" t="str">
        <f>原记录!I8</f>
        <v>-0.0</v>
      </c>
      <c r="J8" s="14" t="str">
        <f>原记录!J8</f>
        <v>90.13041</v>
      </c>
      <c r="K8" s="27">
        <f>原记录!K8</f>
        <v>157.08205</v>
      </c>
      <c r="L8" s="28">
        <f>测站及镜站信息!F8</f>
        <v>24.2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269.465585</v>
      </c>
      <c r="I9" s="15"/>
      <c r="J9" s="14"/>
      <c r="K9" s="27">
        <f>原记录!K9</f>
        <v>157.08175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89.58312</v>
      </c>
      <c r="I10" s="15" t="str">
        <f>原记录!I10</f>
        <v>1.9</v>
      </c>
      <c r="J10" s="14" t="str">
        <f>原记录!J10</f>
        <v>89.58292</v>
      </c>
      <c r="K10" s="27">
        <f>原记录!K10</f>
        <v>151.89305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270.013273</v>
      </c>
      <c r="I11" s="15"/>
      <c r="J11" s="14"/>
      <c r="K11" s="27">
        <f>原记录!K11</f>
        <v>151.89305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90.13080</v>
      </c>
      <c r="I12" s="15" t="str">
        <f>原记录!I12</f>
        <v>1.5</v>
      </c>
      <c r="J12" s="14" t="str">
        <f>原记录!J12</f>
        <v>90.13065</v>
      </c>
      <c r="K12" s="27">
        <f>原记录!K12</f>
        <v>157.082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269.465498</v>
      </c>
      <c r="I13" s="15"/>
      <c r="J13" s="14"/>
      <c r="K13" s="27">
        <f>原记录!K13</f>
        <v>157.0819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89.58301</v>
      </c>
      <c r="I14" s="15" t="str">
        <f>原记录!I14</f>
        <v>1.5</v>
      </c>
      <c r="J14" s="14" t="str">
        <f>原记录!J14</f>
        <v>89.58286</v>
      </c>
      <c r="K14" s="27">
        <f>原记录!K14</f>
        <v>151.89305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270.013289</v>
      </c>
      <c r="I15" s="15"/>
      <c r="J15" s="14"/>
      <c r="K15" s="27">
        <f>原记录!K15</f>
        <v>151.89295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90.13092</v>
      </c>
      <c r="I16" s="15" t="str">
        <f>原记录!I16</f>
        <v>2.1</v>
      </c>
      <c r="J16" s="14" t="str">
        <f>原记录!J16</f>
        <v>90.13070</v>
      </c>
      <c r="K16" s="27">
        <f>原记录!K16</f>
        <v>157.08195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269.465509</v>
      </c>
      <c r="I17" s="15"/>
      <c r="J17" s="14"/>
      <c r="K17" s="27">
        <f>原记录!K17</f>
        <v>157.08175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6" t="s">
        <v>134</v>
      </c>
      <c r="T24" s="37"/>
      <c r="U24" s="36" t="s">
        <v>135</v>
      </c>
      <c r="V24" s="37"/>
      <c r="W24" s="38" t="s">
        <v>129</v>
      </c>
      <c r="X24" s="38" t="s">
        <v>136</v>
      </c>
      <c r="Y24" s="38" t="s">
        <v>130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89.58284</v>
      </c>
      <c r="H25" s="22">
        <f>DEGREES(RADIANS(90)-((INT(ABS(G25))+INT((ABS(G25)-INT(ABS(G25)))*100)/60+((ABS(G25)-INT(ABS(G25)))*100-INT((ABS(G25)-INT(ABS(G25)))*100))/36)*PI()/180)*SIGN(G25))</f>
        <v>0.0254444444444248</v>
      </c>
      <c r="I25" s="22">
        <f>(INT(ABS(H25))+INT((ABS(H25)-INT(ABS(H25)))*60)*0.01+(((ABS(H25)-INT(ABS(H25)))*60-INT((ABS(H25)-INT(ABS(H25)))*60))*60)/10000)*SIGN(H25)</f>
        <v>0.0131599999999929</v>
      </c>
      <c r="J25" s="27">
        <f>原记录!H22</f>
        <v>151.893041666667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A3-1</v>
      </c>
      <c r="Q25" s="39" t="str">
        <f>B25</f>
        <v>XX09</v>
      </c>
      <c r="R25" s="40">
        <f>J25</f>
        <v>151.893041666667</v>
      </c>
      <c r="S25" s="41">
        <f>K2</f>
        <v>24.2</v>
      </c>
      <c r="T25" s="42">
        <f>L6</f>
        <v>24.2</v>
      </c>
      <c r="U25" s="42">
        <f>N2</f>
        <v>952</v>
      </c>
      <c r="V25" s="42">
        <f>M6</f>
        <v>952</v>
      </c>
      <c r="W25" s="43">
        <f>I25</f>
        <v>0.0131599999999929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47</v>
      </c>
      <c r="B26" s="19" t="str">
        <f>原记录!B23</f>
        <v>T2</v>
      </c>
      <c r="C26" s="20"/>
      <c r="D26" s="21"/>
      <c r="E26" s="20"/>
      <c r="F26" s="14"/>
      <c r="G26" s="14" t="str">
        <f>原记录!G23</f>
        <v>90.13059</v>
      </c>
      <c r="H26" s="22">
        <f>DEGREES(RADIANS(90)-((INT(ABS(G26))+INT((ABS(G26)-INT(ABS(G26)))*100)/60+((ABS(G26)-INT(ABS(G26)))*100-INT((ABS(G26)-INT(ABS(G26)))*100))/36)*PI()/180)*SIGN(G26))</f>
        <v>-0.218305555555541</v>
      </c>
      <c r="I26" s="22">
        <f>(INT(ABS(H26))+INT((ABS(H26)-INT(ABS(H26)))*60)*0.01+(((ABS(H26)-INT(ABS(H26)))*60-INT((ABS(H26)-INT(ABS(H26)))*60))*60)/10000)*SIGN(H26)</f>
        <v>-0.130589999999995</v>
      </c>
      <c r="J26" s="27">
        <f>原记录!H23</f>
        <v>157.0819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A3-1</v>
      </c>
      <c r="Q26" s="44" t="str">
        <f>B26</f>
        <v>T2</v>
      </c>
      <c r="R26" s="40">
        <f>J26</f>
        <v>157.0819</v>
      </c>
      <c r="S26" s="41">
        <f>K2</f>
        <v>24.2</v>
      </c>
      <c r="T26" s="42">
        <f>L8</f>
        <v>24.2</v>
      </c>
      <c r="U26" s="42">
        <f>N2</f>
        <v>952</v>
      </c>
      <c r="V26" s="42">
        <f>M8</f>
        <v>952</v>
      </c>
      <c r="W26" s="43">
        <f>I26</f>
        <v>-0.130589999999995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0" t="s">
        <v>135</v>
      </c>
      <c r="U28" s="38" t="s">
        <v>129</v>
      </c>
      <c r="V28" s="38" t="s">
        <v>136</v>
      </c>
      <c r="W28" s="38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5" t="str">
        <f>P25</f>
        <v>A3-1</v>
      </c>
      <c r="Q29" s="35" t="str">
        <f>Q25</f>
        <v>XX09</v>
      </c>
      <c r="R29" s="35">
        <f>R25</f>
        <v>151.893041666667</v>
      </c>
      <c r="S29" s="43">
        <f>T25</f>
        <v>24.2</v>
      </c>
      <c r="T29" s="40">
        <f>V25</f>
        <v>952</v>
      </c>
      <c r="U29" s="40">
        <f>W25</f>
        <v>0.0131599999999929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5" t="str">
        <f>P26</f>
        <v>A3-1</v>
      </c>
      <c r="Q30" s="35" t="str">
        <f>Q26</f>
        <v>T2</v>
      </c>
      <c r="R30" s="35">
        <f>R26</f>
        <v>157.0819</v>
      </c>
      <c r="S30" s="43">
        <f>T26</f>
        <v>24.2</v>
      </c>
      <c r="T30" s="40">
        <f>V26</f>
        <v>952</v>
      </c>
      <c r="U30" s="40">
        <f>W26</f>
        <v>-0.130589999999995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