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<sst xmlns="http://schemas.openxmlformats.org/spreadsheetml/2006/main" count="231" uniqueCount="145">
  <si>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A3_4站外业观测手簿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</si>
  <si>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</si>
  <si>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</si>
  <si>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</si>
  <si>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</si>
  <si>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</si>
  <si>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测站点：A3_4</t>
  </si>
  <si>
    <t>后视点：</t>
  </si>
  <si>
    <t>开始时间：03:08:25</t>
  </si>
  <si>
    <t>结束时间：03:10:11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</si>
  <si>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</si>
  <si>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</si>
  <si>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</si>
  <si>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</si>
  <si>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</si>
  <si>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</si>
  <si>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</si>
  <si>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</si>
  <si>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</si>
  <si>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</si>
  <si>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</si>
  <si>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</si>
  <si>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</si>
  <si>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</si>
  <si>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</si>
  <si>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</si>
  <si>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</si>
  <si>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</si>
  <si>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</si>
  <si>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42.35117</t>
  </si>
  <si>
    <t>-1.6</t>
  </si>
  <si>
    <t>42.35125</t>
  </si>
  <si>
    <t>0.00000</t>
  </si>
  <si>
    <t>89.56567</t>
  </si>
  <si>
    <t>2.6</t>
  </si>
  <si>
    <t>89.56540</t>
  </si>
  <si>
    <t>Ⅱ</t>
  </si>
  <si>
    <t>222.35133</t>
  </si>
  <si>
    <t>270.030859</t>
  </si>
  <si>
    <t>T2</t>
  </si>
  <si>
    <t>209.22363</t>
  </si>
  <si>
    <t>-3.4</t>
  </si>
  <si>
    <t>209.22380</t>
  </si>
  <si>
    <t>166.47255</t>
  </si>
  <si>
    <t>90.11391</t>
  </si>
  <si>
    <t>1.4</t>
  </si>
  <si>
    <t>90.11377</t>
  </si>
  <si>
    <t>29.22397</t>
  </si>
  <si>
    <t>269.482378</t>
  </si>
  <si>
    <t>2</t>
  </si>
  <si>
    <t>42.35122</t>
  </si>
  <si>
    <t>-1.2</t>
  </si>
  <si>
    <t>42.35128</t>
  </si>
  <si>
    <t>89.56532</t>
  </si>
  <si>
    <t>0.9</t>
  </si>
  <si>
    <t>89.56523</t>
  </si>
  <si>
    <t>270.030863</t>
  </si>
  <si>
    <t>209.22367</t>
  </si>
  <si>
    <t>-2.8</t>
  </si>
  <si>
    <t>209.22381</t>
  </si>
  <si>
    <t>166.47253</t>
  </si>
  <si>
    <t>90.11379</t>
  </si>
  <si>
    <t>2.0</t>
  </si>
  <si>
    <t>90.11359</t>
  </si>
  <si>
    <t>29.22395</t>
  </si>
  <si>
    <t>269.482607</t>
  </si>
  <si>
    <t>3</t>
  </si>
  <si>
    <t>42.35118</t>
  </si>
  <si>
    <t>-2.2</t>
  </si>
  <si>
    <t>42.35130</t>
  </si>
  <si>
    <t>89.56536</t>
  </si>
  <si>
    <t>1.9</t>
  </si>
  <si>
    <t>89.56517</t>
  </si>
  <si>
    <t>222.35141</t>
  </si>
  <si>
    <t>270.031022</t>
  </si>
  <si>
    <t>209.22387</t>
  </si>
  <si>
    <t>209.22398</t>
  </si>
  <si>
    <t>166.47268</t>
  </si>
  <si>
    <t>90.11371</t>
  </si>
  <si>
    <t>2.3</t>
  </si>
  <si>
    <t>90.11347</t>
  </si>
  <si>
    <t>29.22409</t>
  </si>
  <si>
    <t>269.482761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</si>
  <si>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</si>
  <si>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</si>
  <si>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</si>
  <si>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</si>
  <si>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</si>
  <si>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</si>
  <si>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</si>
  <si>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89.56527</t>
  </si>
  <si>
    <t>2C互差20.00″</t>
  </si>
  <si>
    <t>166.47259</t>
  </si>
  <si>
    <t>90.11361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</si>
  <si>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</si>
  <si>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</si>
  <si>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</si>
  <si>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</si>
  <si>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</si>
  <si>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</si>
  <si>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</si>
  <si>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</si>
  <si>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</si>
  <si>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</si>
  <si>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</si>
  <si>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</si>
  <si>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A3-4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</si>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</sst>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D41" sqref="D4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152.7358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152.73595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156.2693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156.2691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152.73605</v>
      </c>
      <c r="L10" s="90"/>
    </row>
    <row r="11" s="59" customFormat="1" spans="1:12">
      <c r="A11" s="72"/>
      <c r="B11" s="73"/>
      <c r="C11" s="74" t="s">
        <v>36</v>
      </c>
      <c r="D11" s="74" t="s">
        <v>37</v>
      </c>
      <c r="E11" s="73"/>
      <c r="F11" s="73"/>
      <c r="G11" s="73"/>
      <c r="H11" s="74" t="s">
        <v>56</v>
      </c>
      <c r="I11" s="73"/>
      <c r="J11" s="73"/>
      <c r="K11" s="87">
        <v>152.7358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156.26905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156.269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152.73595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152.73595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68</v>
      </c>
      <c r="F16" s="75" t="s">
        <v>76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156.269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156.2691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152.735916666667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156.269091666667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22" sqref="D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开始时间：03:08:25</v>
      </c>
      <c r="B4" s="46"/>
      <c r="C4" s="46" t="str">
        <f>原记录!H3</f>
        <v>结束时间：03:10:11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952</v>
      </c>
      <c r="E6" s="54" t="s">
        <v>109</v>
      </c>
      <c r="F6" s="56">
        <v>24.2</v>
      </c>
      <c r="G6" s="56"/>
    </row>
    <row r="7" spans="1:7">
      <c r="A7" s="48" t="s">
        <v>110</v>
      </c>
      <c r="B7" s="57">
        <v>1.318</v>
      </c>
      <c r="C7" s="48" t="s">
        <v>111</v>
      </c>
      <c r="D7" s="55">
        <v>952</v>
      </c>
      <c r="E7" s="48" t="s">
        <v>112</v>
      </c>
      <c r="F7" s="56">
        <v>24.2</v>
      </c>
      <c r="G7" s="56"/>
    </row>
    <row r="8" spans="1:7">
      <c r="A8" s="48" t="s">
        <v>113</v>
      </c>
      <c r="B8" s="57">
        <v>1.364</v>
      </c>
      <c r="C8" s="48" t="s">
        <v>114</v>
      </c>
      <c r="D8" s="55">
        <v>952</v>
      </c>
      <c r="E8" s="48" t="s">
        <v>115</v>
      </c>
      <c r="F8" s="56">
        <v>24.2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24.2</v>
      </c>
      <c r="L2" s="2" t="s">
        <v>123</v>
      </c>
      <c r="M2" s="2"/>
      <c r="N2" s="24">
        <f>测站及镜站信息!D6</f>
        <v>952</v>
      </c>
      <c r="O2" s="25" t="s">
        <v>116</v>
      </c>
    </row>
    <row r="3" ht="11.1" customHeight="1" spans="1:15">
      <c r="A3" s="5" t="str">
        <f>测站及镜站信息!B5</f>
        <v>A3-4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开始时间：03:08:25</v>
      </c>
      <c r="G3" s="10"/>
      <c r="H3" s="9" t="str">
        <f>测站及镜站信息!C4</f>
        <v>结束时间：03:10:11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89.56567</v>
      </c>
      <c r="I6" s="15" t="str">
        <f>原记录!I6</f>
        <v>2.6</v>
      </c>
      <c r="J6" s="14" t="str">
        <f>原记录!J6</f>
        <v>89.56540</v>
      </c>
      <c r="K6" s="27">
        <f>原记录!K6</f>
        <v>152.7358</v>
      </c>
      <c r="L6" s="28">
        <f>测站及镜站信息!F7</f>
        <v>24.2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270.030859</v>
      </c>
      <c r="I7" s="15"/>
      <c r="J7" s="14"/>
      <c r="K7" s="27">
        <f>原记录!K7</f>
        <v>152.73595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90.11391</v>
      </c>
      <c r="I8" s="15" t="str">
        <f>原记录!I8</f>
        <v>1.4</v>
      </c>
      <c r="J8" s="14" t="str">
        <f>原记录!J8</f>
        <v>90.11377</v>
      </c>
      <c r="K8" s="27">
        <f>原记录!K8</f>
        <v>156.2693</v>
      </c>
      <c r="L8" s="28">
        <f>测站及镜站信息!F8</f>
        <v>24.2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269.482378</v>
      </c>
      <c r="I9" s="15"/>
      <c r="J9" s="14"/>
      <c r="K9" s="27">
        <f>原记录!K9</f>
        <v>156.2691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89.56532</v>
      </c>
      <c r="I10" s="15" t="str">
        <f>原记录!I10</f>
        <v>0.9</v>
      </c>
      <c r="J10" s="14" t="str">
        <f>原记录!J10</f>
        <v>89.56523</v>
      </c>
      <c r="K10" s="27">
        <f>原记录!K10</f>
        <v>152.73605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270.030863</v>
      </c>
      <c r="I11" s="15"/>
      <c r="J11" s="14"/>
      <c r="K11" s="27">
        <f>原记录!K11</f>
        <v>152.7358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90.11379</v>
      </c>
      <c r="I12" s="15" t="str">
        <f>原记录!I12</f>
        <v>2.0</v>
      </c>
      <c r="J12" s="14" t="str">
        <f>原记录!J12</f>
        <v>90.11359</v>
      </c>
      <c r="K12" s="27">
        <f>原记录!K12</f>
        <v>156.26905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269.482607</v>
      </c>
      <c r="I13" s="15"/>
      <c r="J13" s="14"/>
      <c r="K13" s="27">
        <f>原记录!K13</f>
        <v>156.269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89.56536</v>
      </c>
      <c r="I14" s="15" t="str">
        <f>原记录!I14</f>
        <v>1.9</v>
      </c>
      <c r="J14" s="14" t="str">
        <f>原记录!J14</f>
        <v>89.56517</v>
      </c>
      <c r="K14" s="27">
        <f>原记录!K14</f>
        <v>152.73595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270.031022</v>
      </c>
      <c r="I15" s="15"/>
      <c r="J15" s="14"/>
      <c r="K15" s="27">
        <f>原记录!K15</f>
        <v>152.73595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90.11371</v>
      </c>
      <c r="I16" s="15" t="str">
        <f>原记录!I16</f>
        <v>2.3</v>
      </c>
      <c r="J16" s="14" t="str">
        <f>原记录!J16</f>
        <v>90.11347</v>
      </c>
      <c r="K16" s="27">
        <f>原记录!K16</f>
        <v>156.269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269.482761</v>
      </c>
      <c r="I17" s="15"/>
      <c r="J17" s="14"/>
      <c r="K17" s="27">
        <f>原记录!K17</f>
        <v>156.2691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89.56527</v>
      </c>
      <c r="H25" s="22">
        <f>DEGREES(RADIANS(90)-((INT(ABS(G25))+INT((ABS(G25)-INT(ABS(G25)))*100)/60+((ABS(G25)-INT(ABS(G25)))*100-INT((ABS(G25)-INT(ABS(G25)))*100))/36)*PI()/180)*SIGN(G25))</f>
        <v>0.0520277777777747</v>
      </c>
      <c r="I25" s="22">
        <f>(INT(ABS(H25))+INT((ABS(H25)-INT(ABS(H25)))*60)*0.01+(((ABS(H25)-INT(ABS(H25)))*60-INT((ABS(H25)-INT(ABS(H25)))*60))*60)/10000)*SIGN(H25)</f>
        <v>0.0307299999999989</v>
      </c>
      <c r="J25" s="27">
        <f>原记录!H22</f>
        <v>152.735916666667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A3-4</v>
      </c>
      <c r="Q25" s="39" t="str">
        <f>B25</f>
        <v>XX09</v>
      </c>
      <c r="R25" s="40">
        <f>J25</f>
        <v>152.735916666667</v>
      </c>
      <c r="S25" s="41">
        <f>K2</f>
        <v>24.2</v>
      </c>
      <c r="T25" s="42">
        <f>L6</f>
        <v>24.2</v>
      </c>
      <c r="U25" s="42">
        <f>N2</f>
        <v>952</v>
      </c>
      <c r="V25" s="42">
        <f>M6</f>
        <v>952</v>
      </c>
      <c r="W25" s="43">
        <f>I25</f>
        <v>0.0307299999999989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T2</v>
      </c>
      <c r="C26" s="20"/>
      <c r="D26" s="21"/>
      <c r="E26" s="20"/>
      <c r="F26" s="14"/>
      <c r="G26" s="14" t="str">
        <f>原记录!G23</f>
        <v>90.11361</v>
      </c>
      <c r="H26" s="22">
        <f>DEGREES(RADIANS(90)-((INT(ABS(G26))+INT((ABS(G26)-INT(ABS(G26)))*100)/60+((ABS(G26)-INT(ABS(G26)))*100-INT((ABS(G26)-INT(ABS(G26)))*100))/36)*PI()/180)*SIGN(G26))</f>
        <v>-0.193361111111096</v>
      </c>
      <c r="I26" s="22">
        <f>(INT(ABS(H26))+INT((ABS(H26)-INT(ABS(H26)))*60)*0.01+(((ABS(H26)-INT(ABS(H26)))*60-INT((ABS(H26)-INT(ABS(H26)))*60))*60)/10000)*SIGN(H26)</f>
        <v>-0.113609999999995</v>
      </c>
      <c r="J26" s="27">
        <f>原记录!H23</f>
        <v>156.269091666667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A3-4</v>
      </c>
      <c r="Q26" s="44" t="str">
        <f>B26</f>
        <v>T2</v>
      </c>
      <c r="R26" s="40">
        <f>J26</f>
        <v>156.269091666667</v>
      </c>
      <c r="S26" s="41">
        <f>K2</f>
        <v>24.2</v>
      </c>
      <c r="T26" s="42">
        <f>L8</f>
        <v>24.2</v>
      </c>
      <c r="U26" s="42">
        <f>N2</f>
        <v>952</v>
      </c>
      <c r="V26" s="42">
        <f>M8</f>
        <v>952</v>
      </c>
      <c r="W26" s="43">
        <f>I26</f>
        <v>-0.113609999999995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A3-4</v>
      </c>
      <c r="Q29" s="35" t="str">
        <f>Q25</f>
        <v>XX09</v>
      </c>
      <c r="R29" s="35">
        <f>R25</f>
        <v>152.735916666667</v>
      </c>
      <c r="S29" s="43">
        <f>T25</f>
        <v>24.2</v>
      </c>
      <c r="T29" s="40">
        <f>V25</f>
        <v>952</v>
      </c>
      <c r="U29" s="40">
        <f>W25</f>
        <v>0.0307299999999989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A3-4</v>
      </c>
      <c r="Q30" s="35" t="str">
        <f>Q26</f>
        <v>T2</v>
      </c>
      <c r="R30" s="35">
        <f>R26</f>
        <v>156.269091666667</v>
      </c>
      <c r="S30" s="43">
        <f>T26</f>
        <v>24.2</v>
      </c>
      <c r="T30" s="40">
        <f>V26</f>
        <v>952</v>
      </c>
      <c r="U30" s="40">
        <f>W26</f>
        <v>-0.113609999999995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