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<sst xmlns="http://schemas.openxmlformats.org/spreadsheetml/2006/main" count="231" uniqueCount="144">
  <si>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A4_2站外业观测手簿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</si>
  <si>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</si>
  <si>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</si>
  <si>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</si>
  <si>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</si>
  <si>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</si>
  <si>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测站点：A4_2</t>
  </si>
  <si>
    <t>后视点：</t>
  </si>
  <si>
    <t>开始时间：03:30:20</t>
  </si>
  <si>
    <t>结束时间：03:32:00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</si>
  <si>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</si>
  <si>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</si>
  <si>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</si>
  <si>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</si>
  <si>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</si>
  <si>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</si>
  <si>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</si>
  <si>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</si>
  <si>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</si>
  <si>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</si>
  <si>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</si>
  <si>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</si>
  <si>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</si>
  <si>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</si>
  <si>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</si>
  <si>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</si>
  <si>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</si>
  <si>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T3</t>
  </si>
  <si>
    <t>Ⅰ</t>
  </si>
  <si>
    <t>181.31542</t>
  </si>
  <si>
    <t>-1.1</t>
  </si>
  <si>
    <t>181.31547</t>
  </si>
  <si>
    <t>0.00000</t>
  </si>
  <si>
    <t>89.48380</t>
  </si>
  <si>
    <t>0.2</t>
  </si>
  <si>
    <t>89.48378</t>
  </si>
  <si>
    <t>Ⅱ</t>
  </si>
  <si>
    <t>1.31553</t>
  </si>
  <si>
    <t>270.112235</t>
  </si>
  <si>
    <t>T2</t>
  </si>
  <si>
    <t>9.36435</t>
  </si>
  <si>
    <t>-0.6</t>
  </si>
  <si>
    <t>9.36439</t>
  </si>
  <si>
    <t>188.04491</t>
  </si>
  <si>
    <t>90.11599</t>
  </si>
  <si>
    <t>1.3</t>
  </si>
  <si>
    <t>90.11586</t>
  </si>
  <si>
    <t>189.36442</t>
  </si>
  <si>
    <t>269.480273</t>
  </si>
  <si>
    <t>2</t>
  </si>
  <si>
    <t>181.31537</t>
  </si>
  <si>
    <t>-0.3</t>
  </si>
  <si>
    <t>181.31538</t>
  </si>
  <si>
    <t>89.48398</t>
  </si>
  <si>
    <t>89.48385</t>
  </si>
  <si>
    <t>1.31540</t>
  </si>
  <si>
    <t>270.112284</t>
  </si>
  <si>
    <t>9.36432</t>
  </si>
  <si>
    <t>-1.3</t>
  </si>
  <si>
    <t>188.04501</t>
  </si>
  <si>
    <t>90.12013</t>
  </si>
  <si>
    <t>2.9</t>
  </si>
  <si>
    <t>90.11584</t>
  </si>
  <si>
    <t>189.36445</t>
  </si>
  <si>
    <t>269.480454</t>
  </si>
  <si>
    <t>3</t>
  </si>
  <si>
    <t>181.31527</t>
  </si>
  <si>
    <t>-0.9</t>
  </si>
  <si>
    <t>181.31532</t>
  </si>
  <si>
    <t>1.2</t>
  </si>
  <si>
    <t>89.48386</t>
  </si>
  <si>
    <t>1.31536</t>
  </si>
  <si>
    <t>270.112267</t>
  </si>
  <si>
    <t>9.36411</t>
  </si>
  <si>
    <t>-2.5</t>
  </si>
  <si>
    <t>9.36424</t>
  </si>
  <si>
    <t>188.04492</t>
  </si>
  <si>
    <t>90.12000</t>
  </si>
  <si>
    <t>0.9</t>
  </si>
  <si>
    <t>90.11592</t>
  </si>
  <si>
    <t>189.36436</t>
  </si>
  <si>
    <t>269.480170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</si>
  <si>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</si>
  <si>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</si>
  <si>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</si>
  <si>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</si>
  <si>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</si>
  <si>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</si>
  <si>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</si>
  <si>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89.48383</t>
  </si>
  <si>
    <t>2C互差20.00″</t>
  </si>
  <si>
    <t>188.04495</t>
  </si>
  <si>
    <t>90.11587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</si>
  <si>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</si>
  <si>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</si>
  <si>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</si>
  <si>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</si>
  <si>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</si>
  <si>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</si>
  <si>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</si>
  <si>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</si>
  <si>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</si>
  <si>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</si>
  <si>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</si>
  <si>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</si>
  <si>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A4-2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</si>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</sst>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  <numFmt numFmtId="177" formatCode="0.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2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8" fillId="14" borderId="28" applyNumberFormat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1" fillId="3" borderId="1" xfId="0" applyFont="1" applyFill="1" applyBorder="1" applyProtection="1">
      <alignment vertical="center"/>
      <protection hidden="1"/>
    </xf>
    <xf numFmtId="0" fontId="0" fillId="4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left" vertical="center"/>
    </xf>
    <xf numFmtId="177" fontId="0" fillId="4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workbookViewId="0">
      <selection activeCell="N10" sqref="N10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191.92965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191.9295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187.145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187.14455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45</v>
      </c>
      <c r="J10" s="70" t="s">
        <v>54</v>
      </c>
      <c r="K10" s="85">
        <v>191.9296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191.9291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42</v>
      </c>
      <c r="G12" s="75" t="s">
        <v>59</v>
      </c>
      <c r="H12" s="74" t="s">
        <v>60</v>
      </c>
      <c r="I12" s="75" t="s">
        <v>61</v>
      </c>
      <c r="J12" s="75" t="s">
        <v>62</v>
      </c>
      <c r="K12" s="87">
        <v>187.1451</v>
      </c>
      <c r="L12" s="92"/>
    </row>
    <row r="13" s="59" customFormat="1" ht="15" spans="1:12">
      <c r="A13" s="76"/>
      <c r="B13" s="77"/>
      <c r="C13" s="78" t="s">
        <v>36</v>
      </c>
      <c r="D13" s="78" t="s">
        <v>63</v>
      </c>
      <c r="E13" s="77"/>
      <c r="F13" s="77"/>
      <c r="G13" s="77"/>
      <c r="H13" s="78" t="s">
        <v>64</v>
      </c>
      <c r="I13" s="77"/>
      <c r="J13" s="77"/>
      <c r="K13" s="93">
        <v>187.14475</v>
      </c>
      <c r="L13" s="91"/>
    </row>
    <row r="14" s="59" customFormat="1" spans="1:12">
      <c r="A14" s="69" t="s">
        <v>65</v>
      </c>
      <c r="B14" s="70" t="s">
        <v>27</v>
      </c>
      <c r="C14" s="71" t="s">
        <v>28</v>
      </c>
      <c r="D14" s="71" t="s">
        <v>66</v>
      </c>
      <c r="E14" s="70" t="s">
        <v>67</v>
      </c>
      <c r="F14" s="70" t="s">
        <v>68</v>
      </c>
      <c r="G14" s="70" t="s">
        <v>32</v>
      </c>
      <c r="H14" s="71" t="s">
        <v>53</v>
      </c>
      <c r="I14" s="70" t="s">
        <v>69</v>
      </c>
      <c r="J14" s="70" t="s">
        <v>70</v>
      </c>
      <c r="K14" s="85">
        <v>191.92985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191.92965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73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79</v>
      </c>
      <c r="K16" s="87">
        <v>187.14495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187.14405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89</v>
      </c>
      <c r="H22" s="85">
        <v>191.929558333333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187.144733333333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workbookViewId="0">
      <selection activeCell="B13" sqref="B13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开始时间：03:30:20</v>
      </c>
      <c r="B4" s="46"/>
      <c r="C4" s="46" t="str">
        <f>原记录!H3</f>
        <v>结束时间：03:32:00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952</v>
      </c>
      <c r="E6" s="54" t="s">
        <v>108</v>
      </c>
      <c r="F6" s="56">
        <v>24.4</v>
      </c>
      <c r="G6" s="56"/>
    </row>
    <row r="7" spans="1:7">
      <c r="A7" s="48" t="s">
        <v>109</v>
      </c>
      <c r="B7" s="57">
        <v>1.318</v>
      </c>
      <c r="C7" s="48" t="s">
        <v>110</v>
      </c>
      <c r="D7" s="55">
        <v>952</v>
      </c>
      <c r="E7" s="48" t="s">
        <v>111</v>
      </c>
      <c r="F7" s="56">
        <v>24.4</v>
      </c>
      <c r="G7" s="56"/>
    </row>
    <row r="8" spans="1:7">
      <c r="A8" s="48" t="s">
        <v>112</v>
      </c>
      <c r="B8" s="57">
        <v>1.364</v>
      </c>
      <c r="C8" s="48" t="s">
        <v>113</v>
      </c>
      <c r="D8" s="55">
        <v>952</v>
      </c>
      <c r="E8" s="48" t="s">
        <v>114</v>
      </c>
      <c r="F8" s="56">
        <v>24.4</v>
      </c>
      <c r="G8" s="48"/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24.4</v>
      </c>
      <c r="L2" s="2" t="s">
        <v>122</v>
      </c>
      <c r="M2" s="2"/>
      <c r="N2" s="24">
        <f>测站及镜站信息!D6</f>
        <v>952</v>
      </c>
      <c r="O2" s="25" t="s">
        <v>115</v>
      </c>
    </row>
    <row r="3" ht="11.1" customHeight="1" spans="1:15">
      <c r="A3" s="5" t="str">
        <f>测站及镜站信息!B5</f>
        <v>A4-2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开始时间：03:30:20</v>
      </c>
      <c r="G3" s="10"/>
      <c r="H3" s="9" t="str">
        <f>测站及镜站信息!C4</f>
        <v>结束时间：03:32:00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T3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89.48380</v>
      </c>
      <c r="I6" s="15" t="str">
        <f>原记录!I6</f>
        <v>0.2</v>
      </c>
      <c r="J6" s="14" t="str">
        <f>原记录!J6</f>
        <v>89.48378</v>
      </c>
      <c r="K6" s="27">
        <f>原记录!K6</f>
        <v>191.92965</v>
      </c>
      <c r="L6" s="28">
        <f>测站及镜站信息!F7</f>
        <v>24.4</v>
      </c>
      <c r="M6" s="29">
        <f>测站及镜站信息!D7</f>
        <v>952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270.112235</v>
      </c>
      <c r="I7" s="15"/>
      <c r="J7" s="14"/>
      <c r="K7" s="27">
        <f>原记录!K7</f>
        <v>191.9295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90.11599</v>
      </c>
      <c r="I8" s="15" t="str">
        <f>原记录!I8</f>
        <v>1.3</v>
      </c>
      <c r="J8" s="14" t="str">
        <f>原记录!J8</f>
        <v>90.11586</v>
      </c>
      <c r="K8" s="27">
        <f>原记录!K8</f>
        <v>187.145</v>
      </c>
      <c r="L8" s="28">
        <f>测站及镜站信息!F8</f>
        <v>24.4</v>
      </c>
      <c r="M8" s="29">
        <f>测站及镜站信息!D8</f>
        <v>952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269.480273</v>
      </c>
      <c r="I9" s="15"/>
      <c r="J9" s="14"/>
      <c r="K9" s="27">
        <f>原记录!K9</f>
        <v>187.14455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T3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89.48398</v>
      </c>
      <c r="I10" s="15" t="str">
        <f>原记录!I10</f>
        <v>1.3</v>
      </c>
      <c r="J10" s="14" t="str">
        <f>原记录!J10</f>
        <v>89.48385</v>
      </c>
      <c r="K10" s="27">
        <f>原记录!K10</f>
        <v>191.9296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270.112284</v>
      </c>
      <c r="I11" s="15"/>
      <c r="J11" s="14"/>
      <c r="K11" s="27">
        <f>原记录!K11</f>
        <v>191.9291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90.12013</v>
      </c>
      <c r="I12" s="15" t="str">
        <f>原记录!I12</f>
        <v>2.9</v>
      </c>
      <c r="J12" s="14" t="str">
        <f>原记录!J12</f>
        <v>90.11584</v>
      </c>
      <c r="K12" s="27">
        <f>原记录!K12</f>
        <v>187.1451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269.480454</v>
      </c>
      <c r="I13" s="15"/>
      <c r="J13" s="14"/>
      <c r="K13" s="27">
        <f>原记录!K13</f>
        <v>187.14475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T3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89.48398</v>
      </c>
      <c r="I14" s="15" t="str">
        <f>原记录!I14</f>
        <v>1.2</v>
      </c>
      <c r="J14" s="14" t="str">
        <f>原记录!J14</f>
        <v>89.48386</v>
      </c>
      <c r="K14" s="27">
        <f>原记录!K14</f>
        <v>191.92985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270.112267</v>
      </c>
      <c r="I15" s="15"/>
      <c r="J15" s="14"/>
      <c r="K15" s="27">
        <f>原记录!K15</f>
        <v>191.92965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90.12000</v>
      </c>
      <c r="I16" s="15" t="str">
        <f>原记录!I16</f>
        <v>0.9</v>
      </c>
      <c r="J16" s="14" t="str">
        <f>原记录!J16</f>
        <v>90.11592</v>
      </c>
      <c r="K16" s="27">
        <f>原记录!K16</f>
        <v>187.14495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269.480170</v>
      </c>
      <c r="I17" s="15"/>
      <c r="J17" s="14"/>
      <c r="K17" s="27">
        <f>原记录!K17</f>
        <v>187.14405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6" t="s">
        <v>136</v>
      </c>
      <c r="T24" s="37"/>
      <c r="U24" s="36" t="s">
        <v>137</v>
      </c>
      <c r="V24" s="37"/>
      <c r="W24" s="38" t="s">
        <v>131</v>
      </c>
      <c r="X24" s="38" t="s">
        <v>138</v>
      </c>
      <c r="Y24" s="38" t="s">
        <v>132</v>
      </c>
    </row>
    <row r="25" ht="14.1" customHeight="1" spans="1:28">
      <c r="A25" s="18" t="s">
        <v>26</v>
      </c>
      <c r="B25" s="19" t="str">
        <f>原记录!B22</f>
        <v>T3</v>
      </c>
      <c r="C25" s="20"/>
      <c r="D25" s="21"/>
      <c r="E25" s="20"/>
      <c r="F25" s="14"/>
      <c r="G25" s="14" t="str">
        <f>原记录!G22</f>
        <v>89.48383</v>
      </c>
      <c r="H25" s="22">
        <f>DEGREES(RADIANS(90)-((INT(ABS(G25))+INT((ABS(G25)-INT(ABS(G25)))*100)/60+((ABS(G25)-INT(ABS(G25)))*100-INT((ABS(G25)-INT(ABS(G25)))*100))/36)*PI()/180)*SIGN(G25))</f>
        <v>0.189361111111132</v>
      </c>
      <c r="I25" s="22">
        <f>(INT(ABS(H25))+INT((ABS(H25)-INT(ABS(H25)))*60)*0.01+(((ABS(H25)-INT(ABS(H25)))*60-INT((ABS(H25)-INT(ABS(H25)))*60))*60)/10000)*SIGN(H25)</f>
        <v>0.112170000000007</v>
      </c>
      <c r="J25" s="27">
        <f>原记录!H22</f>
        <v>191.929558333333</v>
      </c>
      <c r="K25" s="34">
        <f>E3</f>
        <v>1.5</v>
      </c>
      <c r="L25" s="34">
        <f>N6</f>
        <v>1.318</v>
      </c>
      <c r="M25" s="32" t="s">
        <v>139</v>
      </c>
      <c r="N25" s="32"/>
      <c r="O25" s="32"/>
      <c r="P25" s="35" t="str">
        <f>A3</f>
        <v>A4-2</v>
      </c>
      <c r="Q25" s="39" t="str">
        <f>B25</f>
        <v>T3</v>
      </c>
      <c r="R25" s="40">
        <f>J25</f>
        <v>191.929558333333</v>
      </c>
      <c r="S25" s="41">
        <f>K2</f>
        <v>24.4</v>
      </c>
      <c r="T25" s="42">
        <f>L6</f>
        <v>24.4</v>
      </c>
      <c r="U25" s="42">
        <f>N2</f>
        <v>952</v>
      </c>
      <c r="V25" s="42">
        <f>M6</f>
        <v>952</v>
      </c>
      <c r="W25" s="43">
        <f>I25</f>
        <v>0.112170000000007</v>
      </c>
      <c r="X25" s="40">
        <f>测站及镜站信息!B6</f>
        <v>1.5</v>
      </c>
      <c r="Y25" s="40">
        <f>N6</f>
        <v>1.318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T2</v>
      </c>
      <c r="C26" s="20"/>
      <c r="D26" s="21"/>
      <c r="E26" s="20"/>
      <c r="F26" s="14"/>
      <c r="G26" s="14" t="str">
        <f>原记录!G23</f>
        <v>90.11587</v>
      </c>
      <c r="H26" s="22">
        <f>DEGREES(RADIANS(90)-((INT(ABS(G26))+INT((ABS(G26)-INT(ABS(G26)))*100)/60+((ABS(G26)-INT(ABS(G26)))*100-INT((ABS(G26)-INT(ABS(G26)))*100))/36)*PI()/180)*SIGN(G26))</f>
        <v>-0.199638888888885</v>
      </c>
      <c r="I26" s="22">
        <f>(INT(ABS(H26))+INT((ABS(H26)-INT(ABS(H26)))*60)*0.01+(((ABS(H26)-INT(ABS(H26)))*60-INT((ABS(H26)-INT(ABS(H26)))*60))*60)/10000)*SIGN(H26)</f>
        <v>-0.115869999999999</v>
      </c>
      <c r="J26" s="27">
        <f>原记录!H23</f>
        <v>187.144733333333</v>
      </c>
      <c r="K26" s="34">
        <f>E3</f>
        <v>1.5</v>
      </c>
      <c r="L26" s="34">
        <f>N8</f>
        <v>1.364</v>
      </c>
      <c r="M26" s="32" t="s">
        <v>140</v>
      </c>
      <c r="N26" s="32"/>
      <c r="O26" s="32"/>
      <c r="P26" s="35" t="str">
        <f>A3</f>
        <v>A4-2</v>
      </c>
      <c r="Q26" s="44" t="str">
        <f>B26</f>
        <v>T2</v>
      </c>
      <c r="R26" s="40">
        <f>J26</f>
        <v>187.144733333333</v>
      </c>
      <c r="S26" s="41">
        <f>K2</f>
        <v>24.4</v>
      </c>
      <c r="T26" s="42">
        <f>L8</f>
        <v>24.4</v>
      </c>
      <c r="U26" s="42">
        <f>N2</f>
        <v>952</v>
      </c>
      <c r="V26" s="42">
        <f>M8</f>
        <v>952</v>
      </c>
      <c r="W26" s="43">
        <f>I26</f>
        <v>-0.115869999999999</v>
      </c>
      <c r="X26" s="40">
        <f>K26</f>
        <v>1.5</v>
      </c>
      <c r="Y26" s="40">
        <f>L26</f>
        <v>1.364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0" t="s">
        <v>137</v>
      </c>
      <c r="U28" s="38" t="s">
        <v>131</v>
      </c>
      <c r="V28" s="38" t="s">
        <v>138</v>
      </c>
      <c r="W28" s="38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5" t="str">
        <f>P25</f>
        <v>A4-2</v>
      </c>
      <c r="Q29" s="35" t="str">
        <f>Q25</f>
        <v>T3</v>
      </c>
      <c r="R29" s="35">
        <f>R25</f>
        <v>191.929558333333</v>
      </c>
      <c r="S29" s="43">
        <f>T25</f>
        <v>24.4</v>
      </c>
      <c r="T29" s="40">
        <f>V25</f>
        <v>952</v>
      </c>
      <c r="U29" s="40">
        <f>W25</f>
        <v>0.112170000000007</v>
      </c>
      <c r="V29" s="40">
        <f>X25</f>
        <v>1.5</v>
      </c>
      <c r="W29" s="40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5" t="str">
        <f>P26</f>
        <v>A4-2</v>
      </c>
      <c r="Q30" s="35" t="str">
        <f>Q26</f>
        <v>T2</v>
      </c>
      <c r="R30" s="35">
        <f>R26</f>
        <v>187.144733333333</v>
      </c>
      <c r="S30" s="43">
        <f>T26</f>
        <v>24.4</v>
      </c>
      <c r="T30" s="40">
        <f>V26</f>
        <v>952</v>
      </c>
      <c r="U30" s="40">
        <f>W26</f>
        <v>-0.115869999999999</v>
      </c>
      <c r="V30" s="40">
        <f>X26</f>
        <v>1.5</v>
      </c>
      <c r="W30" s="40">
        <f>Y26</f>
        <v>1.364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