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<sst xmlns="http://schemas.openxmlformats.org/spreadsheetml/2006/main" count="231" uniqueCount="145">
  <si>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A4_4站外业观测手簿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</si>
  <si>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</si>
  <si>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</si>
  <si>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</si>
  <si>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</si>
  <si>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</si>
  <si>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测站点：A4_4</t>
  </si>
  <si>
    <t>后视点：</t>
  </si>
  <si>
    <t>开始时间：03:40:25</t>
  </si>
  <si>
    <t>结束时间：03:42:04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</si>
  <si>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</si>
  <si>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</si>
  <si>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</si>
  <si>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</si>
  <si>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</si>
  <si>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</si>
  <si>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</si>
  <si>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</si>
  <si>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</si>
  <si>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</si>
  <si>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</si>
  <si>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</si>
  <si>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</si>
  <si>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</si>
  <si>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</si>
  <si>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</si>
  <si>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</si>
  <si>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</t>
  </si>
  <si>
    <t>Ⅰ</t>
  </si>
  <si>
    <t>353.32471</t>
  </si>
  <si>
    <t>-0.4</t>
  </si>
  <si>
    <t>353.32474</t>
  </si>
  <si>
    <t>0.00000</t>
  </si>
  <si>
    <t>90.12186</t>
  </si>
  <si>
    <t>1.2</t>
  </si>
  <si>
    <t>90.12174</t>
  </si>
  <si>
    <t>Ⅱ</t>
  </si>
  <si>
    <t>173.32476</t>
  </si>
  <si>
    <t>269.474376</t>
  </si>
  <si>
    <t>T3</t>
  </si>
  <si>
    <t>165.14412</t>
  </si>
  <si>
    <t>-2.1</t>
  </si>
  <si>
    <t>165.14423</t>
  </si>
  <si>
    <t>171.41549</t>
  </si>
  <si>
    <t>89.48583</t>
  </si>
  <si>
    <t>1.5</t>
  </si>
  <si>
    <t>89.48568</t>
  </si>
  <si>
    <t>345.14434</t>
  </si>
  <si>
    <t>270.110472</t>
  </si>
  <si>
    <t>2</t>
  </si>
  <si>
    <t>353.32454</t>
  </si>
  <si>
    <t>-1.7</t>
  </si>
  <si>
    <t>353.32462</t>
  </si>
  <si>
    <t>90.12177</t>
  </si>
  <si>
    <t>0.8</t>
  </si>
  <si>
    <t>90.12169</t>
  </si>
  <si>
    <t>173.32470</t>
  </si>
  <si>
    <t>269.474388</t>
  </si>
  <si>
    <t>165.14401</t>
  </si>
  <si>
    <t>165.14409</t>
  </si>
  <si>
    <t>171.41547</t>
  </si>
  <si>
    <t>89.48587</t>
  </si>
  <si>
    <t>2.0</t>
  </si>
  <si>
    <t>89.48567</t>
  </si>
  <si>
    <t>345.14418</t>
  </si>
  <si>
    <t>270.110530</t>
  </si>
  <si>
    <t>3</t>
  </si>
  <si>
    <t>353.32458</t>
  </si>
  <si>
    <t>-1.8</t>
  </si>
  <si>
    <t>353.32467</t>
  </si>
  <si>
    <t>90.12193</t>
  </si>
  <si>
    <t>2.6</t>
  </si>
  <si>
    <t>90.12167</t>
  </si>
  <si>
    <t>269.474591</t>
  </si>
  <si>
    <t>165.14400</t>
  </si>
  <si>
    <t>-0.7</t>
  </si>
  <si>
    <t>165.14404</t>
  </si>
  <si>
    <t>171.41536</t>
  </si>
  <si>
    <t>89.48575</t>
  </si>
  <si>
    <t>1.6</t>
  </si>
  <si>
    <t>89.48559</t>
  </si>
  <si>
    <t>345.14407</t>
  </si>
  <si>
    <t>270.110566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</si>
  <si>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</si>
  <si>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</si>
  <si>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</si>
  <si>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</si>
  <si>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</si>
  <si>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</si>
  <si>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</si>
  <si>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90.12170</t>
  </si>
  <si>
    <t>2C互差20.00″</t>
  </si>
  <si>
    <t>171.41544</t>
  </si>
  <si>
    <t>89.48565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</si>
  <si>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</si>
  <si>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</si>
  <si>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</si>
  <si>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</si>
  <si>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</si>
  <si>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</si>
  <si>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</si>
  <si>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</si>
  <si>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</si>
  <si>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</si>
  <si>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</si>
  <si>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</si>
  <si>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A4-4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</si>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</sst>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.0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188.24855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188.24845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190.87825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190.87835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188.24845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188.2487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51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190.87825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190.8783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188.24865</v>
      </c>
      <c r="L14" s="90"/>
    </row>
    <row r="15" s="59" customFormat="1" spans="1:12">
      <c r="A15" s="72"/>
      <c r="B15" s="73"/>
      <c r="C15" s="74" t="s">
        <v>36</v>
      </c>
      <c r="D15" s="74" t="s">
        <v>37</v>
      </c>
      <c r="E15" s="73"/>
      <c r="F15" s="73"/>
      <c r="G15" s="73"/>
      <c r="H15" s="74" t="s">
        <v>73</v>
      </c>
      <c r="I15" s="73"/>
      <c r="J15" s="73"/>
      <c r="K15" s="87">
        <v>188.24855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190.8784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190.87835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188.248558333333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190.878316666667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C14" sqref="C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开始时间：03:40:25</v>
      </c>
      <c r="B4" s="46"/>
      <c r="C4" s="46" t="str">
        <f>原记录!H3</f>
        <v>结束时间：03:42:04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952</v>
      </c>
      <c r="E6" s="54" t="s">
        <v>109</v>
      </c>
      <c r="F6" s="56">
        <v>24.4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952</v>
      </c>
      <c r="E7" s="48" t="s">
        <v>112</v>
      </c>
      <c r="F7" s="56">
        <v>24.4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952</v>
      </c>
      <c r="E8" s="48" t="s">
        <v>115</v>
      </c>
      <c r="F8" s="56">
        <v>24.4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24.4</v>
      </c>
      <c r="L2" s="2" t="s">
        <v>123</v>
      </c>
      <c r="M2" s="2"/>
      <c r="N2" s="24">
        <f>测站及镜站信息!D6</f>
        <v>952</v>
      </c>
      <c r="O2" s="25" t="s">
        <v>116</v>
      </c>
    </row>
    <row r="3" ht="11.1" customHeight="1" spans="1:15">
      <c r="A3" s="5" t="str">
        <f>测站及镜站信息!B5</f>
        <v>A4-4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开始时间：03:40:25</v>
      </c>
      <c r="G3" s="10"/>
      <c r="H3" s="9" t="str">
        <f>测站及镜站信息!C4</f>
        <v>结束时间：03:42:04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T2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90.12186</v>
      </c>
      <c r="I6" s="15" t="str">
        <f>原记录!I6</f>
        <v>1.2</v>
      </c>
      <c r="J6" s="14" t="str">
        <f>原记录!J6</f>
        <v>90.12174</v>
      </c>
      <c r="K6" s="27">
        <f>原记录!K6</f>
        <v>188.24855</v>
      </c>
      <c r="L6" s="28">
        <f>测站及镜站信息!F7</f>
        <v>24.4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269.474376</v>
      </c>
      <c r="I7" s="15"/>
      <c r="J7" s="14"/>
      <c r="K7" s="27">
        <f>原记录!K7</f>
        <v>188.24845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T3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89.48583</v>
      </c>
      <c r="I8" s="15" t="str">
        <f>原记录!I8</f>
        <v>1.5</v>
      </c>
      <c r="J8" s="14" t="str">
        <f>原记录!J8</f>
        <v>89.48568</v>
      </c>
      <c r="K8" s="27">
        <f>原记录!K8</f>
        <v>190.87825</v>
      </c>
      <c r="L8" s="28">
        <f>测站及镜站信息!F8</f>
        <v>24.4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270.110472</v>
      </c>
      <c r="I9" s="15"/>
      <c r="J9" s="14"/>
      <c r="K9" s="27">
        <f>原记录!K9</f>
        <v>190.87835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90.12177</v>
      </c>
      <c r="I10" s="15" t="str">
        <f>原记录!I10</f>
        <v>0.8</v>
      </c>
      <c r="J10" s="14" t="str">
        <f>原记录!J10</f>
        <v>90.12169</v>
      </c>
      <c r="K10" s="27">
        <f>原记录!K10</f>
        <v>188.24845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269.474388</v>
      </c>
      <c r="I11" s="15"/>
      <c r="J11" s="14"/>
      <c r="K11" s="27">
        <f>原记录!K11</f>
        <v>188.2487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89.48587</v>
      </c>
      <c r="I12" s="15" t="str">
        <f>原记录!I12</f>
        <v>2.0</v>
      </c>
      <c r="J12" s="14" t="str">
        <f>原记录!J12</f>
        <v>89.48567</v>
      </c>
      <c r="K12" s="27">
        <f>原记录!K12</f>
        <v>190.87825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270.110530</v>
      </c>
      <c r="I13" s="15"/>
      <c r="J13" s="14"/>
      <c r="K13" s="27">
        <f>原记录!K13</f>
        <v>190.8783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90.12193</v>
      </c>
      <c r="I14" s="15" t="str">
        <f>原记录!I14</f>
        <v>2.6</v>
      </c>
      <c r="J14" s="14" t="str">
        <f>原记录!J14</f>
        <v>90.12167</v>
      </c>
      <c r="K14" s="27">
        <f>原记录!K14</f>
        <v>188.24865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269.474591</v>
      </c>
      <c r="I15" s="15"/>
      <c r="J15" s="14"/>
      <c r="K15" s="27">
        <f>原记录!K15</f>
        <v>188.24855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89.48575</v>
      </c>
      <c r="I16" s="15" t="str">
        <f>原记录!I16</f>
        <v>1.6</v>
      </c>
      <c r="J16" s="14" t="str">
        <f>原记录!J16</f>
        <v>89.48559</v>
      </c>
      <c r="K16" s="27">
        <f>原记录!K16</f>
        <v>190.8784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270.110566</v>
      </c>
      <c r="I17" s="15"/>
      <c r="J17" s="14"/>
      <c r="K17" s="27">
        <f>原记录!K17</f>
        <v>190.87835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T2</v>
      </c>
      <c r="C25" s="20"/>
      <c r="D25" s="21"/>
      <c r="E25" s="20"/>
      <c r="F25" s="14"/>
      <c r="G25" s="14" t="str">
        <f>原记录!G22</f>
        <v>90.12170</v>
      </c>
      <c r="H25" s="22">
        <f>DEGREES(RADIANS(90)-((INT(ABS(G25))+INT((ABS(G25)-INT(ABS(G25)))*100)/60+((ABS(G25)-INT(ABS(G25)))*100-INT((ABS(G25)-INT(ABS(G25)))*100))/36)*PI()/180)*SIGN(G25))</f>
        <v>-0.204722222222221</v>
      </c>
      <c r="I25" s="22">
        <f>(INT(ABS(H25))+INT((ABS(H25)-INT(ABS(H25)))*60)*0.01+(((ABS(H25)-INT(ABS(H25)))*60-INT((ABS(H25)-INT(ABS(H25)))*60))*60)/10000)*SIGN(H25)</f>
        <v>-0.121699999999999</v>
      </c>
      <c r="J25" s="27">
        <f>原记录!H22</f>
        <v>188.248558333333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A4-4</v>
      </c>
      <c r="Q25" s="39" t="str">
        <f>B25</f>
        <v>T2</v>
      </c>
      <c r="R25" s="40">
        <f>J25</f>
        <v>188.248558333333</v>
      </c>
      <c r="S25" s="41">
        <f>K2</f>
        <v>24.4</v>
      </c>
      <c r="T25" s="42">
        <f>L6</f>
        <v>24.4</v>
      </c>
      <c r="U25" s="42">
        <f>N2</f>
        <v>952</v>
      </c>
      <c r="V25" s="42">
        <f>M6</f>
        <v>952</v>
      </c>
      <c r="W25" s="43">
        <f>I25</f>
        <v>-0.121699999999999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T3</v>
      </c>
      <c r="C26" s="20"/>
      <c r="D26" s="21"/>
      <c r="E26" s="20"/>
      <c r="F26" s="14"/>
      <c r="G26" s="14" t="str">
        <f>原记录!G23</f>
        <v>89.48565</v>
      </c>
      <c r="H26" s="22">
        <f>DEGREES(RADIANS(90)-((INT(ABS(G26))+INT((ABS(G26)-INT(ABS(G26)))*100)/60+((ABS(G26)-INT(ABS(G26)))*100-INT((ABS(G26)-INT(ABS(G26)))*100))/36)*PI()/180)*SIGN(G26))</f>
        <v>0.184305555555553</v>
      </c>
      <c r="I26" s="22">
        <f>(INT(ABS(H26))+INT((ABS(H26)-INT(ABS(H26)))*60)*0.01+(((ABS(H26)-INT(ABS(H26)))*60-INT((ABS(H26)-INT(ABS(H26)))*60))*60)/10000)*SIGN(H26)</f>
        <v>0.110349999999999</v>
      </c>
      <c r="J26" s="27">
        <f>原记录!H23</f>
        <v>190.878316666667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A4-4</v>
      </c>
      <c r="Q26" s="44" t="str">
        <f>B26</f>
        <v>T3</v>
      </c>
      <c r="R26" s="40">
        <f>J26</f>
        <v>190.878316666667</v>
      </c>
      <c r="S26" s="41">
        <f>K2</f>
        <v>24.4</v>
      </c>
      <c r="T26" s="42">
        <f>L8</f>
        <v>24.4</v>
      </c>
      <c r="U26" s="42">
        <f>N2</f>
        <v>952</v>
      </c>
      <c r="V26" s="42">
        <f>M8</f>
        <v>952</v>
      </c>
      <c r="W26" s="43">
        <f>I26</f>
        <v>0.110349999999999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A4-4</v>
      </c>
      <c r="Q29" s="35" t="str">
        <f>Q25</f>
        <v>T2</v>
      </c>
      <c r="R29" s="35">
        <f>R25</f>
        <v>188.248558333333</v>
      </c>
      <c r="S29" s="43">
        <f>T25</f>
        <v>24.4</v>
      </c>
      <c r="T29" s="40">
        <f>V25</f>
        <v>952</v>
      </c>
      <c r="U29" s="40">
        <f>W25</f>
        <v>-0.121699999999999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A4-4</v>
      </c>
      <c r="Q30" s="35" t="str">
        <f>Q26</f>
        <v>T3</v>
      </c>
      <c r="R30" s="35">
        <f>R26</f>
        <v>190.878316666667</v>
      </c>
      <c r="S30" s="43">
        <f>T26</f>
        <v>24.4</v>
      </c>
      <c r="T30" s="40">
        <f>V26</f>
        <v>952</v>
      </c>
      <c r="U30" s="40">
        <f>W26</f>
        <v>0.110349999999999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