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<sst xmlns="http://schemas.openxmlformats.org/spreadsheetml/2006/main" count="231" uniqueCount="143">
  <si>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A5_4站外业观测手簿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</si>
  <si>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</si>
  <si>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</si>
  <si>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</si>
  <si>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</si>
  <si>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</si>
  <si>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测站点：A5_4</t>
  </si>
  <si>
    <t>后视点：</t>
  </si>
  <si>
    <t>开始时间：04:10:40</t>
  </si>
  <si>
    <t>结束时间：04:12:33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</si>
  <si>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</si>
  <si>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</si>
  <si>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</si>
  <si>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</si>
  <si>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</si>
  <si>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</si>
  <si>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</si>
  <si>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</si>
  <si>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</si>
  <si>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</si>
  <si>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</si>
  <si>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</si>
  <si>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</si>
  <si>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</si>
  <si>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</si>
  <si>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</si>
  <si>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</si>
  <si>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T3</t>
  </si>
  <si>
    <t>Ⅰ</t>
  </si>
  <si>
    <t>185.16364</t>
  </si>
  <si>
    <t>-1.9</t>
  </si>
  <si>
    <t>185.16373</t>
  </si>
  <si>
    <t>0.00000</t>
  </si>
  <si>
    <t>90.21019</t>
  </si>
  <si>
    <t>1.1</t>
  </si>
  <si>
    <t>90.21008</t>
  </si>
  <si>
    <t>Ⅱ</t>
  </si>
  <si>
    <t>5.16382</t>
  </si>
  <si>
    <t>269.390035</t>
  </si>
  <si>
    <t>T4</t>
  </si>
  <si>
    <t>354.31132</t>
  </si>
  <si>
    <t>2.9</t>
  </si>
  <si>
    <t>354.31118</t>
  </si>
  <si>
    <t>169.14345</t>
  </si>
  <si>
    <t>89.40534</t>
  </si>
  <si>
    <t>0.3</t>
  </si>
  <si>
    <t>89.40532</t>
  </si>
  <si>
    <t>174.31103</t>
  </si>
  <si>
    <t>270.190708</t>
  </si>
  <si>
    <t>2</t>
  </si>
  <si>
    <t>185.16371</t>
  </si>
  <si>
    <t>-0.6</t>
  </si>
  <si>
    <t>185.16374</t>
  </si>
  <si>
    <t>0.6</t>
  </si>
  <si>
    <t>90.21002</t>
  </si>
  <si>
    <t>5.16377</t>
  </si>
  <si>
    <t>269.390046</t>
  </si>
  <si>
    <t>354.31096</t>
  </si>
  <si>
    <t>-0.5</t>
  </si>
  <si>
    <t>354.31098</t>
  </si>
  <si>
    <t>169.14324</t>
  </si>
  <si>
    <t>89.40560</t>
  </si>
  <si>
    <t>1.4</t>
  </si>
  <si>
    <t>89.40546</t>
  </si>
  <si>
    <t>174.31101</t>
  </si>
  <si>
    <t>270.190683</t>
  </si>
  <si>
    <t>3</t>
  </si>
  <si>
    <t>-1.4</t>
  </si>
  <si>
    <t>185.16381</t>
  </si>
  <si>
    <t>90.21022</t>
  </si>
  <si>
    <t>0.9</t>
  </si>
  <si>
    <t>90.21013</t>
  </si>
  <si>
    <t>5.16388</t>
  </si>
  <si>
    <t>269.385953</t>
  </si>
  <si>
    <t>354.31110</t>
  </si>
  <si>
    <t>354.31103</t>
  </si>
  <si>
    <t>169.14322</t>
  </si>
  <si>
    <t>89.40551</t>
  </si>
  <si>
    <t>1.0</t>
  </si>
  <si>
    <t>89.40542</t>
  </si>
  <si>
    <t>174.31096</t>
  </si>
  <si>
    <t>270.190682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</si>
  <si>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</si>
  <si>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</si>
  <si>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</si>
  <si>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</si>
  <si>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</si>
  <si>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</si>
  <si>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</si>
  <si>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</si>
  <si>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169.14330</t>
  </si>
  <si>
    <t>89.40540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</si>
  <si>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</si>
  <si>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</si>
  <si>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</si>
  <si>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</si>
  <si>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</si>
  <si>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</si>
  <si>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</si>
  <si>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</si>
  <si>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</si>
  <si>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</si>
  <si>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</si>
  <si>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</si>
  <si>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A5-4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</si>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</sst>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_ "/>
    <numFmt numFmtId="178" formatCode="0.0000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189.11365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189.11355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191.69305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191.69285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35</v>
      </c>
      <c r="I10" s="70" t="s">
        <v>53</v>
      </c>
      <c r="J10" s="70" t="s">
        <v>54</v>
      </c>
      <c r="K10" s="85">
        <v>189.11395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189.1137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191.69325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191.693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52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189.11365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189.11385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62</v>
      </c>
      <c r="F16" s="75" t="s">
        <v>75</v>
      </c>
      <c r="G16" s="75" t="s">
        <v>76</v>
      </c>
      <c r="H16" s="74" t="s">
        <v>77</v>
      </c>
      <c r="I16" s="75" t="s">
        <v>78</v>
      </c>
      <c r="J16" s="75" t="s">
        <v>79</v>
      </c>
      <c r="K16" s="87">
        <v>191.69305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191.69295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35</v>
      </c>
      <c r="H22" s="85">
        <v>189.113725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91</v>
      </c>
      <c r="H23" s="87">
        <v>191.693025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20" sqref="D20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开始时间：04:10:40</v>
      </c>
      <c r="B4" s="46"/>
      <c r="C4" s="46" t="str">
        <f>原记录!H3</f>
        <v>结束时间：04:12:33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956</v>
      </c>
      <c r="E6" s="54" t="s">
        <v>107</v>
      </c>
      <c r="F6" s="56">
        <v>24</v>
      </c>
      <c r="G6" s="56"/>
    </row>
    <row r="7" spans="1:7">
      <c r="A7" s="48" t="s">
        <v>108</v>
      </c>
      <c r="B7" s="57">
        <v>1.318</v>
      </c>
      <c r="C7" s="48" t="s">
        <v>109</v>
      </c>
      <c r="D7" s="55">
        <v>956</v>
      </c>
      <c r="E7" s="48" t="s">
        <v>110</v>
      </c>
      <c r="F7" s="56">
        <v>24</v>
      </c>
      <c r="G7" s="56"/>
    </row>
    <row r="8" spans="1:7">
      <c r="A8" s="48" t="s">
        <v>111</v>
      </c>
      <c r="B8" s="57">
        <v>1.364</v>
      </c>
      <c r="C8" s="48" t="s">
        <v>112</v>
      </c>
      <c r="D8" s="55">
        <v>956</v>
      </c>
      <c r="E8" s="48" t="s">
        <v>113</v>
      </c>
      <c r="F8" s="56">
        <v>24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24</v>
      </c>
      <c r="L2" s="2" t="s">
        <v>121</v>
      </c>
      <c r="M2" s="2"/>
      <c r="N2" s="24">
        <f>测站及镜站信息!D6</f>
        <v>956</v>
      </c>
      <c r="O2" s="25" t="s">
        <v>114</v>
      </c>
    </row>
    <row r="3" ht="11.1" customHeight="1" spans="1:15">
      <c r="A3" s="5" t="str">
        <f>测站及镜站信息!B5</f>
        <v>A5-4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开始时间：04:10:40</v>
      </c>
      <c r="G3" s="10"/>
      <c r="H3" s="9" t="str">
        <f>测站及镜站信息!C4</f>
        <v>结束时间：04:12:33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T3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90.21019</v>
      </c>
      <c r="I6" s="15" t="str">
        <f>原记录!I6</f>
        <v>1.1</v>
      </c>
      <c r="J6" s="14" t="str">
        <f>原记录!J6</f>
        <v>90.21008</v>
      </c>
      <c r="K6" s="27">
        <f>原记录!K6</f>
        <v>189.11365</v>
      </c>
      <c r="L6" s="28">
        <f>测站及镜站信息!F7</f>
        <v>24</v>
      </c>
      <c r="M6" s="29">
        <f>测站及镜站信息!D7</f>
        <v>956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269.390035</v>
      </c>
      <c r="I7" s="15"/>
      <c r="J7" s="14"/>
      <c r="K7" s="27">
        <f>原记录!K7</f>
        <v>189.11355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T4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89.40534</v>
      </c>
      <c r="I8" s="15" t="str">
        <f>原记录!I8</f>
        <v>0.3</v>
      </c>
      <c r="J8" s="14" t="str">
        <f>原记录!J8</f>
        <v>89.40532</v>
      </c>
      <c r="K8" s="27">
        <f>原记录!K8</f>
        <v>191.69305</v>
      </c>
      <c r="L8" s="28">
        <f>测站及镜站信息!F8</f>
        <v>24</v>
      </c>
      <c r="M8" s="29">
        <f>测站及镜站信息!D8</f>
        <v>956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270.190708</v>
      </c>
      <c r="I9" s="15"/>
      <c r="J9" s="14"/>
      <c r="K9" s="27">
        <f>原记录!K9</f>
        <v>191.69285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90.21008</v>
      </c>
      <c r="I10" s="15" t="str">
        <f>原记录!I10</f>
        <v>0.6</v>
      </c>
      <c r="J10" s="14" t="str">
        <f>原记录!J10</f>
        <v>90.21002</v>
      </c>
      <c r="K10" s="27">
        <f>原记录!K10</f>
        <v>189.11395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269.390046</v>
      </c>
      <c r="I11" s="15"/>
      <c r="J11" s="14"/>
      <c r="K11" s="27">
        <f>原记录!K11</f>
        <v>189.1137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89.40560</v>
      </c>
      <c r="I12" s="15" t="str">
        <f>原记录!I12</f>
        <v>1.4</v>
      </c>
      <c r="J12" s="14" t="str">
        <f>原记录!J12</f>
        <v>89.40546</v>
      </c>
      <c r="K12" s="27">
        <f>原记录!K12</f>
        <v>191.69325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270.190683</v>
      </c>
      <c r="I13" s="15"/>
      <c r="J13" s="14"/>
      <c r="K13" s="27">
        <f>原记录!K13</f>
        <v>191.693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90.21022</v>
      </c>
      <c r="I14" s="15" t="str">
        <f>原记录!I14</f>
        <v>0.9</v>
      </c>
      <c r="J14" s="14" t="str">
        <f>原记录!J14</f>
        <v>90.21013</v>
      </c>
      <c r="K14" s="27">
        <f>原记录!K14</f>
        <v>189.11365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269.385953</v>
      </c>
      <c r="I15" s="15"/>
      <c r="J15" s="14"/>
      <c r="K15" s="27">
        <f>原记录!K15</f>
        <v>189.11385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89.40551</v>
      </c>
      <c r="I16" s="15" t="str">
        <f>原记录!I16</f>
        <v>1.0</v>
      </c>
      <c r="J16" s="14" t="str">
        <f>原记录!J16</f>
        <v>89.40542</v>
      </c>
      <c r="K16" s="27">
        <f>原记录!K16</f>
        <v>191.69305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270.190682</v>
      </c>
      <c r="I17" s="15"/>
      <c r="J17" s="14"/>
      <c r="K17" s="27">
        <f>原记录!K17</f>
        <v>191.69295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6" t="s">
        <v>135</v>
      </c>
      <c r="T24" s="37"/>
      <c r="U24" s="36" t="s">
        <v>136</v>
      </c>
      <c r="V24" s="37"/>
      <c r="W24" s="38" t="s">
        <v>130</v>
      </c>
      <c r="X24" s="38" t="s">
        <v>137</v>
      </c>
      <c r="Y24" s="38" t="s">
        <v>131</v>
      </c>
    </row>
    <row r="25" ht="14.1" customHeight="1" spans="1:28">
      <c r="A25" s="18" t="s">
        <v>26</v>
      </c>
      <c r="B25" s="19" t="str">
        <f>原记录!B22</f>
        <v>T3</v>
      </c>
      <c r="C25" s="20"/>
      <c r="D25" s="21"/>
      <c r="E25" s="20"/>
      <c r="F25" s="14"/>
      <c r="G25" s="14" t="str">
        <f>原记录!G22</f>
        <v>90.21008</v>
      </c>
      <c r="H25" s="22">
        <f>DEGREES(RADIANS(90)-((INT(ABS(G25))+INT((ABS(G25)-INT(ABS(G25)))*100)/60+((ABS(G25)-INT(ABS(G25)))*100-INT((ABS(G25)-INT(ABS(G25)))*100))/36)*PI()/180)*SIGN(G25))</f>
        <v>-0.35022222222223</v>
      </c>
      <c r="I25" s="22">
        <f>(INT(ABS(H25))+INT((ABS(H25)-INT(ABS(H25)))*60)*0.01+(((ABS(H25)-INT(ABS(H25)))*60-INT((ABS(H25)-INT(ABS(H25)))*60))*60)/10000)*SIGN(H25)</f>
        <v>-0.210080000000003</v>
      </c>
      <c r="J25" s="27">
        <f>原记录!H22</f>
        <v>189.113725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A5-4</v>
      </c>
      <c r="Q25" s="39" t="str">
        <f>B25</f>
        <v>T3</v>
      </c>
      <c r="R25" s="40">
        <f>J25</f>
        <v>189.113725</v>
      </c>
      <c r="S25" s="41">
        <f>K2</f>
        <v>24</v>
      </c>
      <c r="T25" s="42">
        <f>L6</f>
        <v>24</v>
      </c>
      <c r="U25" s="42">
        <f>N2</f>
        <v>956</v>
      </c>
      <c r="V25" s="42">
        <f>M6</f>
        <v>956</v>
      </c>
      <c r="W25" s="43">
        <f>I25</f>
        <v>-0.210080000000003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T4</v>
      </c>
      <c r="C26" s="20"/>
      <c r="D26" s="21"/>
      <c r="E26" s="20"/>
      <c r="F26" s="14"/>
      <c r="G26" s="14" t="str">
        <f>原记录!G23</f>
        <v>89.40540</v>
      </c>
      <c r="H26" s="22">
        <f>DEGREES(RADIANS(90)-((INT(ABS(G26))+INT((ABS(G26)-INT(ABS(G26)))*100)/60+((ABS(G26)-INT(ABS(G26)))*100-INT((ABS(G26)-INT(ABS(G26)))*100))/36)*PI()/180)*SIGN(G26))</f>
        <v>0.318333333333318</v>
      </c>
      <c r="I26" s="22">
        <f>(INT(ABS(H26))+INT((ABS(H26)-INT(ABS(H26)))*60)*0.01+(((ABS(H26)-INT(ABS(H26)))*60-INT((ABS(H26)-INT(ABS(H26)))*60))*60)/10000)*SIGN(H26)</f>
        <v>0.190599999999994</v>
      </c>
      <c r="J26" s="27">
        <f>原记录!H23</f>
        <v>191.693025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5" t="str">
        <f>A3</f>
        <v>A5-4</v>
      </c>
      <c r="Q26" s="44" t="str">
        <f>B26</f>
        <v>T4</v>
      </c>
      <c r="R26" s="40">
        <f>J26</f>
        <v>191.693025</v>
      </c>
      <c r="S26" s="41">
        <f>K2</f>
        <v>24</v>
      </c>
      <c r="T26" s="42">
        <f>L8</f>
        <v>24</v>
      </c>
      <c r="U26" s="42">
        <f>N2</f>
        <v>956</v>
      </c>
      <c r="V26" s="42">
        <f>M8</f>
        <v>956</v>
      </c>
      <c r="W26" s="43">
        <f>I26</f>
        <v>0.190599999999994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0" t="s">
        <v>136</v>
      </c>
      <c r="U28" s="38" t="s">
        <v>130</v>
      </c>
      <c r="V28" s="38" t="s">
        <v>137</v>
      </c>
      <c r="W28" s="38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5" t="str">
        <f>P25</f>
        <v>A5-4</v>
      </c>
      <c r="Q29" s="35" t="str">
        <f>Q25</f>
        <v>T3</v>
      </c>
      <c r="R29" s="35">
        <f>R25</f>
        <v>189.113725</v>
      </c>
      <c r="S29" s="43">
        <f>T25</f>
        <v>24</v>
      </c>
      <c r="T29" s="40">
        <f>V25</f>
        <v>956</v>
      </c>
      <c r="U29" s="40">
        <f>W25</f>
        <v>-0.210080000000003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5" t="str">
        <f>P26</f>
        <v>A5-4</v>
      </c>
      <c r="Q30" s="35" t="str">
        <f>Q26</f>
        <v>T4</v>
      </c>
      <c r="R30" s="35">
        <f>R26</f>
        <v>191.693025</v>
      </c>
      <c r="S30" s="43">
        <f>T26</f>
        <v>24</v>
      </c>
      <c r="T30" s="40">
        <f>V26</f>
        <v>956</v>
      </c>
      <c r="U30" s="40">
        <f>W26</f>
        <v>0.190599999999994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