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<sst xmlns="http://schemas.openxmlformats.org/spreadsheetml/2006/main" count="231" uniqueCount="142">
  <si>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A6_1站外业观测手簿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</si>
  <si>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</si>
  <si>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</si>
  <si>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</si>
  <si>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</si>
  <si>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</si>
  <si>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测站点：A6_1</t>
  </si>
  <si>
    <t>后视点：</t>
  </si>
  <si>
    <t>开始时间：04:27:03</t>
  </si>
  <si>
    <t>结束时间：04:28:40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</si>
  <si>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</si>
  <si>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</si>
  <si>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</si>
  <si>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</si>
  <si>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</si>
  <si>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</si>
  <si>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</si>
  <si>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</si>
  <si>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</si>
  <si>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</si>
  <si>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</si>
  <si>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</si>
  <si>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</si>
  <si>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</si>
  <si>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</si>
  <si>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</si>
  <si>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</si>
  <si>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T4</t>
  </si>
  <si>
    <t>Ⅰ</t>
  </si>
  <si>
    <t>286.00157</t>
  </si>
  <si>
    <t>2.8</t>
  </si>
  <si>
    <t>286.00143</t>
  </si>
  <si>
    <t>0.00000</t>
  </si>
  <si>
    <t>90.09442</t>
  </si>
  <si>
    <t>1.3</t>
  </si>
  <si>
    <t>90.09429</t>
  </si>
  <si>
    <t>Ⅱ</t>
  </si>
  <si>
    <t>106.00129</t>
  </si>
  <si>
    <t>269.501848</t>
  </si>
  <si>
    <t>T5</t>
  </si>
  <si>
    <t>137.22331</t>
  </si>
  <si>
    <t>3.4</t>
  </si>
  <si>
    <t>137.22314</t>
  </si>
  <si>
    <t>211.22171</t>
  </si>
  <si>
    <t>89.54137</t>
  </si>
  <si>
    <t>1.5</t>
  </si>
  <si>
    <t>89.54122</t>
  </si>
  <si>
    <t>317.22297</t>
  </si>
  <si>
    <t>270.054934</t>
  </si>
  <si>
    <t>2</t>
  </si>
  <si>
    <t>286.00138</t>
  </si>
  <si>
    <t>0.6</t>
  </si>
  <si>
    <t>286.00135</t>
  </si>
  <si>
    <t>90.09422</t>
  </si>
  <si>
    <t>0.0</t>
  </si>
  <si>
    <t>106.00133</t>
  </si>
  <si>
    <t>269.501779</t>
  </si>
  <si>
    <t>137.22299</t>
  </si>
  <si>
    <t>0.8</t>
  </si>
  <si>
    <t>137.22295</t>
  </si>
  <si>
    <t>211.22159</t>
  </si>
  <si>
    <t>89.54136</t>
  </si>
  <si>
    <t>89.54127</t>
  </si>
  <si>
    <t>317.22291</t>
  </si>
  <si>
    <t>270.054812</t>
  </si>
  <si>
    <t>3</t>
  </si>
  <si>
    <t>286.00121</t>
  </si>
  <si>
    <t>-1.1</t>
  </si>
  <si>
    <t>286.00127</t>
  </si>
  <si>
    <t>0.1</t>
  </si>
  <si>
    <t>90.09428</t>
  </si>
  <si>
    <t>106.00132</t>
  </si>
  <si>
    <t>269.501728</t>
  </si>
  <si>
    <t>137.22308</t>
  </si>
  <si>
    <t>1.2</t>
  </si>
  <si>
    <t>137.22302</t>
  </si>
  <si>
    <t>211.22176</t>
  </si>
  <si>
    <t>89.54133</t>
  </si>
  <si>
    <t>-0.1</t>
  </si>
  <si>
    <t>317.22296</t>
  </si>
  <si>
    <t>270.054661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</si>
  <si>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</si>
  <si>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</si>
  <si>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</si>
  <si>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</si>
  <si>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</si>
  <si>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</si>
  <si>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</si>
  <si>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90.09426</t>
  </si>
  <si>
    <t>2C互差20.00″</t>
  </si>
  <si>
    <t>211.22169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</si>
  <si>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</si>
  <si>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</si>
  <si>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</si>
  <si>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</si>
  <si>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</si>
  <si>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</si>
  <si>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</si>
  <si>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</si>
  <si>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</si>
  <si>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</si>
  <si>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</si>
  <si>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</si>
  <si>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A6-1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</si>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</sst>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7" t="s">
        <v>5</v>
      </c>
      <c r="L2" s="87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8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9"/>
    </row>
    <row r="6" s="59" customFormat="1" spans="1:12">
      <c r="A6" s="68" t="s">
        <v>26</v>
      </c>
      <c r="B6" s="69" t="s">
        <v>27</v>
      </c>
      <c r="C6" s="70" t="s">
        <v>28</v>
      </c>
      <c r="D6" s="70" t="s">
        <v>29</v>
      </c>
      <c r="E6" s="69" t="s">
        <v>30</v>
      </c>
      <c r="F6" s="69" t="s">
        <v>31</v>
      </c>
      <c r="G6" s="69" t="s">
        <v>32</v>
      </c>
      <c r="H6" s="70" t="s">
        <v>33</v>
      </c>
      <c r="I6" s="69" t="s">
        <v>34</v>
      </c>
      <c r="J6" s="69" t="s">
        <v>35</v>
      </c>
      <c r="K6" s="83">
        <v>163.94185</v>
      </c>
      <c r="L6" s="88"/>
    </row>
    <row r="7" s="59" customFormat="1" spans="1:12">
      <c r="A7" s="71"/>
      <c r="B7" s="72"/>
      <c r="C7" s="73" t="s">
        <v>36</v>
      </c>
      <c r="D7" s="73" t="s">
        <v>37</v>
      </c>
      <c r="E7" s="72"/>
      <c r="F7" s="72"/>
      <c r="G7" s="72"/>
      <c r="H7" s="73" t="s">
        <v>38</v>
      </c>
      <c r="I7" s="72"/>
      <c r="J7" s="72"/>
      <c r="K7" s="85">
        <v>163.9416</v>
      </c>
      <c r="L7" s="90"/>
    </row>
    <row r="8" s="59" customFormat="1" spans="1:12">
      <c r="A8" s="71"/>
      <c r="B8" s="74" t="s">
        <v>39</v>
      </c>
      <c r="C8" s="73" t="s">
        <v>28</v>
      </c>
      <c r="D8" s="73" t="s">
        <v>40</v>
      </c>
      <c r="E8" s="74" t="s">
        <v>41</v>
      </c>
      <c r="F8" s="74" t="s">
        <v>42</v>
      </c>
      <c r="G8" s="74" t="s">
        <v>43</v>
      </c>
      <c r="H8" s="73" t="s">
        <v>44</v>
      </c>
      <c r="I8" s="74" t="s">
        <v>45</v>
      </c>
      <c r="J8" s="74" t="s">
        <v>46</v>
      </c>
      <c r="K8" s="85">
        <v>172.13045</v>
      </c>
      <c r="L8" s="90"/>
    </row>
    <row r="9" s="59" customFormat="1" ht="15" spans="1:12">
      <c r="A9" s="75"/>
      <c r="B9" s="76"/>
      <c r="C9" s="77" t="s">
        <v>36</v>
      </c>
      <c r="D9" s="77" t="s">
        <v>47</v>
      </c>
      <c r="E9" s="76"/>
      <c r="F9" s="76"/>
      <c r="G9" s="76"/>
      <c r="H9" s="77" t="s">
        <v>48</v>
      </c>
      <c r="I9" s="76"/>
      <c r="J9" s="76"/>
      <c r="K9" s="91">
        <v>172.13035</v>
      </c>
      <c r="L9" s="89"/>
    </row>
    <row r="10" s="59" customFormat="1" spans="1:12">
      <c r="A10" s="68" t="s">
        <v>49</v>
      </c>
      <c r="B10" s="69" t="s">
        <v>27</v>
      </c>
      <c r="C10" s="70" t="s">
        <v>28</v>
      </c>
      <c r="D10" s="70" t="s">
        <v>50</v>
      </c>
      <c r="E10" s="69" t="s">
        <v>51</v>
      </c>
      <c r="F10" s="69" t="s">
        <v>52</v>
      </c>
      <c r="G10" s="69" t="s">
        <v>32</v>
      </c>
      <c r="H10" s="70" t="s">
        <v>53</v>
      </c>
      <c r="I10" s="69" t="s">
        <v>54</v>
      </c>
      <c r="J10" s="69" t="s">
        <v>53</v>
      </c>
      <c r="K10" s="83">
        <v>163.9418</v>
      </c>
      <c r="L10" s="88"/>
    </row>
    <row r="11" s="59" customFormat="1" spans="1:12">
      <c r="A11" s="71"/>
      <c r="B11" s="72"/>
      <c r="C11" s="73" t="s">
        <v>36</v>
      </c>
      <c r="D11" s="73" t="s">
        <v>55</v>
      </c>
      <c r="E11" s="72"/>
      <c r="F11" s="72"/>
      <c r="G11" s="72"/>
      <c r="H11" s="73" t="s">
        <v>56</v>
      </c>
      <c r="I11" s="72"/>
      <c r="J11" s="72"/>
      <c r="K11" s="85">
        <v>163.94175</v>
      </c>
      <c r="L11" s="90"/>
    </row>
    <row r="12" s="59" customFormat="1" spans="1:12">
      <c r="A12" s="71"/>
      <c r="B12" s="74" t="s">
        <v>39</v>
      </c>
      <c r="C12" s="73" t="s">
        <v>28</v>
      </c>
      <c r="D12" s="73" t="s">
        <v>57</v>
      </c>
      <c r="E12" s="74" t="s">
        <v>58</v>
      </c>
      <c r="F12" s="74" t="s">
        <v>59</v>
      </c>
      <c r="G12" s="74" t="s">
        <v>60</v>
      </c>
      <c r="H12" s="73" t="s">
        <v>61</v>
      </c>
      <c r="I12" s="74" t="s">
        <v>58</v>
      </c>
      <c r="J12" s="74" t="s">
        <v>62</v>
      </c>
      <c r="K12" s="85">
        <v>172.1307</v>
      </c>
      <c r="L12" s="90"/>
    </row>
    <row r="13" s="59" customFormat="1" ht="15" spans="1:12">
      <c r="A13" s="75"/>
      <c r="B13" s="76"/>
      <c r="C13" s="77" t="s">
        <v>36</v>
      </c>
      <c r="D13" s="77" t="s">
        <v>63</v>
      </c>
      <c r="E13" s="76"/>
      <c r="F13" s="76"/>
      <c r="G13" s="76"/>
      <c r="H13" s="77" t="s">
        <v>64</v>
      </c>
      <c r="I13" s="76"/>
      <c r="J13" s="76"/>
      <c r="K13" s="91">
        <v>172.1303</v>
      </c>
      <c r="L13" s="89"/>
    </row>
    <row r="14" s="59" customFormat="1" spans="1:12">
      <c r="A14" s="68" t="s">
        <v>65</v>
      </c>
      <c r="B14" s="69" t="s">
        <v>27</v>
      </c>
      <c r="C14" s="70" t="s">
        <v>28</v>
      </c>
      <c r="D14" s="70" t="s">
        <v>66</v>
      </c>
      <c r="E14" s="69" t="s">
        <v>67</v>
      </c>
      <c r="F14" s="69" t="s">
        <v>68</v>
      </c>
      <c r="G14" s="69" t="s">
        <v>32</v>
      </c>
      <c r="H14" s="70" t="s">
        <v>35</v>
      </c>
      <c r="I14" s="69" t="s">
        <v>69</v>
      </c>
      <c r="J14" s="69" t="s">
        <v>70</v>
      </c>
      <c r="K14" s="83">
        <v>163.94185</v>
      </c>
      <c r="L14" s="88"/>
    </row>
    <row r="15" s="59" customFormat="1" spans="1:12">
      <c r="A15" s="71"/>
      <c r="B15" s="72"/>
      <c r="C15" s="73" t="s">
        <v>36</v>
      </c>
      <c r="D15" s="73" t="s">
        <v>71</v>
      </c>
      <c r="E15" s="72"/>
      <c r="F15" s="72"/>
      <c r="G15" s="72"/>
      <c r="H15" s="73" t="s">
        <v>72</v>
      </c>
      <c r="I15" s="72"/>
      <c r="J15" s="72"/>
      <c r="K15" s="85">
        <v>163.9417</v>
      </c>
      <c r="L15" s="90"/>
    </row>
    <row r="16" s="59" customFormat="1" spans="1:12">
      <c r="A16" s="71"/>
      <c r="B16" s="74" t="s">
        <v>39</v>
      </c>
      <c r="C16" s="73" t="s">
        <v>28</v>
      </c>
      <c r="D16" s="73" t="s">
        <v>73</v>
      </c>
      <c r="E16" s="74" t="s">
        <v>74</v>
      </c>
      <c r="F16" s="74" t="s">
        <v>75</v>
      </c>
      <c r="G16" s="74" t="s">
        <v>76</v>
      </c>
      <c r="H16" s="73" t="s">
        <v>77</v>
      </c>
      <c r="I16" s="74" t="s">
        <v>78</v>
      </c>
      <c r="J16" s="74" t="s">
        <v>77</v>
      </c>
      <c r="K16" s="85">
        <v>172.1307</v>
      </c>
      <c r="L16" s="90"/>
    </row>
    <row r="17" s="59" customFormat="1" ht="15" spans="1:12">
      <c r="A17" s="75"/>
      <c r="B17" s="76"/>
      <c r="C17" s="77" t="s">
        <v>36</v>
      </c>
      <c r="D17" s="77" t="s">
        <v>79</v>
      </c>
      <c r="E17" s="76"/>
      <c r="F17" s="76"/>
      <c r="G17" s="76"/>
      <c r="H17" s="77" t="s">
        <v>80</v>
      </c>
      <c r="I17" s="76"/>
      <c r="J17" s="76"/>
      <c r="K17" s="91">
        <v>172.13045</v>
      </c>
      <c r="L17" s="89"/>
    </row>
    <row r="18" s="59" customFormat="1" spans="1:12">
      <c r="A18" s="78" t="s">
        <v>81</v>
      </c>
      <c r="B18" s="79"/>
      <c r="C18" s="60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9" customFormat="1" ht="15" spans="1:12">
      <c r="A19" s="81" t="s">
        <v>82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9" customFormat="1" spans="1:12">
      <c r="A20" s="64" t="s">
        <v>83</v>
      </c>
      <c r="B20" s="65" t="s">
        <v>12</v>
      </c>
      <c r="C20" s="65"/>
      <c r="D20" s="65" t="s">
        <v>84</v>
      </c>
      <c r="E20" s="65"/>
      <c r="F20" s="65" t="s">
        <v>85</v>
      </c>
      <c r="G20" s="65" t="s">
        <v>86</v>
      </c>
      <c r="H20" s="65" t="s">
        <v>21</v>
      </c>
      <c r="I20" s="65"/>
      <c r="J20" s="95" t="s">
        <v>87</v>
      </c>
      <c r="K20" s="96"/>
      <c r="L20" s="97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8"/>
      <c r="K21" s="99"/>
      <c r="L21" s="100"/>
    </row>
    <row r="22" s="59" customFormat="1" spans="1:12">
      <c r="A22" s="68" t="s">
        <v>26</v>
      </c>
      <c r="B22" s="70" t="s">
        <v>27</v>
      </c>
      <c r="C22" s="65"/>
      <c r="D22" s="65"/>
      <c r="E22" s="65"/>
      <c r="F22" s="70" t="s">
        <v>32</v>
      </c>
      <c r="G22" s="70" t="s">
        <v>88</v>
      </c>
      <c r="H22" s="83">
        <v>163.941758333333</v>
      </c>
      <c r="I22" s="65"/>
      <c r="J22" s="101" t="s">
        <v>89</v>
      </c>
      <c r="K22" s="102"/>
      <c r="L22" s="103"/>
    </row>
    <row r="23" s="59" customFormat="1" spans="1:12">
      <c r="A23" s="71" t="s">
        <v>49</v>
      </c>
      <c r="B23" s="73" t="s">
        <v>39</v>
      </c>
      <c r="C23" s="84"/>
      <c r="D23" s="84"/>
      <c r="E23" s="84"/>
      <c r="F23" s="73" t="s">
        <v>90</v>
      </c>
      <c r="G23" s="73" t="s">
        <v>62</v>
      </c>
      <c r="H23" s="85">
        <v>172.130491666667</v>
      </c>
      <c r="I23" s="84"/>
      <c r="J23" s="104" t="s">
        <v>91</v>
      </c>
      <c r="K23" s="105"/>
      <c r="L23" s="106"/>
    </row>
    <row r="24" s="59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92</v>
      </c>
      <c r="K24" s="105"/>
      <c r="L24" s="106"/>
    </row>
    <row r="25" s="59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93</v>
      </c>
      <c r="K25" s="105"/>
      <c r="L25" s="106"/>
    </row>
    <row r="26" s="59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94</v>
      </c>
      <c r="K26" s="105"/>
      <c r="L26" s="106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7" t="s">
        <v>95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E17" sqref="E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开始时间：04:27:03</v>
      </c>
      <c r="B4" s="46"/>
      <c r="C4" s="46" t="str">
        <f>原记录!H3</f>
        <v>结束时间：04:28:40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958</v>
      </c>
      <c r="E6" s="54" t="s">
        <v>106</v>
      </c>
      <c r="F6" s="56">
        <v>24.8</v>
      </c>
      <c r="G6" s="56"/>
    </row>
    <row r="7" spans="1:7">
      <c r="A7" s="48" t="s">
        <v>107</v>
      </c>
      <c r="B7" s="57">
        <v>1.364</v>
      </c>
      <c r="C7" s="48" t="s">
        <v>108</v>
      </c>
      <c r="D7" s="55">
        <v>958</v>
      </c>
      <c r="E7" s="48" t="s">
        <v>109</v>
      </c>
      <c r="F7" s="56">
        <v>24.8</v>
      </c>
      <c r="G7" s="56"/>
    </row>
    <row r="8" spans="1:7">
      <c r="A8" s="48" t="s">
        <v>110</v>
      </c>
      <c r="B8" s="57">
        <v>1.618</v>
      </c>
      <c r="C8" s="48" t="s">
        <v>111</v>
      </c>
      <c r="D8" s="55">
        <v>958</v>
      </c>
      <c r="E8" s="48" t="s">
        <v>112</v>
      </c>
      <c r="F8" s="56">
        <v>24.8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E20" sqref="E20:E21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24.8</v>
      </c>
      <c r="L2" s="2" t="s">
        <v>120</v>
      </c>
      <c r="M2" s="2"/>
      <c r="N2" s="24">
        <f>测站及镜站信息!D6</f>
        <v>958</v>
      </c>
      <c r="O2" s="25" t="s">
        <v>113</v>
      </c>
    </row>
    <row r="3" ht="11.1" customHeight="1" spans="1:15">
      <c r="A3" s="5" t="str">
        <f>测站及镜站信息!B5</f>
        <v>A6-1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开始时间：04:27:03</v>
      </c>
      <c r="G3" s="10"/>
      <c r="H3" s="9" t="str">
        <f>测站及镜站信息!C4</f>
        <v>结束时间：04:28:40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T4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90.09442</v>
      </c>
      <c r="I6" s="15" t="str">
        <f>原记录!I6</f>
        <v>1.3</v>
      </c>
      <c r="J6" s="14" t="str">
        <f>原记录!J6</f>
        <v>90.09429</v>
      </c>
      <c r="K6" s="27">
        <f>原记录!K6</f>
        <v>163.94185</v>
      </c>
      <c r="L6" s="28">
        <f>测站及镜站信息!F7</f>
        <v>24.8</v>
      </c>
      <c r="M6" s="29">
        <f>测站及镜站信息!D7</f>
        <v>958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269.501848</v>
      </c>
      <c r="I7" s="15"/>
      <c r="J7" s="14"/>
      <c r="K7" s="27">
        <f>原记录!K7</f>
        <v>163.9416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T5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89.54137</v>
      </c>
      <c r="I8" s="15" t="str">
        <f>原记录!I8</f>
        <v>1.5</v>
      </c>
      <c r="J8" s="14" t="str">
        <f>原记录!J8</f>
        <v>89.54122</v>
      </c>
      <c r="K8" s="27">
        <f>原记录!K8</f>
        <v>172.13045</v>
      </c>
      <c r="L8" s="28">
        <f>测站及镜站信息!F8</f>
        <v>24.8</v>
      </c>
      <c r="M8" s="29">
        <f>测站及镜站信息!D8</f>
        <v>958</v>
      </c>
      <c r="N8" s="30">
        <f>测站及镜站信息!B8</f>
        <v>1.618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270.054934</v>
      </c>
      <c r="I9" s="15"/>
      <c r="J9" s="14"/>
      <c r="K9" s="27">
        <f>原记录!K9</f>
        <v>172.13035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90.09422</v>
      </c>
      <c r="I10" s="15" t="str">
        <f>原记录!I10</f>
        <v>0.0</v>
      </c>
      <c r="J10" s="14" t="str">
        <f>原记录!J10</f>
        <v>90.09422</v>
      </c>
      <c r="K10" s="27">
        <f>原记录!K10</f>
        <v>163.9418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269.501779</v>
      </c>
      <c r="I11" s="15"/>
      <c r="J11" s="14"/>
      <c r="K11" s="27">
        <f>原记录!K11</f>
        <v>163.94175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89.54136</v>
      </c>
      <c r="I12" s="15" t="str">
        <f>原记录!I12</f>
        <v>0.8</v>
      </c>
      <c r="J12" s="14" t="str">
        <f>原记录!J12</f>
        <v>89.54127</v>
      </c>
      <c r="K12" s="27">
        <f>原记录!K12</f>
        <v>172.1307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270.054812</v>
      </c>
      <c r="I13" s="15"/>
      <c r="J13" s="14"/>
      <c r="K13" s="27">
        <f>原记录!K13</f>
        <v>172.1303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90.09429</v>
      </c>
      <c r="I14" s="15" t="str">
        <f>原记录!I14</f>
        <v>0.1</v>
      </c>
      <c r="J14" s="14" t="str">
        <f>原记录!J14</f>
        <v>90.09428</v>
      </c>
      <c r="K14" s="27">
        <f>原记录!K14</f>
        <v>163.94185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269.501728</v>
      </c>
      <c r="I15" s="15"/>
      <c r="J15" s="14"/>
      <c r="K15" s="27">
        <f>原记录!K15</f>
        <v>163.9417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89.54133</v>
      </c>
      <c r="I16" s="15" t="str">
        <f>原记录!I16</f>
        <v>-0.1</v>
      </c>
      <c r="J16" s="14" t="str">
        <f>原记录!J16</f>
        <v>89.54133</v>
      </c>
      <c r="K16" s="27">
        <f>原记录!K16</f>
        <v>172.1307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270.054661</v>
      </c>
      <c r="I17" s="15"/>
      <c r="J17" s="14"/>
      <c r="K17" s="27">
        <f>原记录!K17</f>
        <v>172.13045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T4</v>
      </c>
      <c r="C25" s="20"/>
      <c r="D25" s="21"/>
      <c r="E25" s="20"/>
      <c r="F25" s="14"/>
      <c r="G25" s="14" t="str">
        <f>原记录!G22</f>
        <v>90.09426</v>
      </c>
      <c r="H25" s="22">
        <f>DEGREES(RADIANS(90)-((INT(ABS(G25))+INT((ABS(G25)-INT(ABS(G25)))*100)/60+((ABS(G25)-INT(ABS(G25)))*100-INT((ABS(G25)-INT(ABS(G25)))*100))/36)*PI()/180)*SIGN(G25))</f>
        <v>-0.16183333333335</v>
      </c>
      <c r="I25" s="22">
        <f>(INT(ABS(H25))+INT((ABS(H25)-INT(ABS(H25)))*60)*0.01+(((ABS(H25)-INT(ABS(H25)))*60-INT((ABS(H25)-INT(ABS(H25)))*60))*60)/10000)*SIGN(H25)</f>
        <v>-0.0942600000000061</v>
      </c>
      <c r="J25" s="27">
        <f>原记录!H22</f>
        <v>163.941758333333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A6-1</v>
      </c>
      <c r="Q25" s="39" t="str">
        <f>B25</f>
        <v>T4</v>
      </c>
      <c r="R25" s="40">
        <f>J25</f>
        <v>163.941758333333</v>
      </c>
      <c r="S25" s="41">
        <f>K2</f>
        <v>24.8</v>
      </c>
      <c r="T25" s="42">
        <f>L6</f>
        <v>24.8</v>
      </c>
      <c r="U25" s="42">
        <f>N2</f>
        <v>958</v>
      </c>
      <c r="V25" s="42">
        <f>M6</f>
        <v>958</v>
      </c>
      <c r="W25" s="43">
        <f>I25</f>
        <v>-0.0942600000000061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T5</v>
      </c>
      <c r="C26" s="20"/>
      <c r="D26" s="21"/>
      <c r="E26" s="20"/>
      <c r="F26" s="14"/>
      <c r="G26" s="14" t="str">
        <f>原记录!G23</f>
        <v>89.54127</v>
      </c>
      <c r="H26" s="22">
        <f>DEGREES(RADIANS(90)-((INT(ABS(G26))+INT((ABS(G26)-INT(ABS(G26)))*100)/60+((ABS(G26)-INT(ABS(G26)))*100-INT((ABS(G26)-INT(ABS(G26)))*100))/36)*PI()/180)*SIGN(G26))</f>
        <v>0.0964722222222263</v>
      </c>
      <c r="I26" s="22">
        <f>(INT(ABS(H26))+INT((ABS(H26)-INT(ABS(H26)))*60)*0.01+(((ABS(H26)-INT(ABS(H26)))*60-INT((ABS(H26)-INT(ABS(H26)))*60))*60)/10000)*SIGN(H26)</f>
        <v>0.0547300000000015</v>
      </c>
      <c r="J26" s="27">
        <f>原记录!H23</f>
        <v>172.130491666667</v>
      </c>
      <c r="K26" s="34">
        <f>E3</f>
        <v>1.5</v>
      </c>
      <c r="L26" s="34">
        <f>N8</f>
        <v>1.618</v>
      </c>
      <c r="M26" s="32" t="s">
        <v>138</v>
      </c>
      <c r="N26" s="32"/>
      <c r="O26" s="32"/>
      <c r="P26" s="35" t="str">
        <f>A3</f>
        <v>A6-1</v>
      </c>
      <c r="Q26" s="44" t="str">
        <f>B26</f>
        <v>T5</v>
      </c>
      <c r="R26" s="40">
        <f>J26</f>
        <v>172.130491666667</v>
      </c>
      <c r="S26" s="41">
        <f>K2</f>
        <v>24.8</v>
      </c>
      <c r="T26" s="42">
        <f>L8</f>
        <v>24.8</v>
      </c>
      <c r="U26" s="42">
        <f>N2</f>
        <v>958</v>
      </c>
      <c r="V26" s="42">
        <f>M8</f>
        <v>958</v>
      </c>
      <c r="W26" s="43">
        <f>I26</f>
        <v>0.0547300000000015</v>
      </c>
      <c r="X26" s="40">
        <f>K26</f>
        <v>1.5</v>
      </c>
      <c r="Y26" s="40">
        <f>L26</f>
        <v>1.618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A6-1</v>
      </c>
      <c r="Q29" s="35" t="str">
        <f>Q25</f>
        <v>T4</v>
      </c>
      <c r="R29" s="35">
        <f>R25</f>
        <v>163.941758333333</v>
      </c>
      <c r="S29" s="43">
        <f>T25</f>
        <v>24.8</v>
      </c>
      <c r="T29" s="40">
        <f>V25</f>
        <v>958</v>
      </c>
      <c r="U29" s="40">
        <f>W25</f>
        <v>-0.0942600000000061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A6-1</v>
      </c>
      <c r="Q30" s="35" t="str">
        <f>Q26</f>
        <v>T5</v>
      </c>
      <c r="R30" s="35">
        <f>R26</f>
        <v>172.130491666667</v>
      </c>
      <c r="S30" s="43">
        <f>T26</f>
        <v>24.8</v>
      </c>
      <c r="T30" s="40">
        <f>V26</f>
        <v>958</v>
      </c>
      <c r="U30" s="40">
        <f>W26</f>
        <v>0.0547300000000015</v>
      </c>
      <c r="V30" s="40">
        <f>X26</f>
        <v>1.5</v>
      </c>
      <c r="W30" s="40">
        <f>Y26</f>
        <v>1.618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