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<sst xmlns="http://schemas.openxmlformats.org/spreadsheetml/2006/main" count="231" uniqueCount="143">
  <si>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A7_4站外业观测手簿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</si>
  <si>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</si>
  <si>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</si>
  <si>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</si>
  <si>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</si>
  <si>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</si>
  <si>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测站点：A7_4</t>
  </si>
  <si>
    <t>后视点：</t>
  </si>
  <si>
    <t>开始时间：05:13:54</t>
  </si>
  <si>
    <t>结束时间：05:16:04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</si>
  <si>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</si>
  <si>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</si>
  <si>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</si>
  <si>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</si>
  <si>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</si>
  <si>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</si>
  <si>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</si>
  <si>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</si>
  <si>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</si>
  <si>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</si>
  <si>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</si>
  <si>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</si>
  <si>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</si>
  <si>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</si>
  <si>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</si>
  <si>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</si>
  <si>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</si>
  <si>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T5</t>
  </si>
  <si>
    <t>Ⅰ</t>
  </si>
  <si>
    <t>313.09458</t>
  </si>
  <si>
    <t>-0.7</t>
  </si>
  <si>
    <t>313.09461</t>
  </si>
  <si>
    <t>0.00000</t>
  </si>
  <si>
    <t>90.17032</t>
  </si>
  <si>
    <t>0.8</t>
  </si>
  <si>
    <t>90.17024</t>
  </si>
  <si>
    <t>Ⅱ</t>
  </si>
  <si>
    <t>133.09465</t>
  </si>
  <si>
    <t>269.425843</t>
  </si>
  <si>
    <t>T6</t>
  </si>
  <si>
    <t>149.58245</t>
  </si>
  <si>
    <t>-0.9</t>
  </si>
  <si>
    <t>149.58249</t>
  </si>
  <si>
    <t>196.48388</t>
  </si>
  <si>
    <t>89.41239</t>
  </si>
  <si>
    <t>2.4</t>
  </si>
  <si>
    <t>89.41215</t>
  </si>
  <si>
    <t>329.58253</t>
  </si>
  <si>
    <t>270.184089</t>
  </si>
  <si>
    <t>2</t>
  </si>
  <si>
    <t>313.09454</t>
  </si>
  <si>
    <t>-0.8</t>
  </si>
  <si>
    <t>90.17060</t>
  </si>
  <si>
    <t>2.1</t>
  </si>
  <si>
    <t>90.17039</t>
  </si>
  <si>
    <t>133.09463</t>
  </si>
  <si>
    <t>269.425821</t>
  </si>
  <si>
    <t>149.58231</t>
  </si>
  <si>
    <t>-0.3</t>
  </si>
  <si>
    <t>149.58232</t>
  </si>
  <si>
    <t>196.48374</t>
  </si>
  <si>
    <t>89.41200</t>
  </si>
  <si>
    <t>0.6</t>
  </si>
  <si>
    <t>89.41194</t>
  </si>
  <si>
    <t>329.58234</t>
  </si>
  <si>
    <t>270.184121</t>
  </si>
  <si>
    <t>3</t>
  </si>
  <si>
    <t>313.09462</t>
  </si>
  <si>
    <t>1.5</t>
  </si>
  <si>
    <t>90.17034</t>
  </si>
  <si>
    <t>2.0</t>
  </si>
  <si>
    <t>90.17015</t>
  </si>
  <si>
    <t>133.09447</t>
  </si>
  <si>
    <t>269.430050</t>
  </si>
  <si>
    <t>149.58270</t>
  </si>
  <si>
    <t>1.7</t>
  </si>
  <si>
    <t>149.58262</t>
  </si>
  <si>
    <t>196.48408</t>
  </si>
  <si>
    <t>89.41197</t>
  </si>
  <si>
    <t>89.41176</t>
  </si>
  <si>
    <t>270.184442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</si>
  <si>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</si>
  <si>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</si>
  <si>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</si>
  <si>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</si>
  <si>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</si>
  <si>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</si>
  <si>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</si>
  <si>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90.17026</t>
  </si>
  <si>
    <t>2C互差20.00″</t>
  </si>
  <si>
    <t>196.48390</t>
  </si>
  <si>
    <t>89.41195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</si>
  <si>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</si>
  <si>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</si>
  <si>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</si>
  <si>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</si>
  <si>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</si>
  <si>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</si>
  <si>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</si>
  <si>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</si>
  <si>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</si>
  <si>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</si>
  <si>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</si>
  <si>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</si>
  <si>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A7-4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</si>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</sst>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340.5635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340.56355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341.80515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341.80475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29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340.5634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340.56325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341.80415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341.8047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50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340.5636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340.56245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53</v>
      </c>
      <c r="J16" s="75" t="s">
        <v>79</v>
      </c>
      <c r="K16" s="87">
        <v>341.80505</v>
      </c>
      <c r="L16" s="92"/>
    </row>
    <row r="17" s="59" customFormat="1" ht="15" spans="1:12">
      <c r="A17" s="76"/>
      <c r="B17" s="77"/>
      <c r="C17" s="78" t="s">
        <v>36</v>
      </c>
      <c r="D17" s="78" t="s">
        <v>47</v>
      </c>
      <c r="E17" s="77"/>
      <c r="F17" s="77"/>
      <c r="G17" s="77"/>
      <c r="H17" s="78" t="s">
        <v>80</v>
      </c>
      <c r="I17" s="77"/>
      <c r="J17" s="77"/>
      <c r="K17" s="93">
        <v>341.80515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340.563291666667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341.804825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开始时间：05:13:54</v>
      </c>
      <c r="B4" s="46"/>
      <c r="C4" s="46" t="str">
        <f>原记录!H3</f>
        <v>结束时间：05:16:04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956</v>
      </c>
      <c r="E6" s="54" t="s">
        <v>107</v>
      </c>
      <c r="F6" s="56">
        <v>25.6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956</v>
      </c>
      <c r="E7" s="48" t="s">
        <v>110</v>
      </c>
      <c r="F7" s="56">
        <v>25.6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956</v>
      </c>
      <c r="E8" s="48" t="s">
        <v>113</v>
      </c>
      <c r="F8" s="56">
        <v>25.6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25.6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A7-4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开始时间：05:13:54</v>
      </c>
      <c r="G3" s="10"/>
      <c r="H3" s="9" t="str">
        <f>测站及镜站信息!C4</f>
        <v>结束时间：05:16:04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T5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90.17032</v>
      </c>
      <c r="I6" s="15" t="str">
        <f>原记录!I6</f>
        <v>0.8</v>
      </c>
      <c r="J6" s="14" t="str">
        <f>原记录!J6</f>
        <v>90.17024</v>
      </c>
      <c r="K6" s="27">
        <f>原记录!K6</f>
        <v>340.5635</v>
      </c>
      <c r="L6" s="28">
        <f>测站及镜站信息!F7</f>
        <v>25.6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269.425843</v>
      </c>
      <c r="I7" s="15"/>
      <c r="J7" s="14"/>
      <c r="K7" s="27">
        <f>原记录!K7</f>
        <v>340.56355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T6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89.41239</v>
      </c>
      <c r="I8" s="15" t="str">
        <f>原记录!I8</f>
        <v>2.4</v>
      </c>
      <c r="J8" s="14" t="str">
        <f>原记录!J8</f>
        <v>89.41215</v>
      </c>
      <c r="K8" s="27">
        <f>原记录!K8</f>
        <v>341.80515</v>
      </c>
      <c r="L8" s="28">
        <f>测站及镜站信息!F8</f>
        <v>25.6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270.184089</v>
      </c>
      <c r="I9" s="15"/>
      <c r="J9" s="14"/>
      <c r="K9" s="27">
        <f>原记录!K9</f>
        <v>341.80475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90.17060</v>
      </c>
      <c r="I10" s="15" t="str">
        <f>原记录!I10</f>
        <v>2.1</v>
      </c>
      <c r="J10" s="14" t="str">
        <f>原记录!J10</f>
        <v>90.17039</v>
      </c>
      <c r="K10" s="27">
        <f>原记录!K10</f>
        <v>340.5634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269.425821</v>
      </c>
      <c r="I11" s="15"/>
      <c r="J11" s="14"/>
      <c r="K11" s="27">
        <f>原记录!K11</f>
        <v>340.56325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89.41200</v>
      </c>
      <c r="I12" s="15" t="str">
        <f>原记录!I12</f>
        <v>0.6</v>
      </c>
      <c r="J12" s="14" t="str">
        <f>原记录!J12</f>
        <v>89.41194</v>
      </c>
      <c r="K12" s="27">
        <f>原记录!K12</f>
        <v>341.80415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270.184121</v>
      </c>
      <c r="I13" s="15"/>
      <c r="J13" s="14"/>
      <c r="K13" s="27">
        <f>原记录!K13</f>
        <v>341.8047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90.17034</v>
      </c>
      <c r="I14" s="15" t="str">
        <f>原记录!I14</f>
        <v>2.0</v>
      </c>
      <c r="J14" s="14" t="str">
        <f>原记录!J14</f>
        <v>90.17015</v>
      </c>
      <c r="K14" s="27">
        <f>原记录!K14</f>
        <v>340.5636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269.430050</v>
      </c>
      <c r="I15" s="15"/>
      <c r="J15" s="14"/>
      <c r="K15" s="27">
        <f>原记录!K15</f>
        <v>340.56245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89.41197</v>
      </c>
      <c r="I16" s="15" t="str">
        <f>原记录!I16</f>
        <v>2.1</v>
      </c>
      <c r="J16" s="14" t="str">
        <f>原记录!J16</f>
        <v>89.41176</v>
      </c>
      <c r="K16" s="27">
        <f>原记录!K16</f>
        <v>341.80505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270.184442</v>
      </c>
      <c r="I17" s="15"/>
      <c r="J17" s="14"/>
      <c r="K17" s="27">
        <f>原记录!K17</f>
        <v>341.80515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T5</v>
      </c>
      <c r="C25" s="20"/>
      <c r="D25" s="21"/>
      <c r="E25" s="20"/>
      <c r="F25" s="14"/>
      <c r="G25" s="14" t="str">
        <f>原记录!G22</f>
        <v>90.17026</v>
      </c>
      <c r="H25" s="22">
        <f>DEGREES(RADIANS(90)-((INT(ABS(G25))+INT((ABS(G25)-INT(ABS(G25)))*100)/60+((ABS(G25)-INT(ABS(G25)))*100-INT((ABS(G25)-INT(ABS(G25)))*100))/36)*PI()/180)*SIGN(G25))</f>
        <v>-0.284055555555551</v>
      </c>
      <c r="I25" s="22">
        <f>(INT(ABS(H25))+INT((ABS(H25)-INT(ABS(H25)))*60)*0.01+(((ABS(H25)-INT(ABS(H25)))*60-INT((ABS(H25)-INT(ABS(H25)))*60))*60)/10000)*SIGN(H25)</f>
        <v>-0.170259999999998</v>
      </c>
      <c r="J25" s="27">
        <f>原记录!H22</f>
        <v>340.563291666667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A7-4</v>
      </c>
      <c r="Q25" s="39" t="str">
        <f>B25</f>
        <v>T5</v>
      </c>
      <c r="R25" s="40">
        <f>J25</f>
        <v>340.563291666667</v>
      </c>
      <c r="S25" s="41">
        <f>K2</f>
        <v>25.6</v>
      </c>
      <c r="T25" s="42">
        <f>L6</f>
        <v>25.6</v>
      </c>
      <c r="U25" s="42">
        <f>N2</f>
        <v>956</v>
      </c>
      <c r="V25" s="42">
        <f>M6</f>
        <v>956</v>
      </c>
      <c r="W25" s="43">
        <f>I25</f>
        <v>-0.170259999999998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T6</v>
      </c>
      <c r="C26" s="20"/>
      <c r="D26" s="21"/>
      <c r="E26" s="20"/>
      <c r="F26" s="14"/>
      <c r="G26" s="14" t="str">
        <f>原记录!G23</f>
        <v>89.41195</v>
      </c>
      <c r="H26" s="22">
        <f>DEGREES(RADIANS(90)-((INT(ABS(G26))+INT((ABS(G26)-INT(ABS(G26)))*100)/60+((ABS(G26)-INT(ABS(G26)))*100-INT((ABS(G26)-INT(ABS(G26)))*100))/36)*PI()/180)*SIGN(G26))</f>
        <v>0.311249999999974</v>
      </c>
      <c r="I26" s="22">
        <f>(INT(ABS(H26))+INT((ABS(H26)-INT(ABS(H26)))*60)*0.01+(((ABS(H26)-INT(ABS(H26)))*60-INT((ABS(H26)-INT(ABS(H26)))*60))*60)/10000)*SIGN(H26)</f>
        <v>0.184049999999991</v>
      </c>
      <c r="J26" s="27">
        <f>原记录!H23</f>
        <v>341.804825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A7-4</v>
      </c>
      <c r="Q26" s="44" t="str">
        <f>B26</f>
        <v>T6</v>
      </c>
      <c r="R26" s="40">
        <f>J26</f>
        <v>341.804825</v>
      </c>
      <c r="S26" s="41">
        <f>K2</f>
        <v>25.6</v>
      </c>
      <c r="T26" s="42">
        <f>L8</f>
        <v>25.6</v>
      </c>
      <c r="U26" s="42">
        <f>N2</f>
        <v>956</v>
      </c>
      <c r="V26" s="42">
        <f>M8</f>
        <v>956</v>
      </c>
      <c r="W26" s="43">
        <f>I26</f>
        <v>0.184049999999991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A7-4</v>
      </c>
      <c r="Q29" s="35" t="str">
        <f>Q25</f>
        <v>T5</v>
      </c>
      <c r="R29" s="35">
        <f>R25</f>
        <v>340.563291666667</v>
      </c>
      <c r="S29" s="43">
        <f>T25</f>
        <v>25.6</v>
      </c>
      <c r="T29" s="40">
        <f>V25</f>
        <v>956</v>
      </c>
      <c r="U29" s="40">
        <f>W25</f>
        <v>-0.170259999999998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A7-4</v>
      </c>
      <c r="Q30" s="35" t="str">
        <f>Q26</f>
        <v>T6</v>
      </c>
      <c r="R30" s="35">
        <f>R26</f>
        <v>341.804825</v>
      </c>
      <c r="S30" s="43">
        <f>T26</f>
        <v>25.6</v>
      </c>
      <c r="T30" s="40">
        <f>V26</f>
        <v>956</v>
      </c>
      <c r="U30" s="40">
        <f>W26</f>
        <v>0.184049999999991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