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<sst xmlns="http://schemas.openxmlformats.org/spreadsheetml/2006/main" count="231" uniqueCount="143">
  <si>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A8_3站外业观测手簿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</si>
  <si>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</si>
  <si>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</si>
  <si>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</si>
  <si>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</si>
  <si>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</si>
  <si>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测站点：A8_3</t>
  </si>
  <si>
    <t>后视点：</t>
  </si>
  <si>
    <t>开始时间：05:53:44</t>
  </si>
  <si>
    <t>结束时间：05:55:56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</si>
  <si>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</si>
  <si>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</si>
  <si>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</si>
  <si>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</si>
  <si>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</si>
  <si>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</si>
  <si>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</si>
  <si>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</si>
  <si>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</si>
  <si>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</si>
  <si>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</si>
  <si>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</si>
  <si>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</si>
  <si>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</si>
  <si>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</si>
  <si>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</si>
  <si>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</si>
  <si>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T7</t>
  </si>
  <si>
    <t>Ⅰ</t>
  </si>
  <si>
    <t>72.13275</t>
  </si>
  <si>
    <t>3.0</t>
  </si>
  <si>
    <t>72.13260</t>
  </si>
  <si>
    <t>0.00000</t>
  </si>
  <si>
    <t>89.20487</t>
  </si>
  <si>
    <t>1.1</t>
  </si>
  <si>
    <t>89.20476</t>
  </si>
  <si>
    <t>Ⅱ</t>
  </si>
  <si>
    <t>252.13244</t>
  </si>
  <si>
    <t>270.391351</t>
  </si>
  <si>
    <t>T6</t>
  </si>
  <si>
    <t>247.51178</t>
  </si>
  <si>
    <t>247.51172</t>
  </si>
  <si>
    <t>175.37513</t>
  </si>
  <si>
    <t>90.12434</t>
  </si>
  <si>
    <t>-0.3</t>
  </si>
  <si>
    <t>90.12437</t>
  </si>
  <si>
    <t>67.51167</t>
  </si>
  <si>
    <t>269.471602</t>
  </si>
  <si>
    <t>2</t>
  </si>
  <si>
    <t>72.13267</t>
  </si>
  <si>
    <t>2.4</t>
  </si>
  <si>
    <t>72.13255</t>
  </si>
  <si>
    <t>89.20474</t>
  </si>
  <si>
    <t>2.0</t>
  </si>
  <si>
    <t>89.20453</t>
  </si>
  <si>
    <t>252.13243</t>
  </si>
  <si>
    <t>270.391670</t>
  </si>
  <si>
    <t>247.51152</t>
  </si>
  <si>
    <t>-2.2</t>
  </si>
  <si>
    <t>247.51163</t>
  </si>
  <si>
    <t>175.37508</t>
  </si>
  <si>
    <t>90.12470</t>
  </si>
  <si>
    <t>2.7</t>
  </si>
  <si>
    <t>90.12443</t>
  </si>
  <si>
    <t>67.51174</t>
  </si>
  <si>
    <t>269.471836</t>
  </si>
  <si>
    <t>3</t>
  </si>
  <si>
    <t>72.13270</t>
  </si>
  <si>
    <t>4.8</t>
  </si>
  <si>
    <t>72.13246</t>
  </si>
  <si>
    <t>89.20458</t>
  </si>
  <si>
    <t>89.20447</t>
  </si>
  <si>
    <t>252.13223</t>
  </si>
  <si>
    <t>270.391637</t>
  </si>
  <si>
    <t>247.51157</t>
  </si>
  <si>
    <t>1.3</t>
  </si>
  <si>
    <t>247.51151</t>
  </si>
  <si>
    <t>175.37504</t>
  </si>
  <si>
    <t>90.12450</t>
  </si>
  <si>
    <t>90.12420</t>
  </si>
  <si>
    <t>67.51144</t>
  </si>
  <si>
    <t>269.472101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</si>
  <si>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</si>
  <si>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</si>
  <si>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</si>
  <si>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</si>
  <si>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</si>
  <si>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</si>
  <si>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</si>
  <si>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89.20459</t>
  </si>
  <si>
    <t>2C互差20.00″</t>
  </si>
  <si>
    <t>175.37509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</si>
  <si>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</si>
  <si>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</si>
  <si>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</si>
  <si>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</si>
  <si>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</si>
  <si>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</si>
  <si>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</si>
  <si>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</si>
  <si>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</si>
  <si>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</si>
  <si>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</si>
  <si>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</si>
  <si>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A8-3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</si>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</sst>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308.729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308.7289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34</v>
      </c>
      <c r="F8" s="75" t="s">
        <v>41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329.39475</v>
      </c>
      <c r="L8" s="92"/>
    </row>
    <row r="9" s="59" customFormat="1" ht="15" spans="1:12">
      <c r="A9" s="76"/>
      <c r="B9" s="77"/>
      <c r="C9" s="78" t="s">
        <v>36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329.3947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308.72905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308.7289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329.39475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329.3943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34</v>
      </c>
      <c r="J14" s="70" t="s">
        <v>71</v>
      </c>
      <c r="K14" s="85">
        <v>308.7299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308.7299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30</v>
      </c>
      <c r="J16" s="75" t="s">
        <v>79</v>
      </c>
      <c r="K16" s="87">
        <v>329.3948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329.39445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308.729275</v>
      </c>
      <c r="I22" s="66"/>
      <c r="J22" s="103" t="s">
        <v>90</v>
      </c>
      <c r="K22" s="104"/>
      <c r="L22" s="105"/>
    </row>
    <row r="23" s="59" customFormat="1" spans="1:12">
      <c r="A23" s="72" t="s">
        <v>48</v>
      </c>
      <c r="B23" s="74" t="s">
        <v>39</v>
      </c>
      <c r="C23" s="86"/>
      <c r="D23" s="86"/>
      <c r="E23" s="86"/>
      <c r="F23" s="74" t="s">
        <v>91</v>
      </c>
      <c r="G23" s="74" t="s">
        <v>43</v>
      </c>
      <c r="H23" s="87">
        <v>329.394625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4" sqref="D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开始时间：05:53:44</v>
      </c>
      <c r="B4" s="46"/>
      <c r="C4" s="46" t="str">
        <f>原记录!H3</f>
        <v>结束时间：05:55:56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956</v>
      </c>
      <c r="E6" s="54" t="s">
        <v>107</v>
      </c>
      <c r="F6" s="56">
        <v>28.2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956</v>
      </c>
      <c r="E7" s="48" t="s">
        <v>110</v>
      </c>
      <c r="F7" s="56">
        <v>28.2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956</v>
      </c>
      <c r="E8" s="48" t="s">
        <v>113</v>
      </c>
      <c r="F8" s="56">
        <v>28.2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28.2</v>
      </c>
      <c r="L2" s="2" t="s">
        <v>121</v>
      </c>
      <c r="M2" s="2"/>
      <c r="N2" s="24">
        <f>测站及镜站信息!D6</f>
        <v>956</v>
      </c>
      <c r="O2" s="25" t="s">
        <v>114</v>
      </c>
    </row>
    <row r="3" ht="11.1" customHeight="1" spans="1:15">
      <c r="A3" s="5" t="str">
        <f>测站及镜站信息!B5</f>
        <v>A8-3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开始时间：05:53:44</v>
      </c>
      <c r="G3" s="10"/>
      <c r="H3" s="9" t="str">
        <f>测站及镜站信息!C4</f>
        <v>结束时间：05:55:56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T7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89.20487</v>
      </c>
      <c r="I6" s="15" t="str">
        <f>原记录!I6</f>
        <v>1.1</v>
      </c>
      <c r="J6" s="14" t="str">
        <f>原记录!J6</f>
        <v>89.20476</v>
      </c>
      <c r="K6" s="27">
        <f>原记录!K6</f>
        <v>308.729</v>
      </c>
      <c r="L6" s="28">
        <f>测站及镜站信息!F7</f>
        <v>28.2</v>
      </c>
      <c r="M6" s="29">
        <f>测站及镜站信息!D7</f>
        <v>956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270.391351</v>
      </c>
      <c r="I7" s="15"/>
      <c r="J7" s="14"/>
      <c r="K7" s="27">
        <f>原记录!K7</f>
        <v>308.7289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90.12434</v>
      </c>
      <c r="I8" s="15" t="str">
        <f>原记录!I8</f>
        <v>-0.3</v>
      </c>
      <c r="J8" s="14" t="str">
        <f>原记录!J8</f>
        <v>90.12437</v>
      </c>
      <c r="K8" s="27">
        <f>原记录!K8</f>
        <v>329.39475</v>
      </c>
      <c r="L8" s="28">
        <f>测站及镜站信息!F8</f>
        <v>28.2</v>
      </c>
      <c r="M8" s="29">
        <f>测站及镜站信息!D8</f>
        <v>956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269.471602</v>
      </c>
      <c r="I9" s="15"/>
      <c r="J9" s="14"/>
      <c r="K9" s="27">
        <f>原记录!K9</f>
        <v>329.3947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89.20474</v>
      </c>
      <c r="I10" s="15" t="str">
        <f>原记录!I10</f>
        <v>2.0</v>
      </c>
      <c r="J10" s="14" t="str">
        <f>原记录!J10</f>
        <v>89.20453</v>
      </c>
      <c r="K10" s="27">
        <f>原记录!K10</f>
        <v>308.72905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270.391670</v>
      </c>
      <c r="I11" s="15"/>
      <c r="J11" s="14"/>
      <c r="K11" s="27">
        <f>原记录!K11</f>
        <v>308.7289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90.12470</v>
      </c>
      <c r="I12" s="15" t="str">
        <f>原记录!I12</f>
        <v>2.7</v>
      </c>
      <c r="J12" s="14" t="str">
        <f>原记录!J12</f>
        <v>90.12443</v>
      </c>
      <c r="K12" s="27">
        <f>原记录!K12</f>
        <v>329.39475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269.471836</v>
      </c>
      <c r="I13" s="15"/>
      <c r="J13" s="14"/>
      <c r="K13" s="27">
        <f>原记录!K13</f>
        <v>329.3943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89.20458</v>
      </c>
      <c r="I14" s="15" t="str">
        <f>原记录!I14</f>
        <v>1.1</v>
      </c>
      <c r="J14" s="14" t="str">
        <f>原记录!J14</f>
        <v>89.20447</v>
      </c>
      <c r="K14" s="27">
        <f>原记录!K14</f>
        <v>308.7299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270.391637</v>
      </c>
      <c r="I15" s="15"/>
      <c r="J15" s="14"/>
      <c r="K15" s="27">
        <f>原记录!K15</f>
        <v>308.7299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90.12450</v>
      </c>
      <c r="I16" s="15" t="str">
        <f>原记录!I16</f>
        <v>3.0</v>
      </c>
      <c r="J16" s="14" t="str">
        <f>原记录!J16</f>
        <v>90.12420</v>
      </c>
      <c r="K16" s="27">
        <f>原记录!K16</f>
        <v>329.3948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269.472101</v>
      </c>
      <c r="I17" s="15"/>
      <c r="J17" s="14"/>
      <c r="K17" s="27">
        <f>原记录!K17</f>
        <v>329.39445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6" t="s">
        <v>135</v>
      </c>
      <c r="T24" s="37"/>
      <c r="U24" s="36" t="s">
        <v>136</v>
      </c>
      <c r="V24" s="37"/>
      <c r="W24" s="38" t="s">
        <v>130</v>
      </c>
      <c r="X24" s="38" t="s">
        <v>137</v>
      </c>
      <c r="Y24" s="38" t="s">
        <v>131</v>
      </c>
    </row>
    <row r="25" ht="14.1" customHeight="1" spans="1:28">
      <c r="A25" s="18" t="s">
        <v>26</v>
      </c>
      <c r="B25" s="19" t="str">
        <f>原记录!B22</f>
        <v>T7</v>
      </c>
      <c r="C25" s="20"/>
      <c r="D25" s="21"/>
      <c r="E25" s="20"/>
      <c r="F25" s="14"/>
      <c r="G25" s="14" t="str">
        <f>原记录!G22</f>
        <v>89.20459</v>
      </c>
      <c r="H25" s="22">
        <f>DEGREES(RADIANS(90)-((INT(ABS(G25))+INT((ABS(G25)-INT(ABS(G25)))*100)/60+((ABS(G25)-INT(ABS(G25)))*100-INT((ABS(G25)-INT(ABS(G25)))*100))/36)*PI()/180)*SIGN(G25))</f>
        <v>0.653916666666689</v>
      </c>
      <c r="I25" s="22">
        <f>(INT(ABS(H25))+INT((ABS(H25)-INT(ABS(H25)))*60)*0.01+(((ABS(H25)-INT(ABS(H25)))*60-INT((ABS(H25)-INT(ABS(H25)))*60))*60)/10000)*SIGN(H25)</f>
        <v>0.391410000000008</v>
      </c>
      <c r="J25" s="27">
        <f>原记录!H22</f>
        <v>308.729275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A8-3</v>
      </c>
      <c r="Q25" s="39" t="str">
        <f>B25</f>
        <v>T7</v>
      </c>
      <c r="R25" s="40">
        <f>J25</f>
        <v>308.729275</v>
      </c>
      <c r="S25" s="41">
        <f>K2</f>
        <v>28.2</v>
      </c>
      <c r="T25" s="42">
        <f>L6</f>
        <v>28.2</v>
      </c>
      <c r="U25" s="42">
        <f>N2</f>
        <v>956</v>
      </c>
      <c r="V25" s="42">
        <f>M6</f>
        <v>956</v>
      </c>
      <c r="W25" s="43">
        <f>I25</f>
        <v>0.391410000000008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T6</v>
      </c>
      <c r="C26" s="20"/>
      <c r="D26" s="21"/>
      <c r="E26" s="20"/>
      <c r="F26" s="14"/>
      <c r="G26" s="14" t="str">
        <f>原记录!G23</f>
        <v>90.12434</v>
      </c>
      <c r="H26" s="22">
        <f>DEGREES(RADIANS(90)-((INT(ABS(G26))+INT((ABS(G26)-INT(ABS(G26)))*100)/60+((ABS(G26)-INT(ABS(G26)))*100-INT((ABS(G26)-INT(ABS(G26)))*100))/36)*PI()/180)*SIGN(G26))</f>
        <v>-0.212055555555573</v>
      </c>
      <c r="I26" s="22">
        <f>(INT(ABS(H26))+INT((ABS(H26)-INT(ABS(H26)))*60)*0.01+(((ABS(H26)-INT(ABS(H26)))*60-INT((ABS(H26)-INT(ABS(H26)))*60))*60)/10000)*SIGN(H26)</f>
        <v>-0.124340000000006</v>
      </c>
      <c r="J26" s="27">
        <f>原记录!H23</f>
        <v>329.394625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A8-3</v>
      </c>
      <c r="Q26" s="44" t="str">
        <f>B26</f>
        <v>T6</v>
      </c>
      <c r="R26" s="40">
        <f>J26</f>
        <v>329.394625</v>
      </c>
      <c r="S26" s="41">
        <f>K2</f>
        <v>28.2</v>
      </c>
      <c r="T26" s="42">
        <f>L8</f>
        <v>28.2</v>
      </c>
      <c r="U26" s="42">
        <f>N2</f>
        <v>956</v>
      </c>
      <c r="V26" s="42">
        <f>M8</f>
        <v>956</v>
      </c>
      <c r="W26" s="43">
        <f>I26</f>
        <v>-0.124340000000006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0" t="s">
        <v>136</v>
      </c>
      <c r="U28" s="38" t="s">
        <v>130</v>
      </c>
      <c r="V28" s="38" t="s">
        <v>137</v>
      </c>
      <c r="W28" s="38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5" t="str">
        <f>P25</f>
        <v>A8-3</v>
      </c>
      <c r="Q29" s="35" t="str">
        <f>Q25</f>
        <v>T7</v>
      </c>
      <c r="R29" s="35">
        <f>R25</f>
        <v>308.729275</v>
      </c>
      <c r="S29" s="43">
        <f>T25</f>
        <v>28.2</v>
      </c>
      <c r="T29" s="40">
        <f>V25</f>
        <v>956</v>
      </c>
      <c r="U29" s="40">
        <f>W25</f>
        <v>0.391410000000008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5" t="str">
        <f>P26</f>
        <v>A8-3</v>
      </c>
      <c r="Q30" s="35" t="str">
        <f>Q26</f>
        <v>T6</v>
      </c>
      <c r="R30" s="35">
        <f>R26</f>
        <v>329.394625</v>
      </c>
      <c r="S30" s="43">
        <f>T26</f>
        <v>28.2</v>
      </c>
      <c r="T30" s="40">
        <f>V26</f>
        <v>956</v>
      </c>
      <c r="U30" s="40">
        <f>W26</f>
        <v>-0.124340000000006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