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<sst xmlns="http://schemas.openxmlformats.org/spreadsheetml/2006/main" count="231" uniqueCount="143">
  <si>
    <t>A9_1站外业观测手簿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</si>
  <si>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</si>
  <si>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</si>
  <si>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</si>
  <si>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</si>
  <si>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</si>
  <si>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测站点：A9_1</t>
  </si>
  <si>
    <t>后视点：</t>
  </si>
  <si>
    <t>开始时间：06:20:07</t>
  </si>
  <si>
    <t>结束时间：06:22:16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</si>
  <si>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</si>
  <si>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</si>
  <si>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</si>
  <si>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</si>
  <si>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</si>
  <si>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</si>
  <si>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</si>
  <si>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</si>
  <si>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</si>
  <si>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</si>
  <si>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</si>
  <si>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</si>
  <si>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</si>
  <si>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</si>
  <si>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</si>
  <si>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</si>
  <si>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</si>
  <si>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T7</t>
  </si>
  <si>
    <t>Ⅰ</t>
  </si>
  <si>
    <t>277.09496</t>
  </si>
  <si>
    <t>0.4</t>
  </si>
  <si>
    <t>277.09494</t>
  </si>
  <si>
    <t>0.00000</t>
  </si>
  <si>
    <t>90.40181</t>
  </si>
  <si>
    <t>-1.4</t>
  </si>
  <si>
    <t>90.40195</t>
  </si>
  <si>
    <t>Ⅱ</t>
  </si>
  <si>
    <t>97.09492</t>
  </si>
  <si>
    <t>269.193914</t>
  </si>
  <si>
    <t>T8</t>
  </si>
  <si>
    <t>82.28407</t>
  </si>
  <si>
    <t>0.8</t>
  </si>
  <si>
    <t>82.28403</t>
  </si>
  <si>
    <t>165.18509</t>
  </si>
  <si>
    <t>89.28106</t>
  </si>
  <si>
    <t>-0.2</t>
  </si>
  <si>
    <t>89.28109</t>
  </si>
  <si>
    <t>262.28399</t>
  </si>
  <si>
    <t>270.314889</t>
  </si>
  <si>
    <t>2</t>
  </si>
  <si>
    <t>277.09498</t>
  </si>
  <si>
    <t>2.5</t>
  </si>
  <si>
    <t>277.09485</t>
  </si>
  <si>
    <t>90.40210</t>
  </si>
  <si>
    <t>90.40206</t>
  </si>
  <si>
    <t>97.09473</t>
  </si>
  <si>
    <t>269.193978</t>
  </si>
  <si>
    <t>82.28406</t>
  </si>
  <si>
    <t>0.7</t>
  </si>
  <si>
    <t>82.28402</t>
  </si>
  <si>
    <t>165.18517</t>
  </si>
  <si>
    <t>89.28118</t>
  </si>
  <si>
    <t>0.6</t>
  </si>
  <si>
    <t>89.28112</t>
  </si>
  <si>
    <t>270.314933</t>
  </si>
  <si>
    <t>3</t>
  </si>
  <si>
    <t>277.09497</t>
  </si>
  <si>
    <t>3.1</t>
  </si>
  <si>
    <t>277.09482</t>
  </si>
  <si>
    <t>90.40198</t>
  </si>
  <si>
    <t>90.40190</t>
  </si>
  <si>
    <t>97.09466</t>
  </si>
  <si>
    <t>269.194179</t>
  </si>
  <si>
    <t>82.28415</t>
  </si>
  <si>
    <t>1.3</t>
  </si>
  <si>
    <t>82.28408</t>
  </si>
  <si>
    <t>165.18526</t>
  </si>
  <si>
    <t>89.28150</t>
  </si>
  <si>
    <t>2.3</t>
  </si>
  <si>
    <t>89.28128</t>
  </si>
  <si>
    <t>262.28402</t>
  </si>
  <si>
    <t>270.314948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</si>
  <si>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</si>
  <si>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</si>
  <si>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</si>
  <si>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</si>
  <si>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</si>
  <si>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</si>
  <si>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</si>
  <si>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90.40197</t>
  </si>
  <si>
    <t>2C互差20.00″</t>
  </si>
  <si>
    <t>89.28116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</si>
  <si>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</si>
  <si>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</si>
  <si>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</si>
  <si>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</si>
  <si>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</si>
  <si>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</si>
  <si>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</si>
  <si>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</si>
  <si>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</si>
  <si>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</si>
  <si>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</si>
  <si>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</si>
  <si>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A9-1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</si>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</sst>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_ "/>
    <numFmt numFmtId="178" formatCode="0.00000_ "/>
    <numFmt numFmtId="179" formatCode="0.0_ "/>
    <numFmt numFmtId="180" formatCode="0.000_ "/>
    <numFmt numFmtId="181" formatCode="0.0000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7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1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1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1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250.8593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250.8572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346.227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346.2266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30</v>
      </c>
      <c r="J10" s="70" t="s">
        <v>54</v>
      </c>
      <c r="K10" s="85">
        <v>250.8581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250.8563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346.2263</v>
      </c>
      <c r="L12" s="92"/>
    </row>
    <row r="13" s="59" customFormat="1" ht="15" spans="1:12">
      <c r="A13" s="76"/>
      <c r="B13" s="77"/>
      <c r="C13" s="78" t="s">
        <v>36</v>
      </c>
      <c r="D13" s="78" t="s">
        <v>47</v>
      </c>
      <c r="E13" s="77"/>
      <c r="F13" s="77"/>
      <c r="G13" s="77"/>
      <c r="H13" s="78" t="s">
        <v>64</v>
      </c>
      <c r="I13" s="77"/>
      <c r="J13" s="77"/>
      <c r="K13" s="93">
        <v>346.22605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41</v>
      </c>
      <c r="J14" s="70" t="s">
        <v>70</v>
      </c>
      <c r="K14" s="85">
        <v>250.85715</v>
      </c>
      <c r="L14" s="90"/>
    </row>
    <row r="15" s="59" customFormat="1" spans="1:12">
      <c r="A15" s="72"/>
      <c r="B15" s="73"/>
      <c r="C15" s="74" t="s">
        <v>36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250.85775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73</v>
      </c>
      <c r="E16" s="75" t="s">
        <v>74</v>
      </c>
      <c r="F16" s="75" t="s">
        <v>75</v>
      </c>
      <c r="G16" s="75" t="s">
        <v>76</v>
      </c>
      <c r="H16" s="74" t="s">
        <v>77</v>
      </c>
      <c r="I16" s="75" t="s">
        <v>78</v>
      </c>
      <c r="J16" s="75" t="s">
        <v>79</v>
      </c>
      <c r="K16" s="87">
        <v>346.2264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346.22705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250.857633333333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60</v>
      </c>
      <c r="G23" s="74" t="s">
        <v>91</v>
      </c>
      <c r="H23" s="87">
        <v>346.226566666667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G18" sqref="F8 G18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开始时间：06:20:07</v>
      </c>
      <c r="B4" s="46"/>
      <c r="C4" s="46" t="str">
        <f>原记录!H3</f>
        <v>结束时间：06:22:16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952</v>
      </c>
      <c r="E6" s="54" t="s">
        <v>107</v>
      </c>
      <c r="F6" s="56">
        <v>28</v>
      </c>
      <c r="G6" s="56"/>
    </row>
    <row r="7" spans="1:7">
      <c r="A7" s="48" t="s">
        <v>108</v>
      </c>
      <c r="B7" s="57">
        <v>1.318</v>
      </c>
      <c r="C7" s="48" t="s">
        <v>109</v>
      </c>
      <c r="D7" s="55">
        <v>952</v>
      </c>
      <c r="E7" s="48" t="s">
        <v>110</v>
      </c>
      <c r="F7" s="56">
        <v>28</v>
      </c>
      <c r="G7" s="56"/>
    </row>
    <row r="8" spans="1:7">
      <c r="A8" s="48" t="s">
        <v>111</v>
      </c>
      <c r="B8" s="57">
        <v>1.364</v>
      </c>
      <c r="C8" s="48" t="s">
        <v>112</v>
      </c>
      <c r="D8" s="55">
        <v>952</v>
      </c>
      <c r="E8" s="48" t="s">
        <v>113</v>
      </c>
      <c r="F8" s="56">
        <v>28</v>
      </c>
      <c r="G8" s="48"/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28</v>
      </c>
      <c r="L2" s="2" t="s">
        <v>121</v>
      </c>
      <c r="M2" s="2"/>
      <c r="N2" s="24">
        <f>测站及镜站信息!D6</f>
        <v>952</v>
      </c>
      <c r="O2" s="25" t="s">
        <v>114</v>
      </c>
    </row>
    <row r="3" ht="11.1" customHeight="1" spans="1:15">
      <c r="A3" s="5" t="str">
        <f>测站及镜站信息!B5</f>
        <v>A9-1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开始时间：06:20:07</v>
      </c>
      <c r="G3" s="10"/>
      <c r="H3" s="9" t="str">
        <f>测站及镜站信息!C4</f>
        <v>结束时间：06:22:16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T7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90.40181</v>
      </c>
      <c r="I6" s="15" t="str">
        <f>原记录!I6</f>
        <v>-1.4</v>
      </c>
      <c r="J6" s="14" t="str">
        <f>原记录!J6</f>
        <v>90.40195</v>
      </c>
      <c r="K6" s="27">
        <f>原记录!K6</f>
        <v>250.8593</v>
      </c>
      <c r="L6" s="28">
        <f>测站及镜站信息!F7</f>
        <v>28</v>
      </c>
      <c r="M6" s="29">
        <f>测站及镜站信息!D7</f>
        <v>952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269.193914</v>
      </c>
      <c r="I7" s="15"/>
      <c r="J7" s="14"/>
      <c r="K7" s="27">
        <f>原记录!K7</f>
        <v>250.8572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T8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89.28106</v>
      </c>
      <c r="I8" s="15" t="str">
        <f>原记录!I8</f>
        <v>-0.2</v>
      </c>
      <c r="J8" s="14" t="str">
        <f>原记录!J8</f>
        <v>89.28109</v>
      </c>
      <c r="K8" s="27">
        <f>原记录!K8</f>
        <v>346.227</v>
      </c>
      <c r="L8" s="28">
        <f>测站及镜站信息!F8</f>
        <v>28</v>
      </c>
      <c r="M8" s="29">
        <f>测站及镜站信息!D8</f>
        <v>952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270.314889</v>
      </c>
      <c r="I9" s="15"/>
      <c r="J9" s="14"/>
      <c r="K9" s="27">
        <f>原记录!K9</f>
        <v>346.2266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90.40210</v>
      </c>
      <c r="I10" s="15" t="str">
        <f>原记录!I10</f>
        <v>0.4</v>
      </c>
      <c r="J10" s="14" t="str">
        <f>原记录!J10</f>
        <v>90.40206</v>
      </c>
      <c r="K10" s="27">
        <f>原记录!K10</f>
        <v>250.8581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269.193978</v>
      </c>
      <c r="I11" s="15"/>
      <c r="J11" s="14"/>
      <c r="K11" s="27">
        <f>原记录!K11</f>
        <v>250.8563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89.28118</v>
      </c>
      <c r="I12" s="15" t="str">
        <f>原记录!I12</f>
        <v>0.6</v>
      </c>
      <c r="J12" s="14" t="str">
        <f>原记录!J12</f>
        <v>89.28112</v>
      </c>
      <c r="K12" s="27">
        <f>原记录!K12</f>
        <v>346.2263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270.314933</v>
      </c>
      <c r="I13" s="15"/>
      <c r="J13" s="14"/>
      <c r="K13" s="27">
        <f>原记录!K13</f>
        <v>346.22605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90.40198</v>
      </c>
      <c r="I14" s="15" t="str">
        <f>原记录!I14</f>
        <v>0.8</v>
      </c>
      <c r="J14" s="14" t="str">
        <f>原记录!J14</f>
        <v>90.40190</v>
      </c>
      <c r="K14" s="27">
        <f>原记录!K14</f>
        <v>250.85715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269.194179</v>
      </c>
      <c r="I15" s="15"/>
      <c r="J15" s="14"/>
      <c r="K15" s="27">
        <f>原记录!K15</f>
        <v>250.85775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89.28150</v>
      </c>
      <c r="I16" s="15" t="str">
        <f>原记录!I16</f>
        <v>2.3</v>
      </c>
      <c r="J16" s="14" t="str">
        <f>原记录!J16</f>
        <v>89.28128</v>
      </c>
      <c r="K16" s="27">
        <f>原记录!K16</f>
        <v>346.2264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270.314948</v>
      </c>
      <c r="I17" s="15"/>
      <c r="J17" s="14"/>
      <c r="K17" s="27">
        <f>原记录!K17</f>
        <v>346.22705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6" t="s">
        <v>135</v>
      </c>
      <c r="T24" s="37"/>
      <c r="U24" s="36" t="s">
        <v>136</v>
      </c>
      <c r="V24" s="37"/>
      <c r="W24" s="38" t="s">
        <v>130</v>
      </c>
      <c r="X24" s="38" t="s">
        <v>137</v>
      </c>
      <c r="Y24" s="38" t="s">
        <v>131</v>
      </c>
    </row>
    <row r="25" ht="14.1" customHeight="1" spans="1:28">
      <c r="A25" s="18" t="s">
        <v>26</v>
      </c>
      <c r="B25" s="19" t="str">
        <f>原记录!B22</f>
        <v>T7</v>
      </c>
      <c r="C25" s="20"/>
      <c r="D25" s="21"/>
      <c r="E25" s="20"/>
      <c r="F25" s="14"/>
      <c r="G25" s="14" t="str">
        <f>原记录!G22</f>
        <v>90.40197</v>
      </c>
      <c r="H25" s="22">
        <f>DEGREES(RADIANS(90)-((INT(ABS(G25))+INT((ABS(G25)-INT(ABS(G25)))*100)/60+((ABS(G25)-INT(ABS(G25)))*100-INT((ABS(G25)-INT(ABS(G25)))*100))/36)*PI()/180)*SIGN(G25))</f>
        <v>-0.672138888888919</v>
      </c>
      <c r="I25" s="22">
        <f>(INT(ABS(H25))+INT((ABS(H25)-INT(ABS(H25)))*60)*0.01+(((ABS(H25)-INT(ABS(H25)))*60-INT((ABS(H25)-INT(ABS(H25)))*60))*60)/10000)*SIGN(H25)</f>
        <v>-0.401970000000011</v>
      </c>
      <c r="J25" s="27">
        <f>原记录!H22</f>
        <v>250.857633333333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A9-1</v>
      </c>
      <c r="Q25" s="39" t="str">
        <f>B25</f>
        <v>T7</v>
      </c>
      <c r="R25" s="40">
        <f>J25</f>
        <v>250.857633333333</v>
      </c>
      <c r="S25" s="41">
        <f>K2</f>
        <v>28</v>
      </c>
      <c r="T25" s="42">
        <f>L6</f>
        <v>28</v>
      </c>
      <c r="U25" s="42">
        <f>N2</f>
        <v>952</v>
      </c>
      <c r="V25" s="42">
        <f>M6</f>
        <v>952</v>
      </c>
      <c r="W25" s="43">
        <f>I25</f>
        <v>-0.401970000000011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T8</v>
      </c>
      <c r="C26" s="20"/>
      <c r="D26" s="21"/>
      <c r="E26" s="20"/>
      <c r="F26" s="14"/>
      <c r="G26" s="14" t="str">
        <f>原记录!G23</f>
        <v>89.28116</v>
      </c>
      <c r="H26" s="22">
        <f>DEGREES(RADIANS(90)-((INT(ABS(G26))+INT((ABS(G26)-INT(ABS(G26)))*100)/60+((ABS(G26)-INT(ABS(G26)))*100-INT((ABS(G26)-INT(ABS(G26)))*100))/36)*PI()/180)*SIGN(G26))</f>
        <v>0.530111111111112</v>
      </c>
      <c r="I26" s="22">
        <f>(INT(ABS(H26))+INT((ABS(H26)-INT(ABS(H26)))*60)*0.01+(((ABS(H26)-INT(ABS(H26)))*60-INT((ABS(H26)-INT(ABS(H26)))*60))*60)/10000)*SIGN(H26)</f>
        <v>0.31484</v>
      </c>
      <c r="J26" s="27">
        <f>原记录!H23</f>
        <v>346.226566666667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5" t="str">
        <f>A3</f>
        <v>A9-1</v>
      </c>
      <c r="Q26" s="44" t="str">
        <f>B26</f>
        <v>T8</v>
      </c>
      <c r="R26" s="40">
        <f>J26</f>
        <v>346.226566666667</v>
      </c>
      <c r="S26" s="41">
        <f>K2</f>
        <v>28</v>
      </c>
      <c r="T26" s="42">
        <f>L8</f>
        <v>28</v>
      </c>
      <c r="U26" s="42">
        <f>N2</f>
        <v>952</v>
      </c>
      <c r="V26" s="42">
        <f>M8</f>
        <v>952</v>
      </c>
      <c r="W26" s="43">
        <f>I26</f>
        <v>0.31484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94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0" t="s">
        <v>136</v>
      </c>
      <c r="U28" s="38" t="s">
        <v>130</v>
      </c>
      <c r="V28" s="38" t="s">
        <v>137</v>
      </c>
      <c r="W28" s="38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141</v>
      </c>
      <c r="N29" s="32"/>
      <c r="O29" s="32"/>
      <c r="P29" s="35" t="str">
        <f>P25</f>
        <v>A9-1</v>
      </c>
      <c r="Q29" s="35" t="str">
        <f>Q25</f>
        <v>T7</v>
      </c>
      <c r="R29" s="35">
        <f>R25</f>
        <v>250.857633333333</v>
      </c>
      <c r="S29" s="43">
        <f>T25</f>
        <v>28</v>
      </c>
      <c r="T29" s="40">
        <f>V25</f>
        <v>952</v>
      </c>
      <c r="U29" s="40">
        <f>W25</f>
        <v>-0.401970000000011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142</v>
      </c>
      <c r="N30" s="32"/>
      <c r="O30" s="32"/>
      <c r="P30" s="35" t="str">
        <f>P26</f>
        <v>A9-1</v>
      </c>
      <c r="Q30" s="35" t="str">
        <f>Q26</f>
        <v>T8</v>
      </c>
      <c r="R30" s="35">
        <f>R26</f>
        <v>346.226566666667</v>
      </c>
      <c r="S30" s="43">
        <f>T26</f>
        <v>28</v>
      </c>
      <c r="T30" s="40">
        <f>V26</f>
        <v>952</v>
      </c>
      <c r="U30" s="40">
        <f>W26</f>
        <v>0.31484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