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<sst xmlns="http://schemas.openxmlformats.org/spreadsheetml/2006/main" count="231" uniqueCount="143">
  <si>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A9_3站外业观测手簿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</si>
  <si>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</si>
  <si>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</si>
  <si>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</si>
  <si>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</si>
  <si>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</si>
  <si>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测站点：A9_3</t>
  </si>
  <si>
    <t>后视点：</t>
  </si>
  <si>
    <t>开始时间：06:33:57</t>
  </si>
  <si>
    <t>结束时间：06:35:34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</si>
  <si>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</si>
  <si>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</si>
  <si>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</si>
  <si>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</si>
  <si>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</si>
  <si>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</si>
  <si>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</si>
  <si>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</si>
  <si>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</si>
  <si>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</si>
  <si>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</si>
  <si>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</si>
  <si>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</si>
  <si>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</si>
  <si>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</si>
  <si>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</si>
  <si>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</si>
  <si>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T8</t>
  </si>
  <si>
    <t>Ⅰ</t>
  </si>
  <si>
    <t>71.16028</t>
  </si>
  <si>
    <t>5.1</t>
  </si>
  <si>
    <t>71.16002</t>
  </si>
  <si>
    <t>0.00000</t>
  </si>
  <si>
    <t>89.25439</t>
  </si>
  <si>
    <t>0.8</t>
  </si>
  <si>
    <t>89.25431</t>
  </si>
  <si>
    <t>Ⅱ</t>
  </si>
  <si>
    <t>251.15577</t>
  </si>
  <si>
    <t>270.341766</t>
  </si>
  <si>
    <t>T7</t>
  </si>
  <si>
    <t>264.54119</t>
  </si>
  <si>
    <t>-0.3</t>
  </si>
  <si>
    <t>264.54120</t>
  </si>
  <si>
    <t>193.38118</t>
  </si>
  <si>
    <t>90.36483</t>
  </si>
  <si>
    <t>2.2</t>
  </si>
  <si>
    <t>90.36461</t>
  </si>
  <si>
    <t>84.54122</t>
  </si>
  <si>
    <t>269.231611</t>
  </si>
  <si>
    <t>2</t>
  </si>
  <si>
    <t>71.16003</t>
  </si>
  <si>
    <t>71.16005</t>
  </si>
  <si>
    <t>89.25416</t>
  </si>
  <si>
    <t>89.25409</t>
  </si>
  <si>
    <t>251.16007</t>
  </si>
  <si>
    <t>270.341988</t>
  </si>
  <si>
    <t>264.54140</t>
  </si>
  <si>
    <t>3.8</t>
  </si>
  <si>
    <t>264.54121</t>
  </si>
  <si>
    <t>193.38116</t>
  </si>
  <si>
    <t>90.36496</t>
  </si>
  <si>
    <t>2.9</t>
  </si>
  <si>
    <t>90.36466</t>
  </si>
  <si>
    <t>84.54102</t>
  </si>
  <si>
    <t>269.231627</t>
  </si>
  <si>
    <t>3</t>
  </si>
  <si>
    <t>71.16006</t>
  </si>
  <si>
    <t>1.4</t>
  </si>
  <si>
    <t>71.15600</t>
  </si>
  <si>
    <t>89.25456</t>
  </si>
  <si>
    <t>2.1</t>
  </si>
  <si>
    <t>89.25434</t>
  </si>
  <si>
    <t>251.15593</t>
  </si>
  <si>
    <t>270.341870</t>
  </si>
  <si>
    <t>264.54124</t>
  </si>
  <si>
    <t>264.54110</t>
  </si>
  <si>
    <t>193.38111</t>
  </si>
  <si>
    <t>90.36473</t>
  </si>
  <si>
    <t>1.8</t>
  </si>
  <si>
    <t>90.36456</t>
  </si>
  <si>
    <t>84.54096</t>
  </si>
  <si>
    <t>269.231618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</si>
  <si>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</si>
  <si>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</si>
  <si>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</si>
  <si>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</si>
  <si>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</si>
  <si>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</si>
  <si>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</si>
  <si>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89.25425</t>
  </si>
  <si>
    <t>2C互差20.00″</t>
  </si>
  <si>
    <t>193.38115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</si>
  <si>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</si>
  <si>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</si>
  <si>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</si>
  <si>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</si>
  <si>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</si>
  <si>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</si>
  <si>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</si>
  <si>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</si>
  <si>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</si>
  <si>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</si>
  <si>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</si>
  <si>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</si>
  <si>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A9-3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</si>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</sst>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"/>
    <numFmt numFmtId="178" formatCode="0.0000_ "/>
    <numFmt numFmtId="179" formatCode="0.00000_ "/>
    <numFmt numFmtId="180" formatCode="0.0_ "/>
    <numFmt numFmtId="181" formatCode="0_ "/>
    <numFmt numFmtId="182" formatCode="0.0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2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1" fontId="0" fillId="4" borderId="1" xfId="0" applyNumberFormat="1" applyFill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8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7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7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7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322.76745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322.7673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273.73275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273.7326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41</v>
      </c>
      <c r="F10" s="70" t="s">
        <v>51</v>
      </c>
      <c r="G10" s="70" t="s">
        <v>32</v>
      </c>
      <c r="H10" s="71" t="s">
        <v>52</v>
      </c>
      <c r="I10" s="70" t="s">
        <v>34</v>
      </c>
      <c r="J10" s="70" t="s">
        <v>53</v>
      </c>
      <c r="K10" s="85">
        <v>322.7672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322.7673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273.7324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273.73245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322.7674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322.76685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61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273.7327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273.7323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322.76725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46</v>
      </c>
      <c r="H23" s="87">
        <v>273.732533333333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B16" sqref="B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开始时间：06:33:57</v>
      </c>
      <c r="B4" s="46"/>
      <c r="C4" s="46" t="str">
        <f>原记录!H3</f>
        <v>结束时间：06:35:34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952</v>
      </c>
      <c r="E6" s="54" t="s">
        <v>107</v>
      </c>
      <c r="F6" s="56">
        <v>28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952</v>
      </c>
      <c r="E7" s="48" t="s">
        <v>110</v>
      </c>
      <c r="F7" s="56">
        <v>28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952</v>
      </c>
      <c r="E8" s="48" t="s">
        <v>113</v>
      </c>
      <c r="F8" s="56">
        <v>28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</v>
      </c>
      <c r="L2" s="2" t="s">
        <v>121</v>
      </c>
      <c r="M2" s="2"/>
      <c r="N2" s="24">
        <f>测站及镜站信息!D6</f>
        <v>952</v>
      </c>
      <c r="O2" s="25" t="s">
        <v>114</v>
      </c>
    </row>
    <row r="3" ht="11.1" customHeight="1" spans="1:15">
      <c r="A3" s="5" t="str">
        <f>测站及镜站信息!B5</f>
        <v>A9-3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开始时间：06:33:57</v>
      </c>
      <c r="G3" s="10"/>
      <c r="H3" s="9" t="str">
        <f>测站及镜站信息!C4</f>
        <v>结束时间：06:35:34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T8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89.25439</v>
      </c>
      <c r="I6" s="15" t="str">
        <f>原记录!I6</f>
        <v>0.8</v>
      </c>
      <c r="J6" s="14" t="str">
        <f>原记录!J6</f>
        <v>89.25431</v>
      </c>
      <c r="K6" s="27">
        <f>原记录!K6</f>
        <v>322.76745</v>
      </c>
      <c r="L6" s="28">
        <f>测站及镜站信息!F7</f>
        <v>28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270.341766</v>
      </c>
      <c r="I7" s="15"/>
      <c r="J7" s="14"/>
      <c r="K7" s="27">
        <f>原记录!K7</f>
        <v>322.7673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T7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90.36483</v>
      </c>
      <c r="I8" s="15" t="str">
        <f>原记录!I8</f>
        <v>2.2</v>
      </c>
      <c r="J8" s="14" t="str">
        <f>原记录!J8</f>
        <v>90.36461</v>
      </c>
      <c r="K8" s="27">
        <f>原记录!K8</f>
        <v>273.73275</v>
      </c>
      <c r="L8" s="28">
        <f>测站及镜站信息!F8</f>
        <v>28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269.231611</v>
      </c>
      <c r="I9" s="15"/>
      <c r="J9" s="14"/>
      <c r="K9" s="27">
        <f>原记录!K9</f>
        <v>273.7326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89.25416</v>
      </c>
      <c r="I10" s="15" t="str">
        <f>原记录!I10</f>
        <v>0.8</v>
      </c>
      <c r="J10" s="14" t="str">
        <f>原记录!J10</f>
        <v>89.25409</v>
      </c>
      <c r="K10" s="27">
        <f>原记录!K10</f>
        <v>322.7672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270.341988</v>
      </c>
      <c r="I11" s="15"/>
      <c r="J11" s="14"/>
      <c r="K11" s="27">
        <f>原记录!K11</f>
        <v>322.7673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90.36496</v>
      </c>
      <c r="I12" s="15" t="str">
        <f>原记录!I12</f>
        <v>2.9</v>
      </c>
      <c r="J12" s="14" t="str">
        <f>原记录!J12</f>
        <v>90.36466</v>
      </c>
      <c r="K12" s="27">
        <f>原记录!K12</f>
        <v>273.7324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269.231627</v>
      </c>
      <c r="I13" s="15"/>
      <c r="J13" s="14"/>
      <c r="K13" s="27">
        <f>原记录!K13</f>
        <v>273.73245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89.25456</v>
      </c>
      <c r="I14" s="15" t="str">
        <f>原记录!I14</f>
        <v>2.1</v>
      </c>
      <c r="J14" s="14" t="str">
        <f>原记录!J14</f>
        <v>89.25434</v>
      </c>
      <c r="K14" s="27">
        <f>原记录!K14</f>
        <v>322.7674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270.341870</v>
      </c>
      <c r="I15" s="15"/>
      <c r="J15" s="14"/>
      <c r="K15" s="27">
        <f>原记录!K15</f>
        <v>322.76685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90.36473</v>
      </c>
      <c r="I16" s="15" t="str">
        <f>原记录!I16</f>
        <v>1.8</v>
      </c>
      <c r="J16" s="14" t="str">
        <f>原记录!J16</f>
        <v>90.36456</v>
      </c>
      <c r="K16" s="27">
        <f>原记录!K16</f>
        <v>273.7327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269.231618</v>
      </c>
      <c r="I17" s="15"/>
      <c r="J17" s="14"/>
      <c r="K17" s="27">
        <f>原记录!K17</f>
        <v>273.7323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T8</v>
      </c>
      <c r="C25" s="20"/>
      <c r="D25" s="21"/>
      <c r="E25" s="20"/>
      <c r="F25" s="14"/>
      <c r="G25" s="14" t="str">
        <f>原记录!G22</f>
        <v>89.25425</v>
      </c>
      <c r="H25" s="22">
        <f>DEGREES(RADIANS(90)-((INT(ABS(G25))+INT((ABS(G25)-INT(ABS(G25)))*100)/60+((ABS(G25)-INT(ABS(G25)))*100-INT((ABS(G25)-INT(ABS(G25)))*100))/36)*PI()/180)*SIGN(G25))</f>
        <v>0.571527777777775</v>
      </c>
      <c r="I25" s="22">
        <f>(INT(ABS(H25))+INT((ABS(H25)-INT(ABS(H25)))*60)*0.01+(((ABS(H25)-INT(ABS(H25)))*60-INT((ABS(H25)-INT(ABS(H25)))*60))*60)/10000)*SIGN(H25)</f>
        <v>0.341749999999999</v>
      </c>
      <c r="J25" s="27">
        <f>原记录!H22</f>
        <v>322.76725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A9-3</v>
      </c>
      <c r="Q25" s="39" t="str">
        <f>B25</f>
        <v>T8</v>
      </c>
      <c r="R25" s="40">
        <f>J25</f>
        <v>322.76725</v>
      </c>
      <c r="S25" s="41">
        <f>K2</f>
        <v>28</v>
      </c>
      <c r="T25" s="42">
        <f>L6</f>
        <v>28</v>
      </c>
      <c r="U25" s="42">
        <f>N2</f>
        <v>952</v>
      </c>
      <c r="V25" s="42">
        <f>M6</f>
        <v>952</v>
      </c>
      <c r="W25" s="43">
        <f>I25</f>
        <v>0.341749999999999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T7</v>
      </c>
      <c r="C26" s="20"/>
      <c r="D26" s="21"/>
      <c r="E26" s="20"/>
      <c r="F26" s="14"/>
      <c r="G26" s="14" t="str">
        <f>原记录!G23</f>
        <v>90.36461</v>
      </c>
      <c r="H26" s="22">
        <f>DEGREES(RADIANS(90)-((INT(ABS(G26))+INT((ABS(G26)-INT(ABS(G26)))*100)/60+((ABS(G26)-INT(ABS(G26)))*100-INT((ABS(G26)-INT(ABS(G26)))*100))/36)*PI()/180)*SIGN(G26))</f>
        <v>-0.612805555555549</v>
      </c>
      <c r="I26" s="22">
        <f>(INT(ABS(H26))+INT((ABS(H26)-INT(ABS(H26)))*60)*0.01+(((ABS(H26)-INT(ABS(H26)))*60-INT((ABS(H26)-INT(ABS(H26)))*60))*60)/10000)*SIGN(H26)</f>
        <v>-0.364609999999998</v>
      </c>
      <c r="J26" s="27">
        <f>原记录!H23</f>
        <v>273.732533333333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A9-3</v>
      </c>
      <c r="Q26" s="44" t="str">
        <f>B26</f>
        <v>T7</v>
      </c>
      <c r="R26" s="40">
        <f>J26</f>
        <v>273.732533333333</v>
      </c>
      <c r="S26" s="41">
        <f>K2</f>
        <v>28</v>
      </c>
      <c r="T26" s="42">
        <f>L8</f>
        <v>28</v>
      </c>
      <c r="U26" s="42">
        <f>N2</f>
        <v>952</v>
      </c>
      <c r="V26" s="42">
        <f>M8</f>
        <v>952</v>
      </c>
      <c r="W26" s="43">
        <f>I26</f>
        <v>-0.364609999999998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A9-3</v>
      </c>
      <c r="Q29" s="35" t="str">
        <f>Q25</f>
        <v>T8</v>
      </c>
      <c r="R29" s="35">
        <f>R25</f>
        <v>322.76725</v>
      </c>
      <c r="S29" s="43">
        <f>T25</f>
        <v>28</v>
      </c>
      <c r="T29" s="40">
        <f>V25</f>
        <v>952</v>
      </c>
      <c r="U29" s="40">
        <f>W25</f>
        <v>0.341749999999999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A9-3</v>
      </c>
      <c r="Q30" s="35" t="str">
        <f>Q26</f>
        <v>T7</v>
      </c>
      <c r="R30" s="35">
        <f>R26</f>
        <v>273.732533333333</v>
      </c>
      <c r="S30" s="43">
        <f>T26</f>
        <v>28</v>
      </c>
      <c r="T30" s="40">
        <f>V26</f>
        <v>952</v>
      </c>
      <c r="U30" s="40">
        <f>W26</f>
        <v>-0.364609999999998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