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<sst xmlns="http://schemas.openxmlformats.org/spreadsheetml/2006/main" count="231" uniqueCount="145">
  <si>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A9_4站外业观测手簿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</si>
  <si>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</si>
  <si>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</si>
  <si>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</si>
  <si>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</si>
  <si>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</si>
  <si>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测站点：A9_4</t>
  </si>
  <si>
    <t>后视点：</t>
  </si>
  <si>
    <t>开始时间：06:39:30</t>
  </si>
  <si>
    <t>结束时间：06:41:38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</si>
  <si>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</si>
  <si>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</si>
  <si>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</si>
  <si>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</si>
  <si>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</si>
  <si>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</si>
  <si>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</si>
  <si>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</si>
  <si>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</si>
  <si>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</si>
  <si>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</si>
  <si>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</si>
  <si>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</si>
  <si>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</si>
  <si>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</si>
  <si>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</si>
  <si>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</si>
  <si>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T8</t>
  </si>
  <si>
    <t>Ⅰ</t>
  </si>
  <si>
    <t>57.50550</t>
  </si>
  <si>
    <t>2.5</t>
  </si>
  <si>
    <t>57.50537</t>
  </si>
  <si>
    <t>0.00000</t>
  </si>
  <si>
    <t>89.26434</t>
  </si>
  <si>
    <t>-0.5</t>
  </si>
  <si>
    <t>89.26440</t>
  </si>
  <si>
    <t>Ⅱ</t>
  </si>
  <si>
    <t>237.50525</t>
  </si>
  <si>
    <t>270.331550</t>
  </si>
  <si>
    <t>T7</t>
  </si>
  <si>
    <t>251.31213</t>
  </si>
  <si>
    <t>-0.1</t>
  </si>
  <si>
    <t>193.40276</t>
  </si>
  <si>
    <t>90.38008</t>
  </si>
  <si>
    <t>-1.0</t>
  </si>
  <si>
    <t>90.38017</t>
  </si>
  <si>
    <t>71.31214</t>
  </si>
  <si>
    <t>269.215731</t>
  </si>
  <si>
    <t>2</t>
  </si>
  <si>
    <t>57.50548</t>
  </si>
  <si>
    <t>1.5</t>
  </si>
  <si>
    <t>57.50541</t>
  </si>
  <si>
    <t>89.26459</t>
  </si>
  <si>
    <t>1.6</t>
  </si>
  <si>
    <t>89.26444</t>
  </si>
  <si>
    <t>237.50534</t>
  </si>
  <si>
    <t>270.331718</t>
  </si>
  <si>
    <t>251.31239</t>
  </si>
  <si>
    <t>2.4</t>
  </si>
  <si>
    <t>251.31227</t>
  </si>
  <si>
    <t>193.40286</t>
  </si>
  <si>
    <t>90.38048</t>
  </si>
  <si>
    <t>2.3</t>
  </si>
  <si>
    <t>90.38025</t>
  </si>
  <si>
    <t>71.31215</t>
  </si>
  <si>
    <t>269.215982</t>
  </si>
  <si>
    <t>3</t>
  </si>
  <si>
    <t>57.50536</t>
  </si>
  <si>
    <t>-1.3</t>
  </si>
  <si>
    <t>57.50543</t>
  </si>
  <si>
    <t>89.26494</t>
  </si>
  <si>
    <t>3.5</t>
  </si>
  <si>
    <t>237.50549</t>
  </si>
  <si>
    <t>270.331760</t>
  </si>
  <si>
    <t>251.31188</t>
  </si>
  <si>
    <t>-4.8</t>
  </si>
  <si>
    <t>251.31212</t>
  </si>
  <si>
    <t>193.40269</t>
  </si>
  <si>
    <t>90.38091</t>
  </si>
  <si>
    <t>5.3</t>
  </si>
  <si>
    <t>90.38038</t>
  </si>
  <si>
    <t>71.31236</t>
  </si>
  <si>
    <t>269.220158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</si>
  <si>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</si>
  <si>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</si>
  <si>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</si>
  <si>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</si>
  <si>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</si>
  <si>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</si>
  <si>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</si>
  <si>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89.26447</t>
  </si>
  <si>
    <t>2C互差20.00″</t>
  </si>
  <si>
    <t>193.40277</t>
  </si>
  <si>
    <t>90.38027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</si>
  <si>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</si>
  <si>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</si>
  <si>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</si>
  <si>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</si>
  <si>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</si>
  <si>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</si>
  <si>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</si>
  <si>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</si>
  <si>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</si>
  <si>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</si>
  <si>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</si>
  <si>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</si>
  <si>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A9-4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</si>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</sst>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323.78225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323.7821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40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272.73855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272.73865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323.78235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323.7822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272.735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272.735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52</v>
      </c>
      <c r="K14" s="85">
        <v>323.7821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323.7825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272.73415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272.7349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323.78225</v>
      </c>
      <c r="I22" s="66"/>
      <c r="J22" s="103" t="s">
        <v>91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272.736041666667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2" sqref="E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开始时间：06:39:30</v>
      </c>
      <c r="B4" s="46"/>
      <c r="C4" s="46" t="str">
        <f>原记录!H3</f>
        <v>结束时间：06:41:38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952</v>
      </c>
      <c r="E6" s="54" t="s">
        <v>109</v>
      </c>
      <c r="F6" s="56">
        <v>28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952</v>
      </c>
      <c r="E7" s="48" t="s">
        <v>112</v>
      </c>
      <c r="F7" s="56">
        <v>28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952</v>
      </c>
      <c r="E8" s="48" t="s">
        <v>115</v>
      </c>
      <c r="F8" s="56">
        <v>28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</v>
      </c>
      <c r="L2" s="2" t="s">
        <v>123</v>
      </c>
      <c r="M2" s="2"/>
      <c r="N2" s="24">
        <f>测站及镜站信息!D6</f>
        <v>952</v>
      </c>
      <c r="O2" s="25" t="s">
        <v>116</v>
      </c>
    </row>
    <row r="3" ht="11.1" customHeight="1" spans="1:15">
      <c r="A3" s="5" t="str">
        <f>测站及镜站信息!B5</f>
        <v>A9-4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开始时间：06:39:30</v>
      </c>
      <c r="G3" s="10"/>
      <c r="H3" s="9" t="str">
        <f>测站及镜站信息!C4</f>
        <v>结束时间：06:41:38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T8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89.26434</v>
      </c>
      <c r="I6" s="15" t="str">
        <f>原记录!I6</f>
        <v>-0.5</v>
      </c>
      <c r="J6" s="14" t="str">
        <f>原记录!J6</f>
        <v>89.26440</v>
      </c>
      <c r="K6" s="27">
        <f>原记录!K6</f>
        <v>323.78225</v>
      </c>
      <c r="L6" s="28">
        <f>测站及镜站信息!F7</f>
        <v>28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270.331550</v>
      </c>
      <c r="I7" s="15"/>
      <c r="J7" s="14"/>
      <c r="K7" s="27">
        <f>原记录!K7</f>
        <v>323.7821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T7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90.38008</v>
      </c>
      <c r="I8" s="15" t="str">
        <f>原记录!I8</f>
        <v>-1.0</v>
      </c>
      <c r="J8" s="14" t="str">
        <f>原记录!J8</f>
        <v>90.38017</v>
      </c>
      <c r="K8" s="27">
        <f>原记录!K8</f>
        <v>272.73855</v>
      </c>
      <c r="L8" s="28">
        <f>测站及镜站信息!F8</f>
        <v>28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269.215731</v>
      </c>
      <c r="I9" s="15"/>
      <c r="J9" s="14"/>
      <c r="K9" s="27">
        <f>原记录!K9</f>
        <v>272.73865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89.26459</v>
      </c>
      <c r="I10" s="15" t="str">
        <f>原记录!I10</f>
        <v>1.6</v>
      </c>
      <c r="J10" s="14" t="str">
        <f>原记录!J10</f>
        <v>89.26444</v>
      </c>
      <c r="K10" s="27">
        <f>原记录!K10</f>
        <v>323.78235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270.331718</v>
      </c>
      <c r="I11" s="15"/>
      <c r="J11" s="14"/>
      <c r="K11" s="27">
        <f>原记录!K11</f>
        <v>323.7822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90.38048</v>
      </c>
      <c r="I12" s="15" t="str">
        <f>原记录!I12</f>
        <v>2.3</v>
      </c>
      <c r="J12" s="14" t="str">
        <f>原记录!J12</f>
        <v>90.38025</v>
      </c>
      <c r="K12" s="27">
        <f>原记录!K12</f>
        <v>272.735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269.215982</v>
      </c>
      <c r="I13" s="15"/>
      <c r="J13" s="14"/>
      <c r="K13" s="27">
        <f>原记录!K13</f>
        <v>272.735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89.26494</v>
      </c>
      <c r="I14" s="15" t="str">
        <f>原记录!I14</f>
        <v>3.5</v>
      </c>
      <c r="J14" s="14" t="str">
        <f>原记录!J14</f>
        <v>89.26459</v>
      </c>
      <c r="K14" s="27">
        <f>原记录!K14</f>
        <v>323.7821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270.331760</v>
      </c>
      <c r="I15" s="15"/>
      <c r="J15" s="14"/>
      <c r="K15" s="27">
        <f>原记录!K15</f>
        <v>323.7825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90.38091</v>
      </c>
      <c r="I16" s="15" t="str">
        <f>原记录!I16</f>
        <v>5.3</v>
      </c>
      <c r="J16" s="14" t="str">
        <f>原记录!J16</f>
        <v>90.38038</v>
      </c>
      <c r="K16" s="27">
        <f>原记录!K16</f>
        <v>272.73415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269.220158</v>
      </c>
      <c r="I17" s="15"/>
      <c r="J17" s="14"/>
      <c r="K17" s="27">
        <f>原记录!K17</f>
        <v>272.7349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T8</v>
      </c>
      <c r="C25" s="20"/>
      <c r="D25" s="21"/>
      <c r="E25" s="20"/>
      <c r="F25" s="14"/>
      <c r="G25" s="14" t="str">
        <f>原记录!G22</f>
        <v>89.26447</v>
      </c>
      <c r="H25" s="22">
        <f>DEGREES(RADIANS(90)-((INT(ABS(G25))+INT((ABS(G25)-INT(ABS(G25)))*100)/60+((ABS(G25)-INT(ABS(G25)))*100-INT((ABS(G25)-INT(ABS(G25)))*100))/36)*PI()/180)*SIGN(G25))</f>
        <v>0.55424999999999</v>
      </c>
      <c r="I25" s="22">
        <f>(INT(ABS(H25))+INT((ABS(H25)-INT(ABS(H25)))*60)*0.01+(((ABS(H25)-INT(ABS(H25)))*60-INT((ABS(H25)-INT(ABS(H25)))*60))*60)/10000)*SIGN(H25)</f>
        <v>0.331529999999996</v>
      </c>
      <c r="J25" s="27">
        <f>原记录!H22</f>
        <v>323.78225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A9-4</v>
      </c>
      <c r="Q25" s="39" t="str">
        <f>B25</f>
        <v>T8</v>
      </c>
      <c r="R25" s="40">
        <f>J25</f>
        <v>323.78225</v>
      </c>
      <c r="S25" s="41">
        <f>K2</f>
        <v>28</v>
      </c>
      <c r="T25" s="42">
        <f>L6</f>
        <v>28</v>
      </c>
      <c r="U25" s="42">
        <f>N2</f>
        <v>952</v>
      </c>
      <c r="V25" s="42">
        <f>M6</f>
        <v>952</v>
      </c>
      <c r="W25" s="43">
        <f>I25</f>
        <v>0.331529999999996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T7</v>
      </c>
      <c r="C26" s="20"/>
      <c r="D26" s="21"/>
      <c r="E26" s="20"/>
      <c r="F26" s="14"/>
      <c r="G26" s="14" t="str">
        <f>原记录!G23</f>
        <v>90.38027</v>
      </c>
      <c r="H26" s="22">
        <f>DEGREES(RADIANS(90)-((INT(ABS(G26))+INT((ABS(G26)-INT(ABS(G26)))*100)/60+((ABS(G26)-INT(ABS(G26)))*100-INT((ABS(G26)-INT(ABS(G26)))*100))/36)*PI()/180)*SIGN(G26))</f>
        <v>-0.634083333333325</v>
      </c>
      <c r="I26" s="22">
        <f>(INT(ABS(H26))+INT((ABS(H26)-INT(ABS(H26)))*60)*0.01+(((ABS(H26)-INT(ABS(H26)))*60-INT((ABS(H26)-INT(ABS(H26)))*60))*60)/10000)*SIGN(H26)</f>
        <v>-0.380269999999997</v>
      </c>
      <c r="J26" s="27">
        <f>原记录!H23</f>
        <v>272.736041666667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A9-4</v>
      </c>
      <c r="Q26" s="44" t="str">
        <f>B26</f>
        <v>T7</v>
      </c>
      <c r="R26" s="40">
        <f>J26</f>
        <v>272.736041666667</v>
      </c>
      <c r="S26" s="41">
        <f>K2</f>
        <v>28</v>
      </c>
      <c r="T26" s="42">
        <f>L8</f>
        <v>28</v>
      </c>
      <c r="U26" s="42">
        <f>N2</f>
        <v>952</v>
      </c>
      <c r="V26" s="42">
        <f>M8</f>
        <v>952</v>
      </c>
      <c r="W26" s="43">
        <f>I26</f>
        <v>-0.380269999999997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A9-4</v>
      </c>
      <c r="Q29" s="35" t="str">
        <f>Q25</f>
        <v>T8</v>
      </c>
      <c r="R29" s="35">
        <f>R25</f>
        <v>323.78225</v>
      </c>
      <c r="S29" s="43">
        <f>T25</f>
        <v>28</v>
      </c>
      <c r="T29" s="40">
        <f>V25</f>
        <v>952</v>
      </c>
      <c r="U29" s="40">
        <f>W25</f>
        <v>0.331529999999996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A9-4</v>
      </c>
      <c r="Q30" s="35" t="str">
        <f>Q26</f>
        <v>T7</v>
      </c>
      <c r="R30" s="35">
        <f>R26</f>
        <v>272.736041666667</v>
      </c>
      <c r="S30" s="43">
        <f>T26</f>
        <v>28</v>
      </c>
      <c r="T30" s="40">
        <f>V26</f>
        <v>952</v>
      </c>
      <c r="U30" s="40">
        <f>W26</f>
        <v>-0.380269999999997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