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<sst xmlns="http://schemas.openxmlformats.org/spreadsheetml/2006/main" count="231" uniqueCount="145">
  <si>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C11_1站外业观测手簿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</si>
  <si>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</si>
  <si>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</si>
  <si>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</si>
  <si>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</si>
  <si>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</si>
  <si>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测站点：C11_1</t>
  </si>
  <si>
    <t>后视点：</t>
  </si>
  <si>
    <t>开始时间：11:03:00</t>
  </si>
  <si>
    <t>结束时间：11:04:22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</si>
  <si>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</si>
  <si>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</si>
  <si>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</si>
  <si>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</si>
  <si>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</si>
  <si>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</si>
  <si>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</si>
  <si>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</si>
  <si>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</si>
  <si>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</si>
  <si>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</si>
  <si>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</si>
  <si>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</si>
  <si>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</si>
  <si>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</si>
  <si>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</si>
  <si>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</si>
  <si>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D11</t>
  </si>
  <si>
    <t>Ⅰ</t>
  </si>
  <si>
    <t>341.12523</t>
  </si>
  <si>
    <t>2.5</t>
  </si>
  <si>
    <t>341.12510</t>
  </si>
  <si>
    <t>0.00000</t>
  </si>
  <si>
    <t>100.28439</t>
  </si>
  <si>
    <t>-1.8</t>
  </si>
  <si>
    <t>100.28457</t>
  </si>
  <si>
    <t>Ⅱ</t>
  </si>
  <si>
    <t>161.12498</t>
  </si>
  <si>
    <t>259.311254</t>
  </si>
  <si>
    <t>XX16</t>
  </si>
  <si>
    <t>154.18296</t>
  </si>
  <si>
    <t>-0.5</t>
  </si>
  <si>
    <t>154.18298</t>
  </si>
  <si>
    <t>173.05388</t>
  </si>
  <si>
    <t>85.42558</t>
  </si>
  <si>
    <t>-1.2</t>
  </si>
  <si>
    <t>85.42570</t>
  </si>
  <si>
    <t>334.18301</t>
  </si>
  <si>
    <t>274.170176</t>
  </si>
  <si>
    <t>2</t>
  </si>
  <si>
    <t>341.12532</t>
  </si>
  <si>
    <t>3.0</t>
  </si>
  <si>
    <t>341.12517</t>
  </si>
  <si>
    <t>100.28443</t>
  </si>
  <si>
    <t>-0.9</t>
  </si>
  <si>
    <t>100.28452</t>
  </si>
  <si>
    <t>161.12501</t>
  </si>
  <si>
    <t>259.311396</t>
  </si>
  <si>
    <t>154.18306</t>
  </si>
  <si>
    <t>0.2</t>
  </si>
  <si>
    <t>154.18305</t>
  </si>
  <si>
    <t>85.42568</t>
  </si>
  <si>
    <t>85.42566</t>
  </si>
  <si>
    <t>334.18304</t>
  </si>
  <si>
    <t>274.170362</t>
  </si>
  <si>
    <t>3</t>
  </si>
  <si>
    <t>341.12533</t>
  </si>
  <si>
    <t>2.9</t>
  </si>
  <si>
    <t>341.12518</t>
  </si>
  <si>
    <t>100.28456</t>
  </si>
  <si>
    <t>0.1</t>
  </si>
  <si>
    <t>100.28455</t>
  </si>
  <si>
    <t>161.12504</t>
  </si>
  <si>
    <t>259.311467</t>
  </si>
  <si>
    <t>154.18312</t>
  </si>
  <si>
    <t>0.5</t>
  </si>
  <si>
    <t>154.18310</t>
  </si>
  <si>
    <t>173.05392</t>
  </si>
  <si>
    <t>85.42575</t>
  </si>
  <si>
    <t>1.0</t>
  </si>
  <si>
    <t>85.42565</t>
  </si>
  <si>
    <t>334.18308</t>
  </si>
  <si>
    <t>274.170448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</si>
  <si>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</si>
  <si>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</si>
  <si>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</si>
  <si>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</si>
  <si>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</si>
  <si>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</si>
  <si>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</si>
  <si>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100.28454</t>
  </si>
  <si>
    <t>2C互差20.00″</t>
  </si>
  <si>
    <t>173.05389</t>
  </si>
  <si>
    <t>85.42567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</si>
  <si>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</si>
  <si>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</si>
  <si>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</si>
  <si>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</si>
  <si>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</si>
  <si>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</si>
  <si>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</si>
  <si>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</si>
  <si>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</si>
  <si>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</si>
  <si>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</si>
  <si>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</si>
  <si>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C11-1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</si>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</sst>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tabSelected="1"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25.35185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25.35175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26.19155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26.19145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25.35185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25.35195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43</v>
      </c>
      <c r="H12" s="74" t="s">
        <v>61</v>
      </c>
      <c r="I12" s="75" t="s">
        <v>59</v>
      </c>
      <c r="J12" s="75" t="s">
        <v>62</v>
      </c>
      <c r="K12" s="87">
        <v>26.19145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26.19145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25.35175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25.35175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26.19145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26.19155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25.3518166666667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26.1914833333333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8" sqref="F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开始时间：11:03:00</v>
      </c>
      <c r="B4" s="46"/>
      <c r="C4" s="46" t="str">
        <f>原记录!H3</f>
        <v>结束时间：11:04:22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936</v>
      </c>
      <c r="E6" s="54" t="s">
        <v>109</v>
      </c>
      <c r="F6" s="56">
        <v>30.6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936</v>
      </c>
      <c r="E7" s="48" t="s">
        <v>112</v>
      </c>
      <c r="F7" s="56">
        <v>30.6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936</v>
      </c>
      <c r="E8" s="48" t="s">
        <v>115</v>
      </c>
      <c r="F8" s="56">
        <v>30.6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30.6</v>
      </c>
      <c r="L2" s="2" t="s">
        <v>123</v>
      </c>
      <c r="M2" s="2"/>
      <c r="N2" s="24">
        <f>测站及镜站信息!D6</f>
        <v>936</v>
      </c>
      <c r="O2" s="25" t="s">
        <v>116</v>
      </c>
    </row>
    <row r="3" ht="11.1" customHeight="1" spans="1:15">
      <c r="A3" s="5" t="str">
        <f>测站及镜站信息!B5</f>
        <v>C11-1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开始时间：11:03:00</v>
      </c>
      <c r="G3" s="10"/>
      <c r="H3" s="9" t="str">
        <f>测站及镜站信息!C4</f>
        <v>结束时间：11:04:22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D11</v>
      </c>
      <c r="C6" s="12" t="str">
        <f>原记录!C6</f>
        <v>Ⅰ</v>
      </c>
      <c r="D6" s="14"/>
      <c r="E6" s="15"/>
      <c r="F6" s="14"/>
      <c r="G6" s="14"/>
      <c r="H6" s="14" t="str">
        <f>原记录!H6</f>
        <v>100.28439</v>
      </c>
      <c r="I6" s="15" t="str">
        <f>原记录!I6</f>
        <v>-1.8</v>
      </c>
      <c r="J6" s="14" t="str">
        <f>原记录!J6</f>
        <v>100.28457</v>
      </c>
      <c r="K6" s="27">
        <f>原记录!K6</f>
        <v>25.35185</v>
      </c>
      <c r="L6" s="28">
        <f>测站及镜站信息!F7</f>
        <v>30.6</v>
      </c>
      <c r="M6" s="29">
        <f>测站及镜站信息!D7</f>
        <v>936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259.311254</v>
      </c>
      <c r="I7" s="15"/>
      <c r="J7" s="14"/>
      <c r="K7" s="27">
        <f>原记录!K7</f>
        <v>25.35175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XX16</v>
      </c>
      <c r="C8" s="12" t="str">
        <f>原记录!C8</f>
        <v>Ⅰ</v>
      </c>
      <c r="D8" s="14"/>
      <c r="E8" s="15"/>
      <c r="F8" s="14"/>
      <c r="G8" s="14"/>
      <c r="H8" s="14" t="str">
        <f>原记录!H8</f>
        <v>85.42558</v>
      </c>
      <c r="I8" s="15" t="str">
        <f>原记录!I8</f>
        <v>-1.2</v>
      </c>
      <c r="J8" s="14" t="str">
        <f>原记录!J8</f>
        <v>85.42570</v>
      </c>
      <c r="K8" s="27">
        <f>原记录!K8</f>
        <v>26.19155</v>
      </c>
      <c r="L8" s="28">
        <f>测站及镜站信息!F8</f>
        <v>30.6</v>
      </c>
      <c r="M8" s="29">
        <f>测站及镜站信息!D8</f>
        <v>936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274.170176</v>
      </c>
      <c r="I9" s="15"/>
      <c r="J9" s="14"/>
      <c r="K9" s="27">
        <f>原记录!K9</f>
        <v>26.19145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100.28443</v>
      </c>
      <c r="I10" s="15" t="str">
        <f>原记录!I10</f>
        <v>-0.9</v>
      </c>
      <c r="J10" s="14" t="str">
        <f>原记录!J10</f>
        <v>100.28452</v>
      </c>
      <c r="K10" s="27">
        <f>原记录!K10</f>
        <v>25.35185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259.311396</v>
      </c>
      <c r="I11" s="15"/>
      <c r="J11" s="14"/>
      <c r="K11" s="27">
        <f>原记录!K11</f>
        <v>25.35195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XX16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85.42568</v>
      </c>
      <c r="I12" s="15" t="str">
        <f>原记录!I12</f>
        <v>0.2</v>
      </c>
      <c r="J12" s="14" t="str">
        <f>原记录!J12</f>
        <v>85.42566</v>
      </c>
      <c r="K12" s="27">
        <f>原记录!K12</f>
        <v>26.19145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274.170362</v>
      </c>
      <c r="I13" s="15"/>
      <c r="J13" s="14"/>
      <c r="K13" s="27">
        <f>原记录!K13</f>
        <v>26.19145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100.28456</v>
      </c>
      <c r="I14" s="15" t="str">
        <f>原记录!I14</f>
        <v>0.1</v>
      </c>
      <c r="J14" s="14" t="str">
        <f>原记录!J14</f>
        <v>100.28455</v>
      </c>
      <c r="K14" s="27">
        <f>原记录!K14</f>
        <v>25.35175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259.311467</v>
      </c>
      <c r="I15" s="15"/>
      <c r="J15" s="14"/>
      <c r="K15" s="27">
        <f>原记录!K15</f>
        <v>25.35175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XX16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85.42575</v>
      </c>
      <c r="I16" s="15" t="str">
        <f>原记录!I16</f>
        <v>1.0</v>
      </c>
      <c r="J16" s="14" t="str">
        <f>原记录!J16</f>
        <v>85.42565</v>
      </c>
      <c r="K16" s="27">
        <f>原记录!K16</f>
        <v>26.19145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274.170448</v>
      </c>
      <c r="I17" s="15"/>
      <c r="J17" s="14"/>
      <c r="K17" s="27">
        <f>原记录!K17</f>
        <v>26.19155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D11</v>
      </c>
      <c r="C25" s="20"/>
      <c r="D25" s="21"/>
      <c r="E25" s="20"/>
      <c r="F25" s="14"/>
      <c r="G25" s="14" t="str">
        <f>原记录!G22</f>
        <v>100.28454</v>
      </c>
      <c r="H25" s="22">
        <f>DEGREES(RADIANS(90)-((INT(ABS(G25))+INT((ABS(G25)-INT(ABS(G25)))*100)/60+((ABS(G25)-INT(ABS(G25)))*100-INT((ABS(G25)-INT(ABS(G25)))*100))/36)*PI()/180)*SIGN(G25))</f>
        <v>-10.4792777777778</v>
      </c>
      <c r="I25" s="22">
        <f>(INT(ABS(H25))+INT((ABS(H25)-INT(ABS(H25)))*60)*0.01+(((ABS(H25)-INT(ABS(H25)))*60-INT((ABS(H25)-INT(ABS(H25)))*60))*60)/10000)*SIGN(H25)</f>
        <v>-10.28454</v>
      </c>
      <c r="J25" s="27">
        <f>原记录!H22</f>
        <v>25.3518166666667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C11-1</v>
      </c>
      <c r="Q25" s="40" t="str">
        <f>B25</f>
        <v>D11</v>
      </c>
      <c r="R25" s="41">
        <f>J25</f>
        <v>25.3518166666667</v>
      </c>
      <c r="S25" s="36">
        <f>K2</f>
        <v>30.6</v>
      </c>
      <c r="T25" s="42">
        <f>L6</f>
        <v>30.6</v>
      </c>
      <c r="U25" s="42">
        <f>N2</f>
        <v>936</v>
      </c>
      <c r="V25" s="42">
        <f>M6</f>
        <v>936</v>
      </c>
      <c r="W25" s="43">
        <f>I25</f>
        <v>-10.28454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XX16</v>
      </c>
      <c r="C26" s="20"/>
      <c r="D26" s="21"/>
      <c r="E26" s="20"/>
      <c r="F26" s="14"/>
      <c r="G26" s="14" t="str">
        <f>原记录!G23</f>
        <v>85.42567</v>
      </c>
      <c r="H26" s="22">
        <f>DEGREES(RADIANS(90)-((INT(ABS(G26))+INT((ABS(G26)-INT(ABS(G26)))*100)/60+((ABS(G26)-INT(ABS(G26)))*100-INT((ABS(G26)-INT(ABS(G26)))*100))/36)*PI()/180)*SIGN(G26))</f>
        <v>4.28424999999999</v>
      </c>
      <c r="I26" s="22">
        <f>(INT(ABS(H26))+INT((ABS(H26)-INT(ABS(H26)))*60)*0.01+(((ABS(H26)-INT(ABS(H26)))*60-INT((ABS(H26)-INT(ABS(H26)))*60))*60)/10000)*SIGN(H26)</f>
        <v>4.17033</v>
      </c>
      <c r="J26" s="27">
        <f>原记录!H23</f>
        <v>26.1914833333333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C11-1</v>
      </c>
      <c r="Q26" s="44" t="str">
        <f>B26</f>
        <v>XX16</v>
      </c>
      <c r="R26" s="41">
        <f>J26</f>
        <v>26.1914833333333</v>
      </c>
      <c r="S26" s="36">
        <f>K2</f>
        <v>30.6</v>
      </c>
      <c r="T26" s="42">
        <f>L8</f>
        <v>30.6</v>
      </c>
      <c r="U26" s="42">
        <f>N2</f>
        <v>936</v>
      </c>
      <c r="V26" s="42">
        <f>M8</f>
        <v>936</v>
      </c>
      <c r="W26" s="43">
        <f>I26</f>
        <v>4.17033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C11-1</v>
      </c>
      <c r="Q29" s="36" t="str">
        <f>Q25</f>
        <v>D11</v>
      </c>
      <c r="R29" s="36">
        <f>R25</f>
        <v>25.3518166666667</v>
      </c>
      <c r="S29" s="36">
        <f>T25</f>
        <v>30.6</v>
      </c>
      <c r="T29" s="36">
        <f>V25</f>
        <v>936</v>
      </c>
      <c r="U29" s="36">
        <f>W25</f>
        <v>-10.28454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C11-1</v>
      </c>
      <c r="Q30" s="36" t="str">
        <f>Q26</f>
        <v>XX16</v>
      </c>
      <c r="R30" s="36">
        <f>R26</f>
        <v>26.1914833333333</v>
      </c>
      <c r="S30" s="36">
        <f>T26</f>
        <v>30.6</v>
      </c>
      <c r="T30" s="36">
        <f>V26</f>
        <v>936</v>
      </c>
      <c r="U30" s="36">
        <f>W26</f>
        <v>4.17033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