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<sst xmlns="http://schemas.openxmlformats.org/spreadsheetml/2006/main" count="231" uniqueCount="141">
  <si>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C2_2站外业观测手簿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</si>
  <si>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</si>
  <si>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</si>
  <si>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</si>
  <si>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</si>
  <si>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</si>
  <si>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测站点：C2_2</t>
  </si>
  <si>
    <t>后视点：</t>
  </si>
  <si>
    <t>开始时间：06:12:58</t>
  </si>
  <si>
    <t>结束时间：06:14:33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</si>
  <si>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</si>
  <si>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</si>
  <si>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</si>
  <si>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</si>
  <si>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</si>
  <si>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</si>
  <si>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</si>
  <si>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</si>
  <si>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</si>
  <si>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</si>
  <si>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</si>
  <si>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</si>
  <si>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</si>
  <si>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</si>
  <si>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</si>
  <si>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</si>
  <si>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</si>
  <si>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</t>
  </si>
  <si>
    <t>Ⅰ</t>
  </si>
  <si>
    <t>55.44278</t>
  </si>
  <si>
    <t>2.1</t>
  </si>
  <si>
    <t>55.44267</t>
  </si>
  <si>
    <t>0.00000</t>
  </si>
  <si>
    <t>102.44053</t>
  </si>
  <si>
    <t>-1.5</t>
  </si>
  <si>
    <t>102.44068</t>
  </si>
  <si>
    <t>Ⅱ</t>
  </si>
  <si>
    <t>235.44256</t>
  </si>
  <si>
    <t>257.155162</t>
  </si>
  <si>
    <t>D2</t>
  </si>
  <si>
    <t>263.55263</t>
  </si>
  <si>
    <t>-3.8</t>
  </si>
  <si>
    <t>263.55283</t>
  </si>
  <si>
    <t>208.11016</t>
  </si>
  <si>
    <t>76.18365</t>
  </si>
  <si>
    <t>0.4</t>
  </si>
  <si>
    <t>76.18360</t>
  </si>
  <si>
    <t>83.55302</t>
  </si>
  <si>
    <t>283.412439</t>
  </si>
  <si>
    <t>2</t>
  </si>
  <si>
    <t>55.44294</t>
  </si>
  <si>
    <t>2.8</t>
  </si>
  <si>
    <t>55.44280</t>
  </si>
  <si>
    <t>-0.4</t>
  </si>
  <si>
    <t>102.44071</t>
  </si>
  <si>
    <t>235.44266</t>
  </si>
  <si>
    <t>257.155251</t>
  </si>
  <si>
    <t>-4.7</t>
  </si>
  <si>
    <t>263.55286</t>
  </si>
  <si>
    <t>208.11006</t>
  </si>
  <si>
    <t>76.18359</t>
  </si>
  <si>
    <t>-0.1</t>
  </si>
  <si>
    <t>83.55309</t>
  </si>
  <si>
    <t>283.412396</t>
  </si>
  <si>
    <t>3</t>
  </si>
  <si>
    <t>55.44309</t>
  </si>
  <si>
    <t>4.5</t>
  </si>
  <si>
    <t>55.44287</t>
  </si>
  <si>
    <t>102.44066</t>
  </si>
  <si>
    <t>-0.7</t>
  </si>
  <si>
    <t>102.44073</t>
  </si>
  <si>
    <t>235.44264</t>
  </si>
  <si>
    <t>257.155198</t>
  </si>
  <si>
    <t>263.55267</t>
  </si>
  <si>
    <t>-5.1</t>
  </si>
  <si>
    <t>263.55293</t>
  </si>
  <si>
    <t>76.18364</t>
  </si>
  <si>
    <t>0.7</t>
  </si>
  <si>
    <t>76.18357</t>
  </si>
  <si>
    <t>83.55319</t>
  </si>
  <si>
    <t>283.412502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</si>
  <si>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</si>
  <si>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</si>
  <si>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</si>
  <si>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</si>
  <si>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</si>
  <si>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</si>
  <si>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</si>
  <si>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</si>
  <si>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208.11009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</si>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</sst>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37.05015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37.05025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22.51115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22.5111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35</v>
      </c>
      <c r="I10" s="70" t="s">
        <v>53</v>
      </c>
      <c r="J10" s="70" t="s">
        <v>54</v>
      </c>
      <c r="K10" s="85">
        <v>37.05005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37.05015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40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46</v>
      </c>
      <c r="K12" s="87">
        <v>22.5112</v>
      </c>
      <c r="L12" s="92"/>
    </row>
    <row r="13" s="59" customFormat="1" ht="15" spans="1:12">
      <c r="A13" s="76"/>
      <c r="B13" s="77"/>
      <c r="C13" s="78" t="s">
        <v>36</v>
      </c>
      <c r="D13" s="78" t="s">
        <v>62</v>
      </c>
      <c r="E13" s="77"/>
      <c r="F13" s="77"/>
      <c r="G13" s="77"/>
      <c r="H13" s="78" t="s">
        <v>63</v>
      </c>
      <c r="I13" s="77"/>
      <c r="J13" s="77"/>
      <c r="K13" s="93">
        <v>22.5111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65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70</v>
      </c>
      <c r="K14" s="85">
        <v>37.0502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37.0503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59</v>
      </c>
      <c r="H16" s="74" t="s">
        <v>76</v>
      </c>
      <c r="I16" s="75" t="s">
        <v>77</v>
      </c>
      <c r="J16" s="75" t="s">
        <v>78</v>
      </c>
      <c r="K16" s="87">
        <v>22.5111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22.51125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54</v>
      </c>
      <c r="H22" s="85">
        <v>37.0501833333333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60</v>
      </c>
      <c r="H23" s="87">
        <v>22.51115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开始时间：06:12:58</v>
      </c>
      <c r="B4" s="46"/>
      <c r="C4" s="46" t="str">
        <f>原记录!H3</f>
        <v>结束时间：06:14:33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928</v>
      </c>
      <c r="E6" s="54" t="s">
        <v>105</v>
      </c>
      <c r="F6" s="56">
        <v>31.2</v>
      </c>
      <c r="G6" s="56"/>
    </row>
    <row r="7" spans="1:7">
      <c r="A7" s="48" t="s">
        <v>106</v>
      </c>
      <c r="B7" s="57">
        <v>1.364</v>
      </c>
      <c r="C7" s="48" t="s">
        <v>107</v>
      </c>
      <c r="D7" s="55">
        <v>928</v>
      </c>
      <c r="E7" s="48" t="s">
        <v>108</v>
      </c>
      <c r="F7" s="56">
        <v>31.2</v>
      </c>
      <c r="G7" s="56"/>
    </row>
    <row r="8" spans="1:7">
      <c r="A8" s="48" t="s">
        <v>109</v>
      </c>
      <c r="B8" s="57">
        <v>1.318</v>
      </c>
      <c r="C8" s="48" t="s">
        <v>110</v>
      </c>
      <c r="D8" s="55">
        <v>928</v>
      </c>
      <c r="E8" s="48" t="s">
        <v>111</v>
      </c>
      <c r="F8" s="56">
        <v>31.2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31.2</v>
      </c>
      <c r="L2" s="2" t="s">
        <v>119</v>
      </c>
      <c r="M2" s="2"/>
      <c r="N2" s="24">
        <f>测站及镜站信息!D6</f>
        <v>928</v>
      </c>
      <c r="O2" s="25" t="s">
        <v>112</v>
      </c>
    </row>
    <row r="3" ht="11.1" customHeight="1" spans="1:15">
      <c r="A3" s="5" t="str">
        <f>测站及镜站信息!B5</f>
        <v>C2-2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开始时间：06:12:58</v>
      </c>
      <c r="G3" s="10"/>
      <c r="H3" s="9" t="str">
        <f>测站及镜站信息!C4</f>
        <v>结束时间：06:14:33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D3</v>
      </c>
      <c r="C6" s="12" t="str">
        <f>原记录!C6</f>
        <v>Ⅰ</v>
      </c>
      <c r="D6" s="14"/>
      <c r="E6" s="15"/>
      <c r="F6" s="14"/>
      <c r="G6" s="14"/>
      <c r="H6" s="14" t="str">
        <f>原记录!H6</f>
        <v>102.44053</v>
      </c>
      <c r="I6" s="15" t="str">
        <f>原记录!I6</f>
        <v>-1.5</v>
      </c>
      <c r="J6" s="14" t="str">
        <f>原记录!J6</f>
        <v>102.44068</v>
      </c>
      <c r="K6" s="27">
        <f>原记录!K6</f>
        <v>37.05015</v>
      </c>
      <c r="L6" s="28">
        <f>测站及镜站信息!F7</f>
        <v>31.2</v>
      </c>
      <c r="M6" s="29">
        <f>测站及镜站信息!D7</f>
        <v>928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257.155162</v>
      </c>
      <c r="I7" s="15"/>
      <c r="J7" s="14"/>
      <c r="K7" s="27">
        <f>原记录!K7</f>
        <v>37.05025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</v>
      </c>
      <c r="C8" s="12" t="str">
        <f>原记录!C8</f>
        <v>Ⅰ</v>
      </c>
      <c r="D8" s="14"/>
      <c r="E8" s="15"/>
      <c r="F8" s="14"/>
      <c r="G8" s="14"/>
      <c r="H8" s="14" t="str">
        <f>原记录!H8</f>
        <v>76.18365</v>
      </c>
      <c r="I8" s="15" t="str">
        <f>原记录!I8</f>
        <v>0.4</v>
      </c>
      <c r="J8" s="14" t="str">
        <f>原记录!J8</f>
        <v>76.18360</v>
      </c>
      <c r="K8" s="27">
        <f>原记录!K8</f>
        <v>22.51115</v>
      </c>
      <c r="L8" s="28">
        <f>测站及镜站信息!F8</f>
        <v>31.2</v>
      </c>
      <c r="M8" s="29">
        <f>测站及镜站信息!D8</f>
        <v>928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283.412439</v>
      </c>
      <c r="I9" s="15"/>
      <c r="J9" s="14"/>
      <c r="K9" s="27">
        <f>原记录!K9</f>
        <v>22.5111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102.44068</v>
      </c>
      <c r="I10" s="15" t="str">
        <f>原记录!I10</f>
        <v>-0.4</v>
      </c>
      <c r="J10" s="14" t="str">
        <f>原记录!J10</f>
        <v>102.44071</v>
      </c>
      <c r="K10" s="27">
        <f>原记录!K10</f>
        <v>37.05005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257.155251</v>
      </c>
      <c r="I11" s="15"/>
      <c r="J11" s="14"/>
      <c r="K11" s="27">
        <f>原记录!K11</f>
        <v>37.05015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76.18359</v>
      </c>
      <c r="I12" s="15" t="str">
        <f>原记录!I12</f>
        <v>-0.1</v>
      </c>
      <c r="J12" s="14" t="str">
        <f>原记录!J12</f>
        <v>76.18360</v>
      </c>
      <c r="K12" s="27">
        <f>原记录!K12</f>
        <v>22.5112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283.412396</v>
      </c>
      <c r="I13" s="15"/>
      <c r="J13" s="14"/>
      <c r="K13" s="27">
        <f>原记录!K13</f>
        <v>22.5111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102.44066</v>
      </c>
      <c r="I14" s="15" t="str">
        <f>原记录!I14</f>
        <v>-0.7</v>
      </c>
      <c r="J14" s="14" t="str">
        <f>原记录!J14</f>
        <v>102.44073</v>
      </c>
      <c r="K14" s="27">
        <f>原记录!K14</f>
        <v>37.0502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257.155198</v>
      </c>
      <c r="I15" s="15"/>
      <c r="J15" s="14"/>
      <c r="K15" s="27">
        <f>原记录!K15</f>
        <v>37.0503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76.18364</v>
      </c>
      <c r="I16" s="15" t="str">
        <f>原记录!I16</f>
        <v>0.7</v>
      </c>
      <c r="J16" s="14" t="str">
        <f>原记录!J16</f>
        <v>76.18357</v>
      </c>
      <c r="K16" s="27">
        <f>原记录!K16</f>
        <v>22.5111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283.412502</v>
      </c>
      <c r="I17" s="15"/>
      <c r="J17" s="14"/>
      <c r="K17" s="27">
        <f>原记录!K17</f>
        <v>22.51125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7" t="s">
        <v>133</v>
      </c>
      <c r="T24" s="38"/>
      <c r="U24" s="37" t="s">
        <v>134</v>
      </c>
      <c r="V24" s="38"/>
      <c r="W24" s="39" t="s">
        <v>128</v>
      </c>
      <c r="X24" s="39" t="s">
        <v>135</v>
      </c>
      <c r="Y24" s="39" t="s">
        <v>129</v>
      </c>
    </row>
    <row r="25" ht="14.1" customHeight="1" spans="1:28">
      <c r="A25" s="18" t="s">
        <v>26</v>
      </c>
      <c r="B25" s="19" t="str">
        <f>原记录!B22</f>
        <v>D3</v>
      </c>
      <c r="C25" s="20"/>
      <c r="D25" s="21"/>
      <c r="E25" s="20"/>
      <c r="F25" s="14"/>
      <c r="G25" s="14" t="str">
        <f>原记录!G22</f>
        <v>102.44071</v>
      </c>
      <c r="H25" s="22">
        <f>DEGREES(RADIANS(90)-((INT(ABS(G25))+INT((ABS(G25)-INT(ABS(G25)))*100)/60+((ABS(G25)-INT(ABS(G25)))*100-INT((ABS(G25)-INT(ABS(G25)))*100))/36)*PI()/180)*SIGN(G25))</f>
        <v>-12.7353055555555</v>
      </c>
      <c r="I25" s="22">
        <f>(INT(ABS(H25))+INT((ABS(H25)-INT(ABS(H25)))*60)*0.01+(((ABS(H25)-INT(ABS(H25)))*60-INT((ABS(H25)-INT(ABS(H25)))*60))*60)/10000)*SIGN(H25)</f>
        <v>-12.44071</v>
      </c>
      <c r="J25" s="27">
        <f>原记录!H22</f>
        <v>37.0501833333333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C2-2</v>
      </c>
      <c r="Q25" s="40" t="str">
        <f>B25</f>
        <v>D3</v>
      </c>
      <c r="R25" s="41">
        <f>J25</f>
        <v>37.0501833333333</v>
      </c>
      <c r="S25" s="36">
        <f>K2</f>
        <v>31.2</v>
      </c>
      <c r="T25" s="42">
        <f>L6</f>
        <v>31.2</v>
      </c>
      <c r="U25" s="42">
        <f>N2</f>
        <v>928</v>
      </c>
      <c r="V25" s="42">
        <f>M6</f>
        <v>928</v>
      </c>
      <c r="W25" s="43">
        <f>I25</f>
        <v>-12.44071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</v>
      </c>
      <c r="C26" s="20"/>
      <c r="D26" s="21"/>
      <c r="E26" s="20"/>
      <c r="F26" s="14"/>
      <c r="G26" s="14" t="str">
        <f>原记录!G23</f>
        <v>76.18359</v>
      </c>
      <c r="H26" s="22">
        <f>DEGREES(RADIANS(90)-((INT(ABS(G26))+INT((ABS(G26)-INT(ABS(G26)))*100)/60+((ABS(G26)-INT(ABS(G26)))*100-INT((ABS(G26)-INT(ABS(G26)))*100))/36)*PI()/180)*SIGN(G26))</f>
        <v>13.6900277777778</v>
      </c>
      <c r="I26" s="22">
        <f>(INT(ABS(H26))+INT((ABS(H26)-INT(ABS(H26)))*60)*0.01+(((ABS(H26)-INT(ABS(H26)))*60-INT((ABS(H26)-INT(ABS(H26)))*60))*60)/10000)*SIGN(H26)</f>
        <v>13.41241</v>
      </c>
      <c r="J26" s="27">
        <f>原记录!H23</f>
        <v>22.51115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5" t="str">
        <f>A3</f>
        <v>C2-2</v>
      </c>
      <c r="Q26" s="44" t="str">
        <f>B26</f>
        <v>D2</v>
      </c>
      <c r="R26" s="41">
        <f>J26</f>
        <v>22.51115</v>
      </c>
      <c r="S26" s="36">
        <f>K2</f>
        <v>31.2</v>
      </c>
      <c r="T26" s="42">
        <f>L8</f>
        <v>31.2</v>
      </c>
      <c r="U26" s="42">
        <f>N2</f>
        <v>928</v>
      </c>
      <c r="V26" s="42">
        <f>M8</f>
        <v>928</v>
      </c>
      <c r="W26" s="43">
        <f>I26</f>
        <v>13.41241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1" t="s">
        <v>134</v>
      </c>
      <c r="U28" s="39" t="s">
        <v>128</v>
      </c>
      <c r="V28" s="39" t="s">
        <v>135</v>
      </c>
      <c r="W28" s="39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6" t="str">
        <f>P25</f>
        <v>C2-2</v>
      </c>
      <c r="Q29" s="36" t="str">
        <f>Q25</f>
        <v>D3</v>
      </c>
      <c r="R29" s="36">
        <f>R25</f>
        <v>37.0501833333333</v>
      </c>
      <c r="S29" s="36">
        <f>T25</f>
        <v>31.2</v>
      </c>
      <c r="T29" s="36">
        <f>V25</f>
        <v>928</v>
      </c>
      <c r="U29" s="36">
        <f>W25</f>
        <v>-12.44071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6" t="str">
        <f>P26</f>
        <v>C2-2</v>
      </c>
      <c r="Q30" s="36" t="str">
        <f>Q26</f>
        <v>D2</v>
      </c>
      <c r="R30" s="36">
        <f>R26</f>
        <v>22.51115</v>
      </c>
      <c r="S30" s="36">
        <f>T26</f>
        <v>31.2</v>
      </c>
      <c r="T30" s="36">
        <f>V26</f>
        <v>928</v>
      </c>
      <c r="U30" s="36">
        <f>W26</f>
        <v>13.41241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