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<sst xmlns="http://schemas.openxmlformats.org/spreadsheetml/2006/main" count="231" uniqueCount="142">
  <si>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C3_1站外业观测手簿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</si>
  <si>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</si>
  <si>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</si>
  <si>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</si>
  <si>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</si>
  <si>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</si>
  <si>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测站点：C3_1</t>
  </si>
  <si>
    <t>后视点：</t>
  </si>
  <si>
    <t>开始时间：06:32:36</t>
  </si>
  <si>
    <t>结束时间：06:33:56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</si>
  <si>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</si>
  <si>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</si>
  <si>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</si>
  <si>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</si>
  <si>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</si>
  <si>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</si>
  <si>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</si>
  <si>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</si>
  <si>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</si>
  <si>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</si>
  <si>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</si>
  <si>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</si>
  <si>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</si>
  <si>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</si>
  <si>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</si>
  <si>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</si>
  <si>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</si>
  <si>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</t>
  </si>
  <si>
    <t>Ⅰ</t>
  </si>
  <si>
    <t>87.45494</t>
  </si>
  <si>
    <t>-3.6</t>
  </si>
  <si>
    <t>87.45512</t>
  </si>
  <si>
    <t>0.00000</t>
  </si>
  <si>
    <t>80.29243</t>
  </si>
  <si>
    <t>-2.8</t>
  </si>
  <si>
    <t>80.29270</t>
  </si>
  <si>
    <t>Ⅱ</t>
  </si>
  <si>
    <t>267.45530</t>
  </si>
  <si>
    <t>279.303018</t>
  </si>
  <si>
    <t>D4</t>
  </si>
  <si>
    <t>245.40255</t>
  </si>
  <si>
    <t>4.0</t>
  </si>
  <si>
    <t>245.40235</t>
  </si>
  <si>
    <t>157.54323</t>
  </si>
  <si>
    <t>103.49125</t>
  </si>
  <si>
    <t>-2.2</t>
  </si>
  <si>
    <t>103.49147</t>
  </si>
  <si>
    <t>65.40215</t>
  </si>
  <si>
    <t>256.104312</t>
  </si>
  <si>
    <t>2</t>
  </si>
  <si>
    <t>87.45507</t>
  </si>
  <si>
    <t>-2.4</t>
  </si>
  <si>
    <t>87.45519</t>
  </si>
  <si>
    <t>80.29249</t>
  </si>
  <si>
    <t>267.45531</t>
  </si>
  <si>
    <t>279.303080</t>
  </si>
  <si>
    <t>245.40271</t>
  </si>
  <si>
    <t>5.0</t>
  </si>
  <si>
    <t>245.40246</t>
  </si>
  <si>
    <t>157.54327</t>
  </si>
  <si>
    <t>103.49100</t>
  </si>
  <si>
    <t>-2.3</t>
  </si>
  <si>
    <t>103.49123</t>
  </si>
  <si>
    <t>65.40221</t>
  </si>
  <si>
    <t>256.104541</t>
  </si>
  <si>
    <t>3</t>
  </si>
  <si>
    <t>87.45506</t>
  </si>
  <si>
    <t>-2.6</t>
  </si>
  <si>
    <t>80.29242</t>
  </si>
  <si>
    <t>80.29267</t>
  </si>
  <si>
    <t>267.45532</t>
  </si>
  <si>
    <t>279.303068</t>
  </si>
  <si>
    <t>245.40295</t>
  </si>
  <si>
    <t>5.9</t>
  </si>
  <si>
    <t>245.40265</t>
  </si>
  <si>
    <t>157.54346</t>
  </si>
  <si>
    <t>-1.4</t>
  </si>
  <si>
    <t>103.49137</t>
  </si>
  <si>
    <t>65.40236</t>
  </si>
  <si>
    <t>256.104482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</si>
  <si>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</si>
  <si>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</si>
  <si>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</si>
  <si>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</si>
  <si>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</si>
  <si>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</si>
  <si>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</si>
  <si>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80.29269</t>
  </si>
  <si>
    <t>2C互差20.00″</t>
  </si>
  <si>
    <t>157.54332</t>
  </si>
  <si>
    <t>103.49136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</si>
  <si>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</si>
  <si>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</si>
  <si>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</si>
  <si>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</si>
  <si>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</si>
  <si>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</si>
  <si>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</si>
  <si>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</si>
  <si>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</si>
  <si>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</si>
  <si>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</si>
  <si>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</si>
  <si>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C3-1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</si>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</sst>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N8" sqref="N8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28.3469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28.3467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35.5831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35.58305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45</v>
      </c>
      <c r="J10" s="70" t="s">
        <v>35</v>
      </c>
      <c r="K10" s="85">
        <v>28.34695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28.347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35.5832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35.58305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52</v>
      </c>
      <c r="G14" s="70" t="s">
        <v>32</v>
      </c>
      <c r="H14" s="71" t="s">
        <v>68</v>
      </c>
      <c r="I14" s="70" t="s">
        <v>67</v>
      </c>
      <c r="J14" s="70" t="s">
        <v>69</v>
      </c>
      <c r="K14" s="85">
        <v>28.34685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28.3467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62</v>
      </c>
      <c r="I16" s="75" t="s">
        <v>76</v>
      </c>
      <c r="J16" s="75" t="s">
        <v>77</v>
      </c>
      <c r="K16" s="87">
        <v>35.583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35.58305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28.34685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90</v>
      </c>
      <c r="H23" s="87">
        <v>35.583075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42" sqref="D4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开始时间：06:32:36</v>
      </c>
      <c r="B4" s="46"/>
      <c r="C4" s="46" t="str">
        <f>原记录!H3</f>
        <v>结束时间：06:33:56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929</v>
      </c>
      <c r="E6" s="54" t="s">
        <v>106</v>
      </c>
      <c r="F6" s="56">
        <v>28.8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929</v>
      </c>
      <c r="E7" s="48" t="s">
        <v>109</v>
      </c>
      <c r="F7" s="56">
        <v>28.8</v>
      </c>
      <c r="G7" s="56"/>
    </row>
    <row r="8" spans="1:7">
      <c r="A8" s="48" t="s">
        <v>110</v>
      </c>
      <c r="B8" s="57">
        <v>1.318</v>
      </c>
      <c r="C8" s="48" t="s">
        <v>111</v>
      </c>
      <c r="D8" s="55">
        <v>929</v>
      </c>
      <c r="E8" s="48" t="s">
        <v>112</v>
      </c>
      <c r="F8" s="56">
        <v>28.8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28.8</v>
      </c>
      <c r="L2" s="2" t="s">
        <v>120</v>
      </c>
      <c r="M2" s="2"/>
      <c r="N2" s="24">
        <f>测站及镜站信息!D6</f>
        <v>929</v>
      </c>
      <c r="O2" s="25" t="s">
        <v>113</v>
      </c>
    </row>
    <row r="3" ht="11.1" customHeight="1" spans="1:15">
      <c r="A3" s="5" t="str">
        <f>测站及镜站信息!B5</f>
        <v>C3-1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开始时间：06:32:36</v>
      </c>
      <c r="G3" s="10"/>
      <c r="H3" s="9" t="str">
        <f>测站及镜站信息!C4</f>
        <v>结束时间：06:33:56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D3</v>
      </c>
      <c r="C6" s="12" t="str">
        <f>原记录!C6</f>
        <v>Ⅰ</v>
      </c>
      <c r="D6" s="14"/>
      <c r="E6" s="15"/>
      <c r="F6" s="14"/>
      <c r="G6" s="14"/>
      <c r="H6" s="14" t="str">
        <f>原记录!H6</f>
        <v>80.29243</v>
      </c>
      <c r="I6" s="15" t="str">
        <f>原记录!I6</f>
        <v>-2.8</v>
      </c>
      <c r="J6" s="14" t="str">
        <f>原记录!J6</f>
        <v>80.29270</v>
      </c>
      <c r="K6" s="27">
        <f>原记录!K6</f>
        <v>28.3469</v>
      </c>
      <c r="L6" s="28">
        <f>测站及镜站信息!F7</f>
        <v>28.8</v>
      </c>
      <c r="M6" s="29">
        <f>测站及镜站信息!D7</f>
        <v>929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279.303018</v>
      </c>
      <c r="I7" s="15"/>
      <c r="J7" s="14"/>
      <c r="K7" s="27">
        <f>原记录!K7</f>
        <v>28.3467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D4</v>
      </c>
      <c r="C8" s="12" t="str">
        <f>原记录!C8</f>
        <v>Ⅰ</v>
      </c>
      <c r="D8" s="14"/>
      <c r="E8" s="15"/>
      <c r="F8" s="14"/>
      <c r="G8" s="14"/>
      <c r="H8" s="14" t="str">
        <f>原记录!H8</f>
        <v>103.49125</v>
      </c>
      <c r="I8" s="15" t="str">
        <f>原记录!I8</f>
        <v>-2.2</v>
      </c>
      <c r="J8" s="14" t="str">
        <f>原记录!J8</f>
        <v>103.49147</v>
      </c>
      <c r="K8" s="27">
        <f>原记录!K8</f>
        <v>35.5831</v>
      </c>
      <c r="L8" s="28">
        <f>测站及镜站信息!F8</f>
        <v>28.8</v>
      </c>
      <c r="M8" s="29">
        <f>测站及镜站信息!D8</f>
        <v>929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256.104312</v>
      </c>
      <c r="I9" s="15"/>
      <c r="J9" s="14"/>
      <c r="K9" s="27">
        <f>原记录!K9</f>
        <v>35.58305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80.29249</v>
      </c>
      <c r="I10" s="15" t="str">
        <f>原记录!I10</f>
        <v>-2.2</v>
      </c>
      <c r="J10" s="14" t="str">
        <f>原记录!J10</f>
        <v>80.29270</v>
      </c>
      <c r="K10" s="27">
        <f>原记录!K10</f>
        <v>28.34695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279.303080</v>
      </c>
      <c r="I11" s="15"/>
      <c r="J11" s="14"/>
      <c r="K11" s="27">
        <f>原记录!K11</f>
        <v>28.347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103.49100</v>
      </c>
      <c r="I12" s="15" t="str">
        <f>原记录!I12</f>
        <v>-2.3</v>
      </c>
      <c r="J12" s="14" t="str">
        <f>原记录!J12</f>
        <v>103.49123</v>
      </c>
      <c r="K12" s="27">
        <f>原记录!K12</f>
        <v>35.5832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256.104541</v>
      </c>
      <c r="I13" s="15"/>
      <c r="J13" s="14"/>
      <c r="K13" s="27">
        <f>原记录!K13</f>
        <v>35.58305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80.29242</v>
      </c>
      <c r="I14" s="15" t="str">
        <f>原记录!I14</f>
        <v>-2.6</v>
      </c>
      <c r="J14" s="14" t="str">
        <f>原记录!J14</f>
        <v>80.29267</v>
      </c>
      <c r="K14" s="27">
        <f>原记录!K14</f>
        <v>28.34685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279.303068</v>
      </c>
      <c r="I15" s="15"/>
      <c r="J15" s="14"/>
      <c r="K15" s="27">
        <f>原记录!K15</f>
        <v>28.3467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103.49123</v>
      </c>
      <c r="I16" s="15" t="str">
        <f>原记录!I16</f>
        <v>-1.4</v>
      </c>
      <c r="J16" s="14" t="str">
        <f>原记录!J16</f>
        <v>103.49137</v>
      </c>
      <c r="K16" s="27">
        <f>原记录!K16</f>
        <v>35.583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256.104482</v>
      </c>
      <c r="I17" s="15"/>
      <c r="J17" s="14"/>
      <c r="K17" s="27">
        <f>原记录!K17</f>
        <v>35.58305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D3</v>
      </c>
      <c r="C25" s="20"/>
      <c r="D25" s="21"/>
      <c r="E25" s="20"/>
      <c r="F25" s="14"/>
      <c r="G25" s="14" t="str">
        <f>原记录!G22</f>
        <v>80.29269</v>
      </c>
      <c r="H25" s="22">
        <f>DEGREES(RADIANS(90)-((INT(ABS(G25))+INT((ABS(G25)-INT(ABS(G25)))*100)/60+((ABS(G25)-INT(ABS(G25)))*100-INT((ABS(G25)-INT(ABS(G25)))*100))/36)*PI()/180)*SIGN(G25))</f>
        <v>9.50919444444446</v>
      </c>
      <c r="I25" s="22">
        <f>(INT(ABS(H25))+INT((ABS(H25)-INT(ABS(H25)))*60)*0.01+(((ABS(H25)-INT(ABS(H25)))*60-INT((ABS(H25)-INT(ABS(H25)))*60))*60)/10000)*SIGN(H25)</f>
        <v>9.30331000000001</v>
      </c>
      <c r="J25" s="27">
        <f>原记录!H22</f>
        <v>28.34685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C3-1</v>
      </c>
      <c r="Q25" s="40" t="str">
        <f>B25</f>
        <v>D3</v>
      </c>
      <c r="R25" s="41">
        <f>J25</f>
        <v>28.34685</v>
      </c>
      <c r="S25" s="36">
        <f>K2</f>
        <v>28.8</v>
      </c>
      <c r="T25" s="42">
        <f>L6</f>
        <v>28.8</v>
      </c>
      <c r="U25" s="42">
        <f>N2</f>
        <v>929</v>
      </c>
      <c r="V25" s="42">
        <f>M6</f>
        <v>929</v>
      </c>
      <c r="W25" s="43">
        <f>I25</f>
        <v>9.30331000000001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D4</v>
      </c>
      <c r="C26" s="20"/>
      <c r="D26" s="21"/>
      <c r="E26" s="20"/>
      <c r="F26" s="14"/>
      <c r="G26" s="14" t="str">
        <f>原记录!G23</f>
        <v>103.49136</v>
      </c>
      <c r="H26" s="22">
        <f>DEGREES(RADIANS(90)-((INT(ABS(G26))+INT((ABS(G26)-INT(ABS(G26)))*100)/60+((ABS(G26)-INT(ABS(G26)))*100-INT((ABS(G26)-INT(ABS(G26)))*100))/36)*PI()/180)*SIGN(G26))</f>
        <v>-13.8204444444445</v>
      </c>
      <c r="I26" s="22">
        <f>(INT(ABS(H26))+INT((ABS(H26)-INT(ABS(H26)))*60)*0.01+(((ABS(H26)-INT(ABS(H26)))*60-INT((ABS(H26)-INT(ABS(H26)))*60))*60)/10000)*SIGN(H26)</f>
        <v>-13.49136</v>
      </c>
      <c r="J26" s="27">
        <f>原记录!H23</f>
        <v>35.583075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C3-1</v>
      </c>
      <c r="Q26" s="44" t="str">
        <f>B26</f>
        <v>D4</v>
      </c>
      <c r="R26" s="41">
        <f>J26</f>
        <v>35.583075</v>
      </c>
      <c r="S26" s="36">
        <f>K2</f>
        <v>28.8</v>
      </c>
      <c r="T26" s="42">
        <f>L8</f>
        <v>28.8</v>
      </c>
      <c r="U26" s="42">
        <f>N2</f>
        <v>929</v>
      </c>
      <c r="V26" s="42">
        <f>M8</f>
        <v>929</v>
      </c>
      <c r="W26" s="43">
        <f>I26</f>
        <v>-13.49136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C3-1</v>
      </c>
      <c r="Q29" s="36" t="str">
        <f>Q25</f>
        <v>D3</v>
      </c>
      <c r="R29" s="36">
        <f>R25</f>
        <v>28.34685</v>
      </c>
      <c r="S29" s="36">
        <f>T25</f>
        <v>28.8</v>
      </c>
      <c r="T29" s="36">
        <f>V25</f>
        <v>929</v>
      </c>
      <c r="U29" s="36">
        <f>W25</f>
        <v>9.30331000000001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C3-1</v>
      </c>
      <c r="Q30" s="36" t="str">
        <f>Q26</f>
        <v>D4</v>
      </c>
      <c r="R30" s="36">
        <f>R26</f>
        <v>35.583075</v>
      </c>
      <c r="S30" s="36">
        <f>T26</f>
        <v>28.8</v>
      </c>
      <c r="T30" s="36">
        <f>V26</f>
        <v>929</v>
      </c>
      <c r="U30" s="36">
        <f>W26</f>
        <v>-13.49136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