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<sst xmlns="http://schemas.openxmlformats.org/spreadsheetml/2006/main" count="231" uniqueCount="144">
  <si>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C3_2站外业观测手簿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</si>
  <si>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</si>
  <si>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</si>
  <si>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</si>
  <si>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</si>
  <si>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</si>
  <si>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测站点：C3_2</t>
  </si>
  <si>
    <t>后视点：</t>
  </si>
  <si>
    <t>开始时间：06:37:26</t>
  </si>
  <si>
    <t>结束时间：06:38:58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</si>
  <si>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</si>
  <si>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</si>
  <si>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</si>
  <si>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</si>
  <si>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</si>
  <si>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</si>
  <si>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</si>
  <si>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</si>
  <si>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</si>
  <si>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</si>
  <si>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</si>
  <si>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</si>
  <si>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</si>
  <si>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</si>
  <si>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</si>
  <si>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</si>
  <si>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</si>
  <si>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D4</t>
  </si>
  <si>
    <t>Ⅰ</t>
  </si>
  <si>
    <t>266.41047</t>
  </si>
  <si>
    <t>6.1</t>
  </si>
  <si>
    <t>266.41016</t>
  </si>
  <si>
    <t>0.00000</t>
  </si>
  <si>
    <t>103.49401</t>
  </si>
  <si>
    <t>-1.8</t>
  </si>
  <si>
    <t>103.49419</t>
  </si>
  <si>
    <t>Ⅱ</t>
  </si>
  <si>
    <t>86.40585</t>
  </si>
  <si>
    <t>256.101630</t>
  </si>
  <si>
    <t>D3</t>
  </si>
  <si>
    <t>109.21499</t>
  </si>
  <si>
    <t>-2.0</t>
  </si>
  <si>
    <t>109.21509</t>
  </si>
  <si>
    <t>202.40493</t>
  </si>
  <si>
    <t>80.30195</t>
  </si>
  <si>
    <t>-3.0</t>
  </si>
  <si>
    <t>80.30225</t>
  </si>
  <si>
    <t>289.21519</t>
  </si>
  <si>
    <t>279.293455</t>
  </si>
  <si>
    <t>2</t>
  </si>
  <si>
    <t>266.41072</t>
  </si>
  <si>
    <t>6.0</t>
  </si>
  <si>
    <t>266.41041</t>
  </si>
  <si>
    <t>103.49414</t>
  </si>
  <si>
    <t>-0.7</t>
  </si>
  <si>
    <t>103.49421</t>
  </si>
  <si>
    <t>86.41011</t>
  </si>
  <si>
    <t>256.101715</t>
  </si>
  <si>
    <t>109.21512</t>
  </si>
  <si>
    <t>-2.6</t>
  </si>
  <si>
    <t>109.21525</t>
  </si>
  <si>
    <t>202.40483</t>
  </si>
  <si>
    <t>80.30188</t>
  </si>
  <si>
    <t>-3.4</t>
  </si>
  <si>
    <t>80.30222</t>
  </si>
  <si>
    <t>289.21538</t>
  </si>
  <si>
    <t>279.293433</t>
  </si>
  <si>
    <t>3</t>
  </si>
  <si>
    <t>266.41078</t>
  </si>
  <si>
    <t>5.3</t>
  </si>
  <si>
    <t>266.41051</t>
  </si>
  <si>
    <t>103.49394</t>
  </si>
  <si>
    <t>-1.6</t>
  </si>
  <si>
    <t>103.49410</t>
  </si>
  <si>
    <t>86.41025</t>
  </si>
  <si>
    <t>256.101735</t>
  </si>
  <si>
    <t>109.21523</t>
  </si>
  <si>
    <t>109.21531</t>
  </si>
  <si>
    <t>202.40480</t>
  </si>
  <si>
    <t>80.30199</t>
  </si>
  <si>
    <t>80.30229</t>
  </si>
  <si>
    <t>289.21539</t>
  </si>
  <si>
    <t>279.293405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</si>
  <si>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</si>
  <si>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</si>
  <si>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</si>
  <si>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</si>
  <si>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</si>
  <si>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</si>
  <si>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</si>
  <si>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103.49417</t>
  </si>
  <si>
    <t>2C互差20.00″</t>
  </si>
  <si>
    <t>202.40485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</si>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</sst>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35.48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35.4802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28.51285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28.5127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35.48035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35.48025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28.51265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28.51285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35.4802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35.48025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72</v>
      </c>
      <c r="F16" s="75" t="s">
        <v>77</v>
      </c>
      <c r="G16" s="75" t="s">
        <v>78</v>
      </c>
      <c r="H16" s="74" t="s">
        <v>79</v>
      </c>
      <c r="I16" s="75" t="s">
        <v>45</v>
      </c>
      <c r="J16" s="75" t="s">
        <v>80</v>
      </c>
      <c r="K16" s="87">
        <v>28.51265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28.5128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35.4802083333333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46</v>
      </c>
      <c r="H23" s="87">
        <v>28.51275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开始时间：06:37:26</v>
      </c>
      <c r="B4" s="46"/>
      <c r="C4" s="46" t="str">
        <f>原记录!H3</f>
        <v>结束时间：06:38:58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929</v>
      </c>
      <c r="E6" s="54" t="s">
        <v>108</v>
      </c>
      <c r="F6" s="56">
        <v>28.8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929</v>
      </c>
      <c r="E7" s="48" t="s">
        <v>111</v>
      </c>
      <c r="F7" s="56">
        <v>28.8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929</v>
      </c>
      <c r="E8" s="48" t="s">
        <v>114</v>
      </c>
      <c r="F8" s="56">
        <v>28.8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28.8</v>
      </c>
      <c r="L2" s="2" t="s">
        <v>122</v>
      </c>
      <c r="M2" s="2"/>
      <c r="N2" s="24">
        <f>测站及镜站信息!D6</f>
        <v>929</v>
      </c>
      <c r="O2" s="25" t="s">
        <v>115</v>
      </c>
    </row>
    <row r="3" ht="11.1" customHeight="1" spans="1:15">
      <c r="A3" s="5" t="str">
        <f>测站及镜站信息!B5</f>
        <v>C3-2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开始时间：06:37:26</v>
      </c>
      <c r="G3" s="10"/>
      <c r="H3" s="9" t="str">
        <f>测站及镜站信息!C4</f>
        <v>结束时间：06:38:58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D4</v>
      </c>
      <c r="C6" s="12" t="str">
        <f>原记录!C6</f>
        <v>Ⅰ</v>
      </c>
      <c r="D6" s="14"/>
      <c r="E6" s="15"/>
      <c r="F6" s="14"/>
      <c r="G6" s="14"/>
      <c r="H6" s="14" t="str">
        <f>原记录!H6</f>
        <v>103.49401</v>
      </c>
      <c r="I6" s="15" t="str">
        <f>原记录!I6</f>
        <v>-1.8</v>
      </c>
      <c r="J6" s="14" t="str">
        <f>原记录!J6</f>
        <v>103.49419</v>
      </c>
      <c r="K6" s="27">
        <f>原记录!K6</f>
        <v>35.48</v>
      </c>
      <c r="L6" s="28">
        <f>测站及镜站信息!F7</f>
        <v>28.8</v>
      </c>
      <c r="M6" s="29">
        <f>测站及镜站信息!D7</f>
        <v>929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256.101630</v>
      </c>
      <c r="I7" s="15"/>
      <c r="J7" s="14"/>
      <c r="K7" s="27">
        <f>原记录!K7</f>
        <v>35.4802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</v>
      </c>
      <c r="C8" s="12" t="str">
        <f>原记录!C8</f>
        <v>Ⅰ</v>
      </c>
      <c r="D8" s="14"/>
      <c r="E8" s="15"/>
      <c r="F8" s="14"/>
      <c r="G8" s="14"/>
      <c r="H8" s="14" t="str">
        <f>原记录!H8</f>
        <v>80.30195</v>
      </c>
      <c r="I8" s="15" t="str">
        <f>原记录!I8</f>
        <v>-3.0</v>
      </c>
      <c r="J8" s="14" t="str">
        <f>原记录!J8</f>
        <v>80.30225</v>
      </c>
      <c r="K8" s="27">
        <f>原记录!K8</f>
        <v>28.51285</v>
      </c>
      <c r="L8" s="28">
        <f>测站及镜站信息!F8</f>
        <v>28.8</v>
      </c>
      <c r="M8" s="29">
        <f>测站及镜站信息!D8</f>
        <v>929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279.293455</v>
      </c>
      <c r="I9" s="15"/>
      <c r="J9" s="14"/>
      <c r="K9" s="27">
        <f>原记录!K9</f>
        <v>28.5127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103.49414</v>
      </c>
      <c r="I10" s="15" t="str">
        <f>原记录!I10</f>
        <v>-0.7</v>
      </c>
      <c r="J10" s="14" t="str">
        <f>原记录!J10</f>
        <v>103.49421</v>
      </c>
      <c r="K10" s="27">
        <f>原记录!K10</f>
        <v>35.48035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256.101715</v>
      </c>
      <c r="I11" s="15"/>
      <c r="J11" s="14"/>
      <c r="K11" s="27">
        <f>原记录!K11</f>
        <v>35.48025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80.30188</v>
      </c>
      <c r="I12" s="15" t="str">
        <f>原记录!I12</f>
        <v>-3.4</v>
      </c>
      <c r="J12" s="14" t="str">
        <f>原记录!J12</f>
        <v>80.30222</v>
      </c>
      <c r="K12" s="27">
        <f>原记录!K12</f>
        <v>28.51265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279.293433</v>
      </c>
      <c r="I13" s="15"/>
      <c r="J13" s="14"/>
      <c r="K13" s="27">
        <f>原记录!K13</f>
        <v>28.51285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103.49394</v>
      </c>
      <c r="I14" s="15" t="str">
        <f>原记录!I14</f>
        <v>-1.6</v>
      </c>
      <c r="J14" s="14" t="str">
        <f>原记录!J14</f>
        <v>103.49410</v>
      </c>
      <c r="K14" s="27">
        <f>原记录!K14</f>
        <v>35.4802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256.101735</v>
      </c>
      <c r="I15" s="15"/>
      <c r="J15" s="14"/>
      <c r="K15" s="27">
        <f>原记录!K15</f>
        <v>35.48025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80.30199</v>
      </c>
      <c r="I16" s="15" t="str">
        <f>原记录!I16</f>
        <v>-3.0</v>
      </c>
      <c r="J16" s="14" t="str">
        <f>原记录!J16</f>
        <v>80.30229</v>
      </c>
      <c r="K16" s="27">
        <f>原记录!K16</f>
        <v>28.51265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279.293405</v>
      </c>
      <c r="I17" s="15"/>
      <c r="J17" s="14"/>
      <c r="K17" s="27">
        <f>原记录!K17</f>
        <v>28.5128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D4</v>
      </c>
      <c r="C25" s="20"/>
      <c r="D25" s="21"/>
      <c r="E25" s="20"/>
      <c r="F25" s="14"/>
      <c r="G25" s="14" t="str">
        <f>原记录!G22</f>
        <v>103.49417</v>
      </c>
      <c r="H25" s="22">
        <f>DEGREES(RADIANS(90)-((INT(ABS(G25))+INT((ABS(G25)-INT(ABS(G25)))*100)/60+((ABS(G25)-INT(ABS(G25)))*100-INT((ABS(G25)-INT(ABS(G25)))*100))/36)*PI()/180)*SIGN(G25))</f>
        <v>-13.82825</v>
      </c>
      <c r="I25" s="22">
        <f>(INT(ABS(H25))+INT((ABS(H25)-INT(ABS(H25)))*60)*0.01+(((ABS(H25)-INT(ABS(H25)))*60-INT((ABS(H25)-INT(ABS(H25)))*60))*60)/10000)*SIGN(H25)</f>
        <v>-13.49417</v>
      </c>
      <c r="J25" s="27">
        <f>原记录!H22</f>
        <v>35.4802083333333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C3-2</v>
      </c>
      <c r="Q25" s="40" t="str">
        <f>B25</f>
        <v>D4</v>
      </c>
      <c r="R25" s="41">
        <f>J25</f>
        <v>35.4802083333333</v>
      </c>
      <c r="S25" s="36">
        <f>K2</f>
        <v>28.8</v>
      </c>
      <c r="T25" s="42">
        <f>L6</f>
        <v>28.8</v>
      </c>
      <c r="U25" s="42">
        <f>N2</f>
        <v>929</v>
      </c>
      <c r="V25" s="42">
        <f>M6</f>
        <v>929</v>
      </c>
      <c r="W25" s="43">
        <f>I25</f>
        <v>-13.49417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D3</v>
      </c>
      <c r="C26" s="20"/>
      <c r="D26" s="21"/>
      <c r="E26" s="20"/>
      <c r="F26" s="14"/>
      <c r="G26" s="14" t="str">
        <f>原记录!G23</f>
        <v>80.30225</v>
      </c>
      <c r="H26" s="22">
        <f>DEGREES(RADIANS(90)-((INT(ABS(G26))+INT((ABS(G26)-INT(ABS(G26)))*100)/60+((ABS(G26)-INT(ABS(G26)))*100-INT((ABS(G26)-INT(ABS(G26)))*100))/36)*PI()/180)*SIGN(G26))</f>
        <v>9.49374999999999</v>
      </c>
      <c r="I26" s="22">
        <f>(INT(ABS(H26))+INT((ABS(H26)-INT(ABS(H26)))*60)*0.01+(((ABS(H26)-INT(ABS(H26)))*60-INT((ABS(H26)-INT(ABS(H26)))*60))*60)/10000)*SIGN(H26)</f>
        <v>9.29374999999999</v>
      </c>
      <c r="J26" s="27">
        <f>原记录!H23</f>
        <v>28.51275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C3-2</v>
      </c>
      <c r="Q26" s="44" t="str">
        <f>B26</f>
        <v>D3</v>
      </c>
      <c r="R26" s="41">
        <f>J26</f>
        <v>28.51275</v>
      </c>
      <c r="S26" s="36">
        <f>K2</f>
        <v>28.8</v>
      </c>
      <c r="T26" s="42">
        <f>L8</f>
        <v>28.8</v>
      </c>
      <c r="U26" s="42">
        <f>N2</f>
        <v>929</v>
      </c>
      <c r="V26" s="42">
        <f>M8</f>
        <v>929</v>
      </c>
      <c r="W26" s="43">
        <f>I26</f>
        <v>9.29374999999999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C3-2</v>
      </c>
      <c r="Q29" s="36" t="str">
        <f>Q25</f>
        <v>D4</v>
      </c>
      <c r="R29" s="36">
        <f>R25</f>
        <v>35.4802083333333</v>
      </c>
      <c r="S29" s="36">
        <f>T25</f>
        <v>28.8</v>
      </c>
      <c r="T29" s="36">
        <f>V25</f>
        <v>929</v>
      </c>
      <c r="U29" s="36">
        <f>W25</f>
        <v>-13.49417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C3-2</v>
      </c>
      <c r="Q30" s="36" t="str">
        <f>Q26</f>
        <v>D3</v>
      </c>
      <c r="R30" s="36">
        <f>R26</f>
        <v>28.51275</v>
      </c>
      <c r="S30" s="36">
        <f>T26</f>
        <v>28.8</v>
      </c>
      <c r="T30" s="36">
        <f>V26</f>
        <v>929</v>
      </c>
      <c r="U30" s="36">
        <f>W26</f>
        <v>9.29374999999999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