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<sst xmlns="http://schemas.openxmlformats.org/spreadsheetml/2006/main" count="231" uniqueCount="143">
  <si>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C3_3站外业观测手簿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</si>
  <si>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</si>
  <si>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</si>
  <si>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</si>
  <si>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</si>
  <si>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</si>
  <si>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测站点：C3_3</t>
  </si>
  <si>
    <t>后视点：</t>
  </si>
  <si>
    <t>开始时间：06:42:58</t>
  </si>
  <si>
    <t>结束时间：06:44:31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</si>
  <si>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</si>
  <si>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</si>
  <si>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</si>
  <si>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</si>
  <si>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</si>
  <si>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</si>
  <si>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</si>
  <si>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</si>
  <si>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</si>
  <si>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</si>
  <si>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</si>
  <si>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</si>
  <si>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</si>
  <si>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</si>
  <si>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</si>
  <si>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</si>
  <si>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</si>
  <si>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D4</t>
  </si>
  <si>
    <t>Ⅰ</t>
  </si>
  <si>
    <t>243.14591</t>
  </si>
  <si>
    <t>7.7</t>
  </si>
  <si>
    <t>243.14552</t>
  </si>
  <si>
    <t>0.00000</t>
  </si>
  <si>
    <t>103.55450</t>
  </si>
  <si>
    <t>-1.4</t>
  </si>
  <si>
    <t>103.55464</t>
  </si>
  <si>
    <t>Ⅱ</t>
  </si>
  <si>
    <t>63.14513</t>
  </si>
  <si>
    <t>256.041221</t>
  </si>
  <si>
    <t>D3</t>
  </si>
  <si>
    <t>85.02094</t>
  </si>
  <si>
    <t>-2.0</t>
  </si>
  <si>
    <t>85.02103</t>
  </si>
  <si>
    <t>201.47151</t>
  </si>
  <si>
    <t>80.35153</t>
  </si>
  <si>
    <t>-2.2</t>
  </si>
  <si>
    <t>80.35175</t>
  </si>
  <si>
    <t>265.02113</t>
  </si>
  <si>
    <t>279.244026</t>
  </si>
  <si>
    <t>2</t>
  </si>
  <si>
    <t>243.14599</t>
  </si>
  <si>
    <t>9.3</t>
  </si>
  <si>
    <t>243.14553</t>
  </si>
  <si>
    <t>-1.0</t>
  </si>
  <si>
    <t>103.55474</t>
  </si>
  <si>
    <t>63.14506</t>
  </si>
  <si>
    <t>256.041153</t>
  </si>
  <si>
    <t>85.02075</t>
  </si>
  <si>
    <t>-2.9</t>
  </si>
  <si>
    <t>85.02090</t>
  </si>
  <si>
    <t>201.47137</t>
  </si>
  <si>
    <t>-2.4</t>
  </si>
  <si>
    <t>80.35177</t>
  </si>
  <si>
    <t>265.02104</t>
  </si>
  <si>
    <t>279.243994</t>
  </si>
  <si>
    <t>3</t>
  </si>
  <si>
    <t>243.14574</t>
  </si>
  <si>
    <t>7.9</t>
  </si>
  <si>
    <t>243.14535</t>
  </si>
  <si>
    <t>103.55456</t>
  </si>
  <si>
    <t>-1.9</t>
  </si>
  <si>
    <t>103.55475</t>
  </si>
  <si>
    <t>63.14496</t>
  </si>
  <si>
    <t>256.041069</t>
  </si>
  <si>
    <t>85.02064</t>
  </si>
  <si>
    <t>85.02074</t>
  </si>
  <si>
    <t>201.47139</t>
  </si>
  <si>
    <t>80.35164</t>
  </si>
  <si>
    <t>80.35186</t>
  </si>
  <si>
    <t>265.02084</t>
  </si>
  <si>
    <t>279.243926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</si>
  <si>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</si>
  <si>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</si>
  <si>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</si>
  <si>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</si>
  <si>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</si>
  <si>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</si>
  <si>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</si>
  <si>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103.55471</t>
  </si>
  <si>
    <t>2C互差20.00″</t>
  </si>
  <si>
    <t>201.47143</t>
  </si>
  <si>
    <t>80.35179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</si>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</sst>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35.39865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35.3987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28.50615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28.506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35</v>
      </c>
      <c r="I10" s="70" t="s">
        <v>53</v>
      </c>
      <c r="J10" s="70" t="s">
        <v>54</v>
      </c>
      <c r="K10" s="85">
        <v>35.39855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35.3987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44</v>
      </c>
      <c r="I12" s="75" t="s">
        <v>61</v>
      </c>
      <c r="J12" s="75" t="s">
        <v>62</v>
      </c>
      <c r="K12" s="87">
        <v>28.50595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28.506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35.3985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35.3987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70</v>
      </c>
      <c r="F16" s="75" t="s">
        <v>75</v>
      </c>
      <c r="G16" s="75" t="s">
        <v>76</v>
      </c>
      <c r="H16" s="74" t="s">
        <v>77</v>
      </c>
      <c r="I16" s="75" t="s">
        <v>45</v>
      </c>
      <c r="J16" s="75" t="s">
        <v>78</v>
      </c>
      <c r="K16" s="87">
        <v>28.5059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28.5061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35.3986333333333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28.5060166666667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开始时间：06:42:58</v>
      </c>
      <c r="B4" s="46"/>
      <c r="C4" s="46" t="str">
        <f>原记录!H3</f>
        <v>结束时间：06:44:31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929</v>
      </c>
      <c r="E6" s="54" t="s">
        <v>107</v>
      </c>
      <c r="F6" s="56">
        <v>28.8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929</v>
      </c>
      <c r="E7" s="48" t="s">
        <v>110</v>
      </c>
      <c r="F7" s="56">
        <v>28.8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929</v>
      </c>
      <c r="E8" s="48" t="s">
        <v>113</v>
      </c>
      <c r="F8" s="56">
        <v>28.8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28.8</v>
      </c>
      <c r="L2" s="2" t="s">
        <v>121</v>
      </c>
      <c r="M2" s="2"/>
      <c r="N2" s="24">
        <f>测站及镜站信息!D6</f>
        <v>929</v>
      </c>
      <c r="O2" s="25" t="s">
        <v>114</v>
      </c>
    </row>
    <row r="3" ht="11.1" customHeight="1" spans="1:15">
      <c r="A3" s="5" t="str">
        <f>测站及镜站信息!B5</f>
        <v>C3-3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开始时间：06:42:58</v>
      </c>
      <c r="G3" s="10"/>
      <c r="H3" s="9" t="str">
        <f>测站及镜站信息!C4</f>
        <v>结束时间：06:44:31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D4</v>
      </c>
      <c r="C6" s="12" t="str">
        <f>原记录!C6</f>
        <v>Ⅰ</v>
      </c>
      <c r="D6" s="14"/>
      <c r="E6" s="15"/>
      <c r="F6" s="14"/>
      <c r="G6" s="14"/>
      <c r="H6" s="14" t="str">
        <f>原记录!H6</f>
        <v>103.55450</v>
      </c>
      <c r="I6" s="15" t="str">
        <f>原记录!I6</f>
        <v>-1.4</v>
      </c>
      <c r="J6" s="14" t="str">
        <f>原记录!J6</f>
        <v>103.55464</v>
      </c>
      <c r="K6" s="27">
        <f>原记录!K6</f>
        <v>35.39865</v>
      </c>
      <c r="L6" s="28">
        <f>测站及镜站信息!F7</f>
        <v>28.8</v>
      </c>
      <c r="M6" s="29">
        <f>测站及镜站信息!D7</f>
        <v>929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256.041221</v>
      </c>
      <c r="I7" s="15"/>
      <c r="J7" s="14"/>
      <c r="K7" s="27">
        <f>原记录!K7</f>
        <v>35.3987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D3</v>
      </c>
      <c r="C8" s="12" t="str">
        <f>原记录!C8</f>
        <v>Ⅰ</v>
      </c>
      <c r="D8" s="14"/>
      <c r="E8" s="15"/>
      <c r="F8" s="14"/>
      <c r="G8" s="14"/>
      <c r="H8" s="14" t="str">
        <f>原记录!H8</f>
        <v>80.35153</v>
      </c>
      <c r="I8" s="15" t="str">
        <f>原记录!I8</f>
        <v>-2.2</v>
      </c>
      <c r="J8" s="14" t="str">
        <f>原记录!J8</f>
        <v>80.35175</v>
      </c>
      <c r="K8" s="27">
        <f>原记录!K8</f>
        <v>28.50615</v>
      </c>
      <c r="L8" s="28">
        <f>测站及镜站信息!F8</f>
        <v>28.8</v>
      </c>
      <c r="M8" s="29">
        <f>测站及镜站信息!D8</f>
        <v>929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279.244026</v>
      </c>
      <c r="I9" s="15"/>
      <c r="J9" s="14"/>
      <c r="K9" s="27">
        <f>原记录!K9</f>
        <v>28.506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103.55464</v>
      </c>
      <c r="I10" s="15" t="str">
        <f>原记录!I10</f>
        <v>-1.0</v>
      </c>
      <c r="J10" s="14" t="str">
        <f>原记录!J10</f>
        <v>103.55474</v>
      </c>
      <c r="K10" s="27">
        <f>原记录!K10</f>
        <v>35.39855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256.041153</v>
      </c>
      <c r="I11" s="15"/>
      <c r="J11" s="14"/>
      <c r="K11" s="27">
        <f>原记录!K11</f>
        <v>35.3987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80.35153</v>
      </c>
      <c r="I12" s="15" t="str">
        <f>原记录!I12</f>
        <v>-2.4</v>
      </c>
      <c r="J12" s="14" t="str">
        <f>原记录!J12</f>
        <v>80.35177</v>
      </c>
      <c r="K12" s="27">
        <f>原记录!K12</f>
        <v>28.50595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279.243994</v>
      </c>
      <c r="I13" s="15"/>
      <c r="J13" s="14"/>
      <c r="K13" s="27">
        <f>原记录!K13</f>
        <v>28.506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103.55456</v>
      </c>
      <c r="I14" s="15" t="str">
        <f>原记录!I14</f>
        <v>-1.9</v>
      </c>
      <c r="J14" s="14" t="str">
        <f>原记录!J14</f>
        <v>103.55475</v>
      </c>
      <c r="K14" s="27">
        <f>原记录!K14</f>
        <v>35.3985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256.041069</v>
      </c>
      <c r="I15" s="15"/>
      <c r="J15" s="14"/>
      <c r="K15" s="27">
        <f>原记录!K15</f>
        <v>35.3987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80.35164</v>
      </c>
      <c r="I16" s="15" t="str">
        <f>原记录!I16</f>
        <v>-2.2</v>
      </c>
      <c r="J16" s="14" t="str">
        <f>原记录!J16</f>
        <v>80.35186</v>
      </c>
      <c r="K16" s="27">
        <f>原记录!K16</f>
        <v>28.5059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279.243926</v>
      </c>
      <c r="I17" s="15"/>
      <c r="J17" s="14"/>
      <c r="K17" s="27">
        <f>原记录!K17</f>
        <v>28.5061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D4</v>
      </c>
      <c r="C25" s="20"/>
      <c r="D25" s="21"/>
      <c r="E25" s="20"/>
      <c r="F25" s="14"/>
      <c r="G25" s="14" t="str">
        <f>原记录!G22</f>
        <v>103.55471</v>
      </c>
      <c r="H25" s="22">
        <f>DEGREES(RADIANS(90)-((INT(ABS(G25))+INT((ABS(G25)-INT(ABS(G25)))*100)/60+((ABS(G25)-INT(ABS(G25)))*100-INT((ABS(G25)-INT(ABS(G25)))*100))/36)*PI()/180)*SIGN(G25))</f>
        <v>-13.92975</v>
      </c>
      <c r="I25" s="22">
        <f>(INT(ABS(H25))+INT((ABS(H25)-INT(ABS(H25)))*60)*0.01+(((ABS(H25)-INT(ABS(H25)))*60-INT((ABS(H25)-INT(ABS(H25)))*60))*60)/10000)*SIGN(H25)</f>
        <v>-13.55471</v>
      </c>
      <c r="J25" s="27">
        <f>原记录!H22</f>
        <v>35.3986333333333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C3-3</v>
      </c>
      <c r="Q25" s="40" t="str">
        <f>B25</f>
        <v>D4</v>
      </c>
      <c r="R25" s="41">
        <f>J25</f>
        <v>35.3986333333333</v>
      </c>
      <c r="S25" s="36">
        <f>K2</f>
        <v>28.8</v>
      </c>
      <c r="T25" s="42">
        <f>L6</f>
        <v>28.8</v>
      </c>
      <c r="U25" s="42">
        <f>N2</f>
        <v>929</v>
      </c>
      <c r="V25" s="42">
        <f>M6</f>
        <v>929</v>
      </c>
      <c r="W25" s="43">
        <f>I25</f>
        <v>-13.55471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D3</v>
      </c>
      <c r="C26" s="20"/>
      <c r="D26" s="21"/>
      <c r="E26" s="20"/>
      <c r="F26" s="14"/>
      <c r="G26" s="14" t="str">
        <f>原记录!G23</f>
        <v>80.35179</v>
      </c>
      <c r="H26" s="22">
        <f>DEGREES(RADIANS(90)-((INT(ABS(G26))+INT((ABS(G26)-INT(ABS(G26)))*100)/60+((ABS(G26)-INT(ABS(G26)))*100-INT((ABS(G26)-INT(ABS(G26)))*100))/36)*PI()/180)*SIGN(G26))</f>
        <v>9.41169444444446</v>
      </c>
      <c r="I26" s="22">
        <f>(INT(ABS(H26))+INT((ABS(H26)-INT(ABS(H26)))*60)*0.01+(((ABS(H26)-INT(ABS(H26)))*60-INT((ABS(H26)-INT(ABS(H26)))*60))*60)/10000)*SIGN(H26)</f>
        <v>9.24421000000001</v>
      </c>
      <c r="J26" s="27">
        <f>原记录!H23</f>
        <v>28.5060166666667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C3-3</v>
      </c>
      <c r="Q26" s="44" t="str">
        <f>B26</f>
        <v>D3</v>
      </c>
      <c r="R26" s="41">
        <f>J26</f>
        <v>28.5060166666667</v>
      </c>
      <c r="S26" s="36">
        <f>K2</f>
        <v>28.8</v>
      </c>
      <c r="T26" s="42">
        <f>L8</f>
        <v>28.8</v>
      </c>
      <c r="U26" s="42">
        <f>N2</f>
        <v>929</v>
      </c>
      <c r="V26" s="42">
        <f>M8</f>
        <v>929</v>
      </c>
      <c r="W26" s="43">
        <f>I26</f>
        <v>9.24421000000001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6" t="str">
        <f>P25</f>
        <v>C3-3</v>
      </c>
      <c r="Q29" s="36" t="str">
        <f>Q25</f>
        <v>D4</v>
      </c>
      <c r="R29" s="36">
        <f>R25</f>
        <v>35.3986333333333</v>
      </c>
      <c r="S29" s="36">
        <f>T25</f>
        <v>28.8</v>
      </c>
      <c r="T29" s="36">
        <f>V25</f>
        <v>929</v>
      </c>
      <c r="U29" s="36">
        <f>W25</f>
        <v>-13.55471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6" t="str">
        <f>P26</f>
        <v>C3-3</v>
      </c>
      <c r="Q30" s="36" t="str">
        <f>Q26</f>
        <v>D3</v>
      </c>
      <c r="R30" s="36">
        <f>R26</f>
        <v>28.5060166666667</v>
      </c>
      <c r="S30" s="36">
        <f>T26</f>
        <v>28.8</v>
      </c>
      <c r="T30" s="36">
        <f>V26</f>
        <v>929</v>
      </c>
      <c r="U30" s="36">
        <f>W26</f>
        <v>9.24421000000001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