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<sst xmlns="http://schemas.openxmlformats.org/spreadsheetml/2006/main" count="231" uniqueCount="143">
  <si>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C4_3站外业观测手簿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</si>
  <si>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</si>
  <si>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</si>
  <si>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</si>
  <si>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</si>
  <si>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</si>
  <si>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测站点：C4_3</t>
  </si>
  <si>
    <t>后视点：</t>
  </si>
  <si>
    <t>开始时间：07:15:52</t>
  </si>
  <si>
    <t>结束时间：07:17:27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</si>
  <si>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</si>
  <si>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</si>
  <si>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</si>
  <si>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</si>
  <si>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</si>
  <si>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</si>
  <si>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</si>
  <si>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</si>
  <si>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</si>
  <si>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</si>
  <si>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</si>
  <si>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</si>
  <si>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</si>
  <si>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</si>
  <si>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</si>
  <si>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</si>
  <si>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</si>
  <si>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D5</t>
  </si>
  <si>
    <t>Ⅰ</t>
  </si>
  <si>
    <t>149.33506</t>
  </si>
  <si>
    <t>2.9</t>
  </si>
  <si>
    <t>149.33492</t>
  </si>
  <si>
    <t>0.00000</t>
  </si>
  <si>
    <t>99.17466</t>
  </si>
  <si>
    <t>0.4</t>
  </si>
  <si>
    <t>99.17462</t>
  </si>
  <si>
    <t>Ⅱ</t>
  </si>
  <si>
    <t>329.33477</t>
  </si>
  <si>
    <t>260.421422</t>
  </si>
  <si>
    <t>D4</t>
  </si>
  <si>
    <t>350.57498</t>
  </si>
  <si>
    <t>-3.4</t>
  </si>
  <si>
    <t>350.57515</t>
  </si>
  <si>
    <t>201.24023</t>
  </si>
  <si>
    <t>79.23464</t>
  </si>
  <si>
    <t>-0.3</t>
  </si>
  <si>
    <t>79.23467</t>
  </si>
  <si>
    <t>170.57531</t>
  </si>
  <si>
    <t>280.361298</t>
  </si>
  <si>
    <t>2</t>
  </si>
  <si>
    <t>149.33507</t>
  </si>
  <si>
    <t>4.3</t>
  </si>
  <si>
    <t>149.33486</t>
  </si>
  <si>
    <t>99.17479</t>
  </si>
  <si>
    <t>1.2</t>
  </si>
  <si>
    <t>329.33464</t>
  </si>
  <si>
    <t>260.421462</t>
  </si>
  <si>
    <t>350.57487</t>
  </si>
  <si>
    <t>-3.7</t>
  </si>
  <si>
    <t>350.57506</t>
  </si>
  <si>
    <t>201.24020</t>
  </si>
  <si>
    <t>79.23461</t>
  </si>
  <si>
    <t>0.1</t>
  </si>
  <si>
    <t>79.23460</t>
  </si>
  <si>
    <t>170.57525</t>
  </si>
  <si>
    <t>280.361405</t>
  </si>
  <si>
    <t>3</t>
  </si>
  <si>
    <t>149.33493</t>
  </si>
  <si>
    <t>4.2</t>
  </si>
  <si>
    <t>149.33471</t>
  </si>
  <si>
    <t>99.17460</t>
  </si>
  <si>
    <t>-0.6</t>
  </si>
  <si>
    <t>329.33450</t>
  </si>
  <si>
    <t>260.421279</t>
  </si>
  <si>
    <t>350.57486</t>
  </si>
  <si>
    <t>-2.5</t>
  </si>
  <si>
    <t>201.24027</t>
  </si>
  <si>
    <t>79.23474</t>
  </si>
  <si>
    <t>0.2</t>
  </si>
  <si>
    <t>79.23471</t>
  </si>
  <si>
    <t>170.57511</t>
  </si>
  <si>
    <t>280.361308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</si>
  <si>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</si>
  <si>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</si>
  <si>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</si>
  <si>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</si>
  <si>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</si>
  <si>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</si>
  <si>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</si>
  <si>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99.17465</t>
  </si>
  <si>
    <t>2C互差20.00″</t>
  </si>
  <si>
    <t>79.23466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</si>
  <si>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</si>
  <si>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</si>
  <si>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</si>
  <si>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</si>
  <si>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</si>
  <si>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</si>
  <si>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</si>
  <si>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</si>
  <si>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</si>
  <si>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</si>
  <si>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</si>
  <si>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</si>
  <si>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C4-3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</si>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</sst>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95.9734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95.9734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61.8131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61.81315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33</v>
      </c>
      <c r="K10" s="85">
        <v>95.97355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95.97355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61.81295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61.813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33</v>
      </c>
      <c r="K14" s="85">
        <v>95.97345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95.9733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40</v>
      </c>
      <c r="G16" s="75" t="s">
        <v>76</v>
      </c>
      <c r="H16" s="74" t="s">
        <v>77</v>
      </c>
      <c r="I16" s="75" t="s">
        <v>78</v>
      </c>
      <c r="J16" s="75" t="s">
        <v>79</v>
      </c>
      <c r="K16" s="87">
        <v>61.81305</v>
      </c>
      <c r="L16" s="92"/>
    </row>
    <row r="17" s="59" customFormat="1" ht="15" spans="1:12">
      <c r="A17" s="76"/>
      <c r="B17" s="77"/>
      <c r="C17" s="78" t="s">
        <v>36</v>
      </c>
      <c r="D17" s="78" t="s">
        <v>80</v>
      </c>
      <c r="E17" s="77"/>
      <c r="F17" s="77"/>
      <c r="G17" s="77"/>
      <c r="H17" s="78" t="s">
        <v>81</v>
      </c>
      <c r="I17" s="77"/>
      <c r="J17" s="77"/>
      <c r="K17" s="93">
        <v>61.81325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89</v>
      </c>
      <c r="H22" s="85">
        <v>95.9734416666667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43</v>
      </c>
      <c r="G23" s="74" t="s">
        <v>91</v>
      </c>
      <c r="H23" s="87">
        <v>61.8130833333333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F26" sqref="F2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开始时间：07:15:52</v>
      </c>
      <c r="B4" s="46"/>
      <c r="C4" s="46" t="str">
        <f>原记录!H3</f>
        <v>结束时间：07:17:27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934</v>
      </c>
      <c r="E6" s="54" t="s">
        <v>107</v>
      </c>
      <c r="F6" s="56">
        <v>29.8</v>
      </c>
      <c r="G6" s="56"/>
    </row>
    <row r="7" spans="1:7">
      <c r="A7" s="48" t="s">
        <v>108</v>
      </c>
      <c r="B7" s="57">
        <v>1.364</v>
      </c>
      <c r="C7" s="48" t="s">
        <v>109</v>
      </c>
      <c r="D7" s="55">
        <v>934</v>
      </c>
      <c r="E7" s="48" t="s">
        <v>110</v>
      </c>
      <c r="F7" s="56">
        <v>29.8</v>
      </c>
      <c r="G7" s="56"/>
    </row>
    <row r="8" spans="1:7">
      <c r="A8" s="48" t="s">
        <v>111</v>
      </c>
      <c r="B8" s="57">
        <v>1.318</v>
      </c>
      <c r="C8" s="48" t="s">
        <v>112</v>
      </c>
      <c r="D8" s="55">
        <v>934</v>
      </c>
      <c r="E8" s="48" t="s">
        <v>113</v>
      </c>
      <c r="F8" s="56">
        <v>29.8</v>
      </c>
      <c r="G8" s="48"/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29.8</v>
      </c>
      <c r="L2" s="2" t="s">
        <v>121</v>
      </c>
      <c r="M2" s="2"/>
      <c r="N2" s="24">
        <f>测站及镜站信息!D6</f>
        <v>934</v>
      </c>
      <c r="O2" s="25" t="s">
        <v>114</v>
      </c>
    </row>
    <row r="3" ht="11.1" customHeight="1" spans="1:15">
      <c r="A3" s="5" t="str">
        <f>测站及镜站信息!B5</f>
        <v>C4-3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开始时间：07:15:52</v>
      </c>
      <c r="G3" s="10"/>
      <c r="H3" s="9" t="str">
        <f>测站及镜站信息!C4</f>
        <v>结束时间：07:17:27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D5</v>
      </c>
      <c r="C6" s="12" t="str">
        <f>原记录!C6</f>
        <v>Ⅰ</v>
      </c>
      <c r="D6" s="14"/>
      <c r="E6" s="15"/>
      <c r="F6" s="14"/>
      <c r="G6" s="14"/>
      <c r="H6" s="14" t="str">
        <f>原记录!H6</f>
        <v>99.17466</v>
      </c>
      <c r="I6" s="15" t="str">
        <f>原记录!I6</f>
        <v>0.4</v>
      </c>
      <c r="J6" s="14" t="str">
        <f>原记录!J6</f>
        <v>99.17462</v>
      </c>
      <c r="K6" s="27">
        <f>原记录!K6</f>
        <v>95.9734</v>
      </c>
      <c r="L6" s="28">
        <f>测站及镜站信息!F7</f>
        <v>29.8</v>
      </c>
      <c r="M6" s="29">
        <f>测站及镜站信息!D7</f>
        <v>934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260.421422</v>
      </c>
      <c r="I7" s="15"/>
      <c r="J7" s="14"/>
      <c r="K7" s="27">
        <f>原记录!K7</f>
        <v>95.9734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D4</v>
      </c>
      <c r="C8" s="12" t="str">
        <f>原记录!C8</f>
        <v>Ⅰ</v>
      </c>
      <c r="D8" s="14"/>
      <c r="E8" s="15"/>
      <c r="F8" s="14"/>
      <c r="G8" s="14"/>
      <c r="H8" s="14" t="str">
        <f>原记录!H8</f>
        <v>79.23464</v>
      </c>
      <c r="I8" s="15" t="str">
        <f>原记录!I8</f>
        <v>-0.3</v>
      </c>
      <c r="J8" s="14" t="str">
        <f>原记录!J8</f>
        <v>79.23467</v>
      </c>
      <c r="K8" s="27">
        <f>原记录!K8</f>
        <v>61.8131</v>
      </c>
      <c r="L8" s="28">
        <f>测站及镜站信息!F8</f>
        <v>29.8</v>
      </c>
      <c r="M8" s="29">
        <f>测站及镜站信息!D8</f>
        <v>934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280.361298</v>
      </c>
      <c r="I9" s="15"/>
      <c r="J9" s="14"/>
      <c r="K9" s="27">
        <f>原记录!K9</f>
        <v>61.81315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D5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99.17479</v>
      </c>
      <c r="I10" s="15" t="str">
        <f>原记录!I10</f>
        <v>1.2</v>
      </c>
      <c r="J10" s="14" t="str">
        <f>原记录!J10</f>
        <v>99.17466</v>
      </c>
      <c r="K10" s="27">
        <f>原记录!K10</f>
        <v>95.97355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260.421462</v>
      </c>
      <c r="I11" s="15"/>
      <c r="J11" s="14"/>
      <c r="K11" s="27">
        <f>原记录!K11</f>
        <v>95.97355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D4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79.23461</v>
      </c>
      <c r="I12" s="15" t="str">
        <f>原记录!I12</f>
        <v>0.1</v>
      </c>
      <c r="J12" s="14" t="str">
        <f>原记录!J12</f>
        <v>79.23460</v>
      </c>
      <c r="K12" s="27">
        <f>原记录!K12</f>
        <v>61.81295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280.361405</v>
      </c>
      <c r="I13" s="15"/>
      <c r="J13" s="14"/>
      <c r="K13" s="27">
        <f>原记录!K13</f>
        <v>61.813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D5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99.17460</v>
      </c>
      <c r="I14" s="15" t="str">
        <f>原记录!I14</f>
        <v>-0.6</v>
      </c>
      <c r="J14" s="14" t="str">
        <f>原记录!J14</f>
        <v>99.17466</v>
      </c>
      <c r="K14" s="27">
        <f>原记录!K14</f>
        <v>95.97345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260.421279</v>
      </c>
      <c r="I15" s="15"/>
      <c r="J15" s="14"/>
      <c r="K15" s="27">
        <f>原记录!K15</f>
        <v>95.9733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D4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79.23474</v>
      </c>
      <c r="I16" s="15" t="str">
        <f>原记录!I16</f>
        <v>0.2</v>
      </c>
      <c r="J16" s="14" t="str">
        <f>原记录!J16</f>
        <v>79.23471</v>
      </c>
      <c r="K16" s="27">
        <f>原记录!K16</f>
        <v>61.81305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280.361308</v>
      </c>
      <c r="I17" s="15"/>
      <c r="J17" s="14"/>
      <c r="K17" s="27">
        <f>原记录!K17</f>
        <v>61.81325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7" t="s">
        <v>135</v>
      </c>
      <c r="T24" s="38"/>
      <c r="U24" s="37" t="s">
        <v>136</v>
      </c>
      <c r="V24" s="38"/>
      <c r="W24" s="39" t="s">
        <v>130</v>
      </c>
      <c r="X24" s="39" t="s">
        <v>137</v>
      </c>
      <c r="Y24" s="39" t="s">
        <v>131</v>
      </c>
    </row>
    <row r="25" ht="14.1" customHeight="1" spans="1:28">
      <c r="A25" s="18" t="s">
        <v>26</v>
      </c>
      <c r="B25" s="19" t="str">
        <f>原记录!B22</f>
        <v>D5</v>
      </c>
      <c r="C25" s="20"/>
      <c r="D25" s="21"/>
      <c r="E25" s="20"/>
      <c r="F25" s="14"/>
      <c r="G25" s="14" t="str">
        <f>原记录!G22</f>
        <v>99.17465</v>
      </c>
      <c r="H25" s="22">
        <f>DEGREES(RADIANS(90)-((INT(ABS(G25))+INT((ABS(G25)-INT(ABS(G25)))*100)/60+((ABS(G25)-INT(ABS(G25)))*100-INT((ABS(G25)-INT(ABS(G25)))*100))/36)*PI()/180)*SIGN(G25))</f>
        <v>-9.29625</v>
      </c>
      <c r="I25" s="22">
        <f>(INT(ABS(H25))+INT((ABS(H25)-INT(ABS(H25)))*60)*0.01+(((ABS(H25)-INT(ABS(H25)))*60-INT((ABS(H25)-INT(ABS(H25)))*60))*60)/10000)*SIGN(H25)</f>
        <v>-9.17465</v>
      </c>
      <c r="J25" s="27">
        <f>原记录!H22</f>
        <v>95.9734416666667</v>
      </c>
      <c r="K25" s="34">
        <f>E3</f>
        <v>1.5</v>
      </c>
      <c r="L25" s="34">
        <f>N6</f>
        <v>1.364</v>
      </c>
      <c r="M25" s="32" t="s">
        <v>138</v>
      </c>
      <c r="N25" s="32"/>
      <c r="O25" s="32"/>
      <c r="P25" s="35" t="str">
        <f>A3</f>
        <v>C4-3</v>
      </c>
      <c r="Q25" s="40" t="str">
        <f>B25</f>
        <v>D5</v>
      </c>
      <c r="R25" s="41">
        <f>J25</f>
        <v>95.9734416666667</v>
      </c>
      <c r="S25" s="36">
        <f>K2</f>
        <v>29.8</v>
      </c>
      <c r="T25" s="42">
        <f>L6</f>
        <v>29.8</v>
      </c>
      <c r="U25" s="42">
        <f>N2</f>
        <v>934</v>
      </c>
      <c r="V25" s="42">
        <f>M6</f>
        <v>934</v>
      </c>
      <c r="W25" s="43">
        <f>I25</f>
        <v>-9.17465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D4</v>
      </c>
      <c r="C26" s="20"/>
      <c r="D26" s="21"/>
      <c r="E26" s="20"/>
      <c r="F26" s="14"/>
      <c r="G26" s="14" t="str">
        <f>原记录!G23</f>
        <v>79.23466</v>
      </c>
      <c r="H26" s="22">
        <f>DEGREES(RADIANS(90)-((INT(ABS(G26))+INT((ABS(G26)-INT(ABS(G26)))*100)/60+((ABS(G26)-INT(ABS(G26)))*100-INT((ABS(G26)-INT(ABS(G26)))*100))/36)*PI()/180)*SIGN(G26))</f>
        <v>10.6037222222222</v>
      </c>
      <c r="I26" s="22">
        <f>(INT(ABS(H26))+INT((ABS(H26)-INT(ABS(H26)))*60)*0.01+(((ABS(H26)-INT(ABS(H26)))*60-INT((ABS(H26)-INT(ABS(H26)))*60))*60)/10000)*SIGN(H26)</f>
        <v>10.36134</v>
      </c>
      <c r="J26" s="27">
        <f>原记录!H23</f>
        <v>61.8130833333333</v>
      </c>
      <c r="K26" s="34">
        <f>E3</f>
        <v>1.5</v>
      </c>
      <c r="L26" s="34">
        <f>N8</f>
        <v>1.318</v>
      </c>
      <c r="M26" s="32" t="s">
        <v>139</v>
      </c>
      <c r="N26" s="32"/>
      <c r="O26" s="32"/>
      <c r="P26" s="35" t="str">
        <f>A3</f>
        <v>C4-3</v>
      </c>
      <c r="Q26" s="44" t="str">
        <f>B26</f>
        <v>D4</v>
      </c>
      <c r="R26" s="41">
        <f>J26</f>
        <v>61.8130833333333</v>
      </c>
      <c r="S26" s="36">
        <f>K2</f>
        <v>29.8</v>
      </c>
      <c r="T26" s="42">
        <f>L8</f>
        <v>29.8</v>
      </c>
      <c r="U26" s="42">
        <f>N2</f>
        <v>934</v>
      </c>
      <c r="V26" s="42">
        <f>M8</f>
        <v>934</v>
      </c>
      <c r="W26" s="43">
        <f>I26</f>
        <v>10.36134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1" t="s">
        <v>136</v>
      </c>
      <c r="U28" s="39" t="s">
        <v>130</v>
      </c>
      <c r="V28" s="39" t="s">
        <v>137</v>
      </c>
      <c r="W28" s="39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6" t="str">
        <f>P25</f>
        <v>C4-3</v>
      </c>
      <c r="Q29" s="36" t="str">
        <f>Q25</f>
        <v>D5</v>
      </c>
      <c r="R29" s="36">
        <f>R25</f>
        <v>95.9734416666667</v>
      </c>
      <c r="S29" s="36">
        <f>T25</f>
        <v>29.8</v>
      </c>
      <c r="T29" s="36">
        <f>V25</f>
        <v>934</v>
      </c>
      <c r="U29" s="36">
        <f>W25</f>
        <v>-9.17465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6" t="str">
        <f>P26</f>
        <v>C4-3</v>
      </c>
      <c r="Q30" s="36" t="str">
        <f>Q26</f>
        <v>D4</v>
      </c>
      <c r="R30" s="36">
        <f>R26</f>
        <v>61.8130833333333</v>
      </c>
      <c r="S30" s="36">
        <f>T26</f>
        <v>29.8</v>
      </c>
      <c r="T30" s="36">
        <f>V26</f>
        <v>934</v>
      </c>
      <c r="U30" s="36">
        <f>W26</f>
        <v>10.36134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