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<sst xmlns="http://schemas.openxmlformats.org/spreadsheetml/2006/main" count="231" uniqueCount="142">
  <si>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C5_1站外业观测手簿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</si>
  <si>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</si>
  <si>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</si>
  <si>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</si>
  <si>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</si>
  <si>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</si>
  <si>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测站点：C5_1</t>
  </si>
  <si>
    <t>后视点：</t>
  </si>
  <si>
    <t>开始时间：07:37:02</t>
  </si>
  <si>
    <t>结束时间：07:38:23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</si>
  <si>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</si>
  <si>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</si>
  <si>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</si>
  <si>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</si>
  <si>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</si>
  <si>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</si>
  <si>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</si>
  <si>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</si>
  <si>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</si>
  <si>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</si>
  <si>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</si>
  <si>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</si>
  <si>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</si>
  <si>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</si>
  <si>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</si>
  <si>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</si>
  <si>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</si>
  <si>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D5</t>
  </si>
  <si>
    <t>Ⅰ</t>
  </si>
  <si>
    <t>136.51491</t>
  </si>
  <si>
    <t>-1.8</t>
  </si>
  <si>
    <t>136.51500</t>
  </si>
  <si>
    <t>0.00000</t>
  </si>
  <si>
    <t>81.12509</t>
  </si>
  <si>
    <t>-0.7</t>
  </si>
  <si>
    <t>81.12516</t>
  </si>
  <si>
    <t>Ⅱ</t>
  </si>
  <si>
    <t>316.51509</t>
  </si>
  <si>
    <t>278.470769</t>
  </si>
  <si>
    <t>D6</t>
  </si>
  <si>
    <t>288.06331</t>
  </si>
  <si>
    <t>2.2</t>
  </si>
  <si>
    <t>288.06320</t>
  </si>
  <si>
    <t>151.14420</t>
  </si>
  <si>
    <t>97.36197</t>
  </si>
  <si>
    <t>-0.8</t>
  </si>
  <si>
    <t>97.36205</t>
  </si>
  <si>
    <t>108.06309</t>
  </si>
  <si>
    <t>262.233875</t>
  </si>
  <si>
    <t>2</t>
  </si>
  <si>
    <t>136.51480</t>
  </si>
  <si>
    <t>-1.9</t>
  </si>
  <si>
    <t>136.51489</t>
  </si>
  <si>
    <t>81.12520</t>
  </si>
  <si>
    <t>0.0</t>
  </si>
  <si>
    <t>316.51498</t>
  </si>
  <si>
    <t>278.470805</t>
  </si>
  <si>
    <t>288.06316</t>
  </si>
  <si>
    <t>2.5</t>
  </si>
  <si>
    <t>288.06303</t>
  </si>
  <si>
    <t>151.14415</t>
  </si>
  <si>
    <t>97.36204</t>
  </si>
  <si>
    <t>0.6</t>
  </si>
  <si>
    <t>97.36198</t>
  </si>
  <si>
    <t>108.06291</t>
  </si>
  <si>
    <t>262.234075</t>
  </si>
  <si>
    <t>3</t>
  </si>
  <si>
    <t>-0.5</t>
  </si>
  <si>
    <t>136.51482</t>
  </si>
  <si>
    <t>81.12517</t>
  </si>
  <si>
    <t>-0.4</t>
  </si>
  <si>
    <t>316.51485</t>
  </si>
  <si>
    <t>278.470761</t>
  </si>
  <si>
    <t>288.06282</t>
  </si>
  <si>
    <t>288.06269</t>
  </si>
  <si>
    <t>151.14387</t>
  </si>
  <si>
    <t>97.36185</t>
  </si>
  <si>
    <t>-0.2</t>
  </si>
  <si>
    <t>97.36186</t>
  </si>
  <si>
    <t>108.06257</t>
  </si>
  <si>
    <t>262.234120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</si>
  <si>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</si>
  <si>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</si>
  <si>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</si>
  <si>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</si>
  <si>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</si>
  <si>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</si>
  <si>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</si>
  <si>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81.12519</t>
  </si>
  <si>
    <t>2C互差20.00″</t>
  </si>
  <si>
    <t>151.14407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</si>
  <si>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</si>
  <si>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</si>
  <si>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</si>
  <si>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</si>
  <si>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</si>
  <si>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</si>
  <si>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</si>
  <si>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</si>
  <si>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</si>
  <si>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</si>
  <si>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</si>
  <si>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</si>
  <si>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C5-1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</si>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</sst>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71.5108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71.511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64.88355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64.88355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53</v>
      </c>
      <c r="K10" s="85">
        <v>71.5108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71.51095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64.8835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64.88355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50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53</v>
      </c>
      <c r="K14" s="85">
        <v>71.51085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71.5108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58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64.88415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64.88425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71.5108666666667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44</v>
      </c>
      <c r="H23" s="87">
        <v>64.8837583333333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J12" sqref="J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开始时间：07:37:02</v>
      </c>
      <c r="B4" s="46"/>
      <c r="C4" s="46" t="str">
        <f>原记录!H3</f>
        <v>结束时间：07:38:23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934</v>
      </c>
      <c r="E6" s="54" t="s">
        <v>106</v>
      </c>
      <c r="F6" s="56">
        <v>30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934</v>
      </c>
      <c r="E7" s="48" t="s">
        <v>109</v>
      </c>
      <c r="F7" s="56">
        <v>30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934</v>
      </c>
      <c r="E8" s="48" t="s">
        <v>112</v>
      </c>
      <c r="F8" s="56">
        <v>30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30</v>
      </c>
      <c r="L2" s="2" t="s">
        <v>120</v>
      </c>
      <c r="M2" s="2"/>
      <c r="N2" s="24">
        <f>测站及镜站信息!D6</f>
        <v>934</v>
      </c>
      <c r="O2" s="25" t="s">
        <v>113</v>
      </c>
    </row>
    <row r="3" ht="11.1" customHeight="1" spans="1:15">
      <c r="A3" s="5" t="str">
        <f>测站及镜站信息!B5</f>
        <v>C5-1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开始时间：07:37:02</v>
      </c>
      <c r="G3" s="10"/>
      <c r="H3" s="9" t="str">
        <f>测站及镜站信息!C4</f>
        <v>结束时间：07:38:23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D5</v>
      </c>
      <c r="C6" s="12" t="str">
        <f>原记录!C6</f>
        <v>Ⅰ</v>
      </c>
      <c r="D6" s="14"/>
      <c r="E6" s="15"/>
      <c r="F6" s="14"/>
      <c r="G6" s="14"/>
      <c r="H6" s="14" t="str">
        <f>原记录!H6</f>
        <v>81.12509</v>
      </c>
      <c r="I6" s="15" t="str">
        <f>原记录!I6</f>
        <v>-0.7</v>
      </c>
      <c r="J6" s="14" t="str">
        <f>原记录!J6</f>
        <v>81.12516</v>
      </c>
      <c r="K6" s="27">
        <f>原记录!K6</f>
        <v>71.5108</v>
      </c>
      <c r="L6" s="28">
        <f>测站及镜站信息!F7</f>
        <v>30</v>
      </c>
      <c r="M6" s="29">
        <f>测站及镜站信息!D7</f>
        <v>934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278.470769</v>
      </c>
      <c r="I7" s="15"/>
      <c r="J7" s="14"/>
      <c r="K7" s="27">
        <f>原记录!K7</f>
        <v>71.511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D6</v>
      </c>
      <c r="C8" s="12" t="str">
        <f>原记录!C8</f>
        <v>Ⅰ</v>
      </c>
      <c r="D8" s="14"/>
      <c r="E8" s="15"/>
      <c r="F8" s="14"/>
      <c r="G8" s="14"/>
      <c r="H8" s="14" t="str">
        <f>原记录!H8</f>
        <v>97.36197</v>
      </c>
      <c r="I8" s="15" t="str">
        <f>原记录!I8</f>
        <v>-0.8</v>
      </c>
      <c r="J8" s="14" t="str">
        <f>原记录!J8</f>
        <v>97.36205</v>
      </c>
      <c r="K8" s="27">
        <f>原记录!K8</f>
        <v>64.88355</v>
      </c>
      <c r="L8" s="28">
        <f>测站及镜站信息!F8</f>
        <v>30</v>
      </c>
      <c r="M8" s="29">
        <f>测站及镜站信息!D8</f>
        <v>934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262.233875</v>
      </c>
      <c r="I9" s="15"/>
      <c r="J9" s="14"/>
      <c r="K9" s="27">
        <f>原记录!K9</f>
        <v>64.88355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81.12520</v>
      </c>
      <c r="I10" s="15" t="str">
        <f>原记录!I10</f>
        <v>0.0</v>
      </c>
      <c r="J10" s="14" t="str">
        <f>原记录!J10</f>
        <v>81.12520</v>
      </c>
      <c r="K10" s="27">
        <f>原记录!K10</f>
        <v>71.5108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278.470805</v>
      </c>
      <c r="I11" s="15"/>
      <c r="J11" s="14"/>
      <c r="K11" s="27">
        <f>原记录!K11</f>
        <v>71.51095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97.36204</v>
      </c>
      <c r="I12" s="15" t="str">
        <f>原记录!I12</f>
        <v>0.6</v>
      </c>
      <c r="J12" s="14" t="str">
        <f>原记录!J12</f>
        <v>97.36198</v>
      </c>
      <c r="K12" s="27">
        <f>原记录!K12</f>
        <v>64.8835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262.234075</v>
      </c>
      <c r="I13" s="15"/>
      <c r="J13" s="14"/>
      <c r="K13" s="27">
        <f>原记录!K13</f>
        <v>64.88355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81.12517</v>
      </c>
      <c r="I14" s="15" t="str">
        <f>原记录!I14</f>
        <v>-0.4</v>
      </c>
      <c r="J14" s="14" t="str">
        <f>原记录!J14</f>
        <v>81.12520</v>
      </c>
      <c r="K14" s="27">
        <f>原记录!K14</f>
        <v>71.51085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278.470761</v>
      </c>
      <c r="I15" s="15"/>
      <c r="J15" s="14"/>
      <c r="K15" s="27">
        <f>原记录!K15</f>
        <v>71.5108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97.36185</v>
      </c>
      <c r="I16" s="15" t="str">
        <f>原记录!I16</f>
        <v>-0.2</v>
      </c>
      <c r="J16" s="14" t="str">
        <f>原记录!J16</f>
        <v>97.36186</v>
      </c>
      <c r="K16" s="27">
        <f>原记录!K16</f>
        <v>64.88415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262.234120</v>
      </c>
      <c r="I17" s="15"/>
      <c r="J17" s="14"/>
      <c r="K17" s="27">
        <f>原记录!K17</f>
        <v>64.88425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D5</v>
      </c>
      <c r="C25" s="20"/>
      <c r="D25" s="21"/>
      <c r="E25" s="20"/>
      <c r="F25" s="14"/>
      <c r="G25" s="14" t="str">
        <f>原记录!G22</f>
        <v>81.12519</v>
      </c>
      <c r="H25" s="22">
        <f>DEGREES(RADIANS(90)-((INT(ABS(G25))+INT((ABS(G25)-INT(ABS(G25)))*100)/60+((ABS(G25)-INT(ABS(G25)))*100-INT((ABS(G25)-INT(ABS(G25)))*100))/36)*PI()/180)*SIGN(G25))</f>
        <v>8.78558333333332</v>
      </c>
      <c r="I25" s="22">
        <f>(INT(ABS(H25))+INT((ABS(H25)-INT(ABS(H25)))*60)*0.01+(((ABS(H25)-INT(ABS(H25)))*60-INT((ABS(H25)-INT(ABS(H25)))*60))*60)/10000)*SIGN(H25)</f>
        <v>8.47080999999999</v>
      </c>
      <c r="J25" s="27">
        <f>原记录!H22</f>
        <v>71.5108666666667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C5-1</v>
      </c>
      <c r="Q25" s="40" t="str">
        <f>B25</f>
        <v>D5</v>
      </c>
      <c r="R25" s="41">
        <f>J25</f>
        <v>71.5108666666667</v>
      </c>
      <c r="S25" s="36">
        <f>K2</f>
        <v>30</v>
      </c>
      <c r="T25" s="42">
        <f>L6</f>
        <v>30</v>
      </c>
      <c r="U25" s="42">
        <f>N2</f>
        <v>934</v>
      </c>
      <c r="V25" s="42">
        <f>M6</f>
        <v>934</v>
      </c>
      <c r="W25" s="43">
        <f>I25</f>
        <v>8.47080999999999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D6</v>
      </c>
      <c r="C26" s="20"/>
      <c r="D26" s="21"/>
      <c r="E26" s="20"/>
      <c r="F26" s="14"/>
      <c r="G26" s="14" t="str">
        <f>原记录!G23</f>
        <v>97.36197</v>
      </c>
      <c r="H26" s="22">
        <f>DEGREES(RADIANS(90)-((INT(ABS(G26))+INT((ABS(G26)-INT(ABS(G26)))*100)/60+((ABS(G26)-INT(ABS(G26)))*100-INT((ABS(G26)-INT(ABS(G26)))*100))/36)*PI()/180)*SIGN(G26))</f>
        <v>-7.60547222222222</v>
      </c>
      <c r="I26" s="22">
        <f>(INT(ABS(H26))+INT((ABS(H26)-INT(ABS(H26)))*60)*0.01+(((ABS(H26)-INT(ABS(H26)))*60-INT((ABS(H26)-INT(ABS(H26)))*60))*60)/10000)*SIGN(H26)</f>
        <v>-7.36197</v>
      </c>
      <c r="J26" s="27">
        <f>原记录!H23</f>
        <v>64.8837583333333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C5-1</v>
      </c>
      <c r="Q26" s="44" t="str">
        <f>B26</f>
        <v>D6</v>
      </c>
      <c r="R26" s="41">
        <f>J26</f>
        <v>64.8837583333333</v>
      </c>
      <c r="S26" s="36">
        <f>K2</f>
        <v>30</v>
      </c>
      <c r="T26" s="42">
        <f>L8</f>
        <v>30</v>
      </c>
      <c r="U26" s="42">
        <f>N2</f>
        <v>934</v>
      </c>
      <c r="V26" s="42">
        <f>M8</f>
        <v>934</v>
      </c>
      <c r="W26" s="43">
        <f>I26</f>
        <v>-7.36197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C5-1</v>
      </c>
      <c r="Q29" s="36" t="str">
        <f>Q25</f>
        <v>D5</v>
      </c>
      <c r="R29" s="36">
        <f>R25</f>
        <v>71.5108666666667</v>
      </c>
      <c r="S29" s="36">
        <f>T25</f>
        <v>30</v>
      </c>
      <c r="T29" s="36">
        <f>V25</f>
        <v>934</v>
      </c>
      <c r="U29" s="36">
        <f>W25</f>
        <v>8.47080999999999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C5-1</v>
      </c>
      <c r="Q30" s="36" t="str">
        <f>Q26</f>
        <v>D6</v>
      </c>
      <c r="R30" s="36">
        <f>R26</f>
        <v>64.8837583333333</v>
      </c>
      <c r="S30" s="36">
        <f>T26</f>
        <v>30</v>
      </c>
      <c r="T30" s="36">
        <f>V26</f>
        <v>934</v>
      </c>
      <c r="U30" s="36">
        <f>W26</f>
        <v>-7.36197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