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<sst xmlns="http://schemas.openxmlformats.org/spreadsheetml/2006/main" count="231" uniqueCount="145">
  <si>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C5_2站外业观测手簿</t>
  </si>
  <si>
    <t>观测日期：2024.06.24</t>
  </si>
  <si>
    <t>天气：晴朗</t>
  </si>
  <si>
    <t>成像：清晰</t>
  </si>
  <si>
    <t>温度：12.0℃</t>
  </si>
  <si>
    <t>气压：1013.25hPa</t>
  </si>
  <si>
    <t>测站点：C5_2</t>
  </si>
  <si>
    <t>后视点：</t>
  </si>
  <si>
    <t>开始时间：07:41:42</t>
  </si>
  <si>
    <t>结束时间：07:43:17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</si>
  <si>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</si>
  <si>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</si>
  <si>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</si>
  <si>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</si>
  <si>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</si>
  <si>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</si>
  <si>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</si>
  <si>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</si>
  <si>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</si>
  <si>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</si>
  <si>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</si>
  <si>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</si>
  <si>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</si>
  <si>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</si>
  <si>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</si>
  <si>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</si>
  <si>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</si>
  <si>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D6</t>
  </si>
  <si>
    <t>Ⅰ</t>
  </si>
  <si>
    <t>309.28103</t>
  </si>
  <si>
    <t>0.1</t>
  </si>
  <si>
    <t>309.28102</t>
  </si>
  <si>
    <t>0.00000</t>
  </si>
  <si>
    <t>97.35560</t>
  </si>
  <si>
    <t>-0.3</t>
  </si>
  <si>
    <t>97.35563</t>
  </si>
  <si>
    <t>Ⅱ</t>
  </si>
  <si>
    <t>129.28102</t>
  </si>
  <si>
    <t>262.240343</t>
  </si>
  <si>
    <t>D5</t>
  </si>
  <si>
    <t>158.16457</t>
  </si>
  <si>
    <t>-0.5</t>
  </si>
  <si>
    <t>158.16459</t>
  </si>
  <si>
    <t>208.48357</t>
  </si>
  <si>
    <t>81.12508</t>
  </si>
  <si>
    <t>-0.4</t>
  </si>
  <si>
    <t>81.12512</t>
  </si>
  <si>
    <t>338.16462</t>
  </si>
  <si>
    <t>278.470839</t>
  </si>
  <si>
    <t>2</t>
  </si>
  <si>
    <t>309.28165</t>
  </si>
  <si>
    <t>5.0</t>
  </si>
  <si>
    <t>309.28140</t>
  </si>
  <si>
    <t>97.35559</t>
  </si>
  <si>
    <t>-0.0</t>
  </si>
  <si>
    <t>129.28115</t>
  </si>
  <si>
    <t>262.240407</t>
  </si>
  <si>
    <t>158.16468</t>
  </si>
  <si>
    <t>-0.7</t>
  </si>
  <si>
    <t>158.16471</t>
  </si>
  <si>
    <t>208.48331</t>
  </si>
  <si>
    <t>81.12522</t>
  </si>
  <si>
    <t>0.5</t>
  </si>
  <si>
    <t>81.12516</t>
  </si>
  <si>
    <t>338.16475</t>
  </si>
  <si>
    <t>278.470889</t>
  </si>
  <si>
    <t>3</t>
  </si>
  <si>
    <t>309.28155</t>
  </si>
  <si>
    <t>2.4</t>
  </si>
  <si>
    <t>309.28143</t>
  </si>
  <si>
    <t>97.35565</t>
  </si>
  <si>
    <t>-1.2</t>
  </si>
  <si>
    <t>97.35578</t>
  </si>
  <si>
    <t>129.28132</t>
  </si>
  <si>
    <t>262.240102</t>
  </si>
  <si>
    <t>158.16482</t>
  </si>
  <si>
    <t>-0.8</t>
  </si>
  <si>
    <t>158.16487</t>
  </si>
  <si>
    <t>208.48343</t>
  </si>
  <si>
    <t>81.12525</t>
  </si>
  <si>
    <t>0.9</t>
  </si>
  <si>
    <t>338.16491</t>
  </si>
  <si>
    <t>278.470927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</si>
  <si>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</si>
  <si>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</si>
  <si>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</si>
  <si>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</si>
  <si>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</si>
  <si>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</si>
  <si>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</si>
  <si>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97.35567</t>
  </si>
  <si>
    <t>2C互差20.00″</t>
  </si>
  <si>
    <t>208.48344</t>
  </si>
  <si>
    <t>81.12515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</si>
  <si>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</si>
  <si>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</si>
  <si>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</si>
  <si>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</si>
  <si>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</si>
  <si>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</si>
  <si>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</si>
  <si>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</si>
  <si>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</si>
  <si>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</si>
  <si>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</si>
  <si>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</si>
  <si>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C5-2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</si>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</sst>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00"/>
    <numFmt numFmtId="178" formatCode="0.0000_ "/>
    <numFmt numFmtId="179" formatCode="0.0_ 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7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7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7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64.67175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64.6719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71.73775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71.7378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53</v>
      </c>
      <c r="K10" s="85">
        <v>64.6719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64.67195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71.73765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71.7377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64.6719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64.6718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63</v>
      </c>
      <c r="K16" s="87">
        <v>71.73775</v>
      </c>
      <c r="L16" s="92"/>
    </row>
    <row r="17" s="59" customFormat="1" ht="15" spans="1:12">
      <c r="A17" s="76"/>
      <c r="B17" s="77"/>
      <c r="C17" s="78" t="s">
        <v>36</v>
      </c>
      <c r="D17" s="78" t="s">
        <v>81</v>
      </c>
      <c r="E17" s="77"/>
      <c r="F17" s="77"/>
      <c r="G17" s="77"/>
      <c r="H17" s="78" t="s">
        <v>82</v>
      </c>
      <c r="I17" s="77"/>
      <c r="J17" s="77"/>
      <c r="K17" s="93">
        <v>71.7378</v>
      </c>
      <c r="L17" s="91"/>
    </row>
    <row r="18" s="59" customFormat="1" spans="1:12">
      <c r="A18" s="79" t="s">
        <v>83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84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85</v>
      </c>
      <c r="B20" s="66" t="s">
        <v>12</v>
      </c>
      <c r="C20" s="66"/>
      <c r="D20" s="66" t="s">
        <v>86</v>
      </c>
      <c r="E20" s="66"/>
      <c r="F20" s="66" t="s">
        <v>87</v>
      </c>
      <c r="G20" s="66" t="s">
        <v>88</v>
      </c>
      <c r="H20" s="66" t="s">
        <v>21</v>
      </c>
      <c r="I20" s="66"/>
      <c r="J20" s="97" t="s">
        <v>89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90</v>
      </c>
      <c r="H22" s="85">
        <v>64.6718666666667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71.7377416666667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D34" sqref="D34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开始时间：07:41:42</v>
      </c>
      <c r="B4" s="46"/>
      <c r="C4" s="46" t="str">
        <f>原记录!H3</f>
        <v>结束时间：07:43:17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934</v>
      </c>
      <c r="E6" s="54" t="s">
        <v>109</v>
      </c>
      <c r="F6" s="56">
        <v>30</v>
      </c>
      <c r="G6" s="56"/>
    </row>
    <row r="7" spans="1:7">
      <c r="A7" s="48" t="s">
        <v>110</v>
      </c>
      <c r="B7" s="57">
        <v>1.318</v>
      </c>
      <c r="C7" s="48" t="s">
        <v>111</v>
      </c>
      <c r="D7" s="55">
        <v>934</v>
      </c>
      <c r="E7" s="48" t="s">
        <v>112</v>
      </c>
      <c r="F7" s="56">
        <v>30</v>
      </c>
      <c r="G7" s="56"/>
    </row>
    <row r="8" spans="1:7">
      <c r="A8" s="48" t="s">
        <v>113</v>
      </c>
      <c r="B8" s="57">
        <v>1.364</v>
      </c>
      <c r="C8" s="48" t="s">
        <v>114</v>
      </c>
      <c r="D8" s="55">
        <v>934</v>
      </c>
      <c r="E8" s="48" t="s">
        <v>115</v>
      </c>
      <c r="F8" s="56">
        <v>30</v>
      </c>
      <c r="G8" s="48"/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30</v>
      </c>
      <c r="L2" s="2" t="s">
        <v>123</v>
      </c>
      <c r="M2" s="2"/>
      <c r="N2" s="24">
        <f>测站及镜站信息!D6</f>
        <v>934</v>
      </c>
      <c r="O2" s="25" t="s">
        <v>116</v>
      </c>
    </row>
    <row r="3" ht="11.1" customHeight="1" spans="1:15">
      <c r="A3" s="5" t="str">
        <f>测站及镜站信息!B5</f>
        <v>C5-2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开始时间：07:41:42</v>
      </c>
      <c r="G3" s="10"/>
      <c r="H3" s="9" t="str">
        <f>测站及镜站信息!C4</f>
        <v>结束时间：07:43:17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D6</v>
      </c>
      <c r="C6" s="12" t="str">
        <f>原记录!C6</f>
        <v>Ⅰ</v>
      </c>
      <c r="D6" s="14"/>
      <c r="E6" s="15"/>
      <c r="F6" s="14"/>
      <c r="G6" s="14"/>
      <c r="H6" s="14" t="str">
        <f>原记录!H6</f>
        <v>97.35560</v>
      </c>
      <c r="I6" s="15" t="str">
        <f>原记录!I6</f>
        <v>-0.3</v>
      </c>
      <c r="J6" s="14" t="str">
        <f>原记录!J6</f>
        <v>97.35563</v>
      </c>
      <c r="K6" s="27">
        <f>原记录!K6</f>
        <v>64.67175</v>
      </c>
      <c r="L6" s="28">
        <f>测站及镜站信息!F7</f>
        <v>30</v>
      </c>
      <c r="M6" s="29">
        <f>测站及镜站信息!D7</f>
        <v>934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262.240343</v>
      </c>
      <c r="I7" s="15"/>
      <c r="J7" s="14"/>
      <c r="K7" s="27">
        <f>原记录!K7</f>
        <v>64.6719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D5</v>
      </c>
      <c r="C8" s="12" t="str">
        <f>原记录!C8</f>
        <v>Ⅰ</v>
      </c>
      <c r="D8" s="14"/>
      <c r="E8" s="15"/>
      <c r="F8" s="14"/>
      <c r="G8" s="14"/>
      <c r="H8" s="14" t="str">
        <f>原记录!H8</f>
        <v>81.12508</v>
      </c>
      <c r="I8" s="15" t="str">
        <f>原记录!I8</f>
        <v>-0.4</v>
      </c>
      <c r="J8" s="14" t="str">
        <f>原记录!J8</f>
        <v>81.12512</v>
      </c>
      <c r="K8" s="27">
        <f>原记录!K8</f>
        <v>71.73775</v>
      </c>
      <c r="L8" s="28">
        <f>测站及镜站信息!F8</f>
        <v>30</v>
      </c>
      <c r="M8" s="29">
        <f>测站及镜站信息!D8</f>
        <v>934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278.470839</v>
      </c>
      <c r="I9" s="15"/>
      <c r="J9" s="14"/>
      <c r="K9" s="27">
        <f>原记录!K9</f>
        <v>71.7378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97.35559</v>
      </c>
      <c r="I10" s="15" t="str">
        <f>原记录!I10</f>
        <v>-0.0</v>
      </c>
      <c r="J10" s="14" t="str">
        <f>原记录!J10</f>
        <v>97.35559</v>
      </c>
      <c r="K10" s="27">
        <f>原记录!K10</f>
        <v>64.6719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262.240407</v>
      </c>
      <c r="I11" s="15"/>
      <c r="J11" s="14"/>
      <c r="K11" s="27">
        <f>原记录!K11</f>
        <v>64.67195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D5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81.12522</v>
      </c>
      <c r="I12" s="15" t="str">
        <f>原记录!I12</f>
        <v>0.5</v>
      </c>
      <c r="J12" s="14" t="str">
        <f>原记录!J12</f>
        <v>81.12516</v>
      </c>
      <c r="K12" s="27">
        <f>原记录!K12</f>
        <v>71.73765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278.470889</v>
      </c>
      <c r="I13" s="15"/>
      <c r="J13" s="14"/>
      <c r="K13" s="27">
        <f>原记录!K13</f>
        <v>71.7377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97.35565</v>
      </c>
      <c r="I14" s="15" t="str">
        <f>原记录!I14</f>
        <v>-1.2</v>
      </c>
      <c r="J14" s="14" t="str">
        <f>原记录!J14</f>
        <v>97.35578</v>
      </c>
      <c r="K14" s="27">
        <f>原记录!K14</f>
        <v>64.6719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262.240102</v>
      </c>
      <c r="I15" s="15"/>
      <c r="J15" s="14"/>
      <c r="K15" s="27">
        <f>原记录!K15</f>
        <v>64.6718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D5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81.12525</v>
      </c>
      <c r="I16" s="15" t="str">
        <f>原记录!I16</f>
        <v>0.9</v>
      </c>
      <c r="J16" s="14" t="str">
        <f>原记录!J16</f>
        <v>81.12516</v>
      </c>
      <c r="K16" s="27">
        <f>原记录!K16</f>
        <v>71.73775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278.470927</v>
      </c>
      <c r="I17" s="15"/>
      <c r="J17" s="14"/>
      <c r="K17" s="27">
        <f>原记录!K17</f>
        <v>71.7378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85</v>
      </c>
      <c r="B23" s="11" t="s">
        <v>12</v>
      </c>
      <c r="C23" s="11"/>
      <c r="D23" s="11" t="s">
        <v>86</v>
      </c>
      <c r="E23" s="11"/>
      <c r="F23" s="11" t="s">
        <v>87</v>
      </c>
      <c r="G23" s="11" t="s">
        <v>88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89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D6</v>
      </c>
      <c r="C25" s="20"/>
      <c r="D25" s="21"/>
      <c r="E25" s="20"/>
      <c r="F25" s="14"/>
      <c r="G25" s="14" t="str">
        <f>原记录!G22</f>
        <v>97.35567</v>
      </c>
      <c r="H25" s="22">
        <f>DEGREES(RADIANS(90)-((INT(ABS(G25))+INT((ABS(G25)-INT(ABS(G25)))*100)/60+((ABS(G25)-INT(ABS(G25)))*100-INT((ABS(G25)-INT(ABS(G25)))*100))/36)*PI()/180)*SIGN(G25))</f>
        <v>-7.59908333333335</v>
      </c>
      <c r="I25" s="22">
        <f>(INT(ABS(H25))+INT((ABS(H25)-INT(ABS(H25)))*60)*0.01+(((ABS(H25)-INT(ABS(H25)))*60-INT((ABS(H25)-INT(ABS(H25)))*60))*60)/10000)*SIGN(H25)</f>
        <v>-7.35567000000001</v>
      </c>
      <c r="J25" s="27">
        <f>原记录!H22</f>
        <v>64.6718666666667</v>
      </c>
      <c r="K25" s="34">
        <f>E3</f>
        <v>1.5</v>
      </c>
      <c r="L25" s="34">
        <f>N6</f>
        <v>1.318</v>
      </c>
      <c r="M25" s="32" t="s">
        <v>140</v>
      </c>
      <c r="N25" s="32"/>
      <c r="O25" s="32"/>
      <c r="P25" s="35" t="str">
        <f>A3</f>
        <v>C5-2</v>
      </c>
      <c r="Q25" s="40" t="str">
        <f>B25</f>
        <v>D6</v>
      </c>
      <c r="R25" s="41">
        <f>J25</f>
        <v>64.6718666666667</v>
      </c>
      <c r="S25" s="36">
        <f>K2</f>
        <v>30</v>
      </c>
      <c r="T25" s="42">
        <f>L6</f>
        <v>30</v>
      </c>
      <c r="U25" s="42">
        <f>N2</f>
        <v>934</v>
      </c>
      <c r="V25" s="42">
        <f>M6</f>
        <v>934</v>
      </c>
      <c r="W25" s="43">
        <f>I25</f>
        <v>-7.35567000000001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D5</v>
      </c>
      <c r="C26" s="20"/>
      <c r="D26" s="21"/>
      <c r="E26" s="20"/>
      <c r="F26" s="14"/>
      <c r="G26" s="14" t="str">
        <f>原记录!G23</f>
        <v>81.12515</v>
      </c>
      <c r="H26" s="22">
        <f>DEGREES(RADIANS(90)-((INT(ABS(G26))+INT((ABS(G26)-INT(ABS(G26)))*100)/60+((ABS(G26)-INT(ABS(G26)))*100-INT((ABS(G26)-INT(ABS(G26)))*100))/36)*PI()/180)*SIGN(G26))</f>
        <v>8.78569444444442</v>
      </c>
      <c r="I26" s="22">
        <f>(INT(ABS(H26))+INT((ABS(H26)-INT(ABS(H26)))*60)*0.01+(((ABS(H26)-INT(ABS(H26)))*60-INT((ABS(H26)-INT(ABS(H26)))*60))*60)/10000)*SIGN(H26)</f>
        <v>8.47084999999999</v>
      </c>
      <c r="J26" s="27">
        <f>原记录!H23</f>
        <v>71.7377416666667</v>
      </c>
      <c r="K26" s="34">
        <f>E3</f>
        <v>1.5</v>
      </c>
      <c r="L26" s="34">
        <f>N8</f>
        <v>1.364</v>
      </c>
      <c r="M26" s="32" t="s">
        <v>141</v>
      </c>
      <c r="N26" s="32"/>
      <c r="O26" s="32"/>
      <c r="P26" s="35" t="str">
        <f>A3</f>
        <v>C5-2</v>
      </c>
      <c r="Q26" s="44" t="str">
        <f>B26</f>
        <v>D5</v>
      </c>
      <c r="R26" s="41">
        <f>J26</f>
        <v>71.7377416666667</v>
      </c>
      <c r="S26" s="36">
        <f>K2</f>
        <v>30</v>
      </c>
      <c r="T26" s="42">
        <f>L8</f>
        <v>30</v>
      </c>
      <c r="U26" s="42">
        <f>N2</f>
        <v>934</v>
      </c>
      <c r="V26" s="42">
        <f>M8</f>
        <v>934</v>
      </c>
      <c r="W26" s="43">
        <f>I26</f>
        <v>8.47084999999999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96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C5-2</v>
      </c>
      <c r="Q29" s="36" t="str">
        <f>Q25</f>
        <v>D6</v>
      </c>
      <c r="R29" s="36">
        <f>R25</f>
        <v>64.6718666666667</v>
      </c>
      <c r="S29" s="36">
        <f>T25</f>
        <v>30</v>
      </c>
      <c r="T29" s="36">
        <f>V25</f>
        <v>934</v>
      </c>
      <c r="U29" s="36">
        <f>W25</f>
        <v>-7.35567000000001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C5-2</v>
      </c>
      <c r="Q30" s="36" t="str">
        <f>Q26</f>
        <v>D5</v>
      </c>
      <c r="R30" s="36">
        <f>R26</f>
        <v>71.7377416666667</v>
      </c>
      <c r="S30" s="36">
        <f>T26</f>
        <v>30</v>
      </c>
      <c r="T30" s="36">
        <f>V26</f>
        <v>934</v>
      </c>
      <c r="U30" s="36">
        <f>W26</f>
        <v>8.47084999999999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2024-06-24T15:41:15Z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