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<sst xmlns="http://schemas.openxmlformats.org/spreadsheetml/2006/main" count="231" uniqueCount="145">
  <si>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C5_4站外业观测手簿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</si>
  <si>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</si>
  <si>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</si>
  <si>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</si>
  <si>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</si>
  <si>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</si>
  <si>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测站点：C5_4</t>
  </si>
  <si>
    <t>后视点：</t>
  </si>
  <si>
    <t>开始时间：07:51:56</t>
  </si>
  <si>
    <t>结束时间：07:53:21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</si>
  <si>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</si>
  <si>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</si>
  <si>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</si>
  <si>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</si>
  <si>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</si>
  <si>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</si>
  <si>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</si>
  <si>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</si>
  <si>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</si>
  <si>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</si>
  <si>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</si>
  <si>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</si>
  <si>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</si>
  <si>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</si>
  <si>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</si>
  <si>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</si>
  <si>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</si>
  <si>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D5</t>
  </si>
  <si>
    <t>Ⅰ</t>
  </si>
  <si>
    <t>112.31007</t>
  </si>
  <si>
    <t>-1.9</t>
  </si>
  <si>
    <t>112.31016</t>
  </si>
  <si>
    <t>0.00000</t>
  </si>
  <si>
    <t>81.13272</t>
  </si>
  <si>
    <t>0.3</t>
  </si>
  <si>
    <t>81.13269</t>
  </si>
  <si>
    <t>Ⅱ</t>
  </si>
  <si>
    <t>292.31026</t>
  </si>
  <si>
    <t>278.463347</t>
  </si>
  <si>
    <t>D6</t>
  </si>
  <si>
    <t>263.51498</t>
  </si>
  <si>
    <t>3.1</t>
  </si>
  <si>
    <t>263.51483</t>
  </si>
  <si>
    <t>151.20466</t>
  </si>
  <si>
    <t>97.37226</t>
  </si>
  <si>
    <t>-0.1</t>
  </si>
  <si>
    <t>97.37227</t>
  </si>
  <si>
    <t>83.51467</t>
  </si>
  <si>
    <t>262.223713</t>
  </si>
  <si>
    <t>2</t>
  </si>
  <si>
    <t>112.30587</t>
  </si>
  <si>
    <t>-2.2</t>
  </si>
  <si>
    <t>112.30598</t>
  </si>
  <si>
    <t>81.13266</t>
  </si>
  <si>
    <t>0.4</t>
  </si>
  <si>
    <t>81.13262</t>
  </si>
  <si>
    <t>292.31009</t>
  </si>
  <si>
    <t>278.463421</t>
  </si>
  <si>
    <t>263.51505</t>
  </si>
  <si>
    <t>3.7</t>
  </si>
  <si>
    <t>263.51487</t>
  </si>
  <si>
    <t>151.20489</t>
  </si>
  <si>
    <t>97.37234</t>
  </si>
  <si>
    <t>0.8</t>
  </si>
  <si>
    <t>97.37225</t>
  </si>
  <si>
    <t>83.51468</t>
  </si>
  <si>
    <t>262.223830</t>
  </si>
  <si>
    <t>3</t>
  </si>
  <si>
    <t>112.31003</t>
  </si>
  <si>
    <t>112.31001</t>
  </si>
  <si>
    <t>81.13284</t>
  </si>
  <si>
    <t>81.13280</t>
  </si>
  <si>
    <t>292.30600</t>
  </si>
  <si>
    <t>278.463245</t>
  </si>
  <si>
    <t>263.51503</t>
  </si>
  <si>
    <t>1.5</t>
  </si>
  <si>
    <t>263.51496</t>
  </si>
  <si>
    <t>151.20494</t>
  </si>
  <si>
    <t>97.37222</t>
  </si>
  <si>
    <t>0.2</t>
  </si>
  <si>
    <t>97.37220</t>
  </si>
  <si>
    <t>83.51488</t>
  </si>
  <si>
    <t>262.223816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</si>
  <si>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</si>
  <si>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</si>
  <si>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</si>
  <si>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</si>
  <si>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</si>
  <si>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</si>
  <si>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</si>
  <si>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81.13270</t>
  </si>
  <si>
    <t>2C互差20.00″</t>
  </si>
  <si>
    <t>151.20483</t>
  </si>
  <si>
    <t>97.37224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</si>
  <si>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</si>
  <si>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</si>
  <si>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</si>
  <si>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</si>
  <si>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</si>
  <si>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</si>
  <si>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</si>
  <si>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</si>
  <si>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</si>
  <si>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</si>
  <si>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</si>
  <si>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</si>
  <si>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C5-4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</si>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</sst>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_ "/>
    <numFmt numFmtId="179" formatCode="0.00000_ "/>
    <numFmt numFmtId="180" formatCode="0.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71.289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71.2888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65.0765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65.0764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71.2889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71.2889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65.0766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65.0765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34</v>
      </c>
      <c r="F14" s="70" t="s">
        <v>69</v>
      </c>
      <c r="G14" s="70" t="s">
        <v>32</v>
      </c>
      <c r="H14" s="71" t="s">
        <v>70</v>
      </c>
      <c r="I14" s="70" t="s">
        <v>54</v>
      </c>
      <c r="J14" s="70" t="s">
        <v>71</v>
      </c>
      <c r="K14" s="85">
        <v>71.28885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71.28885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65.07645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65.0766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71.2888833333333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65.0765083333333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24" sqref="D2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开始时间：07:51:56</v>
      </c>
      <c r="B4" s="46"/>
      <c r="C4" s="46" t="str">
        <f>原记录!H3</f>
        <v>结束时间：07:53:21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934</v>
      </c>
      <c r="E6" s="54" t="s">
        <v>109</v>
      </c>
      <c r="F6" s="56">
        <v>30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934</v>
      </c>
      <c r="E7" s="48" t="s">
        <v>112</v>
      </c>
      <c r="F7" s="56">
        <v>30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934</v>
      </c>
      <c r="E8" s="48" t="s">
        <v>115</v>
      </c>
      <c r="F8" s="56">
        <v>30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30</v>
      </c>
      <c r="L2" s="2" t="s">
        <v>123</v>
      </c>
      <c r="M2" s="2"/>
      <c r="N2" s="24">
        <f>测站及镜站信息!D6</f>
        <v>934</v>
      </c>
      <c r="O2" s="25" t="s">
        <v>116</v>
      </c>
    </row>
    <row r="3" ht="11.1" customHeight="1" spans="1:15">
      <c r="A3" s="5" t="str">
        <f>测站及镜站信息!B5</f>
        <v>C5-4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开始时间：07:51:56</v>
      </c>
      <c r="G3" s="10"/>
      <c r="H3" s="9" t="str">
        <f>测站及镜站信息!C4</f>
        <v>结束时间：07:53:21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D5</v>
      </c>
      <c r="C6" s="12" t="str">
        <f>原记录!C6</f>
        <v>Ⅰ</v>
      </c>
      <c r="D6" s="14"/>
      <c r="E6" s="15"/>
      <c r="F6" s="14"/>
      <c r="G6" s="14"/>
      <c r="H6" s="14" t="str">
        <f>原记录!H6</f>
        <v>81.13272</v>
      </c>
      <c r="I6" s="15" t="str">
        <f>原记录!I6</f>
        <v>0.3</v>
      </c>
      <c r="J6" s="14" t="str">
        <f>原记录!J6</f>
        <v>81.13269</v>
      </c>
      <c r="K6" s="27">
        <f>原记录!K6</f>
        <v>71.289</v>
      </c>
      <c r="L6" s="28">
        <f>测站及镜站信息!F7</f>
        <v>30</v>
      </c>
      <c r="M6" s="29">
        <f>测站及镜站信息!D7</f>
        <v>934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278.463347</v>
      </c>
      <c r="I7" s="15"/>
      <c r="J7" s="14"/>
      <c r="K7" s="27">
        <f>原记录!K7</f>
        <v>71.2888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D6</v>
      </c>
      <c r="C8" s="12" t="str">
        <f>原记录!C8</f>
        <v>Ⅰ</v>
      </c>
      <c r="D8" s="14"/>
      <c r="E8" s="15"/>
      <c r="F8" s="14"/>
      <c r="G8" s="14"/>
      <c r="H8" s="14" t="str">
        <f>原记录!H8</f>
        <v>97.37226</v>
      </c>
      <c r="I8" s="15" t="str">
        <f>原记录!I8</f>
        <v>-0.1</v>
      </c>
      <c r="J8" s="14" t="str">
        <f>原记录!J8</f>
        <v>97.37227</v>
      </c>
      <c r="K8" s="27">
        <f>原记录!K8</f>
        <v>65.0765</v>
      </c>
      <c r="L8" s="28">
        <f>测站及镜站信息!F8</f>
        <v>30</v>
      </c>
      <c r="M8" s="29">
        <f>测站及镜站信息!D8</f>
        <v>934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262.223713</v>
      </c>
      <c r="I9" s="15"/>
      <c r="J9" s="14"/>
      <c r="K9" s="27">
        <f>原记录!K9</f>
        <v>65.0764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81.13266</v>
      </c>
      <c r="I10" s="15" t="str">
        <f>原记录!I10</f>
        <v>0.4</v>
      </c>
      <c r="J10" s="14" t="str">
        <f>原记录!J10</f>
        <v>81.13262</v>
      </c>
      <c r="K10" s="27">
        <f>原记录!K10</f>
        <v>71.2889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278.463421</v>
      </c>
      <c r="I11" s="15"/>
      <c r="J11" s="14"/>
      <c r="K11" s="27">
        <f>原记录!K11</f>
        <v>71.2889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97.37234</v>
      </c>
      <c r="I12" s="15" t="str">
        <f>原记录!I12</f>
        <v>0.8</v>
      </c>
      <c r="J12" s="14" t="str">
        <f>原记录!J12</f>
        <v>97.37225</v>
      </c>
      <c r="K12" s="27">
        <f>原记录!K12</f>
        <v>65.0766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262.223830</v>
      </c>
      <c r="I13" s="15"/>
      <c r="J13" s="14"/>
      <c r="K13" s="27">
        <f>原记录!K13</f>
        <v>65.0765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81.13284</v>
      </c>
      <c r="I14" s="15" t="str">
        <f>原记录!I14</f>
        <v>0.4</v>
      </c>
      <c r="J14" s="14" t="str">
        <f>原记录!J14</f>
        <v>81.13280</v>
      </c>
      <c r="K14" s="27">
        <f>原记录!K14</f>
        <v>71.28885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278.463245</v>
      </c>
      <c r="I15" s="15"/>
      <c r="J15" s="14"/>
      <c r="K15" s="27">
        <f>原记录!K15</f>
        <v>71.28885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97.37222</v>
      </c>
      <c r="I16" s="15" t="str">
        <f>原记录!I16</f>
        <v>0.2</v>
      </c>
      <c r="J16" s="14" t="str">
        <f>原记录!J16</f>
        <v>97.37220</v>
      </c>
      <c r="K16" s="27">
        <f>原记录!K16</f>
        <v>65.07645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262.223816</v>
      </c>
      <c r="I17" s="15"/>
      <c r="J17" s="14"/>
      <c r="K17" s="27">
        <f>原记录!K17</f>
        <v>65.0766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D5</v>
      </c>
      <c r="C25" s="20"/>
      <c r="D25" s="21"/>
      <c r="E25" s="20"/>
      <c r="F25" s="14"/>
      <c r="G25" s="14" t="str">
        <f>原记录!G22</f>
        <v>81.13270</v>
      </c>
      <c r="H25" s="22">
        <f>DEGREES(RADIANS(90)-((INT(ABS(G25))+INT((ABS(G25)-INT(ABS(G25)))*100)/60+((ABS(G25)-INT(ABS(G25)))*100-INT((ABS(G25)-INT(ABS(G25)))*100))/36)*PI()/180)*SIGN(G25))</f>
        <v>8.77583333333334</v>
      </c>
      <c r="I25" s="22">
        <f>(INT(ABS(H25))+INT((ABS(H25)-INT(ABS(H25)))*60)*0.01+(((ABS(H25)-INT(ABS(H25)))*60-INT((ABS(H25)-INT(ABS(H25)))*60))*60)/10000)*SIGN(H25)</f>
        <v>8.4633</v>
      </c>
      <c r="J25" s="27">
        <f>原记录!H22</f>
        <v>71.2888833333333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C5-4</v>
      </c>
      <c r="Q25" s="40" t="str">
        <f>B25</f>
        <v>D5</v>
      </c>
      <c r="R25" s="41">
        <f>J25</f>
        <v>71.2888833333333</v>
      </c>
      <c r="S25" s="36">
        <f>K2</f>
        <v>30</v>
      </c>
      <c r="T25" s="42">
        <f>L6</f>
        <v>30</v>
      </c>
      <c r="U25" s="42">
        <f>N2</f>
        <v>934</v>
      </c>
      <c r="V25" s="42">
        <f>M6</f>
        <v>934</v>
      </c>
      <c r="W25" s="43">
        <f>I25</f>
        <v>8.4633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D6</v>
      </c>
      <c r="C26" s="20"/>
      <c r="D26" s="21"/>
      <c r="E26" s="20"/>
      <c r="F26" s="14"/>
      <c r="G26" s="14" t="str">
        <f>原记录!G23</f>
        <v>97.37224</v>
      </c>
      <c r="H26" s="22">
        <f>DEGREES(RADIANS(90)-((INT(ABS(G26))+INT((ABS(G26)-INT(ABS(G26)))*100)/60+((ABS(G26)-INT(ABS(G26)))*100-INT((ABS(G26)-INT(ABS(G26)))*100))/36)*PI()/180)*SIGN(G26))</f>
        <v>-7.62288888888888</v>
      </c>
      <c r="I26" s="22">
        <f>(INT(ABS(H26))+INT((ABS(H26)-INT(ABS(H26)))*60)*0.01+(((ABS(H26)-INT(ABS(H26)))*60-INT((ABS(H26)-INT(ABS(H26)))*60))*60)/10000)*SIGN(H26)</f>
        <v>-7.37224</v>
      </c>
      <c r="J26" s="27">
        <f>原记录!H23</f>
        <v>65.0765083333333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C5-4</v>
      </c>
      <c r="Q26" s="44" t="str">
        <f>B26</f>
        <v>D6</v>
      </c>
      <c r="R26" s="41">
        <f>J26</f>
        <v>65.0765083333333</v>
      </c>
      <c r="S26" s="36">
        <f>K2</f>
        <v>30</v>
      </c>
      <c r="T26" s="42">
        <f>L8</f>
        <v>30</v>
      </c>
      <c r="U26" s="42">
        <f>N2</f>
        <v>934</v>
      </c>
      <c r="V26" s="42">
        <f>M8</f>
        <v>934</v>
      </c>
      <c r="W26" s="43">
        <f>I26</f>
        <v>-7.37224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C5-4</v>
      </c>
      <c r="Q29" s="36" t="str">
        <f>Q25</f>
        <v>D5</v>
      </c>
      <c r="R29" s="36">
        <f>R25</f>
        <v>71.2888833333333</v>
      </c>
      <c r="S29" s="36">
        <f>T25</f>
        <v>30</v>
      </c>
      <c r="T29" s="36">
        <f>V25</f>
        <v>934</v>
      </c>
      <c r="U29" s="36">
        <f>W25</f>
        <v>8.4633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C5-4</v>
      </c>
      <c r="Q30" s="36" t="str">
        <f>Q26</f>
        <v>D6</v>
      </c>
      <c r="R30" s="36">
        <f>R26</f>
        <v>65.0765083333333</v>
      </c>
      <c r="S30" s="36">
        <f>T26</f>
        <v>30</v>
      </c>
      <c r="T30" s="36">
        <f>V26</f>
        <v>934</v>
      </c>
      <c r="U30" s="36">
        <f>W26</f>
        <v>-7.37224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