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<sst xmlns="http://schemas.openxmlformats.org/spreadsheetml/2006/main" count="231" uniqueCount="145">
  <si>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C8_3站外业观测手簿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</si>
  <si>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</si>
  <si>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</si>
  <si>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</si>
  <si>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</si>
  <si>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</si>
  <si>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测站点：C8_3</t>
  </si>
  <si>
    <t>后视点：</t>
  </si>
  <si>
    <t>开始时间：09:39:42</t>
  </si>
  <si>
    <t>结束时间：09:41:17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</si>
  <si>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</si>
  <si>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</si>
  <si>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</si>
  <si>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</si>
  <si>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</si>
  <si>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</si>
  <si>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</si>
  <si>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</si>
  <si>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</si>
  <si>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</si>
  <si>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</si>
  <si>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</si>
  <si>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</si>
  <si>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</si>
  <si>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</si>
  <si>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</si>
  <si>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</si>
  <si>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D9</t>
  </si>
  <si>
    <t>Ⅰ</t>
  </si>
  <si>
    <t>76.04142</t>
  </si>
  <si>
    <t>-2.1</t>
  </si>
  <si>
    <t>76.04153</t>
  </si>
  <si>
    <t>0.00000</t>
  </si>
  <si>
    <t>80.14001</t>
  </si>
  <si>
    <t>-2.6</t>
  </si>
  <si>
    <t>80.14027</t>
  </si>
  <si>
    <t>Ⅱ</t>
  </si>
  <si>
    <t>256.04163</t>
  </si>
  <si>
    <t>279.455475</t>
  </si>
  <si>
    <t>D8</t>
  </si>
  <si>
    <t>311.58229</t>
  </si>
  <si>
    <t>2.9</t>
  </si>
  <si>
    <t>311.58215</t>
  </si>
  <si>
    <t>235.54062</t>
  </si>
  <si>
    <t>85.24417</t>
  </si>
  <si>
    <t>-3.4</t>
  </si>
  <si>
    <t>85.24451</t>
  </si>
  <si>
    <t>131.58200</t>
  </si>
  <si>
    <t>274.351153</t>
  </si>
  <si>
    <t>2</t>
  </si>
  <si>
    <t>76.04149</t>
  </si>
  <si>
    <t>1.9</t>
  </si>
  <si>
    <t>76.04139</t>
  </si>
  <si>
    <t>80.14032</t>
  </si>
  <si>
    <t>-0.6</t>
  </si>
  <si>
    <t>80.14038</t>
  </si>
  <si>
    <t>256.04129</t>
  </si>
  <si>
    <t>279.455559</t>
  </si>
  <si>
    <t>311.58228</t>
  </si>
  <si>
    <t>1.1</t>
  </si>
  <si>
    <t>311.58223</t>
  </si>
  <si>
    <t>235.54084</t>
  </si>
  <si>
    <t>85.24450</t>
  </si>
  <si>
    <t>-0.8</t>
  </si>
  <si>
    <t>85.24459</t>
  </si>
  <si>
    <t>131.58217</t>
  </si>
  <si>
    <t>274.351328</t>
  </si>
  <si>
    <t>3</t>
  </si>
  <si>
    <t>76.04137</t>
  </si>
  <si>
    <t>-2.3</t>
  </si>
  <si>
    <t>80.14025</t>
  </si>
  <si>
    <t>-0.9</t>
  </si>
  <si>
    <t>80.14034</t>
  </si>
  <si>
    <t>256.04160</t>
  </si>
  <si>
    <t>279.455570</t>
  </si>
  <si>
    <t>311.58219</t>
  </si>
  <si>
    <t>0.6</t>
  </si>
  <si>
    <t>311.58216</t>
  </si>
  <si>
    <t>235.54068</t>
  </si>
  <si>
    <t>85.24453</t>
  </si>
  <si>
    <t>85.24461</t>
  </si>
  <si>
    <t>131.58213</t>
  </si>
  <si>
    <t>274.351305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</si>
  <si>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</si>
  <si>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</si>
  <si>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</si>
  <si>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</si>
  <si>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</si>
  <si>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</si>
  <si>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</si>
  <si>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80.14033</t>
  </si>
  <si>
    <t>2C互差20.00″</t>
  </si>
  <si>
    <t>235.54071</t>
  </si>
  <si>
    <t>85.24457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</si>
  <si>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</si>
  <si>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</si>
  <si>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</si>
  <si>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</si>
  <si>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</si>
  <si>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</si>
  <si>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</si>
  <si>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</si>
  <si>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</si>
  <si>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</si>
  <si>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</si>
  <si>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</si>
  <si>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C8-3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</si>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</sst>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0_ "/>
    <numFmt numFmtId="178" formatCode="0.0000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6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95.58705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95.58695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82.5739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82.57385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95.587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95.58685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82.57385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82.574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50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95.58675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95.5869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77</v>
      </c>
      <c r="G16" s="75" t="s">
        <v>78</v>
      </c>
      <c r="H16" s="74" t="s">
        <v>79</v>
      </c>
      <c r="I16" s="75" t="s">
        <v>63</v>
      </c>
      <c r="J16" s="75" t="s">
        <v>80</v>
      </c>
      <c r="K16" s="87">
        <v>82.57375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82.5738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95.5869166666667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92</v>
      </c>
      <c r="G23" s="74" t="s">
        <v>93</v>
      </c>
      <c r="H23" s="87">
        <v>82.5738583333333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E19" sqref="E19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开始时间：09:39:42</v>
      </c>
      <c r="B4" s="46"/>
      <c r="C4" s="46" t="str">
        <f>原记录!H3</f>
        <v>结束时间：09:41:17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938</v>
      </c>
      <c r="E6" s="54" t="s">
        <v>109</v>
      </c>
      <c r="F6" s="56">
        <v>32.6</v>
      </c>
      <c r="G6" s="56"/>
    </row>
    <row r="7" spans="1:7">
      <c r="A7" s="48" t="s">
        <v>110</v>
      </c>
      <c r="B7" s="57">
        <v>1.364</v>
      </c>
      <c r="C7" s="48" t="s">
        <v>111</v>
      </c>
      <c r="D7" s="55">
        <v>938</v>
      </c>
      <c r="E7" s="48" t="s">
        <v>112</v>
      </c>
      <c r="F7" s="56">
        <v>32.6</v>
      </c>
      <c r="G7" s="56"/>
    </row>
    <row r="8" spans="1:7">
      <c r="A8" s="48" t="s">
        <v>113</v>
      </c>
      <c r="B8" s="57">
        <v>1.318</v>
      </c>
      <c r="C8" s="48" t="s">
        <v>114</v>
      </c>
      <c r="D8" s="55">
        <v>938</v>
      </c>
      <c r="E8" s="48" t="s">
        <v>115</v>
      </c>
      <c r="F8" s="56">
        <v>32.6</v>
      </c>
      <c r="G8" s="48"/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2024.06.24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32.6</v>
      </c>
      <c r="L2" s="2" t="s">
        <v>123</v>
      </c>
      <c r="M2" s="2"/>
      <c r="N2" s="24">
        <f>测站及镜站信息!D6</f>
        <v>938</v>
      </c>
      <c r="O2" s="25" t="s">
        <v>116</v>
      </c>
    </row>
    <row r="3" ht="11.1" customHeight="1" spans="1:15">
      <c r="A3" s="5" t="str">
        <f>测站及镜站信息!B5</f>
        <v>C8-3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开始时间：09:39:42</v>
      </c>
      <c r="G3" s="10"/>
      <c r="H3" s="9" t="str">
        <f>测站及镜站信息!C4</f>
        <v>结束时间：09:41:17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D9</v>
      </c>
      <c r="C6" s="12" t="str">
        <f>原记录!C6</f>
        <v>Ⅰ</v>
      </c>
      <c r="D6" s="14"/>
      <c r="E6" s="15"/>
      <c r="F6" s="14"/>
      <c r="G6" s="14"/>
      <c r="H6" s="14" t="str">
        <f>原记录!H6</f>
        <v>80.14001</v>
      </c>
      <c r="I6" s="15" t="str">
        <f>原记录!I6</f>
        <v>-2.6</v>
      </c>
      <c r="J6" s="14" t="str">
        <f>原记录!J6</f>
        <v>80.14027</v>
      </c>
      <c r="K6" s="27">
        <f>原记录!K6</f>
        <v>95.58705</v>
      </c>
      <c r="L6" s="28">
        <f>测站及镜站信息!F7</f>
        <v>32.6</v>
      </c>
      <c r="M6" s="29">
        <f>测站及镜站信息!D7</f>
        <v>938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279.455475</v>
      </c>
      <c r="I7" s="15"/>
      <c r="J7" s="14"/>
      <c r="K7" s="27">
        <f>原记录!K7</f>
        <v>95.58695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D8</v>
      </c>
      <c r="C8" s="12" t="str">
        <f>原记录!C8</f>
        <v>Ⅰ</v>
      </c>
      <c r="D8" s="14"/>
      <c r="E8" s="15"/>
      <c r="F8" s="14"/>
      <c r="G8" s="14"/>
      <c r="H8" s="14" t="str">
        <f>原记录!H8</f>
        <v>85.24417</v>
      </c>
      <c r="I8" s="15" t="str">
        <f>原记录!I8</f>
        <v>-3.4</v>
      </c>
      <c r="J8" s="14" t="str">
        <f>原记录!J8</f>
        <v>85.24451</v>
      </c>
      <c r="K8" s="27">
        <f>原记录!K8</f>
        <v>82.5739</v>
      </c>
      <c r="L8" s="28">
        <f>测站及镜站信息!F8</f>
        <v>32.6</v>
      </c>
      <c r="M8" s="29">
        <f>测站及镜站信息!D8</f>
        <v>938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274.351153</v>
      </c>
      <c r="I9" s="15"/>
      <c r="J9" s="14"/>
      <c r="K9" s="27">
        <f>原记录!K9</f>
        <v>82.57385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D9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80.14032</v>
      </c>
      <c r="I10" s="15" t="str">
        <f>原记录!I10</f>
        <v>-0.6</v>
      </c>
      <c r="J10" s="14" t="str">
        <f>原记录!J10</f>
        <v>80.14038</v>
      </c>
      <c r="K10" s="27">
        <f>原记录!K10</f>
        <v>95.587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279.455559</v>
      </c>
      <c r="I11" s="15"/>
      <c r="J11" s="14"/>
      <c r="K11" s="27">
        <f>原记录!K11</f>
        <v>95.58685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D8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85.24450</v>
      </c>
      <c r="I12" s="15" t="str">
        <f>原记录!I12</f>
        <v>-0.8</v>
      </c>
      <c r="J12" s="14" t="str">
        <f>原记录!J12</f>
        <v>85.24459</v>
      </c>
      <c r="K12" s="27">
        <f>原记录!K12</f>
        <v>82.57385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274.351328</v>
      </c>
      <c r="I13" s="15"/>
      <c r="J13" s="14"/>
      <c r="K13" s="27">
        <f>原记录!K13</f>
        <v>82.574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D9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80.14025</v>
      </c>
      <c r="I14" s="15" t="str">
        <f>原记录!I14</f>
        <v>-0.9</v>
      </c>
      <c r="J14" s="14" t="str">
        <f>原记录!J14</f>
        <v>80.14034</v>
      </c>
      <c r="K14" s="27">
        <f>原记录!K14</f>
        <v>95.58675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279.455570</v>
      </c>
      <c r="I15" s="15"/>
      <c r="J15" s="14"/>
      <c r="K15" s="27">
        <f>原记录!K15</f>
        <v>95.5869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D8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85.24453</v>
      </c>
      <c r="I16" s="15" t="str">
        <f>原记录!I16</f>
        <v>-0.8</v>
      </c>
      <c r="J16" s="14" t="str">
        <f>原记录!J16</f>
        <v>85.24461</v>
      </c>
      <c r="K16" s="27">
        <f>原记录!K16</f>
        <v>82.57375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274.351305</v>
      </c>
      <c r="I17" s="15"/>
      <c r="J17" s="14"/>
      <c r="K17" s="27">
        <f>原记录!K17</f>
        <v>82.5738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7" t="s">
        <v>137</v>
      </c>
      <c r="T24" s="38"/>
      <c r="U24" s="37" t="s">
        <v>138</v>
      </c>
      <c r="V24" s="38"/>
      <c r="W24" s="39" t="s">
        <v>132</v>
      </c>
      <c r="X24" s="39" t="s">
        <v>139</v>
      </c>
      <c r="Y24" s="39" t="s">
        <v>133</v>
      </c>
    </row>
    <row r="25" ht="14.1" customHeight="1" spans="1:28">
      <c r="A25" s="18" t="s">
        <v>26</v>
      </c>
      <c r="B25" s="19" t="str">
        <f>原记录!B22</f>
        <v>D9</v>
      </c>
      <c r="C25" s="20"/>
      <c r="D25" s="21"/>
      <c r="E25" s="20"/>
      <c r="F25" s="14"/>
      <c r="G25" s="14" t="str">
        <f>原记录!G22</f>
        <v>80.14033</v>
      </c>
      <c r="H25" s="22">
        <f>DEGREES(RADIANS(90)-((INT(ABS(G25))+INT((ABS(G25)-INT(ABS(G25)))*100)/60+((ABS(G25)-INT(ABS(G25)))*100-INT((ABS(G25)-INT(ABS(G25)))*100))/36)*PI()/180)*SIGN(G25))</f>
        <v>9.76574999999998</v>
      </c>
      <c r="I25" s="22">
        <f>(INT(ABS(H25))+INT((ABS(H25)-INT(ABS(H25)))*60)*0.01+(((ABS(H25)-INT(ABS(H25)))*60-INT((ABS(H25)-INT(ABS(H25)))*60))*60)/10000)*SIGN(H25)</f>
        <v>9.45566999999999</v>
      </c>
      <c r="J25" s="27">
        <f>原记录!H22</f>
        <v>95.5869166666667</v>
      </c>
      <c r="K25" s="34">
        <f>E3</f>
        <v>1.5</v>
      </c>
      <c r="L25" s="34">
        <f>N6</f>
        <v>1.364</v>
      </c>
      <c r="M25" s="32" t="s">
        <v>140</v>
      </c>
      <c r="N25" s="32"/>
      <c r="O25" s="32"/>
      <c r="P25" s="35" t="str">
        <f>A3</f>
        <v>C8-3</v>
      </c>
      <c r="Q25" s="40" t="str">
        <f>B25</f>
        <v>D9</v>
      </c>
      <c r="R25" s="41">
        <f>J25</f>
        <v>95.5869166666667</v>
      </c>
      <c r="S25" s="36">
        <f>K2</f>
        <v>32.6</v>
      </c>
      <c r="T25" s="42">
        <f>L6</f>
        <v>32.6</v>
      </c>
      <c r="U25" s="42">
        <f>N2</f>
        <v>938</v>
      </c>
      <c r="V25" s="42">
        <f>M6</f>
        <v>938</v>
      </c>
      <c r="W25" s="43">
        <f>I25</f>
        <v>9.45566999999999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D8</v>
      </c>
      <c r="C26" s="20"/>
      <c r="D26" s="21"/>
      <c r="E26" s="20"/>
      <c r="F26" s="14"/>
      <c r="G26" s="14" t="str">
        <f>原记录!G23</f>
        <v>85.24457</v>
      </c>
      <c r="H26" s="22">
        <f>DEGREES(RADIANS(90)-((INT(ABS(G26))+INT((ABS(G26)-INT(ABS(G26)))*100)/60+((ABS(G26)-INT(ABS(G26)))*100-INT((ABS(G26)-INT(ABS(G26)))*100))/36)*PI()/180)*SIGN(G26))</f>
        <v>4.58730555555555</v>
      </c>
      <c r="I26" s="22">
        <f>(INT(ABS(H26))+INT((ABS(H26)-INT(ABS(H26)))*60)*0.01+(((ABS(H26)-INT(ABS(H26)))*60-INT((ABS(H26)-INT(ABS(H26)))*60))*60)/10000)*SIGN(H26)</f>
        <v>4.35143</v>
      </c>
      <c r="J26" s="27">
        <f>原记录!H23</f>
        <v>82.5738583333333</v>
      </c>
      <c r="K26" s="34">
        <f>E3</f>
        <v>1.5</v>
      </c>
      <c r="L26" s="34">
        <f>N8</f>
        <v>1.318</v>
      </c>
      <c r="M26" s="32" t="s">
        <v>141</v>
      </c>
      <c r="N26" s="32"/>
      <c r="O26" s="32"/>
      <c r="P26" s="35" t="str">
        <f>A3</f>
        <v>C8-3</v>
      </c>
      <c r="Q26" s="44" t="str">
        <f>B26</f>
        <v>D8</v>
      </c>
      <c r="R26" s="41">
        <f>J26</f>
        <v>82.5738583333333</v>
      </c>
      <c r="S26" s="36">
        <f>K2</f>
        <v>32.6</v>
      </c>
      <c r="T26" s="42">
        <f>L8</f>
        <v>32.6</v>
      </c>
      <c r="U26" s="42">
        <f>N2</f>
        <v>938</v>
      </c>
      <c r="V26" s="42">
        <f>M8</f>
        <v>938</v>
      </c>
      <c r="W26" s="43">
        <f>I26</f>
        <v>4.35143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96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1" t="s">
        <v>138</v>
      </c>
      <c r="U28" s="39" t="s">
        <v>132</v>
      </c>
      <c r="V28" s="39" t="s">
        <v>139</v>
      </c>
      <c r="W28" s="39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6" t="str">
        <f>P25</f>
        <v>C8-3</v>
      </c>
      <c r="Q29" s="36" t="str">
        <f>Q25</f>
        <v>D9</v>
      </c>
      <c r="R29" s="36">
        <f>R25</f>
        <v>95.5869166666667</v>
      </c>
      <c r="S29" s="36">
        <f>T25</f>
        <v>32.6</v>
      </c>
      <c r="T29" s="36">
        <f>V25</f>
        <v>938</v>
      </c>
      <c r="U29" s="36">
        <f>W25</f>
        <v>9.45566999999999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6" t="str">
        <f>P26</f>
        <v>C8-3</v>
      </c>
      <c r="Q30" s="36" t="str">
        <f>Q26</f>
        <v>D8</v>
      </c>
      <c r="R30" s="36">
        <f>R26</f>
        <v>82.5738583333333</v>
      </c>
      <c r="S30" s="36">
        <f>T26</f>
        <v>32.6</v>
      </c>
      <c r="T30" s="36">
        <f>V26</f>
        <v>938</v>
      </c>
      <c r="U30" s="36">
        <f>W26</f>
        <v>4.35143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2024-06-24T15:53:23Z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