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<sst xmlns="http://schemas.openxmlformats.org/spreadsheetml/2006/main" count="231" uniqueCount="143">
  <si>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C8_4站外业观测手簿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</si>
  <si>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</si>
  <si>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</si>
  <si>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</si>
  <si>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</si>
  <si>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</si>
  <si>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测站点：C8_4</t>
  </si>
  <si>
    <t>后视点：</t>
  </si>
  <si>
    <t>开始时间：09:44:37</t>
  </si>
  <si>
    <t>结束时间：09:45:57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</si>
  <si>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</si>
  <si>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</si>
  <si>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</si>
  <si>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</si>
  <si>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</si>
  <si>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</si>
  <si>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</si>
  <si>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</si>
  <si>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</si>
  <si>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</si>
  <si>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</si>
  <si>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</si>
  <si>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</si>
  <si>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</si>
  <si>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</si>
  <si>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</si>
  <si>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</si>
  <si>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D8</t>
  </si>
  <si>
    <t>Ⅰ</t>
  </si>
  <si>
    <t>326.51489</t>
  </si>
  <si>
    <t>1.8</t>
  </si>
  <si>
    <t>326.51480</t>
  </si>
  <si>
    <t>0.00000</t>
  </si>
  <si>
    <t>85.23457</t>
  </si>
  <si>
    <t>0.8</t>
  </si>
  <si>
    <t>85.23449</t>
  </si>
  <si>
    <t>Ⅱ</t>
  </si>
  <si>
    <t>146.51471</t>
  </si>
  <si>
    <t>274.361592</t>
  </si>
  <si>
    <t>D9</t>
  </si>
  <si>
    <t>91.05306</t>
  </si>
  <si>
    <t>0.5</t>
  </si>
  <si>
    <t>91.05303</t>
  </si>
  <si>
    <t>124.13423</t>
  </si>
  <si>
    <t>80.11345</t>
  </si>
  <si>
    <t>0.7</t>
  </si>
  <si>
    <t>80.11338</t>
  </si>
  <si>
    <t>271.05301</t>
  </si>
  <si>
    <t>279.482687</t>
  </si>
  <si>
    <t>2</t>
  </si>
  <si>
    <t>326.51485</t>
  </si>
  <si>
    <t>1.3</t>
  </si>
  <si>
    <t>326.51479</t>
  </si>
  <si>
    <t>85.23437</t>
  </si>
  <si>
    <t>-0.6</t>
  </si>
  <si>
    <t>85.23443</t>
  </si>
  <si>
    <t>146.51472</t>
  </si>
  <si>
    <t>274.361512</t>
  </si>
  <si>
    <t>91.05301</t>
  </si>
  <si>
    <t>-1.2</t>
  </si>
  <si>
    <t>91.05307</t>
  </si>
  <si>
    <t>124.13429</t>
  </si>
  <si>
    <t>80.11334</t>
  </si>
  <si>
    <t>0.2</t>
  </si>
  <si>
    <t>80.11332</t>
  </si>
  <si>
    <t>271.05314</t>
  </si>
  <si>
    <t>279.482704</t>
  </si>
  <si>
    <t>3</t>
  </si>
  <si>
    <t>326.51483</t>
  </si>
  <si>
    <t>0.6</t>
  </si>
  <si>
    <t>85.23433</t>
  </si>
  <si>
    <t>-0.2</t>
  </si>
  <si>
    <t>85.23436</t>
  </si>
  <si>
    <t>146.51477</t>
  </si>
  <si>
    <t>274.361619</t>
  </si>
  <si>
    <t>91.05300</t>
  </si>
  <si>
    <t>-0.1</t>
  </si>
  <si>
    <t>124.13421</t>
  </si>
  <si>
    <t>80.11337</t>
  </si>
  <si>
    <t>-0.3</t>
  </si>
  <si>
    <t>80.11339</t>
  </si>
  <si>
    <t>279.482577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</si>
  <si>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</si>
  <si>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</si>
  <si>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</si>
  <si>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</si>
  <si>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</si>
  <si>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</si>
  <si>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</si>
  <si>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</si>
  <si>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124.13424</t>
  </si>
  <si>
    <t>80.11336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</si>
  <si>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</si>
  <si>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</si>
  <si>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</si>
  <si>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</si>
  <si>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</si>
  <si>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</si>
  <si>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</si>
  <si>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</si>
  <si>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</si>
  <si>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</si>
  <si>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</si>
  <si>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</si>
  <si>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C8-4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</si>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</sst>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82.6906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82.69085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95.3811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95.3812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82.6907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82.69085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95.38125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95.3813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31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82.6909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82.69095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58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95.3812</v>
      </c>
      <c r="L16" s="92"/>
    </row>
    <row r="17" s="59" customFormat="1" ht="15" spans="1:12">
      <c r="A17" s="76"/>
      <c r="B17" s="77"/>
      <c r="C17" s="78" t="s">
        <v>36</v>
      </c>
      <c r="D17" s="78" t="s">
        <v>47</v>
      </c>
      <c r="E17" s="77"/>
      <c r="F17" s="77"/>
      <c r="G17" s="77"/>
      <c r="H17" s="78" t="s">
        <v>81</v>
      </c>
      <c r="I17" s="77"/>
      <c r="J17" s="77"/>
      <c r="K17" s="93">
        <v>95.38115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55</v>
      </c>
      <c r="H22" s="85">
        <v>82.6908083333333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95.3812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7" sqref="E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开始时间：09:44:37</v>
      </c>
      <c r="B4" s="46"/>
      <c r="C4" s="46" t="str">
        <f>原记录!H3</f>
        <v>结束时间：09:45:57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938</v>
      </c>
      <c r="E6" s="54" t="s">
        <v>107</v>
      </c>
      <c r="F6" s="56">
        <v>32.6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938</v>
      </c>
      <c r="E7" s="48" t="s">
        <v>110</v>
      </c>
      <c r="F7" s="56">
        <v>32.6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938</v>
      </c>
      <c r="E8" s="48" t="s">
        <v>113</v>
      </c>
      <c r="F8" s="56">
        <v>32.6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H38" sqref="H38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32.6</v>
      </c>
      <c r="L2" s="2" t="s">
        <v>121</v>
      </c>
      <c r="M2" s="2"/>
      <c r="N2" s="24">
        <f>测站及镜站信息!D6</f>
        <v>938</v>
      </c>
      <c r="O2" s="25" t="s">
        <v>114</v>
      </c>
    </row>
    <row r="3" ht="11.1" customHeight="1" spans="1:15">
      <c r="A3" s="5" t="str">
        <f>测站及镜站信息!B5</f>
        <v>C8-4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开始时间：09:44:37</v>
      </c>
      <c r="G3" s="10"/>
      <c r="H3" s="9" t="str">
        <f>测站及镜站信息!C4</f>
        <v>结束时间：09:45:57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D8</v>
      </c>
      <c r="C6" s="12" t="str">
        <f>原记录!C6</f>
        <v>Ⅰ</v>
      </c>
      <c r="D6" s="14"/>
      <c r="E6" s="15"/>
      <c r="F6" s="14"/>
      <c r="G6" s="14"/>
      <c r="H6" s="14" t="str">
        <f>原记录!H6</f>
        <v>85.23457</v>
      </c>
      <c r="I6" s="15" t="str">
        <f>原记录!I6</f>
        <v>0.8</v>
      </c>
      <c r="J6" s="14" t="str">
        <f>原记录!J6</f>
        <v>85.23449</v>
      </c>
      <c r="K6" s="27">
        <f>原记录!K6</f>
        <v>82.6906</v>
      </c>
      <c r="L6" s="28">
        <f>测站及镜站信息!F7</f>
        <v>32.6</v>
      </c>
      <c r="M6" s="29">
        <f>测站及镜站信息!D7</f>
        <v>938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274.361592</v>
      </c>
      <c r="I7" s="15"/>
      <c r="J7" s="14"/>
      <c r="K7" s="27">
        <f>原记录!K7</f>
        <v>82.69085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D9</v>
      </c>
      <c r="C8" s="12" t="str">
        <f>原记录!C8</f>
        <v>Ⅰ</v>
      </c>
      <c r="D8" s="14"/>
      <c r="E8" s="15"/>
      <c r="F8" s="14"/>
      <c r="G8" s="14"/>
      <c r="H8" s="14" t="str">
        <f>原记录!H8</f>
        <v>80.11345</v>
      </c>
      <c r="I8" s="15" t="str">
        <f>原记录!I8</f>
        <v>0.7</v>
      </c>
      <c r="J8" s="14" t="str">
        <f>原记录!J8</f>
        <v>80.11338</v>
      </c>
      <c r="K8" s="27">
        <f>原记录!K8</f>
        <v>95.3811</v>
      </c>
      <c r="L8" s="28">
        <f>测站及镜站信息!F8</f>
        <v>32.6</v>
      </c>
      <c r="M8" s="29">
        <f>测站及镜站信息!D8</f>
        <v>938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279.482687</v>
      </c>
      <c r="I9" s="15"/>
      <c r="J9" s="14"/>
      <c r="K9" s="27">
        <f>原记录!K9</f>
        <v>95.3812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85.23437</v>
      </c>
      <c r="I10" s="15" t="str">
        <f>原记录!I10</f>
        <v>-0.6</v>
      </c>
      <c r="J10" s="14" t="str">
        <f>原记录!J10</f>
        <v>85.23443</v>
      </c>
      <c r="K10" s="27">
        <f>原记录!K10</f>
        <v>82.6907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274.361512</v>
      </c>
      <c r="I11" s="15"/>
      <c r="J11" s="14"/>
      <c r="K11" s="27">
        <f>原记录!K11</f>
        <v>82.69085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80.11334</v>
      </c>
      <c r="I12" s="15" t="str">
        <f>原记录!I12</f>
        <v>0.2</v>
      </c>
      <c r="J12" s="14" t="str">
        <f>原记录!J12</f>
        <v>80.11332</v>
      </c>
      <c r="K12" s="27">
        <f>原记录!K12</f>
        <v>95.38125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279.482704</v>
      </c>
      <c r="I13" s="15"/>
      <c r="J13" s="14"/>
      <c r="K13" s="27">
        <f>原记录!K13</f>
        <v>95.3813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85.23433</v>
      </c>
      <c r="I14" s="15" t="str">
        <f>原记录!I14</f>
        <v>-0.2</v>
      </c>
      <c r="J14" s="14" t="str">
        <f>原记录!J14</f>
        <v>85.23436</v>
      </c>
      <c r="K14" s="27">
        <f>原记录!K14</f>
        <v>82.6909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274.361619</v>
      </c>
      <c r="I15" s="15"/>
      <c r="J15" s="14"/>
      <c r="K15" s="27">
        <f>原记录!K15</f>
        <v>82.69095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80.11337</v>
      </c>
      <c r="I16" s="15" t="str">
        <f>原记录!I16</f>
        <v>-0.3</v>
      </c>
      <c r="J16" s="14" t="str">
        <f>原记录!J16</f>
        <v>80.11339</v>
      </c>
      <c r="K16" s="27">
        <f>原记录!K16</f>
        <v>95.3812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279.482577</v>
      </c>
      <c r="I17" s="15"/>
      <c r="J17" s="14"/>
      <c r="K17" s="27">
        <f>原记录!K17</f>
        <v>95.38115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D8</v>
      </c>
      <c r="C25" s="20"/>
      <c r="D25" s="21"/>
      <c r="E25" s="20"/>
      <c r="F25" s="14"/>
      <c r="G25" s="14" t="str">
        <f>原记录!G22</f>
        <v>85.23443</v>
      </c>
      <c r="H25" s="22">
        <f>DEGREES(RADIANS(90)-((INT(ABS(G25))+INT((ABS(G25)-INT(ABS(G25)))*100)/60+((ABS(G25)-INT(ABS(G25)))*100-INT((ABS(G25)-INT(ABS(G25)))*100))/36)*PI()/180)*SIGN(G25))</f>
        <v>4.60436111111109</v>
      </c>
      <c r="I25" s="22">
        <f>(INT(ABS(H25))+INT((ABS(H25)-INT(ABS(H25)))*60)*0.01+(((ABS(H25)-INT(ABS(H25)))*60-INT((ABS(H25)-INT(ABS(H25)))*60))*60)/10000)*SIGN(H25)</f>
        <v>4.36156999999999</v>
      </c>
      <c r="J25" s="27">
        <f>原记录!H22</f>
        <v>82.6908083333333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C8-4</v>
      </c>
      <c r="Q25" s="40" t="str">
        <f>B25</f>
        <v>D8</v>
      </c>
      <c r="R25" s="41">
        <f>J25</f>
        <v>82.6908083333333</v>
      </c>
      <c r="S25" s="36">
        <f>K2</f>
        <v>32.6</v>
      </c>
      <c r="T25" s="42">
        <f>L6</f>
        <v>32.6</v>
      </c>
      <c r="U25" s="42">
        <f>N2</f>
        <v>938</v>
      </c>
      <c r="V25" s="42">
        <f>M6</f>
        <v>938</v>
      </c>
      <c r="W25" s="43">
        <f>I25</f>
        <v>4.36156999999999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D9</v>
      </c>
      <c r="C26" s="20"/>
      <c r="D26" s="21"/>
      <c r="E26" s="20"/>
      <c r="F26" s="14"/>
      <c r="G26" s="14" t="str">
        <f>原记录!G23</f>
        <v>80.11336</v>
      </c>
      <c r="H26" s="22">
        <f>DEGREES(RADIANS(90)-((INT(ABS(G26))+INT((ABS(G26)-INT(ABS(G26)))*100)/60+((ABS(G26)-INT(ABS(G26)))*100-INT((ABS(G26)-INT(ABS(G26)))*100))/36)*PI()/180)*SIGN(G26))</f>
        <v>9.80733333333333</v>
      </c>
      <c r="I26" s="22">
        <f>(INT(ABS(H26))+INT((ABS(H26)-INT(ABS(H26)))*60)*0.01+(((ABS(H26)-INT(ABS(H26)))*60-INT((ABS(H26)-INT(ABS(H26)))*60))*60)/10000)*SIGN(H26)</f>
        <v>9.48264</v>
      </c>
      <c r="J26" s="27">
        <f>原记录!H23</f>
        <v>95.3812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C8-4</v>
      </c>
      <c r="Q26" s="44" t="str">
        <f>B26</f>
        <v>D9</v>
      </c>
      <c r="R26" s="41">
        <f>J26</f>
        <v>95.3812</v>
      </c>
      <c r="S26" s="36">
        <f>K2</f>
        <v>32.6</v>
      </c>
      <c r="T26" s="42">
        <f>L8</f>
        <v>32.6</v>
      </c>
      <c r="U26" s="42">
        <f>N2</f>
        <v>938</v>
      </c>
      <c r="V26" s="42">
        <f>M8</f>
        <v>938</v>
      </c>
      <c r="W26" s="43">
        <f>I26</f>
        <v>9.48264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C8-4</v>
      </c>
      <c r="Q29" s="36" t="str">
        <f>Q25</f>
        <v>D8</v>
      </c>
      <c r="R29" s="36">
        <f>R25</f>
        <v>82.6908083333333</v>
      </c>
      <c r="S29" s="36">
        <f>T25</f>
        <v>32.6</v>
      </c>
      <c r="T29" s="36">
        <f>V25</f>
        <v>938</v>
      </c>
      <c r="U29" s="36">
        <f>W25</f>
        <v>4.36156999999999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C8-4</v>
      </c>
      <c r="Q30" s="36" t="str">
        <f>Q26</f>
        <v>D9</v>
      </c>
      <c r="R30" s="36">
        <f>R26</f>
        <v>95.3812</v>
      </c>
      <c r="S30" s="36">
        <f>T26</f>
        <v>32.6</v>
      </c>
      <c r="T30" s="36">
        <f>V26</f>
        <v>938</v>
      </c>
      <c r="U30" s="36">
        <f>W26</f>
        <v>9.48264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